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50" documentId="13_ncr:1_{BB4AB354-7E36-4152-9313-8663E2468E98}" xr6:coauthVersionLast="47" xr6:coauthVersionMax="47" xr10:uidLastSave="{7F3CF911-A76E-45EA-996A-17BFDD84B667}"/>
  <bookViews>
    <workbookView xWindow="-24120" yWindow="-120" windowWidth="24240" windowHeight="13140" tabRatio="721" activeTab="1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Apr!$A$7:$I$433</definedName>
    <definedName name="_xlnm._FilterDatabase" localSheetId="10" hidden="1">Aug!$C$6:$H$430</definedName>
    <definedName name="_xlnm._FilterDatabase" localSheetId="0" hidden="1">BS!$A$7:$AN$87</definedName>
    <definedName name="_xlnm._FilterDatabase" localSheetId="4" hidden="1">Feb!$C$6:$H$433</definedName>
    <definedName name="_xlnm._FilterDatabase" localSheetId="3" hidden="1">Jan!$A$7:$K$433</definedName>
    <definedName name="_xlnm._FilterDatabase" localSheetId="9" hidden="1">Jul!$A$7:$K$430</definedName>
    <definedName name="_xlnm._FilterDatabase" localSheetId="8" hidden="1">Jun!$A$1:$J$434</definedName>
    <definedName name="_xlnm._FilterDatabase" localSheetId="7" hidden="1">May!$A$7:$O$433</definedName>
    <definedName name="_xlnm._FilterDatabase" localSheetId="13" hidden="1">Nov!$A$7:$H$7</definedName>
    <definedName name="_xlnm._FilterDatabase" localSheetId="12" hidden="1">Oct!$C$6:$H$431</definedName>
    <definedName name="_xlnm._FilterDatabase" localSheetId="1" hidden="1">PL!$A$7:$AD$23</definedName>
    <definedName name="_xlnm._FilterDatabase" localSheetId="11" hidden="1">Sep!$A$6:$K$430</definedName>
    <definedName name="_xlnm._FilterDatabase" localSheetId="2" hidden="1">TB!$A$5:$AO$613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J7" i="9" s="1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Z17" i="16"/>
  <c r="Z23" i="16" s="1"/>
  <c r="Z29" i="16" s="1"/>
  <c r="Z35" i="16" s="1"/>
  <c r="Z41" i="16" s="1"/>
  <c r="Z47" i="16" s="1"/>
  <c r="Z53" i="16" s="1"/>
  <c r="R17" i="16"/>
  <c r="R23" i="16" s="1"/>
  <c r="R29" i="16" s="1"/>
  <c r="R35" i="16" s="1"/>
  <c r="R41" i="16" s="1"/>
  <c r="R47" i="16" s="1"/>
  <c r="R53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Z11" i="16"/>
  <c r="T11" i="16"/>
  <c r="T17" i="16" s="1"/>
  <c r="T23" i="16" s="1"/>
  <c r="T29" i="16" s="1"/>
  <c r="T35" i="16" s="1"/>
  <c r="T41" i="16" s="1"/>
  <c r="T47" i="16" s="1"/>
  <c r="T53" i="16" s="1"/>
  <c r="R11" i="16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S11" i="16" s="1"/>
  <c r="S17" i="16" s="1"/>
  <c r="S23" i="16" s="1"/>
  <c r="S29" i="16" s="1"/>
  <c r="S35" i="16" s="1"/>
  <c r="S41" i="16" s="1"/>
  <c r="S47" i="16" s="1"/>
  <c r="S53" i="16" s="1"/>
  <c r="R5" i="16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Q4" i="16"/>
  <c r="E25" i="2" l="1"/>
  <c r="F25" i="2"/>
  <c r="G25" i="2"/>
  <c r="D25" i="2"/>
  <c r="H431" i="15" l="1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32" i="15" l="1"/>
  <c r="H432" i="10"/>
  <c r="H432" i="12"/>
  <c r="H432" i="13"/>
  <c r="H432" i="9"/>
  <c r="H432" i="11"/>
  <c r="H432" i="14"/>
  <c r="F432" i="8"/>
  <c r="E432" i="8"/>
  <c r="D432" i="8"/>
  <c r="C432" i="8"/>
  <c r="A254" i="8"/>
  <c r="A181" i="8"/>
  <c r="B1" i="8"/>
  <c r="F433" i="8" l="1"/>
  <c r="D433" i="8"/>
  <c r="F432" i="7"/>
  <c r="E432" i="7"/>
  <c r="F432" i="6"/>
  <c r="E432" i="6"/>
  <c r="H431" i="8" l="1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33" i="7"/>
  <c r="D432" i="7"/>
  <c r="C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A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A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F433" i="6"/>
  <c r="D432" i="6"/>
  <c r="C432" i="6"/>
  <c r="D433" i="6" s="1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A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A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D433" i="7" l="1"/>
  <c r="H432" i="8"/>
  <c r="H432" i="7"/>
  <c r="H432" i="6"/>
  <c r="F433" i="5" l="1"/>
  <c r="D432" i="5"/>
  <c r="C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A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A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E17" i="5"/>
  <c r="H17" i="5" s="1"/>
  <c r="F16" i="5"/>
  <c r="H16" i="5" s="1"/>
  <c r="H15" i="5"/>
  <c r="H14" i="5"/>
  <c r="H13" i="5"/>
  <c r="H12" i="5"/>
  <c r="H11" i="5"/>
  <c r="H10" i="5"/>
  <c r="H9" i="5"/>
  <c r="H8" i="5"/>
  <c r="B1" i="5"/>
  <c r="E17" i="4"/>
  <c r="F16" i="4"/>
  <c r="H299" i="4"/>
  <c r="A254" i="4"/>
  <c r="H254" i="4"/>
  <c r="H253" i="4"/>
  <c r="H74" i="4"/>
  <c r="F433" i="4"/>
  <c r="H432" i="5" l="1"/>
  <c r="D433" i="5"/>
  <c r="D432" i="4"/>
  <c r="C432" i="4"/>
  <c r="D433" i="4" l="1"/>
  <c r="Z81" i="1" l="1"/>
  <c r="AA81" i="1" l="1"/>
  <c r="AB81" i="1" s="1"/>
  <c r="AC81" i="1" s="1"/>
  <c r="AD81" i="1" s="1"/>
  <c r="Y81" i="1"/>
  <c r="X81" i="1"/>
  <c r="W81" i="1"/>
  <c r="V81" i="1"/>
  <c r="U81" i="1"/>
  <c r="T81" i="1"/>
  <c r="S81" i="1"/>
  <c r="AD78" i="1"/>
  <c r="AC78" i="1"/>
  <c r="AB78" i="1"/>
  <c r="AA78" i="1"/>
  <c r="Z78" i="1"/>
  <c r="Y78" i="1"/>
  <c r="X78" i="1"/>
  <c r="W78" i="1"/>
  <c r="V78" i="1"/>
  <c r="U78" i="1"/>
  <c r="T78" i="1"/>
  <c r="S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V55" i="1" s="1"/>
  <c r="U45" i="1"/>
  <c r="U55" i="1" s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V40" i="1" s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X11" i="1"/>
  <c r="W11" i="1"/>
  <c r="V11" i="1"/>
  <c r="U11" i="1"/>
  <c r="U20" i="1" s="1"/>
  <c r="T11" i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0" i="2"/>
  <c r="S10" i="2" s="1"/>
  <c r="R9" i="2"/>
  <c r="S9" i="2" s="1"/>
  <c r="T9" i="2" s="1"/>
  <c r="U9" i="2" s="1"/>
  <c r="S55" i="1" l="1"/>
  <c r="T20" i="1"/>
  <c r="T40" i="1"/>
  <c r="T55" i="1"/>
  <c r="S40" i="1"/>
  <c r="AC69" i="1"/>
  <c r="AD69" i="1"/>
  <c r="W20" i="1"/>
  <c r="W41" i="1" s="1"/>
  <c r="W40" i="1"/>
  <c r="W55" i="1"/>
  <c r="S69" i="1"/>
  <c r="S70" i="1" s="1"/>
  <c r="U40" i="1"/>
  <c r="U41" i="1" s="1"/>
  <c r="V20" i="1"/>
  <c r="Y20" i="1"/>
  <c r="Y55" i="1"/>
  <c r="U69" i="1"/>
  <c r="U70" i="1" s="1"/>
  <c r="Z20" i="1"/>
  <c r="Z40" i="1"/>
  <c r="Z55" i="1"/>
  <c r="V69" i="1"/>
  <c r="V70" i="1" s="1"/>
  <c r="AA20" i="1"/>
  <c r="AA40" i="1"/>
  <c r="AA41" i="1" s="1"/>
  <c r="AA55" i="1"/>
  <c r="W69" i="1"/>
  <c r="AB20" i="1"/>
  <c r="AB40" i="1"/>
  <c r="AB41" i="1" s="1"/>
  <c r="AB55" i="1"/>
  <c r="X69" i="1"/>
  <c r="AC20" i="1"/>
  <c r="AC40" i="1"/>
  <c r="AC41" i="1" s="1"/>
  <c r="AC55" i="1"/>
  <c r="Y69" i="1"/>
  <c r="AD20" i="1"/>
  <c r="AD40" i="1"/>
  <c r="AD41" i="1" s="1"/>
  <c r="AD55" i="1"/>
  <c r="Z69" i="1"/>
  <c r="X40" i="1"/>
  <c r="X55" i="1"/>
  <c r="T69" i="1"/>
  <c r="Y40" i="1"/>
  <c r="AA69" i="1"/>
  <c r="S20" i="1"/>
  <c r="S41" i="1" s="1"/>
  <c r="X20" i="1"/>
  <c r="AB69" i="1"/>
  <c r="V41" i="1"/>
  <c r="V9" i="2"/>
  <c r="T22" i="2"/>
  <c r="U22" i="2" s="1"/>
  <c r="T18" i="2"/>
  <c r="T17" i="2"/>
  <c r="U17" i="2" s="1"/>
  <c r="T16" i="2"/>
  <c r="T15" i="2"/>
  <c r="U15" i="2" s="1"/>
  <c r="T14" i="2"/>
  <c r="T13" i="2"/>
  <c r="U13" i="2" s="1"/>
  <c r="V13" i="2" s="1"/>
  <c r="T10" i="2"/>
  <c r="T19" i="2"/>
  <c r="U19" i="2" s="1"/>
  <c r="V19" i="2" s="1"/>
  <c r="S11" i="2"/>
  <c r="R11" i="2"/>
  <c r="R20" i="2" s="1"/>
  <c r="R23" i="2" s="1"/>
  <c r="J7" i="14"/>
  <c r="M447" i="3"/>
  <c r="M398" i="3"/>
  <c r="Y41" i="1" l="1"/>
  <c r="AC70" i="1"/>
  <c r="Z70" i="1"/>
  <c r="X70" i="1"/>
  <c r="T41" i="1"/>
  <c r="W70" i="1"/>
  <c r="T70" i="1"/>
  <c r="X41" i="1"/>
  <c r="AB70" i="1"/>
  <c r="Z41" i="1"/>
  <c r="Y70" i="1"/>
  <c r="AD70" i="1"/>
  <c r="AA70" i="1"/>
  <c r="U18" i="2"/>
  <c r="V18" i="2" s="1"/>
  <c r="V15" i="2"/>
  <c r="W15" i="2" s="1"/>
  <c r="S80" i="1"/>
  <c r="S83" i="1" s="1"/>
  <c r="S85" i="1" s="1"/>
  <c r="S86" i="1" s="1"/>
  <c r="W9" i="2"/>
  <c r="U14" i="2"/>
  <c r="V14" i="2" s="1"/>
  <c r="V17" i="2"/>
  <c r="W17" i="2" s="1"/>
  <c r="V22" i="2"/>
  <c r="W13" i="2"/>
  <c r="X13" i="2" s="1"/>
  <c r="U16" i="2"/>
  <c r="V16" i="2" s="1"/>
  <c r="U10" i="2"/>
  <c r="U11" i="2" s="1"/>
  <c r="W19" i="2"/>
  <c r="X19" i="2" s="1"/>
  <c r="S20" i="2"/>
  <c r="S23" i="2" s="1"/>
  <c r="T80" i="1" s="1"/>
  <c r="T83" i="1" s="1"/>
  <c r="T85" i="1" s="1"/>
  <c r="T86" i="1" l="1"/>
  <c r="W16" i="2"/>
  <c r="X15" i="2"/>
  <c r="Y15" i="2" s="1"/>
  <c r="W18" i="2"/>
  <c r="Y13" i="2"/>
  <c r="V10" i="2"/>
  <c r="W10" i="2" s="1"/>
  <c r="X17" i="2"/>
  <c r="Y17" i="2" s="1"/>
  <c r="Z17" i="2" s="1"/>
  <c r="W22" i="2"/>
  <c r="W14" i="2"/>
  <c r="X9" i="2"/>
  <c r="Y9" i="2" s="1"/>
  <c r="Z9" i="2" s="1"/>
  <c r="AA9" i="2" s="1"/>
  <c r="Y19" i="2"/>
  <c r="Z19" i="2" s="1"/>
  <c r="X16" i="2"/>
  <c r="U20" i="2"/>
  <c r="U23" i="2" s="1"/>
  <c r="T11" i="2"/>
  <c r="T20" i="2" s="1"/>
  <c r="T23" i="2" s="1"/>
  <c r="J7" i="15"/>
  <c r="J7" i="13"/>
  <c r="Z15" i="2" l="1"/>
  <c r="AA15" i="2" s="1"/>
  <c r="V80" i="1"/>
  <c r="V83" i="1" s="1"/>
  <c r="V85" i="1" s="1"/>
  <c r="V86" i="1" s="1"/>
  <c r="X18" i="2"/>
  <c r="Y18" i="2" s="1"/>
  <c r="U80" i="1"/>
  <c r="U83" i="1" s="1"/>
  <c r="U85" i="1" s="1"/>
  <c r="U86" i="1" s="1"/>
  <c r="X10" i="2"/>
  <c r="AA19" i="2"/>
  <c r="AB19" i="2" s="1"/>
  <c r="AC19" i="2" s="1"/>
  <c r="AA17" i="2"/>
  <c r="Z13" i="2"/>
  <c r="Y16" i="2"/>
  <c r="Z16" i="2" s="1"/>
  <c r="AB9" i="2"/>
  <c r="AC9" i="2" s="1"/>
  <c r="X22" i="2"/>
  <c r="Y22" i="2" s="1"/>
  <c r="X14" i="2"/>
  <c r="V11" i="2"/>
  <c r="AB15" i="2" l="1"/>
  <c r="AC15" i="2" s="1"/>
  <c r="Z22" i="2"/>
  <c r="AA22" i="2" s="1"/>
  <c r="Z18" i="2"/>
  <c r="AA18" i="2" s="1"/>
  <c r="AB18" i="2" s="1"/>
  <c r="AC18" i="2" s="1"/>
  <c r="Y14" i="2"/>
  <c r="AA13" i="2"/>
  <c r="AB13" i="2" s="1"/>
  <c r="AC13" i="2" s="1"/>
  <c r="AA16" i="2"/>
  <c r="AB16" i="2" s="1"/>
  <c r="AB17" i="2"/>
  <c r="AC17" i="2" s="1"/>
  <c r="Y10" i="2"/>
  <c r="Z10" i="2" s="1"/>
  <c r="AA10" i="2" s="1"/>
  <c r="AB10" i="2" s="1"/>
  <c r="AC10" i="2" s="1"/>
  <c r="W11" i="2"/>
  <c r="W20" i="2" s="1"/>
  <c r="W23" i="2" s="1"/>
  <c r="X11" i="2"/>
  <c r="V20" i="2"/>
  <c r="V23" i="2" s="1"/>
  <c r="AB22" i="2" l="1"/>
  <c r="AC22" i="2" s="1"/>
  <c r="W80" i="1"/>
  <c r="W83" i="1" s="1"/>
  <c r="W85" i="1" s="1"/>
  <c r="W86" i="1" s="1"/>
  <c r="X80" i="1"/>
  <c r="X83" i="1" s="1"/>
  <c r="X85" i="1" s="1"/>
  <c r="X86" i="1" s="1"/>
  <c r="Z14" i="2"/>
  <c r="AC16" i="2"/>
  <c r="X20" i="2"/>
  <c r="X23" i="2" s="1"/>
  <c r="J7" i="12"/>
  <c r="Y80" i="1" l="1"/>
  <c r="AA14" i="2"/>
  <c r="AB14" i="2" s="1"/>
  <c r="AC14" i="2" s="1"/>
  <c r="Y11" i="2"/>
  <c r="Y20" i="2" s="1"/>
  <c r="Y23" i="2" s="1"/>
  <c r="Z80" i="1" s="1"/>
  <c r="Z11" i="2"/>
  <c r="Z20" i="2" l="1"/>
  <c r="Z23" i="2" s="1"/>
  <c r="AA80" i="1" s="1"/>
  <c r="L447" i="3"/>
  <c r="L398" i="3"/>
  <c r="J8" i="13"/>
  <c r="J9" i="13" s="1"/>
  <c r="J10" i="13" s="1"/>
  <c r="J11" i="13" s="1"/>
  <c r="J8" i="14"/>
  <c r="J9" i="14" s="1"/>
  <c r="N447" i="3"/>
  <c r="N398" i="3"/>
  <c r="J8" i="15"/>
  <c r="J9" i="15" s="1"/>
  <c r="J10" i="15" s="1"/>
  <c r="J11" i="15" s="1"/>
  <c r="J12" i="15" s="1"/>
  <c r="J13" i="15" s="1"/>
  <c r="J14" i="15" s="1"/>
  <c r="J15" i="15" s="1"/>
  <c r="K447" i="3"/>
  <c r="K398" i="3"/>
  <c r="J8" i="12"/>
  <c r="J9" i="12" s="1"/>
  <c r="J10" i="12" s="1"/>
  <c r="AA11" i="2" l="1"/>
  <c r="AA20" i="2" s="1"/>
  <c r="AA23" i="2" s="1"/>
  <c r="AB80" i="1" s="1"/>
  <c r="K9" i="12"/>
  <c r="J11" i="12"/>
  <c r="J12" i="12" s="1"/>
  <c r="J13" i="12" s="1"/>
  <c r="K10" i="12"/>
  <c r="K8" i="12"/>
  <c r="K13" i="15"/>
  <c r="K15" i="15"/>
  <c r="J16" i="15"/>
  <c r="J17" i="15" s="1"/>
  <c r="J18" i="15" s="1"/>
  <c r="J19" i="15" s="1"/>
  <c r="J20" i="15" s="1"/>
  <c r="K14" i="15"/>
  <c r="K10" i="15"/>
  <c r="K12" i="15"/>
  <c r="K11" i="15"/>
  <c r="K9" i="14"/>
  <c r="J10" i="14"/>
  <c r="K8" i="15"/>
  <c r="K9" i="15"/>
  <c r="K8" i="14"/>
  <c r="J12" i="13"/>
  <c r="K11" i="13"/>
  <c r="K10" i="13"/>
  <c r="K9" i="13"/>
  <c r="K8" i="13"/>
  <c r="AB11" i="2" l="1"/>
  <c r="AB20" i="2" s="1"/>
  <c r="AB23" i="2" s="1"/>
  <c r="AC80" i="1" s="1"/>
  <c r="AC11" i="2"/>
  <c r="AC20" i="2" s="1"/>
  <c r="AC23" i="2" s="1"/>
  <c r="AD80" i="1" s="1"/>
  <c r="K16" i="15"/>
  <c r="K11" i="12"/>
  <c r="K19" i="15"/>
  <c r="K12" i="12"/>
  <c r="K17" i="15"/>
  <c r="K18" i="15"/>
  <c r="J14" i="12"/>
  <c r="J15" i="12" s="1"/>
  <c r="J16" i="12" s="1"/>
  <c r="J17" i="12" s="1"/>
  <c r="J18" i="12" s="1"/>
  <c r="J19" i="12" s="1"/>
  <c r="J20" i="12" s="1"/>
  <c r="K13" i="12"/>
  <c r="J13" i="13"/>
  <c r="K12" i="13"/>
  <c r="J21" i="15"/>
  <c r="K20" i="15"/>
  <c r="J11" i="14"/>
  <c r="K10" i="14"/>
  <c r="K19" i="12" l="1"/>
  <c r="K16" i="12"/>
  <c r="K15" i="12"/>
  <c r="K14" i="12"/>
  <c r="K18" i="12"/>
  <c r="K17" i="12"/>
  <c r="J12" i="14"/>
  <c r="K11" i="14"/>
  <c r="J22" i="15"/>
  <c r="K21" i="15"/>
  <c r="K20" i="12"/>
  <c r="J21" i="12"/>
  <c r="J14" i="13"/>
  <c r="K13" i="13"/>
  <c r="J15" i="13" l="1"/>
  <c r="K14" i="13"/>
  <c r="J22" i="12"/>
  <c r="K21" i="12"/>
  <c r="K22" i="15"/>
  <c r="J23" i="15"/>
  <c r="J13" i="14"/>
  <c r="K12" i="14"/>
  <c r="J16" i="13" l="1"/>
  <c r="K15" i="13"/>
  <c r="J24" i="15"/>
  <c r="K23" i="15"/>
  <c r="J14" i="14"/>
  <c r="K13" i="14"/>
  <c r="J23" i="12"/>
  <c r="K22" i="12"/>
  <c r="J17" i="13" l="1"/>
  <c r="K16" i="13"/>
  <c r="J24" i="12"/>
  <c r="K23" i="12"/>
  <c r="J15" i="14"/>
  <c r="K14" i="14"/>
  <c r="J25" i="15"/>
  <c r="K24" i="15"/>
  <c r="J25" i="12" l="1"/>
  <c r="K24" i="12"/>
  <c r="J26" i="15"/>
  <c r="K25" i="15"/>
  <c r="K15" i="14"/>
  <c r="J16" i="14"/>
  <c r="J18" i="13"/>
  <c r="K17" i="13"/>
  <c r="J26" i="12" l="1"/>
  <c r="K25" i="12"/>
  <c r="J19" i="13"/>
  <c r="K18" i="13"/>
  <c r="J17" i="14"/>
  <c r="K16" i="14"/>
  <c r="J27" i="15"/>
  <c r="K26" i="15"/>
  <c r="J27" i="12" l="1"/>
  <c r="K26" i="12"/>
  <c r="J28" i="15"/>
  <c r="K27" i="15"/>
  <c r="K17" i="14"/>
  <c r="J18" i="14"/>
  <c r="J20" i="13"/>
  <c r="K19" i="13"/>
  <c r="J21" i="13" l="1"/>
  <c r="K20" i="13"/>
  <c r="J29" i="15"/>
  <c r="K28" i="15"/>
  <c r="J19" i="14"/>
  <c r="K18" i="14"/>
  <c r="K27" i="12"/>
  <c r="J28" i="12"/>
  <c r="J22" i="13" l="1"/>
  <c r="K21" i="13"/>
  <c r="J29" i="12"/>
  <c r="K28" i="12"/>
  <c r="J30" i="15"/>
  <c r="K29" i="15"/>
  <c r="J20" i="14"/>
  <c r="K19" i="14"/>
  <c r="J30" i="12" l="1"/>
  <c r="K29" i="12"/>
  <c r="J21" i="14"/>
  <c r="K20" i="14"/>
  <c r="J31" i="15"/>
  <c r="K30" i="15"/>
  <c r="J23" i="13"/>
  <c r="K22" i="13"/>
  <c r="J24" i="13" l="1"/>
  <c r="K23" i="13"/>
  <c r="K31" i="15"/>
  <c r="J32" i="15"/>
  <c r="J22" i="14"/>
  <c r="K21" i="14"/>
  <c r="J31" i="12"/>
  <c r="K30" i="12"/>
  <c r="J25" i="13" l="1"/>
  <c r="K24" i="13"/>
  <c r="J32" i="12"/>
  <c r="K31" i="12"/>
  <c r="J23" i="14"/>
  <c r="K22" i="14"/>
  <c r="J33" i="15"/>
  <c r="K32" i="15"/>
  <c r="J34" i="15" l="1"/>
  <c r="K33" i="15"/>
  <c r="J33" i="12"/>
  <c r="K32" i="12"/>
  <c r="K23" i="14"/>
  <c r="J24" i="14"/>
  <c r="J26" i="13"/>
  <c r="K25" i="13"/>
  <c r="J35" i="15" l="1"/>
  <c r="K34" i="15"/>
  <c r="J27" i="13"/>
  <c r="K26" i="13"/>
  <c r="J25" i="14"/>
  <c r="K24" i="14"/>
  <c r="J34" i="12"/>
  <c r="K33" i="12"/>
  <c r="J28" i="13" l="1"/>
  <c r="K27" i="13"/>
  <c r="J35" i="12"/>
  <c r="K34" i="12"/>
  <c r="K25" i="14"/>
  <c r="J26" i="14"/>
  <c r="J36" i="15"/>
  <c r="K35" i="15"/>
  <c r="J27" i="14" l="1"/>
  <c r="K26" i="14"/>
  <c r="J37" i="15"/>
  <c r="K36" i="15"/>
  <c r="K35" i="12"/>
  <c r="J36" i="12"/>
  <c r="J29" i="13"/>
  <c r="K28" i="13"/>
  <c r="J30" i="13" l="1"/>
  <c r="K29" i="13"/>
  <c r="J37" i="12"/>
  <c r="K36" i="12"/>
  <c r="J28" i="14"/>
  <c r="K27" i="14"/>
  <c r="J38" i="15"/>
  <c r="K37" i="15"/>
  <c r="J31" i="13" l="1"/>
  <c r="K30" i="13"/>
  <c r="K38" i="15"/>
  <c r="J39" i="15"/>
  <c r="J29" i="14"/>
  <c r="K28" i="14"/>
  <c r="J38" i="12"/>
  <c r="K37" i="12"/>
  <c r="J39" i="12" l="1"/>
  <c r="K38" i="12"/>
  <c r="J30" i="14"/>
  <c r="K29" i="14"/>
  <c r="J40" i="15"/>
  <c r="K39" i="15"/>
  <c r="J32" i="13"/>
  <c r="K31" i="13"/>
  <c r="J33" i="13" l="1"/>
  <c r="K32" i="13"/>
  <c r="J41" i="15"/>
  <c r="K40" i="15"/>
  <c r="J40" i="12"/>
  <c r="K39" i="12"/>
  <c r="J31" i="14"/>
  <c r="K30" i="14"/>
  <c r="K31" i="14" l="1"/>
  <c r="J32" i="14"/>
  <c r="J41" i="12"/>
  <c r="K40" i="12"/>
  <c r="J42" i="15"/>
  <c r="K41" i="15"/>
  <c r="J34" i="13"/>
  <c r="K33" i="13"/>
  <c r="J35" i="13" l="1"/>
  <c r="K34" i="13"/>
  <c r="J43" i="15"/>
  <c r="K42" i="15"/>
  <c r="J42" i="12"/>
  <c r="K41" i="12"/>
  <c r="J33" i="14"/>
  <c r="K32" i="14"/>
  <c r="J43" i="12" l="1"/>
  <c r="K42" i="12"/>
  <c r="K33" i="14"/>
  <c r="J34" i="14"/>
  <c r="J44" i="15"/>
  <c r="K43" i="15"/>
  <c r="J36" i="13"/>
  <c r="K35" i="13"/>
  <c r="J37" i="13" l="1"/>
  <c r="K36" i="13"/>
  <c r="J45" i="15"/>
  <c r="K44" i="15"/>
  <c r="J35" i="14"/>
  <c r="K34" i="14"/>
  <c r="J44" i="12"/>
  <c r="K43" i="12"/>
  <c r="J45" i="12" l="1"/>
  <c r="K44" i="12"/>
  <c r="J36" i="14"/>
  <c r="K35" i="14"/>
  <c r="J46" i="15"/>
  <c r="K45" i="15"/>
  <c r="J38" i="13"/>
  <c r="K37" i="13"/>
  <c r="J37" i="14" l="1"/>
  <c r="K36" i="14"/>
  <c r="J39" i="13"/>
  <c r="K38" i="13"/>
  <c r="J47" i="15"/>
  <c r="K46" i="15"/>
  <c r="J46" i="12"/>
  <c r="K45" i="12"/>
  <c r="K46" i="12" l="1"/>
  <c r="J47" i="12"/>
  <c r="J40" i="13"/>
  <c r="K39" i="13"/>
  <c r="K47" i="15"/>
  <c r="J48" i="15"/>
  <c r="J38" i="14"/>
  <c r="K37" i="14"/>
  <c r="J49" i="15" l="1"/>
  <c r="K48" i="15"/>
  <c r="J41" i="13"/>
  <c r="K40" i="13"/>
  <c r="J48" i="12"/>
  <c r="K47" i="12"/>
  <c r="J39" i="14"/>
  <c r="K38" i="14"/>
  <c r="K39" i="14" l="1"/>
  <c r="J40" i="14"/>
  <c r="J42" i="13"/>
  <c r="K41" i="13"/>
  <c r="J49" i="12"/>
  <c r="K48" i="12"/>
  <c r="J50" i="15"/>
  <c r="K49" i="15"/>
  <c r="J51" i="15" l="1"/>
  <c r="K50" i="15"/>
  <c r="J43" i="13"/>
  <c r="K42" i="13"/>
  <c r="K49" i="12"/>
  <c r="J50" i="12"/>
  <c r="J41" i="14"/>
  <c r="K40" i="14"/>
  <c r="J44" i="13" l="1"/>
  <c r="K43" i="13"/>
  <c r="J51" i="12"/>
  <c r="K50" i="12"/>
  <c r="K41" i="14"/>
  <c r="J42" i="14"/>
  <c r="J52" i="15"/>
  <c r="K51" i="15"/>
  <c r="J52" i="12" l="1"/>
  <c r="K51" i="12"/>
  <c r="J53" i="15"/>
  <c r="K52" i="15"/>
  <c r="J43" i="14"/>
  <c r="K42" i="14"/>
  <c r="J45" i="13"/>
  <c r="K44" i="13"/>
  <c r="J46" i="13" l="1"/>
  <c r="K45" i="13"/>
  <c r="J44" i="14"/>
  <c r="K43" i="14"/>
  <c r="J54" i="15"/>
  <c r="K53" i="15"/>
  <c r="J53" i="12"/>
  <c r="K52" i="12"/>
  <c r="J54" i="12" l="1"/>
  <c r="K53" i="12"/>
  <c r="J45" i="14"/>
  <c r="K44" i="14"/>
  <c r="K54" i="15"/>
  <c r="J55" i="15"/>
  <c r="J47" i="13"/>
  <c r="K46" i="13"/>
  <c r="J48" i="13" l="1"/>
  <c r="K47" i="13"/>
  <c r="J56" i="15"/>
  <c r="K55" i="15"/>
  <c r="J46" i="14"/>
  <c r="K45" i="14"/>
  <c r="K54" i="12"/>
  <c r="J55" i="12"/>
  <c r="J56" i="12" l="1"/>
  <c r="K55" i="12"/>
  <c r="J47" i="14"/>
  <c r="K46" i="14"/>
  <c r="J57" i="15"/>
  <c r="K56" i="15"/>
  <c r="J49" i="13"/>
  <c r="K48" i="13"/>
  <c r="J50" i="13" l="1"/>
  <c r="K49" i="13"/>
  <c r="J58" i="15"/>
  <c r="K57" i="15"/>
  <c r="K47" i="14"/>
  <c r="J48" i="14"/>
  <c r="J57" i="12"/>
  <c r="K56" i="12"/>
  <c r="J58" i="12" l="1"/>
  <c r="K57" i="12"/>
  <c r="J59" i="15"/>
  <c r="K58" i="15"/>
  <c r="J49" i="14"/>
  <c r="K48" i="14"/>
  <c r="J51" i="13"/>
  <c r="K50" i="13"/>
  <c r="J52" i="13" l="1"/>
  <c r="K51" i="13"/>
  <c r="K49" i="14"/>
  <c r="J50" i="14"/>
  <c r="J60" i="15"/>
  <c r="K59" i="15"/>
  <c r="J59" i="12"/>
  <c r="K58" i="12"/>
  <c r="K59" i="12" l="1"/>
  <c r="J60" i="12"/>
  <c r="J51" i="14"/>
  <c r="K50" i="14"/>
  <c r="J61" i="15"/>
  <c r="K60" i="15"/>
  <c r="J53" i="13"/>
  <c r="K52" i="13"/>
  <c r="J54" i="13" l="1"/>
  <c r="K53" i="13"/>
  <c r="J62" i="15"/>
  <c r="K61" i="15"/>
  <c r="J52" i="14"/>
  <c r="K51" i="14"/>
  <c r="J61" i="12"/>
  <c r="K60" i="12"/>
  <c r="J53" i="14" l="1"/>
  <c r="K52" i="14"/>
  <c r="J63" i="15"/>
  <c r="K62" i="15"/>
  <c r="J62" i="12"/>
  <c r="K61" i="12"/>
  <c r="J55" i="13"/>
  <c r="K54" i="13"/>
  <c r="J56" i="13" l="1"/>
  <c r="K55" i="13"/>
  <c r="K63" i="15"/>
  <c r="J64" i="15"/>
  <c r="J63" i="12"/>
  <c r="K62" i="12"/>
  <c r="J54" i="14"/>
  <c r="K53" i="14"/>
  <c r="J65" i="15" l="1"/>
  <c r="K64" i="15"/>
  <c r="J64" i="12"/>
  <c r="K63" i="12"/>
  <c r="J55" i="14"/>
  <c r="K54" i="14"/>
  <c r="J57" i="13"/>
  <c r="K56" i="13"/>
  <c r="J58" i="13" l="1"/>
  <c r="K57" i="13"/>
  <c r="J65" i="12"/>
  <c r="K64" i="12"/>
  <c r="J56" i="14"/>
  <c r="K55" i="14"/>
  <c r="J66" i="15"/>
  <c r="K65" i="15"/>
  <c r="J67" i="15" l="1"/>
  <c r="K66" i="15"/>
  <c r="J66" i="12"/>
  <c r="K65" i="12"/>
  <c r="J57" i="14"/>
  <c r="K56" i="14"/>
  <c r="J59" i="13"/>
  <c r="K58" i="13"/>
  <c r="J60" i="13" l="1"/>
  <c r="K59" i="13"/>
  <c r="J67" i="12"/>
  <c r="K66" i="12"/>
  <c r="J58" i="14"/>
  <c r="K57" i="14"/>
  <c r="J68" i="15"/>
  <c r="K67" i="15"/>
  <c r="J69" i="15" l="1"/>
  <c r="K68" i="15"/>
  <c r="J59" i="14"/>
  <c r="K58" i="14"/>
  <c r="K67" i="12"/>
  <c r="J68" i="12"/>
  <c r="J61" i="13"/>
  <c r="K60" i="13"/>
  <c r="J62" i="13" l="1"/>
  <c r="K61" i="13"/>
  <c r="J69" i="12"/>
  <c r="K68" i="12"/>
  <c r="J60" i="14"/>
  <c r="K59" i="14"/>
  <c r="J70" i="15"/>
  <c r="K69" i="15"/>
  <c r="K70" i="15" l="1"/>
  <c r="J71" i="15"/>
  <c r="J61" i="14"/>
  <c r="K60" i="14"/>
  <c r="J70" i="12"/>
  <c r="K69" i="12"/>
  <c r="J63" i="13"/>
  <c r="K62" i="13"/>
  <c r="J64" i="13" l="1"/>
  <c r="K63" i="13"/>
  <c r="J71" i="12"/>
  <c r="K70" i="12"/>
  <c r="J62" i="14"/>
  <c r="K61" i="14"/>
  <c r="J72" i="15"/>
  <c r="K71" i="15"/>
  <c r="J73" i="15" l="1"/>
  <c r="K72" i="15"/>
  <c r="J63" i="14"/>
  <c r="K62" i="14"/>
  <c r="J72" i="12"/>
  <c r="K71" i="12"/>
  <c r="J65" i="13"/>
  <c r="K64" i="13"/>
  <c r="J66" i="13" l="1"/>
  <c r="K65" i="13"/>
  <c r="J64" i="14"/>
  <c r="K63" i="14"/>
  <c r="J73" i="12"/>
  <c r="K72" i="12"/>
  <c r="J74" i="15"/>
  <c r="K73" i="15"/>
  <c r="K64" i="14" l="1"/>
  <c r="J65" i="14"/>
  <c r="J75" i="15"/>
  <c r="K74" i="15"/>
  <c r="J74" i="12"/>
  <c r="K73" i="12"/>
  <c r="J67" i="13"/>
  <c r="K66" i="13"/>
  <c r="J68" i="13" l="1"/>
  <c r="K67" i="13"/>
  <c r="J76" i="15"/>
  <c r="K75" i="15"/>
  <c r="J66" i="14"/>
  <c r="K65" i="14"/>
  <c r="J75" i="12"/>
  <c r="K74" i="12"/>
  <c r="J76" i="12" l="1"/>
  <c r="K75" i="12"/>
  <c r="J77" i="15"/>
  <c r="K76" i="15"/>
  <c r="J67" i="14"/>
  <c r="K66" i="14"/>
  <c r="J69" i="13"/>
  <c r="K68" i="13"/>
  <c r="J68" i="14" l="1"/>
  <c r="K67" i="14"/>
  <c r="J70" i="13"/>
  <c r="K69" i="13"/>
  <c r="J78" i="15"/>
  <c r="K77" i="15"/>
  <c r="J77" i="12"/>
  <c r="K76" i="12"/>
  <c r="J79" i="15" l="1"/>
  <c r="K78" i="15"/>
  <c r="J78" i="12"/>
  <c r="K77" i="12"/>
  <c r="J71" i="13"/>
  <c r="K70" i="13"/>
  <c r="J69" i="14"/>
  <c r="K68" i="14"/>
  <c r="K78" i="12" l="1"/>
  <c r="J79" i="12"/>
  <c r="J70" i="14"/>
  <c r="K69" i="14"/>
  <c r="J72" i="13"/>
  <c r="K71" i="13"/>
  <c r="K79" i="15"/>
  <c r="J80" i="15"/>
  <c r="J81" i="15" l="1"/>
  <c r="K80" i="15"/>
  <c r="J71" i="14"/>
  <c r="K70" i="14"/>
  <c r="J80" i="12"/>
  <c r="K79" i="12"/>
  <c r="J73" i="13"/>
  <c r="J74" i="13" s="1"/>
  <c r="K74" i="13" s="1"/>
  <c r="K72" i="13"/>
  <c r="J75" i="13" l="1"/>
  <c r="K73" i="13"/>
  <c r="J81" i="12"/>
  <c r="K80" i="12"/>
  <c r="J72" i="14"/>
  <c r="K71" i="14"/>
  <c r="J82" i="15"/>
  <c r="K81" i="15"/>
  <c r="J73" i="14" l="1"/>
  <c r="K72" i="14"/>
  <c r="J83" i="15"/>
  <c r="K82" i="15"/>
  <c r="J82" i="12"/>
  <c r="K81" i="12"/>
  <c r="J76" i="13"/>
  <c r="K75" i="13"/>
  <c r="J83" i="12" l="1"/>
  <c r="K82" i="12"/>
  <c r="J84" i="15"/>
  <c r="K83" i="15"/>
  <c r="J77" i="13"/>
  <c r="K76" i="13"/>
  <c r="J74" i="14"/>
  <c r="K73" i="14"/>
  <c r="J75" i="14" l="1"/>
  <c r="K74" i="14"/>
  <c r="J78" i="13"/>
  <c r="K77" i="13"/>
  <c r="J85" i="15"/>
  <c r="K84" i="15"/>
  <c r="J84" i="12"/>
  <c r="K83" i="12"/>
  <c r="J85" i="12" l="1"/>
  <c r="K84" i="12"/>
  <c r="J86" i="15"/>
  <c r="K85" i="15"/>
  <c r="J79" i="13"/>
  <c r="K78" i="13"/>
  <c r="J76" i="14"/>
  <c r="K75" i="14"/>
  <c r="J80" i="13" l="1"/>
  <c r="K79" i="13"/>
  <c r="K86" i="15"/>
  <c r="J87" i="15"/>
  <c r="J77" i="14"/>
  <c r="K76" i="14"/>
  <c r="J86" i="12"/>
  <c r="K85" i="12"/>
  <c r="J87" i="12" l="1"/>
  <c r="K86" i="12"/>
  <c r="J88" i="15"/>
  <c r="K87" i="15"/>
  <c r="J78" i="14"/>
  <c r="K77" i="14"/>
  <c r="J81" i="13"/>
  <c r="K80" i="13"/>
  <c r="J82" i="13" l="1"/>
  <c r="K81" i="13"/>
  <c r="J79" i="14"/>
  <c r="K78" i="14"/>
  <c r="J89" i="15"/>
  <c r="K88" i="15"/>
  <c r="J88" i="12"/>
  <c r="K87" i="12"/>
  <c r="J90" i="15" l="1"/>
  <c r="K89" i="15"/>
  <c r="J80" i="14"/>
  <c r="K79" i="14"/>
  <c r="J89" i="12"/>
  <c r="K88" i="12"/>
  <c r="J83" i="13"/>
  <c r="K82" i="13"/>
  <c r="J90" i="12" l="1"/>
  <c r="K89" i="12"/>
  <c r="J84" i="13"/>
  <c r="K83" i="13"/>
  <c r="K80" i="14"/>
  <c r="J81" i="14"/>
  <c r="J91" i="15"/>
  <c r="K90" i="15"/>
  <c r="J92" i="15" l="1"/>
  <c r="K91" i="15"/>
  <c r="J82" i="14"/>
  <c r="K81" i="14"/>
  <c r="J85" i="13"/>
  <c r="K84" i="13"/>
  <c r="J91" i="12"/>
  <c r="K90" i="12"/>
  <c r="K91" i="12" l="1"/>
  <c r="J92" i="12"/>
  <c r="J86" i="13"/>
  <c r="K85" i="13"/>
  <c r="J83" i="14"/>
  <c r="K82" i="14"/>
  <c r="J93" i="15"/>
  <c r="K92" i="15"/>
  <c r="J94" i="15" l="1"/>
  <c r="K93" i="15"/>
  <c r="J84" i="14"/>
  <c r="K83" i="14"/>
  <c r="J87" i="13"/>
  <c r="K86" i="13"/>
  <c r="J93" i="12"/>
  <c r="K92" i="12"/>
  <c r="J94" i="12" l="1"/>
  <c r="K93" i="12"/>
  <c r="J85" i="14"/>
  <c r="K84" i="14"/>
  <c r="J88" i="13"/>
  <c r="K87" i="13"/>
  <c r="J95" i="15"/>
  <c r="K94" i="15"/>
  <c r="K95" i="15" l="1"/>
  <c r="J96" i="15"/>
  <c r="J89" i="13"/>
  <c r="K88" i="13"/>
  <c r="J86" i="14"/>
  <c r="K85" i="14"/>
  <c r="J95" i="12"/>
  <c r="K94" i="12"/>
  <c r="J90" i="13" l="1"/>
  <c r="K89" i="13"/>
  <c r="J97" i="15"/>
  <c r="K96" i="15"/>
  <c r="J96" i="12"/>
  <c r="K95" i="12"/>
  <c r="J87" i="14"/>
  <c r="K86" i="14"/>
  <c r="J88" i="14" l="1"/>
  <c r="K87" i="14"/>
  <c r="J97" i="12"/>
  <c r="K96" i="12"/>
  <c r="J98" i="15"/>
  <c r="K97" i="15"/>
  <c r="J91" i="13"/>
  <c r="K90" i="13"/>
  <c r="J98" i="12" l="1"/>
  <c r="K97" i="12"/>
  <c r="J92" i="13"/>
  <c r="K91" i="13"/>
  <c r="K98" i="15"/>
  <c r="J99" i="15"/>
  <c r="K88" i="14"/>
  <c r="J89" i="14"/>
  <c r="J100" i="15" l="1"/>
  <c r="K99" i="15"/>
  <c r="J99" i="12"/>
  <c r="K98" i="12"/>
  <c r="J93" i="13"/>
  <c r="K92" i="13"/>
  <c r="J90" i="14"/>
  <c r="K89" i="14"/>
  <c r="J91" i="14" l="1"/>
  <c r="K90" i="14"/>
  <c r="J94" i="13"/>
  <c r="K93" i="13"/>
  <c r="J100" i="12"/>
  <c r="K99" i="12"/>
  <c r="J101" i="15"/>
  <c r="K100" i="15"/>
  <c r="J102" i="15" l="1"/>
  <c r="K101" i="15"/>
  <c r="J95" i="13"/>
  <c r="K94" i="13"/>
  <c r="J101" i="12"/>
  <c r="K100" i="12"/>
  <c r="J92" i="14"/>
  <c r="K91" i="14"/>
  <c r="J96" i="13" l="1"/>
  <c r="K95" i="13"/>
  <c r="J93" i="14"/>
  <c r="K92" i="14"/>
  <c r="J102" i="12"/>
  <c r="K101" i="12"/>
  <c r="J103" i="15"/>
  <c r="K102" i="15"/>
  <c r="K103" i="15" l="1"/>
  <c r="J104" i="15"/>
  <c r="J103" i="12"/>
  <c r="K102" i="12"/>
  <c r="J94" i="14"/>
  <c r="K93" i="14"/>
  <c r="J97" i="13"/>
  <c r="K96" i="13"/>
  <c r="J98" i="13" l="1"/>
  <c r="K97" i="13"/>
  <c r="J104" i="12"/>
  <c r="K103" i="12"/>
  <c r="J105" i="15"/>
  <c r="K104" i="15"/>
  <c r="J95" i="14"/>
  <c r="K94" i="14"/>
  <c r="J96" i="14" l="1"/>
  <c r="K95" i="14"/>
  <c r="J105" i="12"/>
  <c r="K104" i="12"/>
  <c r="J106" i="15"/>
  <c r="K105" i="15"/>
  <c r="J99" i="13"/>
  <c r="K98" i="13"/>
  <c r="J100" i="13" l="1"/>
  <c r="K99" i="13"/>
  <c r="J106" i="12"/>
  <c r="K105" i="12"/>
  <c r="K106" i="15"/>
  <c r="J107" i="15"/>
  <c r="K96" i="14"/>
  <c r="J97" i="14"/>
  <c r="J98" i="14" l="1"/>
  <c r="K97" i="14"/>
  <c r="J108" i="15"/>
  <c r="K107" i="15"/>
  <c r="J107" i="12"/>
  <c r="K106" i="12"/>
  <c r="J101" i="13"/>
  <c r="K100" i="13"/>
  <c r="J109" i="15" l="1"/>
  <c r="K108" i="15"/>
  <c r="J102" i="13"/>
  <c r="K101" i="13"/>
  <c r="K107" i="12"/>
  <c r="J108" i="12"/>
  <c r="J99" i="14"/>
  <c r="K98" i="14"/>
  <c r="J100" i="14" l="1"/>
  <c r="K99" i="14"/>
  <c r="J109" i="12"/>
  <c r="K108" i="12"/>
  <c r="J103" i="13"/>
  <c r="K102" i="13"/>
  <c r="J110" i="15"/>
  <c r="K109" i="15"/>
  <c r="J111" i="15" l="1"/>
  <c r="K110" i="15"/>
  <c r="J104" i="13"/>
  <c r="K103" i="13"/>
  <c r="J110" i="12"/>
  <c r="K109" i="12"/>
  <c r="J101" i="14"/>
  <c r="K100" i="14"/>
  <c r="J105" i="13" l="1"/>
  <c r="K104" i="13"/>
  <c r="J102" i="14"/>
  <c r="K101" i="14"/>
  <c r="K110" i="12"/>
  <c r="J111" i="12"/>
  <c r="K111" i="15"/>
  <c r="J112" i="15"/>
  <c r="J112" i="12" l="1"/>
  <c r="K111" i="12"/>
  <c r="J113" i="15"/>
  <c r="K112" i="15"/>
  <c r="K102" i="14"/>
  <c r="J103" i="14"/>
  <c r="J106" i="13"/>
  <c r="K105" i="13"/>
  <c r="J104" i="14" l="1"/>
  <c r="K103" i="14"/>
  <c r="J114" i="15"/>
  <c r="K113" i="15"/>
  <c r="J107" i="13"/>
  <c r="K106" i="13"/>
  <c r="J113" i="12"/>
  <c r="K112" i="12"/>
  <c r="J114" i="12" l="1"/>
  <c r="K113" i="12"/>
  <c r="K114" i="15"/>
  <c r="J115" i="15"/>
  <c r="J108" i="13"/>
  <c r="K107" i="13"/>
  <c r="K104" i="14"/>
  <c r="J105" i="14"/>
  <c r="J109" i="13" l="1"/>
  <c r="K108" i="13"/>
  <c r="J116" i="15"/>
  <c r="K115" i="15"/>
  <c r="K105" i="14"/>
  <c r="J106" i="14"/>
  <c r="J115" i="12"/>
  <c r="K114" i="12"/>
  <c r="J116" i="12" l="1"/>
  <c r="K115" i="12"/>
  <c r="J107" i="14"/>
  <c r="K106" i="14"/>
  <c r="J117" i="15"/>
  <c r="K116" i="15"/>
  <c r="J110" i="13"/>
  <c r="K109" i="13"/>
  <c r="J111" i="13" l="1"/>
  <c r="K110" i="13"/>
  <c r="J108" i="14"/>
  <c r="K107" i="14"/>
  <c r="J118" i="15"/>
  <c r="K117" i="15"/>
  <c r="J117" i="12"/>
  <c r="K116" i="12"/>
  <c r="J119" i="15" l="1"/>
  <c r="K118" i="15"/>
  <c r="J109" i="14"/>
  <c r="K108" i="14"/>
  <c r="J118" i="12"/>
  <c r="K117" i="12"/>
  <c r="J112" i="13"/>
  <c r="K111" i="13"/>
  <c r="J113" i="13" l="1"/>
  <c r="K112" i="13"/>
  <c r="J110" i="14"/>
  <c r="K109" i="14"/>
  <c r="K118" i="12"/>
  <c r="J119" i="12"/>
  <c r="K119" i="15"/>
  <c r="J120" i="15"/>
  <c r="J121" i="15" l="1"/>
  <c r="K120" i="15"/>
  <c r="J111" i="14"/>
  <c r="K110" i="14"/>
  <c r="J120" i="12"/>
  <c r="K119" i="12"/>
  <c r="J114" i="13"/>
  <c r="K113" i="13"/>
  <c r="J115" i="13" l="1"/>
  <c r="K114" i="13"/>
  <c r="J112" i="14"/>
  <c r="K111" i="14"/>
  <c r="J121" i="12"/>
  <c r="K120" i="12"/>
  <c r="J122" i="15"/>
  <c r="K121" i="15"/>
  <c r="K112" i="14" l="1"/>
  <c r="J113" i="14"/>
  <c r="K122" i="15"/>
  <c r="J123" i="15"/>
  <c r="J122" i="12"/>
  <c r="K121" i="12"/>
  <c r="K115" i="13"/>
  <c r="J116" i="13"/>
  <c r="J123" i="12" l="1"/>
  <c r="K122" i="12"/>
  <c r="J117" i="13"/>
  <c r="K116" i="13"/>
  <c r="J124" i="15"/>
  <c r="K123" i="15"/>
  <c r="K113" i="14"/>
  <c r="J114" i="14"/>
  <c r="J115" i="14" l="1"/>
  <c r="K114" i="14"/>
  <c r="J118" i="13"/>
  <c r="K117" i="13"/>
  <c r="J125" i="15"/>
  <c r="K124" i="15"/>
  <c r="J124" i="12"/>
  <c r="K123" i="12"/>
  <c r="J125" i="12" l="1"/>
  <c r="K124" i="12"/>
  <c r="J119" i="13"/>
  <c r="K118" i="13"/>
  <c r="J126" i="15"/>
  <c r="K125" i="15"/>
  <c r="J116" i="14"/>
  <c r="K115" i="14"/>
  <c r="J117" i="14" l="1"/>
  <c r="K116" i="14"/>
  <c r="J120" i="13"/>
  <c r="K119" i="13"/>
  <c r="J127" i="15"/>
  <c r="K126" i="15"/>
  <c r="J126" i="12"/>
  <c r="K125" i="12"/>
  <c r="J127" i="12" l="1"/>
  <c r="K126" i="12"/>
  <c r="J128" i="15"/>
  <c r="K127" i="15"/>
  <c r="J121" i="13"/>
  <c r="K120" i="13"/>
  <c r="J118" i="14"/>
  <c r="K117" i="14"/>
  <c r="J119" i="14" l="1"/>
  <c r="K118" i="14"/>
  <c r="J122" i="13"/>
  <c r="K121" i="13"/>
  <c r="J129" i="15"/>
  <c r="K128" i="15"/>
  <c r="J128" i="12"/>
  <c r="K127" i="12"/>
  <c r="J130" i="15" l="1"/>
  <c r="K129" i="15"/>
  <c r="J123" i="13"/>
  <c r="K122" i="13"/>
  <c r="J129" i="12"/>
  <c r="K128" i="12"/>
  <c r="J120" i="14"/>
  <c r="K119" i="14"/>
  <c r="K120" i="14" l="1"/>
  <c r="J121" i="14"/>
  <c r="J124" i="13"/>
  <c r="K123" i="13"/>
  <c r="J130" i="12"/>
  <c r="K129" i="12"/>
  <c r="J131" i="15"/>
  <c r="K130" i="15"/>
  <c r="J132" i="15" l="1"/>
  <c r="K131" i="15"/>
  <c r="J125" i="13"/>
  <c r="K124" i="13"/>
  <c r="J131" i="12"/>
  <c r="K130" i="12"/>
  <c r="J122" i="14"/>
  <c r="K121" i="14"/>
  <c r="J123" i="14" l="1"/>
  <c r="K122" i="14"/>
  <c r="J126" i="13"/>
  <c r="K125" i="13"/>
  <c r="J132" i="12"/>
  <c r="K131" i="12"/>
  <c r="K132" i="15"/>
  <c r="J133" i="15"/>
  <c r="J133" i="12" l="1"/>
  <c r="K132" i="12"/>
  <c r="J134" i="15"/>
  <c r="K133" i="15"/>
  <c r="J127" i="13"/>
  <c r="K126" i="13"/>
  <c r="J124" i="14"/>
  <c r="K123" i="14"/>
  <c r="J125" i="14" l="1"/>
  <c r="K124" i="14"/>
  <c r="J135" i="15"/>
  <c r="K134" i="15"/>
  <c r="J128" i="13"/>
  <c r="K127" i="13"/>
  <c r="J134" i="12"/>
  <c r="K133" i="12"/>
  <c r="J136" i="15" l="1"/>
  <c r="K135" i="15"/>
  <c r="J135" i="12"/>
  <c r="K134" i="12"/>
  <c r="J129" i="13"/>
  <c r="K128" i="13"/>
  <c r="J126" i="14"/>
  <c r="K125" i="14"/>
  <c r="J136" i="12" l="1"/>
  <c r="K135" i="12"/>
  <c r="J127" i="14"/>
  <c r="K126" i="14"/>
  <c r="J130" i="13"/>
  <c r="K129" i="13"/>
  <c r="J137" i="15"/>
  <c r="K136" i="15"/>
  <c r="J128" i="14" l="1"/>
  <c r="K127" i="14"/>
  <c r="J138" i="15"/>
  <c r="K137" i="15"/>
  <c r="J131" i="13"/>
  <c r="K130" i="13"/>
  <c r="J137" i="12"/>
  <c r="K136" i="12"/>
  <c r="J138" i="12" l="1"/>
  <c r="K137" i="12"/>
  <c r="J132" i="13"/>
  <c r="K131" i="13"/>
  <c r="J139" i="15"/>
  <c r="K138" i="15"/>
  <c r="J129" i="14"/>
  <c r="K128" i="14"/>
  <c r="J140" i="15" l="1"/>
  <c r="K139" i="15"/>
  <c r="J133" i="13"/>
  <c r="K132" i="13"/>
  <c r="J130" i="14"/>
  <c r="K129" i="14"/>
  <c r="J139" i="12"/>
  <c r="K138" i="12"/>
  <c r="J140" i="12" l="1"/>
  <c r="K139" i="12"/>
  <c r="J134" i="13"/>
  <c r="K133" i="13"/>
  <c r="J131" i="14"/>
  <c r="K130" i="14"/>
  <c r="K140" i="15"/>
  <c r="J141" i="15"/>
  <c r="K131" i="14" l="1"/>
  <c r="J132" i="14"/>
  <c r="J142" i="15"/>
  <c r="K141" i="15"/>
  <c r="J135" i="13"/>
  <c r="K134" i="13"/>
  <c r="J141" i="12"/>
  <c r="K140" i="12"/>
  <c r="J136" i="13" l="1"/>
  <c r="K135" i="13"/>
  <c r="J143" i="15"/>
  <c r="K142" i="15"/>
  <c r="J133" i="14"/>
  <c r="K132" i="14"/>
  <c r="J142" i="12"/>
  <c r="K141" i="12"/>
  <c r="J143" i="12" l="1"/>
  <c r="K142" i="12"/>
  <c r="J144" i="15"/>
  <c r="K143" i="15"/>
  <c r="K133" i="14"/>
  <c r="J134" i="14"/>
  <c r="K136" i="13"/>
  <c r="J137" i="13"/>
  <c r="J138" i="13" l="1"/>
  <c r="K137" i="13"/>
  <c r="J145" i="15"/>
  <c r="K144" i="15"/>
  <c r="K134" i="14"/>
  <c r="J135" i="14"/>
  <c r="J144" i="12"/>
  <c r="K143" i="12"/>
  <c r="J145" i="12" l="1"/>
  <c r="K144" i="12"/>
  <c r="J146" i="15"/>
  <c r="K145" i="15"/>
  <c r="J136" i="14"/>
  <c r="K135" i="14"/>
  <c r="J139" i="13"/>
  <c r="K138" i="13"/>
  <c r="J140" i="13" l="1"/>
  <c r="K139" i="13"/>
  <c r="J147" i="15"/>
  <c r="K146" i="15"/>
  <c r="J137" i="14"/>
  <c r="K136" i="14"/>
  <c r="J146" i="12"/>
  <c r="K145" i="12"/>
  <c r="J147" i="12" l="1"/>
  <c r="K146" i="12"/>
  <c r="J148" i="15"/>
  <c r="K147" i="15"/>
  <c r="J138" i="14"/>
  <c r="K137" i="14"/>
  <c r="J141" i="13"/>
  <c r="K140" i="13"/>
  <c r="J139" i="14" l="1"/>
  <c r="K138" i="14"/>
  <c r="J142" i="13"/>
  <c r="K141" i="13"/>
  <c r="K148" i="15"/>
  <c r="J149" i="15"/>
  <c r="J148" i="12"/>
  <c r="K147" i="12"/>
  <c r="J150" i="15" l="1"/>
  <c r="K149" i="15"/>
  <c r="J143" i="13"/>
  <c r="K142" i="13"/>
  <c r="J149" i="12"/>
  <c r="K148" i="12"/>
  <c r="J140" i="14"/>
  <c r="K139" i="14"/>
  <c r="J141" i="14" l="1"/>
  <c r="K140" i="14"/>
  <c r="J150" i="12"/>
  <c r="K149" i="12"/>
  <c r="J144" i="13"/>
  <c r="K143" i="13"/>
  <c r="J151" i="15"/>
  <c r="K150" i="15"/>
  <c r="J152" i="15" l="1"/>
  <c r="K151" i="15"/>
  <c r="J151" i="12"/>
  <c r="K150" i="12"/>
  <c r="J145" i="13"/>
  <c r="K144" i="13"/>
  <c r="K141" i="14"/>
  <c r="J142" i="14"/>
  <c r="J143" i="14" l="1"/>
  <c r="K142" i="14"/>
  <c r="J146" i="13"/>
  <c r="K145" i="13"/>
  <c r="J152" i="12"/>
  <c r="K151" i="12"/>
  <c r="J153" i="15"/>
  <c r="K152" i="15"/>
  <c r="J154" i="15" l="1"/>
  <c r="K153" i="15"/>
  <c r="J147" i="13"/>
  <c r="K146" i="13"/>
  <c r="J153" i="12"/>
  <c r="K152" i="12"/>
  <c r="J144" i="14"/>
  <c r="K143" i="14"/>
  <c r="J145" i="14" l="1"/>
  <c r="K144" i="14"/>
  <c r="J148" i="13"/>
  <c r="K147" i="13"/>
  <c r="J154" i="12"/>
  <c r="K153" i="12"/>
  <c r="J155" i="15"/>
  <c r="K154" i="15"/>
  <c r="J155" i="12" l="1"/>
  <c r="K154" i="12"/>
  <c r="J156" i="15"/>
  <c r="K155" i="15"/>
  <c r="K148" i="13"/>
  <c r="J149" i="13"/>
  <c r="J146" i="14"/>
  <c r="K145" i="14"/>
  <c r="K156" i="15" l="1"/>
  <c r="J157" i="15"/>
  <c r="J147" i="14"/>
  <c r="K146" i="14"/>
  <c r="J150" i="13"/>
  <c r="K149" i="13"/>
  <c r="J156" i="12"/>
  <c r="K155" i="12"/>
  <c r="J157" i="12" l="1"/>
  <c r="K156" i="12"/>
  <c r="K147" i="14"/>
  <c r="J148" i="14"/>
  <c r="J158" i="15"/>
  <c r="K157" i="15"/>
  <c r="J151" i="13"/>
  <c r="K150" i="13"/>
  <c r="K148" i="14" l="1"/>
  <c r="J149" i="14"/>
  <c r="J152" i="13"/>
  <c r="K151" i="13"/>
  <c r="J159" i="15"/>
  <c r="K158" i="15"/>
  <c r="J158" i="12"/>
  <c r="K157" i="12"/>
  <c r="J159" i="12" l="1"/>
  <c r="K158" i="12"/>
  <c r="J153" i="13"/>
  <c r="K152" i="13"/>
  <c r="K149" i="14"/>
  <c r="J150" i="14"/>
  <c r="J160" i="15"/>
  <c r="K159" i="15"/>
  <c r="J161" i="15" l="1"/>
  <c r="K160" i="15"/>
  <c r="J154" i="13"/>
  <c r="K153" i="13"/>
  <c r="K150" i="14"/>
  <c r="J151" i="14"/>
  <c r="J160" i="12"/>
  <c r="K159" i="12"/>
  <c r="J152" i="14" l="1"/>
  <c r="K151" i="14"/>
  <c r="J161" i="12"/>
  <c r="K160" i="12"/>
  <c r="K154" i="13"/>
  <c r="J155" i="13"/>
  <c r="J162" i="15"/>
  <c r="K161" i="15"/>
  <c r="J153" i="14" l="1"/>
  <c r="K152" i="14"/>
  <c r="J156" i="13"/>
  <c r="K155" i="13"/>
  <c r="J163" i="15"/>
  <c r="K162" i="15"/>
  <c r="J162" i="12"/>
  <c r="K161" i="12"/>
  <c r="J163" i="12" l="1"/>
  <c r="K162" i="12"/>
  <c r="J164" i="15"/>
  <c r="K163" i="15"/>
  <c r="J157" i="13"/>
  <c r="K156" i="13"/>
  <c r="J154" i="14"/>
  <c r="K153" i="14"/>
  <c r="J155" i="14" l="1"/>
  <c r="K154" i="14"/>
  <c r="K164" i="15"/>
  <c r="J165" i="15"/>
  <c r="J158" i="13"/>
  <c r="K157" i="13"/>
  <c r="J164" i="12"/>
  <c r="K163" i="12"/>
  <c r="J165" i="12" l="1"/>
  <c r="K164" i="12"/>
  <c r="J159" i="13"/>
  <c r="K158" i="13"/>
  <c r="J166" i="15"/>
  <c r="K165" i="15"/>
  <c r="J156" i="14"/>
  <c r="K155" i="14"/>
  <c r="K156" i="14" l="1"/>
  <c r="J157" i="14"/>
  <c r="J167" i="15"/>
  <c r="K166" i="15"/>
  <c r="J160" i="13"/>
  <c r="K159" i="13"/>
  <c r="J166" i="12"/>
  <c r="K165" i="12"/>
  <c r="J168" i="15" l="1"/>
  <c r="K167" i="15"/>
  <c r="J167" i="12"/>
  <c r="K166" i="12"/>
  <c r="K157" i="14"/>
  <c r="J158" i="14"/>
  <c r="J161" i="13"/>
  <c r="K160" i="13"/>
  <c r="J159" i="14" l="1"/>
  <c r="K158" i="14"/>
  <c r="J162" i="13"/>
  <c r="K161" i="13"/>
  <c r="J168" i="12"/>
  <c r="K167" i="12"/>
  <c r="J169" i="15"/>
  <c r="K168" i="15"/>
  <c r="J163" i="13" l="1"/>
  <c r="K162" i="13"/>
  <c r="J170" i="15"/>
  <c r="K169" i="15"/>
  <c r="J169" i="12"/>
  <c r="K168" i="12"/>
  <c r="J160" i="14"/>
  <c r="K159" i="14"/>
  <c r="J161" i="14" l="1"/>
  <c r="K160" i="14"/>
  <c r="J171" i="15"/>
  <c r="K170" i="15"/>
  <c r="J170" i="12"/>
  <c r="K169" i="12"/>
  <c r="J164" i="13"/>
  <c r="K163" i="13"/>
  <c r="J165" i="13" l="1"/>
  <c r="K164" i="13"/>
  <c r="J172" i="15"/>
  <c r="K171" i="15"/>
  <c r="J171" i="12"/>
  <c r="K170" i="12"/>
  <c r="J162" i="14"/>
  <c r="K161" i="14"/>
  <c r="J163" i="14" l="1"/>
  <c r="K162" i="14"/>
  <c r="J172" i="12"/>
  <c r="K171" i="12"/>
  <c r="K172" i="15"/>
  <c r="J173" i="15"/>
  <c r="J166" i="13"/>
  <c r="K165" i="13"/>
  <c r="J167" i="13" l="1"/>
  <c r="K166" i="13"/>
  <c r="J174" i="15"/>
  <c r="K173" i="15"/>
  <c r="J173" i="12"/>
  <c r="K172" i="12"/>
  <c r="K163" i="14"/>
  <c r="J164" i="14"/>
  <c r="J165" i="14" l="1"/>
  <c r="K164" i="14"/>
  <c r="J175" i="15"/>
  <c r="K174" i="15"/>
  <c r="J174" i="12"/>
  <c r="K173" i="12"/>
  <c r="J168" i="13"/>
  <c r="K167" i="13"/>
  <c r="K168" i="13" l="1"/>
  <c r="J169" i="13"/>
  <c r="J176" i="15"/>
  <c r="K175" i="15"/>
  <c r="J175" i="12"/>
  <c r="K174" i="12"/>
  <c r="K165" i="14"/>
  <c r="J166" i="14"/>
  <c r="K166" i="14" l="1"/>
  <c r="J167" i="14"/>
  <c r="J177" i="15"/>
  <c r="K176" i="15"/>
  <c r="J170" i="13"/>
  <c r="K169" i="13"/>
  <c r="J176" i="12"/>
  <c r="K175" i="12"/>
  <c r="J177" i="12" l="1"/>
  <c r="K176" i="12"/>
  <c r="K177" i="15"/>
  <c r="J178" i="15"/>
  <c r="J171" i="13"/>
  <c r="K170" i="13"/>
  <c r="J168" i="14"/>
  <c r="K167" i="14"/>
  <c r="J169" i="14" l="1"/>
  <c r="K168" i="14"/>
  <c r="J179" i="15"/>
  <c r="K178" i="15"/>
  <c r="J172" i="13"/>
  <c r="K171" i="13"/>
  <c r="J178" i="12"/>
  <c r="K177" i="12"/>
  <c r="J180" i="15" l="1"/>
  <c r="K179" i="15"/>
  <c r="J179" i="12"/>
  <c r="K178" i="12"/>
  <c r="J173" i="13"/>
  <c r="K172" i="13"/>
  <c r="J170" i="14"/>
  <c r="K169" i="14"/>
  <c r="J171" i="14" l="1"/>
  <c r="K170" i="14"/>
  <c r="J180" i="12"/>
  <c r="K179" i="12"/>
  <c r="J174" i="13"/>
  <c r="K173" i="13"/>
  <c r="J181" i="15"/>
  <c r="K180" i="15"/>
  <c r="J182" i="15" l="1"/>
  <c r="K181" i="15"/>
  <c r="J181" i="12"/>
  <c r="K180" i="12"/>
  <c r="J175" i="13"/>
  <c r="K174" i="13"/>
  <c r="J172" i="14"/>
  <c r="K171" i="14"/>
  <c r="J173" i="14" l="1"/>
  <c r="K172" i="14"/>
  <c r="K181" i="12"/>
  <c r="J182" i="12"/>
  <c r="J176" i="13"/>
  <c r="K175" i="13"/>
  <c r="K182" i="15"/>
  <c r="J183" i="15"/>
  <c r="J177" i="13" l="1"/>
  <c r="K176" i="13"/>
  <c r="J183" i="12"/>
  <c r="K182" i="12"/>
  <c r="J184" i="15"/>
  <c r="K183" i="15"/>
  <c r="K173" i="14"/>
  <c r="J174" i="14"/>
  <c r="J184" i="12" l="1"/>
  <c r="K183" i="12"/>
  <c r="J175" i="14"/>
  <c r="K174" i="14"/>
  <c r="J185" i="15"/>
  <c r="K184" i="15"/>
  <c r="J178" i="13"/>
  <c r="K177" i="13"/>
  <c r="J179" i="13" l="1"/>
  <c r="K178" i="13"/>
  <c r="K185" i="15"/>
  <c r="J186" i="15"/>
  <c r="J176" i="14"/>
  <c r="K175" i="14"/>
  <c r="J185" i="12"/>
  <c r="K184" i="12"/>
  <c r="J186" i="12" l="1"/>
  <c r="K185" i="12"/>
  <c r="K176" i="14"/>
  <c r="J177" i="14"/>
  <c r="J187" i="15"/>
  <c r="K186" i="15"/>
  <c r="J180" i="13"/>
  <c r="K179" i="13"/>
  <c r="J181" i="13" l="1"/>
  <c r="K180" i="13"/>
  <c r="J188" i="15"/>
  <c r="K187" i="15"/>
  <c r="J178" i="14"/>
  <c r="K177" i="14"/>
  <c r="J187" i="12"/>
  <c r="K186" i="12"/>
  <c r="J179" i="14" l="1"/>
  <c r="K178" i="14"/>
  <c r="J188" i="12"/>
  <c r="K187" i="12"/>
  <c r="J189" i="15"/>
  <c r="K188" i="15"/>
  <c r="J182" i="13"/>
  <c r="K181" i="13"/>
  <c r="J190" i="15" l="1"/>
  <c r="K189" i="15"/>
  <c r="J183" i="13"/>
  <c r="K182" i="13"/>
  <c r="J189" i="12"/>
  <c r="K188" i="12"/>
  <c r="J180" i="14"/>
  <c r="K179" i="14"/>
  <c r="J181" i="14" l="1"/>
  <c r="K180" i="14"/>
  <c r="J184" i="13"/>
  <c r="K183" i="13"/>
  <c r="K189" i="12"/>
  <c r="J190" i="12"/>
  <c r="K190" i="15"/>
  <c r="J191" i="15"/>
  <c r="J191" i="12" l="1"/>
  <c r="K190" i="12"/>
  <c r="J192" i="15"/>
  <c r="K191" i="15"/>
  <c r="J185" i="13"/>
  <c r="K184" i="13"/>
  <c r="J182" i="14"/>
  <c r="K181" i="14"/>
  <c r="J183" i="14" l="1"/>
  <c r="K182" i="14"/>
  <c r="J193" i="15"/>
  <c r="K192" i="15"/>
  <c r="J186" i="13"/>
  <c r="K185" i="13"/>
  <c r="J192" i="12"/>
  <c r="K191" i="12"/>
  <c r="K186" i="13" l="1"/>
  <c r="J187" i="13"/>
  <c r="K193" i="15"/>
  <c r="J194" i="15"/>
  <c r="J193" i="12"/>
  <c r="K192" i="12"/>
  <c r="K183" i="14"/>
  <c r="J184" i="14"/>
  <c r="J195" i="15" l="1"/>
  <c r="K194" i="15"/>
  <c r="J185" i="14"/>
  <c r="K184" i="14"/>
  <c r="J194" i="12"/>
  <c r="K193" i="12"/>
  <c r="J188" i="13"/>
  <c r="K187" i="13"/>
  <c r="J189" i="13" l="1"/>
  <c r="K188" i="13"/>
  <c r="J186" i="14"/>
  <c r="K185" i="14"/>
  <c r="J195" i="12"/>
  <c r="K194" i="12"/>
  <c r="J196" i="15"/>
  <c r="K195" i="15"/>
  <c r="J197" i="15" l="1"/>
  <c r="K196" i="15"/>
  <c r="J187" i="14"/>
  <c r="K186" i="14"/>
  <c r="J196" i="12"/>
  <c r="K195" i="12"/>
  <c r="J190" i="13"/>
  <c r="K189" i="13"/>
  <c r="J197" i="12" l="1"/>
  <c r="K196" i="12"/>
  <c r="J188" i="14"/>
  <c r="K187" i="14"/>
  <c r="J191" i="13"/>
  <c r="K190" i="13"/>
  <c r="J198" i="15"/>
  <c r="K197" i="15"/>
  <c r="K198" i="15" l="1"/>
  <c r="J199" i="15"/>
  <c r="J192" i="13"/>
  <c r="K191" i="13"/>
  <c r="J189" i="14"/>
  <c r="K188" i="14"/>
  <c r="K197" i="12"/>
  <c r="J198" i="12"/>
  <c r="J193" i="13" l="1"/>
  <c r="K192" i="13"/>
  <c r="K189" i="14"/>
  <c r="J190" i="14"/>
  <c r="J200" i="15"/>
  <c r="K199" i="15"/>
  <c r="J199" i="12"/>
  <c r="K198" i="12"/>
  <c r="J201" i="15" l="1"/>
  <c r="K200" i="15"/>
  <c r="K190" i="14"/>
  <c r="J191" i="14"/>
  <c r="J200" i="12"/>
  <c r="K199" i="12"/>
  <c r="J194" i="13"/>
  <c r="K193" i="13"/>
  <c r="J201" i="12" l="1"/>
  <c r="K200" i="12"/>
  <c r="J195" i="13"/>
  <c r="K194" i="13"/>
  <c r="K191" i="14"/>
  <c r="J192" i="14"/>
  <c r="K201" i="15"/>
  <c r="J202" i="15"/>
  <c r="J203" i="15" l="1"/>
  <c r="K202" i="15"/>
  <c r="K192" i="14"/>
  <c r="J193" i="14"/>
  <c r="J196" i="13"/>
  <c r="K195" i="13"/>
  <c r="J202" i="12"/>
  <c r="K201" i="12"/>
  <c r="J203" i="12" l="1"/>
  <c r="K202" i="12"/>
  <c r="J194" i="14"/>
  <c r="K193" i="14"/>
  <c r="J197" i="13"/>
  <c r="K196" i="13"/>
  <c r="J204" i="15"/>
  <c r="K203" i="15"/>
  <c r="J198" i="13" l="1"/>
  <c r="K197" i="13"/>
  <c r="J205" i="15"/>
  <c r="K204" i="15"/>
  <c r="J195" i="14"/>
  <c r="K194" i="14"/>
  <c r="J204" i="12"/>
  <c r="K203" i="12"/>
  <c r="J196" i="14" l="1"/>
  <c r="K195" i="14"/>
  <c r="J205" i="12"/>
  <c r="K204" i="12"/>
  <c r="J206" i="15"/>
  <c r="K205" i="15"/>
  <c r="J199" i="13"/>
  <c r="K198" i="13"/>
  <c r="J197" i="14" l="1"/>
  <c r="K196" i="14"/>
  <c r="J200" i="13"/>
  <c r="K199" i="13"/>
  <c r="K206" i="15"/>
  <c r="J207" i="15"/>
  <c r="K205" i="12"/>
  <c r="J206" i="12"/>
  <c r="J208" i="15" l="1"/>
  <c r="K207" i="15"/>
  <c r="J207" i="12"/>
  <c r="K206" i="12"/>
  <c r="K200" i="13"/>
  <c r="J201" i="13"/>
  <c r="J198" i="14"/>
  <c r="K197" i="14"/>
  <c r="J199" i="14" l="1"/>
  <c r="K198" i="14"/>
  <c r="J202" i="13"/>
  <c r="K201" i="13"/>
  <c r="J208" i="12"/>
  <c r="K207" i="12"/>
  <c r="J209" i="15"/>
  <c r="K208" i="15"/>
  <c r="K209" i="15" l="1"/>
  <c r="J210" i="15"/>
  <c r="J203" i="13"/>
  <c r="K202" i="13"/>
  <c r="J209" i="12"/>
  <c r="K208" i="12"/>
  <c r="K199" i="14"/>
  <c r="J200" i="14"/>
  <c r="J201" i="14" l="1"/>
  <c r="K200" i="14"/>
  <c r="J204" i="13"/>
  <c r="K203" i="13"/>
  <c r="J210" i="12"/>
  <c r="K209" i="12"/>
  <c r="J211" i="15"/>
  <c r="K210" i="15"/>
  <c r="J202" i="14" l="1"/>
  <c r="K201" i="14"/>
  <c r="J212" i="15"/>
  <c r="K211" i="15"/>
  <c r="J211" i="12"/>
  <c r="K210" i="12"/>
  <c r="J205" i="13"/>
  <c r="K204" i="13"/>
  <c r="J206" i="13" l="1"/>
  <c r="K205" i="13"/>
  <c r="J212" i="12"/>
  <c r="K211" i="12"/>
  <c r="J213" i="15"/>
  <c r="K212" i="15"/>
  <c r="J203" i="14"/>
  <c r="K202" i="14"/>
  <c r="J204" i="14" l="1"/>
  <c r="K203" i="14"/>
  <c r="K206" i="13"/>
  <c r="J207" i="13"/>
  <c r="J213" i="12"/>
  <c r="K212" i="12"/>
  <c r="J214" i="15"/>
  <c r="K213" i="15"/>
  <c r="K214" i="15" l="1"/>
  <c r="J215" i="15"/>
  <c r="J208" i="13"/>
  <c r="K207" i="13"/>
  <c r="K213" i="12"/>
  <c r="J214" i="12"/>
  <c r="J205" i="14"/>
  <c r="K204" i="14"/>
  <c r="J215" i="12" l="1"/>
  <c r="K214" i="12"/>
  <c r="K205" i="14"/>
  <c r="J206" i="14"/>
  <c r="J209" i="13"/>
  <c r="K208" i="13"/>
  <c r="J216" i="15"/>
  <c r="K215" i="15"/>
  <c r="J207" i="14" l="1"/>
  <c r="K206" i="14"/>
  <c r="J217" i="15"/>
  <c r="K216" i="15"/>
  <c r="J210" i="13"/>
  <c r="K209" i="13"/>
  <c r="K215" i="12"/>
  <c r="J216" i="12"/>
  <c r="K217" i="15" l="1"/>
  <c r="J218" i="15"/>
  <c r="J217" i="12"/>
  <c r="K216" i="12"/>
  <c r="J211" i="13"/>
  <c r="K210" i="13"/>
  <c r="K207" i="14"/>
  <c r="J208" i="14"/>
  <c r="K208" i="14" l="1"/>
  <c r="J209" i="14"/>
  <c r="J218" i="12"/>
  <c r="K217" i="12"/>
  <c r="J212" i="13"/>
  <c r="K211" i="13"/>
  <c r="J219" i="15"/>
  <c r="K218" i="15"/>
  <c r="J220" i="15" l="1"/>
  <c r="K219" i="15"/>
  <c r="J213" i="13"/>
  <c r="K212" i="13"/>
  <c r="J219" i="12"/>
  <c r="K218" i="12"/>
  <c r="J210" i="14"/>
  <c r="K209" i="14"/>
  <c r="J220" i="12" l="1"/>
  <c r="K219" i="12"/>
  <c r="J214" i="13"/>
  <c r="K213" i="13"/>
  <c r="J211" i="14"/>
  <c r="K210" i="14"/>
  <c r="J221" i="15"/>
  <c r="K220" i="15"/>
  <c r="J222" i="15" l="1"/>
  <c r="K221" i="15"/>
  <c r="J212" i="14"/>
  <c r="K211" i="14"/>
  <c r="J215" i="13"/>
  <c r="K214" i="13"/>
  <c r="J221" i="12"/>
  <c r="K220" i="12"/>
  <c r="K221" i="12" l="1"/>
  <c r="J222" i="12"/>
  <c r="J216" i="13"/>
  <c r="K215" i="13"/>
  <c r="J213" i="14"/>
  <c r="K212" i="14"/>
  <c r="K222" i="15"/>
  <c r="J223" i="15"/>
  <c r="J224" i="15" l="1"/>
  <c r="K223" i="15"/>
  <c r="J214" i="14"/>
  <c r="K213" i="14"/>
  <c r="J217" i="13"/>
  <c r="K216" i="13"/>
  <c r="J223" i="12"/>
  <c r="K222" i="12"/>
  <c r="J215" i="14" l="1"/>
  <c r="K214" i="14"/>
  <c r="J224" i="12"/>
  <c r="K223" i="12"/>
  <c r="J218" i="13"/>
  <c r="K217" i="13"/>
  <c r="J225" i="15"/>
  <c r="K224" i="15"/>
  <c r="J219" i="13" l="1"/>
  <c r="K218" i="13"/>
  <c r="J225" i="12"/>
  <c r="K224" i="12"/>
  <c r="J226" i="15"/>
  <c r="K225" i="15"/>
  <c r="K215" i="14"/>
  <c r="J216" i="14"/>
  <c r="J217" i="14" l="1"/>
  <c r="K216" i="14"/>
  <c r="J226" i="12"/>
  <c r="K225" i="12"/>
  <c r="J227" i="15"/>
  <c r="K226" i="15"/>
  <c r="J220" i="13"/>
  <c r="K219" i="13"/>
  <c r="J221" i="13" l="1"/>
  <c r="K220" i="13"/>
  <c r="J218" i="14"/>
  <c r="K217" i="14"/>
  <c r="J228" i="15"/>
  <c r="K227" i="15"/>
  <c r="J227" i="12"/>
  <c r="K226" i="12"/>
  <c r="K228" i="15" l="1"/>
  <c r="J229" i="15"/>
  <c r="J219" i="14"/>
  <c r="K218" i="14"/>
  <c r="J228" i="12"/>
  <c r="K227" i="12"/>
  <c r="J222" i="13"/>
  <c r="K221" i="13"/>
  <c r="J229" i="12" l="1"/>
  <c r="K228" i="12"/>
  <c r="J220" i="14"/>
  <c r="K219" i="14"/>
  <c r="J223" i="13"/>
  <c r="K222" i="13"/>
  <c r="J230" i="15"/>
  <c r="K229" i="15"/>
  <c r="J231" i="15" l="1"/>
  <c r="K230" i="15"/>
  <c r="J224" i="13"/>
  <c r="K223" i="13"/>
  <c r="J221" i="14"/>
  <c r="K220" i="14"/>
  <c r="K229" i="12"/>
  <c r="J230" i="12"/>
  <c r="J231" i="12" l="1"/>
  <c r="K230" i="12"/>
  <c r="J232" i="15"/>
  <c r="K231" i="15"/>
  <c r="K221" i="14"/>
  <c r="J222" i="14"/>
  <c r="J225" i="13"/>
  <c r="K224" i="13"/>
  <c r="J226" i="13" l="1"/>
  <c r="K225" i="13"/>
  <c r="K222" i="14"/>
  <c r="J223" i="14"/>
  <c r="J233" i="15"/>
  <c r="K232" i="15"/>
  <c r="J232" i="12"/>
  <c r="K231" i="12"/>
  <c r="J233" i="12" l="1"/>
  <c r="K232" i="12"/>
  <c r="J234" i="15"/>
  <c r="K233" i="15"/>
  <c r="K223" i="14"/>
  <c r="J224" i="14"/>
  <c r="J227" i="13"/>
  <c r="K226" i="13"/>
  <c r="J228" i="13" l="1"/>
  <c r="K227" i="13"/>
  <c r="J235" i="15"/>
  <c r="K234" i="15"/>
  <c r="K224" i="14"/>
  <c r="J225" i="14"/>
  <c r="J234" i="12"/>
  <c r="K233" i="12"/>
  <c r="J235" i="12" l="1"/>
  <c r="K234" i="12"/>
  <c r="J236" i="15"/>
  <c r="K235" i="15"/>
  <c r="J226" i="14"/>
  <c r="K225" i="14"/>
  <c r="J229" i="13"/>
  <c r="K228" i="13"/>
  <c r="J230" i="13" l="1"/>
  <c r="K229" i="13"/>
  <c r="J237" i="15"/>
  <c r="K236" i="15"/>
  <c r="J227" i="14"/>
  <c r="K226" i="14"/>
  <c r="J236" i="12"/>
  <c r="K235" i="12"/>
  <c r="J237" i="12" l="1"/>
  <c r="K236" i="12"/>
  <c r="J238" i="15"/>
  <c r="K237" i="15"/>
  <c r="J228" i="14"/>
  <c r="K227" i="14"/>
  <c r="J231" i="13"/>
  <c r="K230" i="13"/>
  <c r="J232" i="13" l="1"/>
  <c r="K231" i="13"/>
  <c r="J239" i="15"/>
  <c r="K238" i="15"/>
  <c r="J229" i="14"/>
  <c r="K228" i="14"/>
  <c r="K237" i="12"/>
  <c r="J238" i="12"/>
  <c r="J240" i="15" l="1"/>
  <c r="K239" i="15"/>
  <c r="J239" i="12"/>
  <c r="K238" i="12"/>
  <c r="J230" i="14"/>
  <c r="K229" i="14"/>
  <c r="J233" i="13"/>
  <c r="K232" i="13"/>
  <c r="J234" i="13" l="1"/>
  <c r="K233" i="13"/>
  <c r="J240" i="12"/>
  <c r="K239" i="12"/>
  <c r="K230" i="14"/>
  <c r="J231" i="14"/>
  <c r="J241" i="15"/>
  <c r="K240" i="15"/>
  <c r="J242" i="15" l="1"/>
  <c r="K241" i="15"/>
  <c r="K231" i="14"/>
  <c r="J232" i="14"/>
  <c r="J241" i="12"/>
  <c r="K240" i="12"/>
  <c r="J235" i="13"/>
  <c r="K234" i="13"/>
  <c r="J236" i="13" l="1"/>
  <c r="K235" i="13"/>
  <c r="J242" i="12"/>
  <c r="K241" i="12"/>
  <c r="J233" i="14"/>
  <c r="K232" i="14"/>
  <c r="J243" i="15"/>
  <c r="K242" i="15"/>
  <c r="J234" i="14" l="1"/>
  <c r="K233" i="14"/>
  <c r="K243" i="15"/>
  <c r="J244" i="15"/>
  <c r="J243" i="12"/>
  <c r="K242" i="12"/>
  <c r="J237" i="13"/>
  <c r="K236" i="13"/>
  <c r="J235" i="14" l="1"/>
  <c r="K234" i="14"/>
  <c r="J238" i="13"/>
  <c r="K237" i="13"/>
  <c r="J245" i="15"/>
  <c r="K244" i="15"/>
  <c r="J244" i="12"/>
  <c r="K243" i="12"/>
  <c r="J245" i="12" l="1"/>
  <c r="K244" i="12"/>
  <c r="K245" i="15"/>
  <c r="J246" i="15"/>
  <c r="K238" i="13"/>
  <c r="J239" i="13"/>
  <c r="J236" i="14"/>
  <c r="K235" i="14"/>
  <c r="J237" i="14" l="1"/>
  <c r="K236" i="14"/>
  <c r="J247" i="15"/>
  <c r="K246" i="15"/>
  <c r="J240" i="13"/>
  <c r="K239" i="13"/>
  <c r="K245" i="12"/>
  <c r="J246" i="12"/>
  <c r="J248" i="15" l="1"/>
  <c r="K247" i="15"/>
  <c r="J247" i="12"/>
  <c r="K246" i="12"/>
  <c r="J241" i="13"/>
  <c r="K240" i="13"/>
  <c r="K237" i="14"/>
  <c r="J238" i="14"/>
  <c r="J239" i="14" l="1"/>
  <c r="K238" i="14"/>
  <c r="J248" i="12"/>
  <c r="K247" i="12"/>
  <c r="J242" i="13"/>
  <c r="K241" i="13"/>
  <c r="J249" i="15"/>
  <c r="K248" i="15"/>
  <c r="J243" i="13" l="1"/>
  <c r="K242" i="13"/>
  <c r="J249" i="12"/>
  <c r="K248" i="12"/>
  <c r="J250" i="15"/>
  <c r="K249" i="15"/>
  <c r="K239" i="14"/>
  <c r="J240" i="14"/>
  <c r="J251" i="15" l="1"/>
  <c r="K250" i="15"/>
  <c r="J250" i="12"/>
  <c r="K249" i="12"/>
  <c r="K240" i="14"/>
  <c r="J241" i="14"/>
  <c r="J244" i="13"/>
  <c r="K243" i="13"/>
  <c r="J242" i="14" l="1"/>
  <c r="K241" i="14"/>
  <c r="J251" i="12"/>
  <c r="K250" i="12"/>
  <c r="J245" i="13"/>
  <c r="K244" i="13"/>
  <c r="J252" i="15"/>
  <c r="K251" i="15"/>
  <c r="K252" i="15" l="1"/>
  <c r="J253" i="15"/>
  <c r="J246" i="13"/>
  <c r="K245" i="13"/>
  <c r="J243" i="14"/>
  <c r="K242" i="14"/>
  <c r="J252" i="12"/>
  <c r="K251" i="12"/>
  <c r="J253" i="12" l="1"/>
  <c r="K252" i="12"/>
  <c r="J244" i="14"/>
  <c r="K243" i="14"/>
  <c r="J247" i="13"/>
  <c r="K246" i="13"/>
  <c r="J254" i="15"/>
  <c r="K253" i="15"/>
  <c r="J255" i="15" l="1"/>
  <c r="K254" i="15"/>
  <c r="J248" i="13"/>
  <c r="K247" i="13"/>
  <c r="J245" i="14"/>
  <c r="K244" i="14"/>
  <c r="K253" i="12"/>
  <c r="J254" i="12"/>
  <c r="J255" i="12" l="1"/>
  <c r="K254" i="12"/>
  <c r="J246" i="14"/>
  <c r="K245" i="14"/>
  <c r="J249" i="13"/>
  <c r="K248" i="13"/>
  <c r="J256" i="15"/>
  <c r="K255" i="15"/>
  <c r="J250" i="13" l="1"/>
  <c r="K249" i="13"/>
  <c r="J247" i="14"/>
  <c r="K246" i="14"/>
  <c r="J257" i="15"/>
  <c r="K256" i="15"/>
  <c r="J256" i="12"/>
  <c r="K255" i="12"/>
  <c r="J257" i="12" l="1"/>
  <c r="K256" i="12"/>
  <c r="J258" i="15"/>
  <c r="K257" i="15"/>
  <c r="K247" i="14"/>
  <c r="J248" i="14"/>
  <c r="K250" i="13"/>
  <c r="J251" i="13"/>
  <c r="J249" i="14" l="1"/>
  <c r="K248" i="14"/>
  <c r="J252" i="13"/>
  <c r="K251" i="13"/>
  <c r="J259" i="15"/>
  <c r="K258" i="15"/>
  <c r="J258" i="12"/>
  <c r="K257" i="12"/>
  <c r="J253" i="13" l="1"/>
  <c r="K252" i="13"/>
  <c r="J259" i="12"/>
  <c r="K258" i="12"/>
  <c r="J260" i="15"/>
  <c r="K259" i="15"/>
  <c r="J250" i="14"/>
  <c r="K249" i="14"/>
  <c r="J261" i="15" l="1"/>
  <c r="K260" i="15"/>
  <c r="J260" i="12"/>
  <c r="K259" i="12"/>
  <c r="J251" i="14"/>
  <c r="K250" i="14"/>
  <c r="J254" i="13"/>
  <c r="K253" i="13"/>
  <c r="J252" i="14" l="1"/>
  <c r="K251" i="14"/>
  <c r="J255" i="13"/>
  <c r="K254" i="13"/>
  <c r="J261" i="12"/>
  <c r="K260" i="12"/>
  <c r="K261" i="15"/>
  <c r="J262" i="15"/>
  <c r="J263" i="15" l="1"/>
  <c r="K262" i="15"/>
  <c r="J256" i="13"/>
  <c r="K255" i="13"/>
  <c r="K261" i="12"/>
  <c r="J262" i="12"/>
  <c r="J253" i="14"/>
  <c r="J254" i="14" s="1"/>
  <c r="K254" i="14" s="1"/>
  <c r="K252" i="14"/>
  <c r="J257" i="13" l="1"/>
  <c r="K256" i="13"/>
  <c r="K253" i="14"/>
  <c r="J255" i="14"/>
  <c r="J263" i="12"/>
  <c r="K262" i="12"/>
  <c r="J264" i="15"/>
  <c r="K263" i="15"/>
  <c r="J264" i="12" l="1"/>
  <c r="K263" i="12"/>
  <c r="J265" i="15"/>
  <c r="K264" i="15"/>
  <c r="K255" i="14"/>
  <c r="J256" i="14"/>
  <c r="J258" i="13"/>
  <c r="K257" i="13"/>
  <c r="J259" i="13" l="1"/>
  <c r="K258" i="13"/>
  <c r="K256" i="14"/>
  <c r="J257" i="14"/>
  <c r="J266" i="15"/>
  <c r="K265" i="15"/>
  <c r="J265" i="12"/>
  <c r="K264" i="12"/>
  <c r="J266" i="12" l="1"/>
  <c r="K265" i="12"/>
  <c r="K257" i="14"/>
  <c r="J258" i="14"/>
  <c r="J267" i="15"/>
  <c r="K266" i="15"/>
  <c r="J260" i="13"/>
  <c r="K259" i="13"/>
  <c r="J261" i="13" l="1"/>
  <c r="K260" i="13"/>
  <c r="J259" i="14"/>
  <c r="K258" i="14"/>
  <c r="J268" i="15"/>
  <c r="K267" i="15"/>
  <c r="J267" i="12"/>
  <c r="K266" i="12"/>
  <c r="J268" i="12" l="1"/>
  <c r="K267" i="12"/>
  <c r="J260" i="14"/>
  <c r="K259" i="14"/>
  <c r="K268" i="15"/>
  <c r="J269" i="15"/>
  <c r="J262" i="13"/>
  <c r="K261" i="13"/>
  <c r="K269" i="15" l="1"/>
  <c r="J270" i="15"/>
  <c r="J261" i="14"/>
  <c r="K260" i="14"/>
  <c r="J263" i="13"/>
  <c r="K262" i="13"/>
  <c r="J269" i="12"/>
  <c r="K268" i="12"/>
  <c r="K269" i="12" l="1"/>
  <c r="J270" i="12"/>
  <c r="J262" i="14"/>
  <c r="K261" i="14"/>
  <c r="J264" i="13"/>
  <c r="K263" i="13"/>
  <c r="J271" i="15"/>
  <c r="K270" i="15"/>
  <c r="J263" i="14" l="1"/>
  <c r="K262" i="14"/>
  <c r="J272" i="15"/>
  <c r="K271" i="15"/>
  <c r="J271" i="12"/>
  <c r="K270" i="12"/>
  <c r="K264" i="13"/>
  <c r="J265" i="13"/>
  <c r="J272" i="12" l="1"/>
  <c r="K271" i="12"/>
  <c r="J273" i="15"/>
  <c r="K272" i="15"/>
  <c r="J266" i="13"/>
  <c r="K265" i="13"/>
  <c r="J264" i="14"/>
  <c r="K263" i="14"/>
  <c r="K264" i="14" l="1"/>
  <c r="J265" i="14"/>
  <c r="J274" i="15"/>
  <c r="K273" i="15"/>
  <c r="J267" i="13"/>
  <c r="K266" i="13"/>
  <c r="J273" i="12"/>
  <c r="K272" i="12"/>
  <c r="J274" i="12" l="1"/>
  <c r="K273" i="12"/>
  <c r="J275" i="15"/>
  <c r="K274" i="15"/>
  <c r="J268" i="13"/>
  <c r="K267" i="13"/>
  <c r="J266" i="14"/>
  <c r="K265" i="14"/>
  <c r="J267" i="14" l="1"/>
  <c r="K266" i="14"/>
  <c r="J276" i="15"/>
  <c r="K275" i="15"/>
  <c r="J269" i="13"/>
  <c r="K268" i="13"/>
  <c r="J275" i="12"/>
  <c r="K274" i="12"/>
  <c r="J276" i="12" l="1"/>
  <c r="K275" i="12"/>
  <c r="J270" i="13"/>
  <c r="K269" i="13"/>
  <c r="J277" i="15"/>
  <c r="K276" i="15"/>
  <c r="J268" i="14"/>
  <c r="K267" i="14"/>
  <c r="J269" i="14" l="1"/>
  <c r="K268" i="14"/>
  <c r="K270" i="13"/>
  <c r="J271" i="13"/>
  <c r="K277" i="15"/>
  <c r="J278" i="15"/>
  <c r="J277" i="12"/>
  <c r="K276" i="12"/>
  <c r="J270" i="14" l="1"/>
  <c r="K269" i="14"/>
  <c r="K277" i="12"/>
  <c r="J278" i="12"/>
  <c r="J272" i="13"/>
  <c r="K271" i="13"/>
  <c r="J279" i="15"/>
  <c r="K278" i="15"/>
  <c r="J280" i="15" l="1"/>
  <c r="K279" i="15"/>
  <c r="J273" i="13"/>
  <c r="K272" i="13"/>
  <c r="J279" i="12"/>
  <c r="K278" i="12"/>
  <c r="K270" i="14"/>
  <c r="J271" i="14"/>
  <c r="J280" i="12" l="1"/>
  <c r="K279" i="12"/>
  <c r="J274" i="13"/>
  <c r="K273" i="13"/>
  <c r="J272" i="14"/>
  <c r="K271" i="14"/>
  <c r="J281" i="15"/>
  <c r="K280" i="15"/>
  <c r="K272" i="14" l="1"/>
  <c r="J273" i="14"/>
  <c r="J282" i="15"/>
  <c r="K281" i="15"/>
  <c r="J275" i="13"/>
  <c r="K274" i="13"/>
  <c r="J281" i="12"/>
  <c r="K280" i="12"/>
  <c r="J276" i="13" l="1"/>
  <c r="K275" i="13"/>
  <c r="J282" i="12"/>
  <c r="K281" i="12"/>
  <c r="J283" i="15"/>
  <c r="K282" i="15"/>
  <c r="K273" i="14"/>
  <c r="J274" i="14"/>
  <c r="J275" i="14" l="1"/>
  <c r="K274" i="14"/>
  <c r="J284" i="15"/>
  <c r="K283" i="15"/>
  <c r="J283" i="12"/>
  <c r="K282" i="12"/>
  <c r="J277" i="13"/>
  <c r="K276" i="13"/>
  <c r="J278" i="13" l="1"/>
  <c r="K277" i="13"/>
  <c r="K284" i="15"/>
  <c r="J285" i="15"/>
  <c r="J284" i="12"/>
  <c r="K283" i="12"/>
  <c r="J276" i="14"/>
  <c r="K275" i="14"/>
  <c r="J277" i="14" l="1"/>
  <c r="K276" i="14"/>
  <c r="K285" i="15"/>
  <c r="J286" i="15"/>
  <c r="J285" i="12"/>
  <c r="K284" i="12"/>
  <c r="J279" i="13"/>
  <c r="K278" i="13"/>
  <c r="J280" i="13" l="1"/>
  <c r="K279" i="13"/>
  <c r="J287" i="15"/>
  <c r="K286" i="15"/>
  <c r="J278" i="14"/>
  <c r="K277" i="14"/>
  <c r="K285" i="12"/>
  <c r="J286" i="12"/>
  <c r="J287" i="12" l="1"/>
  <c r="K286" i="12"/>
  <c r="J288" i="15"/>
  <c r="K287" i="15"/>
  <c r="J279" i="14"/>
  <c r="K278" i="14"/>
  <c r="J281" i="13"/>
  <c r="K280" i="13"/>
  <c r="J282" i="13" l="1"/>
  <c r="K281" i="13"/>
  <c r="J280" i="14"/>
  <c r="K279" i="14"/>
  <c r="J289" i="15"/>
  <c r="K288" i="15"/>
  <c r="J288" i="12"/>
  <c r="K287" i="12"/>
  <c r="J283" i="13" l="1"/>
  <c r="K282" i="13"/>
  <c r="J289" i="12"/>
  <c r="K288" i="12"/>
  <c r="K280" i="14"/>
  <c r="J281" i="14"/>
  <c r="J290" i="15"/>
  <c r="K289" i="15"/>
  <c r="J291" i="15" l="1"/>
  <c r="K290" i="15"/>
  <c r="J290" i="12"/>
  <c r="K289" i="12"/>
  <c r="J282" i="14"/>
  <c r="K281" i="14"/>
  <c r="J284" i="13"/>
  <c r="K283" i="13"/>
  <c r="J285" i="13" l="1"/>
  <c r="K284" i="13"/>
  <c r="J291" i="12"/>
  <c r="K290" i="12"/>
  <c r="J283" i="14"/>
  <c r="K282" i="14"/>
  <c r="J292" i="15"/>
  <c r="K291" i="15"/>
  <c r="J293" i="15" l="1"/>
  <c r="K292" i="15"/>
  <c r="J292" i="12"/>
  <c r="K291" i="12"/>
  <c r="J284" i="14"/>
  <c r="K283" i="14"/>
  <c r="J286" i="13"/>
  <c r="K285" i="13"/>
  <c r="J287" i="13" l="1"/>
  <c r="K286" i="13"/>
  <c r="J293" i="12"/>
  <c r="K292" i="12"/>
  <c r="J285" i="14"/>
  <c r="K284" i="14"/>
  <c r="K293" i="15"/>
  <c r="J294" i="15"/>
  <c r="J295" i="15" l="1"/>
  <c r="K294" i="15"/>
  <c r="K293" i="12"/>
  <c r="J294" i="12"/>
  <c r="J286" i="14"/>
  <c r="K285" i="14"/>
  <c r="J288" i="13"/>
  <c r="K287" i="13"/>
  <c r="J295" i="12" l="1"/>
  <c r="K294" i="12"/>
  <c r="J289" i="13"/>
  <c r="K288" i="13"/>
  <c r="J287" i="14"/>
  <c r="K286" i="14"/>
  <c r="J296" i="15"/>
  <c r="K295" i="15"/>
  <c r="K287" i="14" l="1"/>
  <c r="J288" i="14"/>
  <c r="J290" i="13"/>
  <c r="K289" i="13"/>
  <c r="J297" i="15"/>
  <c r="K296" i="15"/>
  <c r="J296" i="12"/>
  <c r="K295" i="12"/>
  <c r="J297" i="12" l="1"/>
  <c r="K296" i="12"/>
  <c r="J291" i="13"/>
  <c r="K290" i="13"/>
  <c r="J298" i="15"/>
  <c r="K297" i="15"/>
  <c r="J289" i="14"/>
  <c r="K288" i="14"/>
  <c r="J290" i="14" l="1"/>
  <c r="K289" i="14"/>
  <c r="J292" i="13"/>
  <c r="K291" i="13"/>
  <c r="J299" i="15"/>
  <c r="K298" i="15"/>
  <c r="J298" i="12"/>
  <c r="K297" i="12"/>
  <c r="J300" i="15" l="1"/>
  <c r="K299" i="15"/>
  <c r="J299" i="12"/>
  <c r="K298" i="12"/>
  <c r="J293" i="13"/>
  <c r="K292" i="13"/>
  <c r="K290" i="14"/>
  <c r="J291" i="14"/>
  <c r="J292" i="14" l="1"/>
  <c r="K291" i="14"/>
  <c r="J294" i="13"/>
  <c r="K293" i="13"/>
  <c r="J300" i="12"/>
  <c r="K299" i="12"/>
  <c r="K300" i="15"/>
  <c r="J301" i="15"/>
  <c r="K301" i="15" l="1"/>
  <c r="J302" i="15"/>
  <c r="J301" i="12"/>
  <c r="K300" i="12"/>
  <c r="J295" i="13"/>
  <c r="K294" i="13"/>
  <c r="J293" i="14"/>
  <c r="K292" i="14"/>
  <c r="K301" i="12" l="1"/>
  <c r="J302" i="12"/>
  <c r="J294" i="14"/>
  <c r="K293" i="14"/>
  <c r="J296" i="13"/>
  <c r="K295" i="13"/>
  <c r="J303" i="15"/>
  <c r="K302" i="15"/>
  <c r="J304" i="15" l="1"/>
  <c r="K303" i="15"/>
  <c r="J297" i="13"/>
  <c r="K296" i="13"/>
  <c r="J295" i="14"/>
  <c r="K294" i="14"/>
  <c r="J303" i="12"/>
  <c r="K302" i="12"/>
  <c r="J304" i="12" l="1"/>
  <c r="K303" i="12"/>
  <c r="J298" i="13"/>
  <c r="K297" i="13"/>
  <c r="J296" i="14"/>
  <c r="K295" i="14"/>
  <c r="J305" i="15"/>
  <c r="K304" i="15"/>
  <c r="J306" i="15" l="1"/>
  <c r="K305" i="15"/>
  <c r="J299" i="13"/>
  <c r="K298" i="13"/>
  <c r="J297" i="14"/>
  <c r="K296" i="14"/>
  <c r="J305" i="12"/>
  <c r="K304" i="12"/>
  <c r="J306" i="12" l="1"/>
  <c r="K305" i="12"/>
  <c r="J300" i="13"/>
  <c r="K299" i="13"/>
  <c r="J298" i="14"/>
  <c r="J299" i="14" s="1"/>
  <c r="K299" i="14" s="1"/>
  <c r="K297" i="14"/>
  <c r="J307" i="15"/>
  <c r="K306" i="15"/>
  <c r="J308" i="15" l="1"/>
  <c r="K307" i="15"/>
  <c r="K300" i="13"/>
  <c r="J301" i="13"/>
  <c r="K298" i="14"/>
  <c r="J300" i="14"/>
  <c r="J307" i="12"/>
  <c r="K306" i="12"/>
  <c r="J301" i="14" l="1"/>
  <c r="K300" i="14"/>
  <c r="J308" i="12"/>
  <c r="K307" i="12"/>
  <c r="J302" i="13"/>
  <c r="K301" i="13"/>
  <c r="J309" i="15"/>
  <c r="K308" i="15"/>
  <c r="K309" i="15" l="1"/>
  <c r="J310" i="15"/>
  <c r="J309" i="12"/>
  <c r="K308" i="12"/>
  <c r="J303" i="13"/>
  <c r="K302" i="13"/>
  <c r="J302" i="14"/>
  <c r="K301" i="14"/>
  <c r="J304" i="13" l="1"/>
  <c r="K303" i="13"/>
  <c r="J303" i="14"/>
  <c r="K302" i="14"/>
  <c r="K309" i="12"/>
  <c r="J310" i="12"/>
  <c r="J311" i="15"/>
  <c r="K310" i="15"/>
  <c r="J312" i="15" l="1"/>
  <c r="K311" i="15"/>
  <c r="J311" i="12"/>
  <c r="K310" i="12"/>
  <c r="J304" i="14"/>
  <c r="K303" i="14"/>
  <c r="J305" i="13"/>
  <c r="K304" i="13"/>
  <c r="J306" i="13" l="1"/>
  <c r="K305" i="13"/>
  <c r="J312" i="12"/>
  <c r="K311" i="12"/>
  <c r="J305" i="14"/>
  <c r="K304" i="14"/>
  <c r="J313" i="15"/>
  <c r="K312" i="15"/>
  <c r="J314" i="15" l="1"/>
  <c r="K313" i="15"/>
  <c r="J313" i="12"/>
  <c r="K312" i="12"/>
  <c r="J306" i="14"/>
  <c r="K305" i="14"/>
  <c r="J307" i="13"/>
  <c r="K306" i="13"/>
  <c r="J308" i="13" l="1"/>
  <c r="K307" i="13"/>
  <c r="J314" i="12"/>
  <c r="K313" i="12"/>
  <c r="J307" i="14"/>
  <c r="K306" i="14"/>
  <c r="J315" i="15"/>
  <c r="K314" i="15"/>
  <c r="J315" i="12" l="1"/>
  <c r="K314" i="12"/>
  <c r="K307" i="14"/>
  <c r="J308" i="14"/>
  <c r="J316" i="15"/>
  <c r="K315" i="15"/>
  <c r="J309" i="13"/>
  <c r="K308" i="13"/>
  <c r="J310" i="13" l="1"/>
  <c r="K309" i="13"/>
  <c r="K308" i="14"/>
  <c r="J309" i="14"/>
  <c r="K316" i="15"/>
  <c r="J317" i="15"/>
  <c r="J316" i="12"/>
  <c r="K315" i="12"/>
  <c r="J310" i="14" l="1"/>
  <c r="K309" i="14"/>
  <c r="J317" i="12"/>
  <c r="K316" i="12"/>
  <c r="K317" i="15"/>
  <c r="J318" i="15"/>
  <c r="K310" i="13"/>
  <c r="J311" i="13"/>
  <c r="J312" i="13" l="1"/>
  <c r="K311" i="13"/>
  <c r="K317" i="12"/>
  <c r="J318" i="12"/>
  <c r="J319" i="15"/>
  <c r="K318" i="15"/>
  <c r="J311" i="14"/>
  <c r="K310" i="14"/>
  <c r="J320" i="15" l="1"/>
  <c r="K319" i="15"/>
  <c r="J319" i="12"/>
  <c r="K318" i="12"/>
  <c r="J312" i="14"/>
  <c r="K311" i="14"/>
  <c r="J313" i="13"/>
  <c r="K312" i="13"/>
  <c r="J313" i="14" l="1"/>
  <c r="K312" i="14"/>
  <c r="J320" i="12"/>
  <c r="K319" i="12"/>
  <c r="J314" i="13"/>
  <c r="K313" i="13"/>
  <c r="J321" i="15"/>
  <c r="K320" i="15"/>
  <c r="J322" i="15" l="1"/>
  <c r="K321" i="15"/>
  <c r="J321" i="12"/>
  <c r="K320" i="12"/>
  <c r="J315" i="13"/>
  <c r="K314" i="13"/>
  <c r="J314" i="14"/>
  <c r="K313" i="14"/>
  <c r="J315" i="14" l="1"/>
  <c r="K314" i="14"/>
  <c r="J322" i="12"/>
  <c r="K321" i="12"/>
  <c r="J316" i="13"/>
  <c r="K315" i="13"/>
  <c r="J323" i="15"/>
  <c r="K322" i="15"/>
  <c r="J323" i="12" l="1"/>
  <c r="K322" i="12"/>
  <c r="J324" i="15"/>
  <c r="K323" i="15"/>
  <c r="J317" i="13"/>
  <c r="K316" i="13"/>
  <c r="K315" i="14"/>
  <c r="J316" i="14"/>
  <c r="J317" i="14" l="1"/>
  <c r="K316" i="14"/>
  <c r="J325" i="15"/>
  <c r="K324" i="15"/>
  <c r="J318" i="13"/>
  <c r="K317" i="13"/>
  <c r="J324" i="12"/>
  <c r="K323" i="12"/>
  <c r="K325" i="15" l="1"/>
  <c r="J326" i="15"/>
  <c r="J325" i="12"/>
  <c r="K324" i="12"/>
  <c r="J319" i="13"/>
  <c r="K318" i="13"/>
  <c r="J318" i="14"/>
  <c r="K317" i="14"/>
  <c r="J319" i="14" l="1"/>
  <c r="K318" i="14"/>
  <c r="K325" i="12"/>
  <c r="J326" i="12"/>
  <c r="J327" i="15"/>
  <c r="K326" i="15"/>
  <c r="J320" i="13"/>
  <c r="K319" i="13"/>
  <c r="J327" i="12" l="1"/>
  <c r="K326" i="12"/>
  <c r="J321" i="13"/>
  <c r="K320" i="13"/>
  <c r="J328" i="15"/>
  <c r="K327" i="15"/>
  <c r="J320" i="14"/>
  <c r="K319" i="14"/>
  <c r="J329" i="15" l="1"/>
  <c r="K328" i="15"/>
  <c r="J322" i="13"/>
  <c r="K321" i="13"/>
  <c r="K320" i="14"/>
  <c r="J321" i="14"/>
  <c r="J328" i="12"/>
  <c r="K327" i="12"/>
  <c r="J329" i="12" l="1"/>
  <c r="K328" i="12"/>
  <c r="J323" i="13"/>
  <c r="K322" i="13"/>
  <c r="J322" i="14"/>
  <c r="K321" i="14"/>
  <c r="J330" i="15"/>
  <c r="K329" i="15"/>
  <c r="J323" i="14" l="1"/>
  <c r="K322" i="14"/>
  <c r="J324" i="13"/>
  <c r="K323" i="13"/>
  <c r="J331" i="15"/>
  <c r="K330" i="15"/>
  <c r="J330" i="12"/>
  <c r="K329" i="12"/>
  <c r="J325" i="13" l="1"/>
  <c r="K324" i="13"/>
  <c r="J331" i="12"/>
  <c r="K330" i="12"/>
  <c r="J332" i="15"/>
  <c r="K331" i="15"/>
  <c r="K323" i="14"/>
  <c r="J324" i="14"/>
  <c r="J325" i="14" l="1"/>
  <c r="K324" i="14"/>
  <c r="J332" i="12"/>
  <c r="K331" i="12"/>
  <c r="K332" i="15"/>
  <c r="J333" i="15"/>
  <c r="K325" i="13"/>
  <c r="J326" i="13"/>
  <c r="J327" i="13" l="1"/>
  <c r="K326" i="13"/>
  <c r="K333" i="15"/>
  <c r="J334" i="15"/>
  <c r="J333" i="12"/>
  <c r="K332" i="12"/>
  <c r="J326" i="14"/>
  <c r="K325" i="14"/>
  <c r="K333" i="12" l="1"/>
  <c r="J334" i="12"/>
  <c r="J335" i="15"/>
  <c r="K334" i="15"/>
  <c r="J327" i="14"/>
  <c r="K326" i="14"/>
  <c r="J328" i="13"/>
  <c r="K327" i="13"/>
  <c r="J328" i="14" l="1"/>
  <c r="K327" i="14"/>
  <c r="J336" i="15"/>
  <c r="K335" i="15"/>
  <c r="J329" i="13"/>
  <c r="K328" i="13"/>
  <c r="J335" i="12"/>
  <c r="K334" i="12"/>
  <c r="J330" i="13" l="1"/>
  <c r="K329" i="13"/>
  <c r="J336" i="12"/>
  <c r="K335" i="12"/>
  <c r="J337" i="15"/>
  <c r="K336" i="15"/>
  <c r="J329" i="14"/>
  <c r="K328" i="14"/>
  <c r="J338" i="15" l="1"/>
  <c r="K337" i="15"/>
  <c r="J337" i="12"/>
  <c r="K336" i="12"/>
  <c r="J330" i="14"/>
  <c r="K329" i="14"/>
  <c r="K330" i="13"/>
  <c r="J331" i="13"/>
  <c r="J332" i="13" l="1"/>
  <c r="K331" i="13"/>
  <c r="J331" i="14"/>
  <c r="K330" i="14"/>
  <c r="J338" i="12"/>
  <c r="K337" i="12"/>
  <c r="J339" i="15"/>
  <c r="K338" i="15"/>
  <c r="J340" i="15" l="1"/>
  <c r="K339" i="15"/>
  <c r="K331" i="14"/>
  <c r="J332" i="14"/>
  <c r="J339" i="12"/>
  <c r="K338" i="12"/>
  <c r="J333" i="13"/>
  <c r="K332" i="13"/>
  <c r="K333" i="13" l="1"/>
  <c r="J334" i="13"/>
  <c r="J333" i="14"/>
  <c r="K332" i="14"/>
  <c r="J340" i="12"/>
  <c r="K339" i="12"/>
  <c r="J341" i="15"/>
  <c r="K340" i="15"/>
  <c r="J334" i="14" l="1"/>
  <c r="K333" i="14"/>
  <c r="K341" i="15"/>
  <c r="J342" i="15"/>
  <c r="J335" i="13"/>
  <c r="K334" i="13"/>
  <c r="J341" i="12"/>
  <c r="K340" i="12"/>
  <c r="J336" i="13" l="1"/>
  <c r="K335" i="13"/>
  <c r="K341" i="12"/>
  <c r="J342" i="12"/>
  <c r="J343" i="15"/>
  <c r="K342" i="15"/>
  <c r="J335" i="14"/>
  <c r="K334" i="14"/>
  <c r="J336" i="14" l="1"/>
  <c r="K335" i="14"/>
  <c r="J344" i="15"/>
  <c r="K343" i="15"/>
  <c r="J343" i="12"/>
  <c r="K342" i="12"/>
  <c r="J337" i="13"/>
  <c r="K336" i="13"/>
  <c r="J338" i="13" l="1"/>
  <c r="K337" i="13"/>
  <c r="J344" i="12"/>
  <c r="K343" i="12"/>
  <c r="J345" i="15"/>
  <c r="K344" i="15"/>
  <c r="J337" i="14"/>
  <c r="K336" i="14"/>
  <c r="J346" i="15" l="1"/>
  <c r="K345" i="15"/>
  <c r="J338" i="14"/>
  <c r="K337" i="14"/>
  <c r="J345" i="12"/>
  <c r="K344" i="12"/>
  <c r="K338" i="13"/>
  <c r="J339" i="13"/>
  <c r="J346" i="12" l="1"/>
  <c r="K345" i="12"/>
  <c r="J339" i="14"/>
  <c r="K338" i="14"/>
  <c r="J340" i="13"/>
  <c r="K339" i="13"/>
  <c r="J347" i="15"/>
  <c r="K346" i="15"/>
  <c r="J341" i="13" l="1"/>
  <c r="K340" i="13"/>
  <c r="K339" i="14"/>
  <c r="J340" i="14"/>
  <c r="J348" i="15"/>
  <c r="K347" i="15"/>
  <c r="J347" i="12"/>
  <c r="K346" i="12"/>
  <c r="J348" i="12" l="1"/>
  <c r="K347" i="12"/>
  <c r="J341" i="14"/>
  <c r="K340" i="14"/>
  <c r="K348" i="15"/>
  <c r="J349" i="15"/>
  <c r="K341" i="13"/>
  <c r="J342" i="13"/>
  <c r="J342" i="14" l="1"/>
  <c r="K341" i="14"/>
  <c r="K349" i="15"/>
  <c r="J350" i="15"/>
  <c r="J343" i="13"/>
  <c r="K342" i="13"/>
  <c r="J349" i="12"/>
  <c r="K348" i="12"/>
  <c r="J344" i="13" l="1"/>
  <c r="K343" i="13"/>
  <c r="J351" i="15"/>
  <c r="K350" i="15"/>
  <c r="K349" i="12"/>
  <c r="J350" i="12"/>
  <c r="J343" i="14"/>
  <c r="K342" i="14"/>
  <c r="J344" i="14" l="1"/>
  <c r="K343" i="14"/>
  <c r="J351" i="12"/>
  <c r="K350" i="12"/>
  <c r="J352" i="15"/>
  <c r="K351" i="15"/>
  <c r="J345" i="13"/>
  <c r="K344" i="13"/>
  <c r="J346" i="13" l="1"/>
  <c r="K345" i="13"/>
  <c r="J352" i="12"/>
  <c r="K351" i="12"/>
  <c r="J353" i="15"/>
  <c r="K352" i="15"/>
  <c r="J345" i="14"/>
  <c r="K344" i="14"/>
  <c r="J353" i="12" l="1"/>
  <c r="K352" i="12"/>
  <c r="J346" i="14"/>
  <c r="K345" i="14"/>
  <c r="J354" i="15"/>
  <c r="K353" i="15"/>
  <c r="K346" i="13"/>
  <c r="J347" i="13"/>
  <c r="J355" i="15" l="1"/>
  <c r="K354" i="15"/>
  <c r="J348" i="13"/>
  <c r="K347" i="13"/>
  <c r="J347" i="14"/>
  <c r="K346" i="14"/>
  <c r="J354" i="12"/>
  <c r="K353" i="12"/>
  <c r="K347" i="14" l="1"/>
  <c r="J348" i="14"/>
  <c r="J349" i="13"/>
  <c r="K348" i="13"/>
  <c r="J355" i="12"/>
  <c r="K354" i="12"/>
  <c r="J356" i="15"/>
  <c r="K355" i="15"/>
  <c r="J357" i="15" l="1"/>
  <c r="K356" i="15"/>
  <c r="K349" i="13"/>
  <c r="J350" i="13"/>
  <c r="J356" i="12"/>
  <c r="K355" i="12"/>
  <c r="J349" i="14"/>
  <c r="K348" i="14"/>
  <c r="J350" i="14" l="1"/>
  <c r="K349" i="14"/>
  <c r="J351" i="13"/>
  <c r="K350" i="13"/>
  <c r="J357" i="12"/>
  <c r="K356" i="12"/>
  <c r="K357" i="15"/>
  <c r="J358" i="15"/>
  <c r="J352" i="13" l="1"/>
  <c r="K351" i="13"/>
  <c r="J359" i="15"/>
  <c r="K358" i="15"/>
  <c r="K357" i="12"/>
  <c r="J358" i="12"/>
  <c r="J351" i="14"/>
  <c r="K350" i="14"/>
  <c r="J352" i="14" l="1"/>
  <c r="K351" i="14"/>
  <c r="J360" i="15"/>
  <c r="K359" i="15"/>
  <c r="J359" i="12"/>
  <c r="K358" i="12"/>
  <c r="J353" i="13"/>
  <c r="K352" i="13"/>
  <c r="J360" i="12" l="1"/>
  <c r="K359" i="12"/>
  <c r="J354" i="13"/>
  <c r="K353" i="13"/>
  <c r="J361" i="15"/>
  <c r="K360" i="15"/>
  <c r="K352" i="14"/>
  <c r="J353" i="14"/>
  <c r="J354" i="14" l="1"/>
  <c r="K353" i="14"/>
  <c r="J362" i="15"/>
  <c r="K361" i="15"/>
  <c r="K354" i="13"/>
  <c r="J355" i="13"/>
  <c r="J361" i="12"/>
  <c r="K360" i="12"/>
  <c r="J362" i="12" l="1"/>
  <c r="K361" i="12"/>
  <c r="J363" i="15"/>
  <c r="K362" i="15"/>
  <c r="J356" i="13"/>
  <c r="K355" i="13"/>
  <c r="J355" i="14"/>
  <c r="K354" i="14"/>
  <c r="J364" i="15" l="1"/>
  <c r="K363" i="15"/>
  <c r="K355" i="14"/>
  <c r="J356" i="14"/>
  <c r="J357" i="13"/>
  <c r="K356" i="13"/>
  <c r="J363" i="12"/>
  <c r="K362" i="12"/>
  <c r="J357" i="14" l="1"/>
  <c r="K356" i="14"/>
  <c r="J364" i="12"/>
  <c r="K363" i="12"/>
  <c r="K357" i="13"/>
  <c r="J358" i="13"/>
  <c r="K364" i="15"/>
  <c r="J365" i="15"/>
  <c r="K365" i="15" l="1"/>
  <c r="J366" i="15"/>
  <c r="J359" i="13"/>
  <c r="K358" i="13"/>
  <c r="J365" i="12"/>
  <c r="K364" i="12"/>
  <c r="J358" i="14"/>
  <c r="K357" i="14"/>
  <c r="J359" i="14" l="1"/>
  <c r="K358" i="14"/>
  <c r="J360" i="13"/>
  <c r="K359" i="13"/>
  <c r="J367" i="15"/>
  <c r="K366" i="15"/>
  <c r="J366" i="12"/>
  <c r="K365" i="12"/>
  <c r="J368" i="15" l="1"/>
  <c r="K367" i="15"/>
  <c r="J367" i="12"/>
  <c r="K366" i="12"/>
  <c r="J361" i="13"/>
  <c r="K360" i="13"/>
  <c r="J360" i="14"/>
  <c r="K359" i="14"/>
  <c r="J368" i="12" l="1"/>
  <c r="K367" i="12"/>
  <c r="J362" i="13"/>
  <c r="K361" i="13"/>
  <c r="K360" i="14"/>
  <c r="J361" i="14"/>
  <c r="J369" i="15"/>
  <c r="K368" i="15"/>
  <c r="J362" i="14" l="1"/>
  <c r="K361" i="14"/>
  <c r="K362" i="13"/>
  <c r="J363" i="13"/>
  <c r="J370" i="15"/>
  <c r="K369" i="15"/>
  <c r="J369" i="12"/>
  <c r="K368" i="12"/>
  <c r="J364" i="13" l="1"/>
  <c r="K363" i="13"/>
  <c r="J370" i="12"/>
  <c r="K369" i="12"/>
  <c r="J371" i="15"/>
  <c r="K370" i="15"/>
  <c r="J363" i="14"/>
  <c r="K362" i="14"/>
  <c r="K363" i="14" l="1"/>
  <c r="J364" i="14"/>
  <c r="J371" i="12"/>
  <c r="K370" i="12"/>
  <c r="J372" i="15"/>
  <c r="K371" i="15"/>
  <c r="J365" i="13"/>
  <c r="K364" i="13"/>
  <c r="K365" i="13" l="1"/>
  <c r="J366" i="13"/>
  <c r="J372" i="12"/>
  <c r="K371" i="12"/>
  <c r="J373" i="15"/>
  <c r="K372" i="15"/>
  <c r="J365" i="14"/>
  <c r="K364" i="14"/>
  <c r="K373" i="15" l="1"/>
  <c r="J374" i="15"/>
  <c r="J373" i="12"/>
  <c r="K372" i="12"/>
  <c r="J367" i="13"/>
  <c r="K366" i="13"/>
  <c r="J366" i="14"/>
  <c r="K365" i="14"/>
  <c r="J367" i="14" l="1"/>
  <c r="K366" i="14"/>
  <c r="J368" i="13"/>
  <c r="K367" i="13"/>
  <c r="J374" i="12"/>
  <c r="K373" i="12"/>
  <c r="J375" i="15"/>
  <c r="K374" i="15"/>
  <c r="J375" i="12" l="1"/>
  <c r="K374" i="12"/>
  <c r="J369" i="13"/>
  <c r="K368" i="13"/>
  <c r="J376" i="15"/>
  <c r="K375" i="15"/>
  <c r="J368" i="14"/>
  <c r="K367" i="14"/>
  <c r="J377" i="15" l="1"/>
  <c r="K376" i="15"/>
  <c r="J369" i="14"/>
  <c r="K368" i="14"/>
  <c r="J370" i="13"/>
  <c r="K369" i="13"/>
  <c r="J376" i="12"/>
  <c r="K375" i="12"/>
  <c r="K370" i="13" l="1"/>
  <c r="J371" i="13"/>
  <c r="J377" i="12"/>
  <c r="K376" i="12"/>
  <c r="J370" i="14"/>
  <c r="K369" i="14"/>
  <c r="J378" i="15"/>
  <c r="K377" i="15"/>
  <c r="J378" i="12" l="1"/>
  <c r="K377" i="12"/>
  <c r="J371" i="14"/>
  <c r="K370" i="14"/>
  <c r="J372" i="13"/>
  <c r="K371" i="13"/>
  <c r="J379" i="15"/>
  <c r="K378" i="15"/>
  <c r="K371" i="14" l="1"/>
  <c r="J372" i="14"/>
  <c r="J380" i="15"/>
  <c r="K379" i="15"/>
  <c r="J373" i="13"/>
  <c r="K372" i="13"/>
  <c r="J379" i="12"/>
  <c r="K378" i="12"/>
  <c r="J380" i="12" l="1"/>
  <c r="K379" i="12"/>
  <c r="J381" i="15"/>
  <c r="K380" i="15"/>
  <c r="J373" i="14"/>
  <c r="K372" i="14"/>
  <c r="K373" i="13"/>
  <c r="J374" i="13"/>
  <c r="J375" i="13" l="1"/>
  <c r="K374" i="13"/>
  <c r="J382" i="15"/>
  <c r="K381" i="15"/>
  <c r="J374" i="14"/>
  <c r="K373" i="14"/>
  <c r="J381" i="12"/>
  <c r="K380" i="12"/>
  <c r="J375" i="14" l="1"/>
  <c r="K374" i="14"/>
  <c r="J382" i="12"/>
  <c r="K381" i="12"/>
  <c r="J383" i="15"/>
  <c r="K382" i="15"/>
  <c r="J376" i="13"/>
  <c r="K375" i="13"/>
  <c r="J377" i="13" l="1"/>
  <c r="K376" i="13"/>
  <c r="J383" i="12"/>
  <c r="K382" i="12"/>
  <c r="J384" i="15"/>
  <c r="K383" i="15"/>
  <c r="J376" i="14"/>
  <c r="K375" i="14"/>
  <c r="J385" i="15" l="1"/>
  <c r="K384" i="15"/>
  <c r="J377" i="14"/>
  <c r="K376" i="14"/>
  <c r="J384" i="12"/>
  <c r="K383" i="12"/>
  <c r="J378" i="13"/>
  <c r="K377" i="13"/>
  <c r="J378" i="14" l="1"/>
  <c r="K377" i="14"/>
  <c r="K378" i="13"/>
  <c r="J379" i="13"/>
  <c r="J385" i="12"/>
  <c r="K384" i="12"/>
  <c r="J386" i="15"/>
  <c r="K385" i="15"/>
  <c r="J386" i="12" l="1"/>
  <c r="K385" i="12"/>
  <c r="J387" i="15"/>
  <c r="K386" i="15"/>
  <c r="J380" i="13"/>
  <c r="K379" i="13"/>
  <c r="J379" i="14"/>
  <c r="K378" i="14"/>
  <c r="J381" i="13" l="1"/>
  <c r="K380" i="13"/>
  <c r="J388" i="15"/>
  <c r="K387" i="15"/>
  <c r="J380" i="14"/>
  <c r="K379" i="14"/>
  <c r="J387" i="12"/>
  <c r="K386" i="12"/>
  <c r="J388" i="12" l="1"/>
  <c r="K387" i="12"/>
  <c r="J381" i="14"/>
  <c r="K380" i="14"/>
  <c r="J389" i="15"/>
  <c r="K388" i="15"/>
  <c r="K381" i="13"/>
  <c r="J382" i="13"/>
  <c r="K389" i="15" l="1"/>
  <c r="J390" i="15"/>
  <c r="J382" i="14"/>
  <c r="K381" i="14"/>
  <c r="J383" i="13"/>
  <c r="K382" i="13"/>
  <c r="J389" i="12"/>
  <c r="K388" i="12"/>
  <c r="K389" i="12" l="1"/>
  <c r="J390" i="12"/>
  <c r="J384" i="13"/>
  <c r="K383" i="13"/>
  <c r="J383" i="14"/>
  <c r="K382" i="14"/>
  <c r="J391" i="15"/>
  <c r="K390" i="15"/>
  <c r="J384" i="14" l="1"/>
  <c r="K383" i="14"/>
  <c r="J392" i="15"/>
  <c r="K391" i="15"/>
  <c r="J391" i="12"/>
  <c r="K390" i="12"/>
  <c r="J385" i="13"/>
  <c r="K384" i="13"/>
  <c r="J392" i="12" l="1"/>
  <c r="K391" i="12"/>
  <c r="J386" i="13"/>
  <c r="K385" i="13"/>
  <c r="J393" i="15"/>
  <c r="K392" i="15"/>
  <c r="J385" i="14"/>
  <c r="K384" i="14"/>
  <c r="J386" i="14" l="1"/>
  <c r="K385" i="14"/>
  <c r="J394" i="15"/>
  <c r="K393" i="15"/>
  <c r="K386" i="13"/>
  <c r="J387" i="13"/>
  <c r="J393" i="12"/>
  <c r="K392" i="12"/>
  <c r="J394" i="12" l="1"/>
  <c r="K393" i="12"/>
  <c r="J388" i="13"/>
  <c r="K387" i="13"/>
  <c r="J395" i="15"/>
  <c r="K394" i="15"/>
  <c r="J387" i="14"/>
  <c r="K386" i="14"/>
  <c r="J388" i="14" l="1"/>
  <c r="K387" i="14"/>
  <c r="J389" i="13"/>
  <c r="K388" i="13"/>
  <c r="K395" i="15"/>
  <c r="J396" i="15"/>
  <c r="J395" i="12"/>
  <c r="K394" i="12"/>
  <c r="J396" i="12" l="1"/>
  <c r="K395" i="12"/>
  <c r="K389" i="13"/>
  <c r="J390" i="13"/>
  <c r="J397" i="15"/>
  <c r="K396" i="15"/>
  <c r="J389" i="14"/>
  <c r="K388" i="14"/>
  <c r="J398" i="15" l="1"/>
  <c r="K397" i="15"/>
  <c r="J391" i="13"/>
  <c r="K390" i="13"/>
  <c r="J390" i="14"/>
  <c r="K389" i="14"/>
  <c r="J397" i="12"/>
  <c r="K396" i="12"/>
  <c r="J398" i="12" l="1"/>
  <c r="K397" i="12"/>
  <c r="J392" i="13"/>
  <c r="K391" i="13"/>
  <c r="J391" i="14"/>
  <c r="K390" i="14"/>
  <c r="J399" i="15"/>
  <c r="K398" i="15"/>
  <c r="J392" i="14" l="1"/>
  <c r="K391" i="14"/>
  <c r="J400" i="15"/>
  <c r="K399" i="15"/>
  <c r="J393" i="13"/>
  <c r="K392" i="13"/>
  <c r="J399" i="12"/>
  <c r="K398" i="12"/>
  <c r="J400" i="12" l="1"/>
  <c r="K399" i="12"/>
  <c r="J401" i="15"/>
  <c r="K400" i="15"/>
  <c r="J394" i="13"/>
  <c r="K393" i="13"/>
  <c r="J393" i="14"/>
  <c r="K392" i="14"/>
  <c r="J394" i="14" l="1"/>
  <c r="K393" i="14"/>
  <c r="J402" i="15"/>
  <c r="K401" i="15"/>
  <c r="K394" i="13"/>
  <c r="J395" i="13"/>
  <c r="J401" i="12"/>
  <c r="K400" i="12"/>
  <c r="J396" i="13" l="1"/>
  <c r="K395" i="13"/>
  <c r="J402" i="12"/>
  <c r="K401" i="12"/>
  <c r="J403" i="15"/>
  <c r="K402" i="15"/>
  <c r="J395" i="14"/>
  <c r="K394" i="14"/>
  <c r="J404" i="15" l="1"/>
  <c r="K403" i="15"/>
  <c r="J396" i="14"/>
  <c r="K395" i="14"/>
  <c r="J403" i="12"/>
  <c r="K402" i="12"/>
  <c r="J397" i="13"/>
  <c r="K396" i="13"/>
  <c r="J397" i="14" l="1"/>
  <c r="K396" i="14"/>
  <c r="K397" i="13"/>
  <c r="J398" i="13"/>
  <c r="J404" i="12"/>
  <c r="K403" i="12"/>
  <c r="J405" i="15"/>
  <c r="K404" i="15"/>
  <c r="J399" i="13" l="1"/>
  <c r="K398" i="13"/>
  <c r="K405" i="15"/>
  <c r="J406" i="15"/>
  <c r="J405" i="12"/>
  <c r="K404" i="12"/>
  <c r="J398" i="14"/>
  <c r="K397" i="14"/>
  <c r="J407" i="15" l="1"/>
  <c r="K406" i="15"/>
  <c r="J406" i="12"/>
  <c r="K405" i="12"/>
  <c r="J399" i="14"/>
  <c r="K398" i="14"/>
  <c r="J400" i="13"/>
  <c r="K399" i="13"/>
  <c r="J401" i="13" l="1"/>
  <c r="K400" i="13"/>
  <c r="J400" i="14"/>
  <c r="K399" i="14"/>
  <c r="J407" i="12"/>
  <c r="K406" i="12"/>
  <c r="J408" i="15"/>
  <c r="K407" i="15"/>
  <c r="J409" i="15" l="1"/>
  <c r="K408" i="15"/>
  <c r="J401" i="14"/>
  <c r="K400" i="14"/>
  <c r="J408" i="12"/>
  <c r="K407" i="12"/>
  <c r="J402" i="13"/>
  <c r="K401" i="13"/>
  <c r="K402" i="13" l="1"/>
  <c r="J403" i="13"/>
  <c r="J402" i="14"/>
  <c r="K401" i="14"/>
  <c r="J409" i="12"/>
  <c r="K408" i="12"/>
  <c r="J410" i="15"/>
  <c r="K409" i="15"/>
  <c r="K402" i="14" l="1"/>
  <c r="J403" i="14"/>
  <c r="J411" i="15"/>
  <c r="K410" i="15"/>
  <c r="J404" i="13"/>
  <c r="K403" i="13"/>
  <c r="J410" i="12"/>
  <c r="K409" i="12"/>
  <c r="J405" i="13" l="1"/>
  <c r="K404" i="13"/>
  <c r="J412" i="15"/>
  <c r="K411" i="15"/>
  <c r="J404" i="14"/>
  <c r="K403" i="14"/>
  <c r="J411" i="12"/>
  <c r="K410" i="12"/>
  <c r="J412" i="12" l="1"/>
  <c r="K411" i="12"/>
  <c r="J413" i="15"/>
  <c r="K412" i="15"/>
  <c r="J405" i="14"/>
  <c r="K404" i="14"/>
  <c r="K405" i="13"/>
  <c r="J406" i="13"/>
  <c r="J406" i="14" l="1"/>
  <c r="K405" i="14"/>
  <c r="J407" i="13"/>
  <c r="K406" i="13"/>
  <c r="J414" i="15"/>
  <c r="K413" i="15"/>
  <c r="J413" i="12"/>
  <c r="K412" i="12"/>
  <c r="J414" i="12" l="1"/>
  <c r="K413" i="12"/>
  <c r="J408" i="13"/>
  <c r="K407" i="13"/>
  <c r="J415" i="15"/>
  <c r="K414" i="15"/>
  <c r="J407" i="14"/>
  <c r="K406" i="14"/>
  <c r="J416" i="15" l="1"/>
  <c r="K415" i="15"/>
  <c r="J408" i="14"/>
  <c r="K407" i="14"/>
  <c r="J409" i="13"/>
  <c r="K408" i="13"/>
  <c r="J415" i="12"/>
  <c r="K414" i="12"/>
  <c r="J410" i="13" l="1"/>
  <c r="K409" i="13"/>
  <c r="J409" i="14"/>
  <c r="K408" i="14"/>
  <c r="J416" i="12"/>
  <c r="K415" i="12"/>
  <c r="J417" i="15"/>
  <c r="K416" i="15"/>
  <c r="J410" i="14" l="1"/>
  <c r="K409" i="14"/>
  <c r="J418" i="15"/>
  <c r="K417" i="15"/>
  <c r="J417" i="12"/>
  <c r="K416" i="12"/>
  <c r="K410" i="13"/>
  <c r="J411" i="13"/>
  <c r="J419" i="15" l="1"/>
  <c r="K418" i="15"/>
  <c r="J412" i="13"/>
  <c r="K411" i="13"/>
  <c r="J418" i="12"/>
  <c r="K417" i="12"/>
  <c r="J411" i="14"/>
  <c r="K410" i="14"/>
  <c r="J412" i="14" l="1"/>
  <c r="K411" i="14"/>
  <c r="J419" i="12"/>
  <c r="K418" i="12"/>
  <c r="J413" i="13"/>
  <c r="K412" i="13"/>
  <c r="J420" i="15"/>
  <c r="K419" i="15"/>
  <c r="J421" i="15" l="1"/>
  <c r="K420" i="15"/>
  <c r="J420" i="12"/>
  <c r="K419" i="12"/>
  <c r="K413" i="13"/>
  <c r="J414" i="13"/>
  <c r="J413" i="14"/>
  <c r="K412" i="14"/>
  <c r="J414" i="14" l="1"/>
  <c r="K413" i="14"/>
  <c r="J421" i="12"/>
  <c r="K420" i="12"/>
  <c r="J415" i="13"/>
  <c r="K414" i="13"/>
  <c r="K421" i="15"/>
  <c r="J422" i="15"/>
  <c r="J423" i="15" l="1"/>
  <c r="K422" i="15"/>
  <c r="J422" i="12"/>
  <c r="K421" i="12"/>
  <c r="J416" i="13"/>
  <c r="K415" i="13"/>
  <c r="J415" i="14"/>
  <c r="K414" i="14"/>
  <c r="J417" i="13" l="1"/>
  <c r="K416" i="13"/>
  <c r="J423" i="12"/>
  <c r="K422" i="12"/>
  <c r="J416" i="14"/>
  <c r="K415" i="14"/>
  <c r="J424" i="15"/>
  <c r="K423" i="15"/>
  <c r="J417" i="14" l="1"/>
  <c r="K416" i="14"/>
  <c r="J424" i="12"/>
  <c r="K423" i="12"/>
  <c r="J425" i="15"/>
  <c r="K424" i="15"/>
  <c r="J418" i="13"/>
  <c r="K417" i="13"/>
  <c r="J425" i="12" l="1"/>
  <c r="K424" i="12"/>
  <c r="K418" i="13"/>
  <c r="J419" i="13"/>
  <c r="J426" i="15"/>
  <c r="K425" i="15"/>
  <c r="J418" i="14"/>
  <c r="K417" i="14"/>
  <c r="J419" i="14" l="1"/>
  <c r="K418" i="14"/>
  <c r="J420" i="13"/>
  <c r="K419" i="13"/>
  <c r="J427" i="15"/>
  <c r="K426" i="15"/>
  <c r="J426" i="12"/>
  <c r="K425" i="12"/>
  <c r="K427" i="15" l="1"/>
  <c r="J428" i="15"/>
  <c r="J427" i="12"/>
  <c r="K426" i="12"/>
  <c r="J421" i="13"/>
  <c r="K420" i="13"/>
  <c r="J431" i="15"/>
  <c r="K419" i="14"/>
  <c r="J420" i="14"/>
  <c r="K431" i="15" l="1"/>
  <c r="K428" i="15"/>
  <c r="J429" i="15"/>
  <c r="K427" i="12"/>
  <c r="J428" i="12"/>
  <c r="K421" i="13"/>
  <c r="J422" i="13"/>
  <c r="J421" i="14"/>
  <c r="K420" i="14"/>
  <c r="J431" i="12"/>
  <c r="J429" i="12" l="1"/>
  <c r="K428" i="12"/>
  <c r="K431" i="12"/>
  <c r="K429" i="15"/>
  <c r="K432" i="15" s="1"/>
  <c r="J430" i="15"/>
  <c r="K430" i="15" s="1"/>
  <c r="J422" i="14"/>
  <c r="K421" i="14"/>
  <c r="J423" i="13"/>
  <c r="K422" i="13"/>
  <c r="K429" i="12" l="1"/>
  <c r="K432" i="12" s="1"/>
  <c r="J430" i="12"/>
  <c r="K430" i="12" s="1"/>
  <c r="J424" i="13"/>
  <c r="K423" i="13"/>
  <c r="J423" i="14"/>
  <c r="K422" i="14"/>
  <c r="J424" i="14" l="1"/>
  <c r="K423" i="14"/>
  <c r="J425" i="13"/>
  <c r="K424" i="13"/>
  <c r="J426" i="13" l="1"/>
  <c r="K425" i="13"/>
  <c r="J425" i="14"/>
  <c r="K424" i="14"/>
  <c r="K425" i="14" l="1"/>
  <c r="J426" i="14"/>
  <c r="J427" i="13"/>
  <c r="K426" i="13"/>
  <c r="J428" i="13" l="1"/>
  <c r="K427" i="13"/>
  <c r="J431" i="13"/>
  <c r="K431" i="13" s="1"/>
  <c r="J427" i="14"/>
  <c r="K426" i="14"/>
  <c r="J428" i="14" l="1"/>
  <c r="K427" i="14"/>
  <c r="J429" i="13"/>
  <c r="K428" i="13"/>
  <c r="J431" i="14"/>
  <c r="K431" i="14" s="1"/>
  <c r="J432" i="13"/>
  <c r="K432" i="13" s="1"/>
  <c r="K429" i="13" l="1"/>
  <c r="J430" i="13"/>
  <c r="K430" i="13" s="1"/>
  <c r="K428" i="14"/>
  <c r="J429" i="14"/>
  <c r="J432" i="14"/>
  <c r="K429" i="14" l="1"/>
  <c r="J430" i="14"/>
  <c r="K430" i="14" s="1"/>
  <c r="K432" i="14"/>
  <c r="I265" i="3" l="1"/>
  <c r="J447" i="3" l="1"/>
  <c r="J398" i="3"/>
  <c r="AE2" i="3" l="1"/>
  <c r="AF2" i="3"/>
  <c r="AG2" i="3"/>
  <c r="AH2" i="3"/>
  <c r="AI2" i="3"/>
  <c r="AJ2" i="3"/>
  <c r="AK2" i="3"/>
  <c r="AL2" i="3"/>
  <c r="AM2" i="3"/>
  <c r="AN2" i="3"/>
  <c r="AO2" i="3"/>
  <c r="AD2" i="3"/>
  <c r="AK398" i="3" l="1"/>
  <c r="AK447" i="3"/>
  <c r="AN398" i="3"/>
  <c r="AN447" i="3"/>
  <c r="AM398" i="3"/>
  <c r="AM447" i="3"/>
  <c r="AL398" i="3"/>
  <c r="AL447" i="3"/>
  <c r="AO398" i="3"/>
  <c r="AO447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7" i="11" l="1"/>
  <c r="J7" i="10"/>
  <c r="J8" i="10" s="1"/>
  <c r="J8" i="9"/>
  <c r="J9" i="9" s="1"/>
  <c r="J7" i="8"/>
  <c r="J8" i="8" s="1"/>
  <c r="J8" i="11"/>
  <c r="J9" i="11" s="1"/>
  <c r="H447" i="3"/>
  <c r="AI447" i="3" s="1"/>
  <c r="H398" i="3"/>
  <c r="AI398" i="3" s="1"/>
  <c r="I447" i="3"/>
  <c r="AJ447" i="3" s="1"/>
  <c r="I398" i="3"/>
  <c r="AJ398" i="3" s="1"/>
  <c r="I263" i="3"/>
  <c r="I262" i="3"/>
  <c r="I261" i="3"/>
  <c r="I260" i="3"/>
  <c r="I259" i="3"/>
  <c r="I257" i="3"/>
  <c r="I256" i="3"/>
  <c r="G447" i="3"/>
  <c r="AH447" i="3" s="1"/>
  <c r="G398" i="3"/>
  <c r="AH398" i="3" s="1"/>
  <c r="J7" i="7"/>
  <c r="J8" i="7" s="1"/>
  <c r="J7" i="6"/>
  <c r="J8" i="6" s="1"/>
  <c r="J7" i="5"/>
  <c r="J8" i="5" s="1"/>
  <c r="J8" i="4"/>
  <c r="F447" i="3"/>
  <c r="AG447" i="3" s="1"/>
  <c r="F398" i="3"/>
  <c r="AG398" i="3" s="1"/>
  <c r="E447" i="3"/>
  <c r="AF447" i="3" s="1"/>
  <c r="E398" i="3"/>
  <c r="AF398" i="3" s="1"/>
  <c r="I258" i="3" l="1"/>
  <c r="I264" i="3"/>
  <c r="K8" i="11"/>
  <c r="K8" i="10"/>
  <c r="J9" i="10"/>
  <c r="J10" i="10" s="1"/>
  <c r="K8" i="9"/>
  <c r="J9" i="8"/>
  <c r="K8" i="8"/>
  <c r="K9" i="11"/>
  <c r="J10" i="11"/>
  <c r="K9" i="9"/>
  <c r="J10" i="9"/>
  <c r="K8" i="7"/>
  <c r="J9" i="6"/>
  <c r="K8" i="6"/>
  <c r="J9" i="5"/>
  <c r="J9" i="7"/>
  <c r="J9" i="4"/>
  <c r="D398" i="3"/>
  <c r="AE398" i="3" s="1"/>
  <c r="D447" i="3"/>
  <c r="AE447" i="3" s="1"/>
  <c r="K9" i="10" l="1"/>
  <c r="J11" i="10"/>
  <c r="K10" i="10"/>
  <c r="K10" i="11"/>
  <c r="J11" i="11"/>
  <c r="J10" i="8"/>
  <c r="K9" i="8"/>
  <c r="K10" i="9"/>
  <c r="J11" i="9"/>
  <c r="J10" i="5"/>
  <c r="J10" i="6"/>
  <c r="K9" i="6"/>
  <c r="K9" i="7"/>
  <c r="J10" i="7"/>
  <c r="J10" i="4"/>
  <c r="R4" i="2"/>
  <c r="S4" i="2"/>
  <c r="T4" i="2"/>
  <c r="U4" i="2"/>
  <c r="V4" i="2"/>
  <c r="W4" i="2"/>
  <c r="X4" i="2"/>
  <c r="Y4" i="2"/>
  <c r="Z4" i="2"/>
  <c r="AA4" i="2"/>
  <c r="AB4" i="2"/>
  <c r="AC4" i="2"/>
  <c r="AD22" i="2"/>
  <c r="AD19" i="2"/>
  <c r="AD18" i="2"/>
  <c r="AD17" i="2"/>
  <c r="AD16" i="2"/>
  <c r="AD15" i="2"/>
  <c r="AD14" i="2"/>
  <c r="AD13" i="2"/>
  <c r="AD10" i="2"/>
  <c r="AD9" i="2"/>
  <c r="AD1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H260" i="3"/>
  <c r="AI260" i="3" s="1"/>
  <c r="H261" i="3"/>
  <c r="AI261" i="3" s="1"/>
  <c r="J12" i="10" l="1"/>
  <c r="K11" i="10"/>
  <c r="J12" i="9"/>
  <c r="K11" i="9"/>
  <c r="J12" i="11"/>
  <c r="K11" i="11"/>
  <c r="J11" i="8"/>
  <c r="K10" i="8"/>
  <c r="J11" i="5"/>
  <c r="J11" i="7"/>
  <c r="K10" i="7"/>
  <c r="J11" i="6"/>
  <c r="K10" i="6"/>
  <c r="J11" i="4"/>
  <c r="S87" i="1"/>
  <c r="S6" i="1" s="1"/>
  <c r="V87" i="1"/>
  <c r="V6" i="1" s="1"/>
  <c r="AD11" i="2"/>
  <c r="AD4" i="2"/>
  <c r="AD20" i="2"/>
  <c r="AD23" i="2" s="1"/>
  <c r="N56" i="3"/>
  <c r="AO56" i="3" s="1"/>
  <c r="M56" i="3"/>
  <c r="AN56" i="3" s="1"/>
  <c r="U87" i="1" l="1"/>
  <c r="U6" i="1" s="1"/>
  <c r="T87" i="1"/>
  <c r="T6" i="1" s="1"/>
  <c r="J13" i="10"/>
  <c r="K12" i="10"/>
  <c r="K12" i="9"/>
  <c r="J13" i="9"/>
  <c r="K13" i="9" s="1"/>
  <c r="J12" i="8"/>
  <c r="K11" i="8"/>
  <c r="J13" i="11"/>
  <c r="K13" i="11" s="1"/>
  <c r="K12" i="11"/>
  <c r="J12" i="7"/>
  <c r="K11" i="7"/>
  <c r="J12" i="5"/>
  <c r="J12" i="6"/>
  <c r="K11" i="6"/>
  <c r="J12" i="4"/>
  <c r="W87" i="1"/>
  <c r="W6" i="1" s="1"/>
  <c r="X87" i="1"/>
  <c r="X6" i="1" s="1"/>
  <c r="K56" i="3"/>
  <c r="AL56" i="3" s="1"/>
  <c r="K260" i="3"/>
  <c r="AL260" i="3" s="1"/>
  <c r="M260" i="3"/>
  <c r="AN260" i="3" s="1"/>
  <c r="N260" i="3"/>
  <c r="AO260" i="3" s="1"/>
  <c r="M261" i="3"/>
  <c r="AN261" i="3" s="1"/>
  <c r="N261" i="3"/>
  <c r="AO261" i="3" s="1"/>
  <c r="AJ260" i="3"/>
  <c r="K13" i="10" l="1"/>
  <c r="J14" i="10"/>
  <c r="J13" i="8"/>
  <c r="K13" i="8" s="1"/>
  <c r="K12" i="8"/>
  <c r="J14" i="9"/>
  <c r="J14" i="11"/>
  <c r="K12" i="6"/>
  <c r="J13" i="6"/>
  <c r="J13" i="5"/>
  <c r="K12" i="7"/>
  <c r="J13" i="7"/>
  <c r="J13" i="4"/>
  <c r="L260" i="3"/>
  <c r="AM260" i="3" s="1"/>
  <c r="L56" i="3"/>
  <c r="AM56" i="3" s="1"/>
  <c r="L261" i="3"/>
  <c r="AM261" i="3" s="1"/>
  <c r="K261" i="3"/>
  <c r="AL261" i="3" s="1"/>
  <c r="K14" i="10" l="1"/>
  <c r="J15" i="10"/>
  <c r="K14" i="9"/>
  <c r="J15" i="9"/>
  <c r="J14" i="8"/>
  <c r="K14" i="11"/>
  <c r="J15" i="11"/>
  <c r="K13" i="5"/>
  <c r="J14" i="5"/>
  <c r="K13" i="7"/>
  <c r="J14" i="7"/>
  <c r="J14" i="6"/>
  <c r="K13" i="6"/>
  <c r="J14" i="4"/>
  <c r="I56" i="3"/>
  <c r="AJ56" i="3" s="1"/>
  <c r="J56" i="3"/>
  <c r="AK56" i="3" s="1"/>
  <c r="J262" i="3"/>
  <c r="AK262" i="3" s="1"/>
  <c r="J260" i="3"/>
  <c r="AK260" i="3" s="1"/>
  <c r="H56" i="3"/>
  <c r="AI56" i="3" s="1"/>
  <c r="J16" i="10" l="1"/>
  <c r="K15" i="10"/>
  <c r="K14" i="8"/>
  <c r="J15" i="8"/>
  <c r="J16" i="11"/>
  <c r="K15" i="11"/>
  <c r="J16" i="9"/>
  <c r="K15" i="9"/>
  <c r="J15" i="6"/>
  <c r="K14" i="6"/>
  <c r="J15" i="7"/>
  <c r="K14" i="7"/>
  <c r="K14" i="5"/>
  <c r="J15" i="5"/>
  <c r="J15" i="4"/>
  <c r="AJ261" i="3"/>
  <c r="J261" i="3"/>
  <c r="AK261" i="3" s="1"/>
  <c r="K16" i="10" l="1"/>
  <c r="J17" i="10"/>
  <c r="J16" i="8"/>
  <c r="K15" i="8"/>
  <c r="J17" i="9"/>
  <c r="K16" i="9"/>
  <c r="K16" i="11"/>
  <c r="J17" i="11"/>
  <c r="J16" i="5"/>
  <c r="K15" i="5"/>
  <c r="K15" i="7"/>
  <c r="J16" i="7"/>
  <c r="J16" i="6"/>
  <c r="K15" i="6"/>
  <c r="J16" i="4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K17" i="10" l="1"/>
  <c r="J18" i="10"/>
  <c r="K17" i="9"/>
  <c r="J18" i="9"/>
  <c r="J18" i="11"/>
  <c r="K17" i="11"/>
  <c r="J17" i="8"/>
  <c r="K16" i="8"/>
  <c r="J17" i="7"/>
  <c r="K16" i="7"/>
  <c r="K16" i="6"/>
  <c r="J17" i="6"/>
  <c r="J17" i="5"/>
  <c r="K16" i="5"/>
  <c r="J17" i="4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J19" i="10" l="1"/>
  <c r="K18" i="10"/>
  <c r="K17" i="8"/>
  <c r="J18" i="8"/>
  <c r="K18" i="11"/>
  <c r="J19" i="11"/>
  <c r="K18" i="9"/>
  <c r="J19" i="9"/>
  <c r="K17" i="7"/>
  <c r="J18" i="7"/>
  <c r="J18" i="5"/>
  <c r="K17" i="5"/>
  <c r="J18" i="6"/>
  <c r="K17" i="6"/>
  <c r="J18" i="4"/>
  <c r="B1" i="4"/>
  <c r="C3" i="1"/>
  <c r="J20" i="10" l="1"/>
  <c r="K19" i="10"/>
  <c r="K19" i="11"/>
  <c r="J20" i="11"/>
  <c r="K19" i="9"/>
  <c r="J20" i="9"/>
  <c r="J19" i="8"/>
  <c r="K18" i="8"/>
  <c r="K18" i="5"/>
  <c r="J19" i="5"/>
  <c r="J19" i="7"/>
  <c r="K18" i="7"/>
  <c r="J19" i="6"/>
  <c r="K18" i="6"/>
  <c r="J19" i="4"/>
  <c r="J585" i="3"/>
  <c r="AK585" i="3" s="1"/>
  <c r="J581" i="3"/>
  <c r="AK581" i="3" s="1"/>
  <c r="J569" i="3"/>
  <c r="AK569" i="3" s="1"/>
  <c r="J598" i="3"/>
  <c r="AK598" i="3" s="1"/>
  <c r="J555" i="3"/>
  <c r="AK555" i="3" s="1"/>
  <c r="J365" i="3"/>
  <c r="J106" i="3"/>
  <c r="AK106" i="3" s="1"/>
  <c r="K583" i="3"/>
  <c r="AL583" i="3" s="1"/>
  <c r="K577" i="3"/>
  <c r="AL577" i="3" s="1"/>
  <c r="K565" i="3"/>
  <c r="AL565" i="3" s="1"/>
  <c r="K559" i="3"/>
  <c r="AL559" i="3" s="1"/>
  <c r="K551" i="3"/>
  <c r="AL551" i="3" s="1"/>
  <c r="K543" i="3"/>
  <c r="AL543" i="3" s="1"/>
  <c r="K535" i="3"/>
  <c r="AL535" i="3" s="1"/>
  <c r="K365" i="3"/>
  <c r="K109" i="3"/>
  <c r="AL109" i="3" s="1"/>
  <c r="L585" i="3"/>
  <c r="AM585" i="3" s="1"/>
  <c r="L581" i="3"/>
  <c r="AM581" i="3" s="1"/>
  <c r="L513" i="3"/>
  <c r="AM513" i="3" s="1"/>
  <c r="L569" i="3"/>
  <c r="AM569" i="3" s="1"/>
  <c r="L598" i="3"/>
  <c r="AM598" i="3" s="1"/>
  <c r="L555" i="3"/>
  <c r="AM555" i="3" s="1"/>
  <c r="L547" i="3"/>
  <c r="AM547" i="3" s="1"/>
  <c r="L539" i="3"/>
  <c r="AM539" i="3" s="1"/>
  <c r="L531" i="3"/>
  <c r="AM531" i="3" s="1"/>
  <c r="L523" i="3"/>
  <c r="AM523" i="3" s="1"/>
  <c r="L365" i="3"/>
  <c r="AM365" i="3" s="1"/>
  <c r="L109" i="3"/>
  <c r="AM109" i="3" s="1"/>
  <c r="L106" i="3"/>
  <c r="AM106" i="3" s="1"/>
  <c r="M583" i="3"/>
  <c r="AN583" i="3" s="1"/>
  <c r="M577" i="3"/>
  <c r="AN577" i="3" s="1"/>
  <c r="M572" i="3"/>
  <c r="AN572" i="3" s="1"/>
  <c r="M565" i="3"/>
  <c r="AN565" i="3" s="1"/>
  <c r="M559" i="3"/>
  <c r="AN559" i="3" s="1"/>
  <c r="M365" i="3"/>
  <c r="AN365" i="3" s="1"/>
  <c r="M109" i="3"/>
  <c r="AN109" i="3" s="1"/>
  <c r="M106" i="3"/>
  <c r="AN106" i="3" s="1"/>
  <c r="N585" i="3"/>
  <c r="AO585" i="3" s="1"/>
  <c r="N581" i="3"/>
  <c r="AO581" i="3" s="1"/>
  <c r="N569" i="3"/>
  <c r="AO569" i="3" s="1"/>
  <c r="N598" i="3"/>
  <c r="AO598" i="3" s="1"/>
  <c r="N555" i="3"/>
  <c r="AO555" i="3" s="1"/>
  <c r="N365" i="3"/>
  <c r="AO365" i="3" s="1"/>
  <c r="N109" i="3"/>
  <c r="AO109" i="3" s="1"/>
  <c r="N106" i="3"/>
  <c r="AO106" i="3" s="1"/>
  <c r="I583" i="3"/>
  <c r="AJ583" i="3" s="1"/>
  <c r="I577" i="3"/>
  <c r="AJ577" i="3" s="1"/>
  <c r="I572" i="3"/>
  <c r="AJ572" i="3" s="1"/>
  <c r="I565" i="3"/>
  <c r="AJ565" i="3" s="1"/>
  <c r="I559" i="3"/>
  <c r="AJ559" i="3" s="1"/>
  <c r="I365" i="3"/>
  <c r="AJ365" i="3" s="1"/>
  <c r="I109" i="3"/>
  <c r="AJ109" i="3" s="1"/>
  <c r="N609" i="3"/>
  <c r="AO609" i="3" s="1"/>
  <c r="M609" i="3"/>
  <c r="AN609" i="3" s="1"/>
  <c r="L609" i="3"/>
  <c r="AM609" i="3" s="1"/>
  <c r="K609" i="3"/>
  <c r="AL609" i="3" s="1"/>
  <c r="J609" i="3"/>
  <c r="AK609" i="3" s="1"/>
  <c r="I609" i="3"/>
  <c r="AJ609" i="3" s="1"/>
  <c r="H609" i="3"/>
  <c r="AI609" i="3" s="1"/>
  <c r="N608" i="3"/>
  <c r="AO608" i="3" s="1"/>
  <c r="M608" i="3"/>
  <c r="AN608" i="3" s="1"/>
  <c r="L608" i="3"/>
  <c r="AM608" i="3" s="1"/>
  <c r="K608" i="3"/>
  <c r="AL608" i="3" s="1"/>
  <c r="J608" i="3"/>
  <c r="AK608" i="3" s="1"/>
  <c r="I608" i="3"/>
  <c r="AJ608" i="3" s="1"/>
  <c r="H608" i="3"/>
  <c r="AI608" i="3" s="1"/>
  <c r="N607" i="3"/>
  <c r="AO607" i="3" s="1"/>
  <c r="M607" i="3"/>
  <c r="AN607" i="3" s="1"/>
  <c r="L607" i="3"/>
  <c r="AM607" i="3" s="1"/>
  <c r="K607" i="3"/>
  <c r="AL607" i="3" s="1"/>
  <c r="J607" i="3"/>
  <c r="AK607" i="3" s="1"/>
  <c r="I607" i="3"/>
  <c r="AJ607" i="3" s="1"/>
  <c r="H607" i="3"/>
  <c r="AI607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M598" i="3"/>
  <c r="AN598" i="3" s="1"/>
  <c r="K598" i="3"/>
  <c r="AL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M585" i="3"/>
  <c r="AN585" i="3" s="1"/>
  <c r="K585" i="3"/>
  <c r="AL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L583" i="3"/>
  <c r="AM583" i="3" s="1"/>
  <c r="J583" i="3"/>
  <c r="AK583" i="3" s="1"/>
  <c r="H583" i="3"/>
  <c r="AI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M581" i="3"/>
  <c r="AN581" i="3" s="1"/>
  <c r="K581" i="3"/>
  <c r="AL581" i="3" s="1"/>
  <c r="I581" i="3"/>
  <c r="AJ581" i="3" s="1"/>
  <c r="H581" i="3"/>
  <c r="AI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N577" i="3"/>
  <c r="AO577" i="3" s="1"/>
  <c r="L577" i="3"/>
  <c r="AM577" i="3" s="1"/>
  <c r="J577" i="3"/>
  <c r="AK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L572" i="3"/>
  <c r="AM572" i="3" s="1"/>
  <c r="K572" i="3"/>
  <c r="AL572" i="3" s="1"/>
  <c r="J572" i="3"/>
  <c r="AK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M569" i="3"/>
  <c r="AN569" i="3" s="1"/>
  <c r="K569" i="3"/>
  <c r="AL569" i="3" s="1"/>
  <c r="I569" i="3"/>
  <c r="AJ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N565" i="3"/>
  <c r="AO565" i="3" s="1"/>
  <c r="L565" i="3"/>
  <c r="AM565" i="3" s="1"/>
  <c r="J565" i="3"/>
  <c r="AK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L559" i="3"/>
  <c r="AM559" i="3" s="1"/>
  <c r="J559" i="3"/>
  <c r="AK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M555" i="3"/>
  <c r="AN555" i="3" s="1"/>
  <c r="K555" i="3"/>
  <c r="AL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H365" i="3"/>
  <c r="AI365" i="3" s="1"/>
  <c r="N364" i="3"/>
  <c r="AO364" i="3" s="1"/>
  <c r="M364" i="3"/>
  <c r="AN364" i="3" s="1"/>
  <c r="L364" i="3"/>
  <c r="AM364" i="3" s="1"/>
  <c r="K364" i="3"/>
  <c r="J364" i="3"/>
  <c r="I364" i="3"/>
  <c r="K81" i="1" s="1"/>
  <c r="H364" i="3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AO311" i="3" s="1"/>
  <c r="M308" i="3"/>
  <c r="AN308" i="3" s="1"/>
  <c r="AN311" i="3" s="1"/>
  <c r="L308" i="3"/>
  <c r="AM308" i="3" s="1"/>
  <c r="AM311" i="3" s="1"/>
  <c r="K308" i="3"/>
  <c r="AL308" i="3" s="1"/>
  <c r="AL311" i="3" s="1"/>
  <c r="J308" i="3"/>
  <c r="AK308" i="3" s="1"/>
  <c r="AK311" i="3" s="1"/>
  <c r="I308" i="3"/>
  <c r="AJ308" i="3" s="1"/>
  <c r="AJ311" i="3" s="1"/>
  <c r="H308" i="3"/>
  <c r="AI308" i="3" s="1"/>
  <c r="AI311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5" i="3"/>
  <c r="AO265" i="3" s="1"/>
  <c r="M265" i="3"/>
  <c r="AN265" i="3" s="1"/>
  <c r="L265" i="3"/>
  <c r="AM265" i="3" s="1"/>
  <c r="K265" i="3"/>
  <c r="AL265" i="3" s="1"/>
  <c r="J265" i="3"/>
  <c r="AK265" i="3" s="1"/>
  <c r="AJ265" i="3"/>
  <c r="H265" i="3"/>
  <c r="AI265" i="3" s="1"/>
  <c r="N264" i="3"/>
  <c r="AO264" i="3" s="1"/>
  <c r="M264" i="3"/>
  <c r="AN264" i="3" s="1"/>
  <c r="L264" i="3"/>
  <c r="AM264" i="3" s="1"/>
  <c r="K264" i="3"/>
  <c r="AL264" i="3" s="1"/>
  <c r="J264" i="3"/>
  <c r="AK264" i="3" s="1"/>
  <c r="AJ264" i="3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AJ263" i="3"/>
  <c r="H263" i="3"/>
  <c r="AI263" i="3" s="1"/>
  <c r="N262" i="3"/>
  <c r="AO262" i="3" s="1"/>
  <c r="M262" i="3"/>
  <c r="AN262" i="3" s="1"/>
  <c r="L262" i="3"/>
  <c r="AM262" i="3" s="1"/>
  <c r="K262" i="3"/>
  <c r="AL262" i="3" s="1"/>
  <c r="AJ262" i="3"/>
  <c r="H262" i="3"/>
  <c r="AI262" i="3" s="1"/>
  <c r="N259" i="3"/>
  <c r="AO259" i="3" s="1"/>
  <c r="M259" i="3"/>
  <c r="AN259" i="3" s="1"/>
  <c r="L259" i="3"/>
  <c r="AM259" i="3" s="1"/>
  <c r="K259" i="3"/>
  <c r="AL259" i="3" s="1"/>
  <c r="J259" i="3"/>
  <c r="AK259" i="3" s="1"/>
  <c r="AJ259" i="3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AJ258" i="3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AJ257" i="3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AJ256" i="3"/>
  <c r="H256" i="3"/>
  <c r="AI256" i="3" s="1"/>
  <c r="N255" i="3"/>
  <c r="M255" i="3"/>
  <c r="L255" i="3"/>
  <c r="K255" i="3"/>
  <c r="J255" i="3"/>
  <c r="I255" i="3"/>
  <c r="H255" i="3"/>
  <c r="AI255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J109" i="3"/>
  <c r="AK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K106" i="3"/>
  <c r="AL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4" i="3"/>
  <c r="AO94" i="3" s="1"/>
  <c r="M94" i="3"/>
  <c r="AN94" i="3" s="1"/>
  <c r="L94" i="3"/>
  <c r="AM94" i="3" s="1"/>
  <c r="K94" i="3"/>
  <c r="AL94" i="3" s="1"/>
  <c r="J94" i="3"/>
  <c r="AK94" i="3" s="1"/>
  <c r="I94" i="3"/>
  <c r="AJ94" i="3" s="1"/>
  <c r="H94" i="3"/>
  <c r="AI94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22" i="3"/>
  <c r="AF122" i="3" s="1"/>
  <c r="E233" i="3"/>
  <c r="AF233" i="3" s="1"/>
  <c r="E83" i="3"/>
  <c r="AF83" i="3" s="1"/>
  <c r="E67" i="3"/>
  <c r="AF67" i="3" s="1"/>
  <c r="E34" i="3"/>
  <c r="AF34" i="3" s="1"/>
  <c r="E18" i="3"/>
  <c r="AF18" i="3" s="1"/>
  <c r="F269" i="3"/>
  <c r="AG269" i="3" s="1"/>
  <c r="F233" i="3"/>
  <c r="AG233" i="3" s="1"/>
  <c r="F106" i="3"/>
  <c r="AG106" i="3" s="1"/>
  <c r="F83" i="3"/>
  <c r="AG83" i="3" s="1"/>
  <c r="F67" i="3"/>
  <c r="AG67" i="3" s="1"/>
  <c r="F50" i="3"/>
  <c r="AG50" i="3" s="1"/>
  <c r="F34" i="3"/>
  <c r="AG34" i="3" s="1"/>
  <c r="F18" i="3"/>
  <c r="AG18" i="3" s="1"/>
  <c r="F16" i="3"/>
  <c r="AG16" i="3" s="1"/>
  <c r="F217" i="3"/>
  <c r="AG217" i="3" s="1"/>
  <c r="F228" i="3"/>
  <c r="AG228" i="3" s="1"/>
  <c r="G56" i="3"/>
  <c r="AH56" i="3" s="1"/>
  <c r="G322" i="3"/>
  <c r="AH322" i="3" s="1"/>
  <c r="G146" i="3"/>
  <c r="AH146" i="3" s="1"/>
  <c r="G122" i="3"/>
  <c r="AH122" i="3" s="1"/>
  <c r="G121" i="3"/>
  <c r="AH121" i="3" s="1"/>
  <c r="G120" i="3"/>
  <c r="AH120" i="3" s="1"/>
  <c r="G233" i="3"/>
  <c r="AH233" i="3" s="1"/>
  <c r="G113" i="3"/>
  <c r="AH113" i="3" s="1"/>
  <c r="G105" i="3"/>
  <c r="AH105" i="3" s="1"/>
  <c r="G83" i="3"/>
  <c r="AH83" i="3" s="1"/>
  <c r="G82" i="3"/>
  <c r="AH82" i="3" s="1"/>
  <c r="G81" i="3"/>
  <c r="AH81" i="3" s="1"/>
  <c r="G67" i="3"/>
  <c r="AH67" i="3" s="1"/>
  <c r="G65" i="3"/>
  <c r="AH65" i="3" s="1"/>
  <c r="G48" i="3"/>
  <c r="AH48" i="3" s="1"/>
  <c r="G34" i="3"/>
  <c r="AH34" i="3" s="1"/>
  <c r="G33" i="3"/>
  <c r="AH33" i="3" s="1"/>
  <c r="G32" i="3"/>
  <c r="AH32" i="3" s="1"/>
  <c r="G18" i="3"/>
  <c r="AH18" i="3" s="1"/>
  <c r="G16" i="3"/>
  <c r="AH16" i="3" s="1"/>
  <c r="G228" i="3"/>
  <c r="AH228" i="3" s="1"/>
  <c r="D56" i="3"/>
  <c r="AE56" i="3" s="1"/>
  <c r="D129" i="3"/>
  <c r="AE129" i="3" s="1"/>
  <c r="D233" i="3"/>
  <c r="AE233" i="3" s="1"/>
  <c r="D91" i="3"/>
  <c r="AE91" i="3" s="1"/>
  <c r="D67" i="3"/>
  <c r="AE67" i="3" s="1"/>
  <c r="D42" i="3"/>
  <c r="AE42" i="3" s="1"/>
  <c r="D18" i="3"/>
  <c r="AE18" i="3" s="1"/>
  <c r="K11" i="5"/>
  <c r="K10" i="5"/>
  <c r="K9" i="5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A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C233" i="3" s="1"/>
  <c r="AD233" i="3" s="1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C67" i="3" s="1"/>
  <c r="AD67" i="3" s="1"/>
  <c r="H84" i="4"/>
  <c r="H83" i="4"/>
  <c r="H82" i="4"/>
  <c r="H81" i="4"/>
  <c r="H80" i="4"/>
  <c r="H79" i="4"/>
  <c r="H78" i="4"/>
  <c r="H77" i="4"/>
  <c r="H76" i="4"/>
  <c r="H75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K364" i="3" l="1"/>
  <c r="L81" i="1"/>
  <c r="C56" i="3"/>
  <c r="AD56" i="3" s="1"/>
  <c r="C447" i="3"/>
  <c r="AD447" i="3" s="1"/>
  <c r="C398" i="3"/>
  <c r="AD398" i="3" s="1"/>
  <c r="AI364" i="3"/>
  <c r="AI368" i="3" s="1"/>
  <c r="J81" i="1"/>
  <c r="AI315" i="3"/>
  <c r="AI345" i="3"/>
  <c r="AI271" i="3"/>
  <c r="AI195" i="3"/>
  <c r="AI254" i="3"/>
  <c r="AI333" i="3"/>
  <c r="AI341" i="3"/>
  <c r="AI357" i="3"/>
  <c r="AL364" i="3"/>
  <c r="M81" i="1"/>
  <c r="N81" i="1" s="1"/>
  <c r="O81" i="1" s="1"/>
  <c r="P81" i="1" s="1"/>
  <c r="AL365" i="3"/>
  <c r="AO153" i="3"/>
  <c r="AM199" i="3"/>
  <c r="AO240" i="3"/>
  <c r="AO157" i="3"/>
  <c r="AM174" i="3"/>
  <c r="AO187" i="3"/>
  <c r="AN226" i="3"/>
  <c r="AN320" i="3"/>
  <c r="AN255" i="3"/>
  <c r="AN266" i="3" s="1"/>
  <c r="M266" i="3"/>
  <c r="O46" i="1" s="1"/>
  <c r="AO255" i="3"/>
  <c r="AO266" i="3" s="1"/>
  <c r="N266" i="3"/>
  <c r="P46" i="1" s="1"/>
  <c r="AN349" i="3"/>
  <c r="AM503" i="3"/>
  <c r="AL610" i="3"/>
  <c r="AL255" i="3"/>
  <c r="AL266" i="3" s="1"/>
  <c r="K266" i="3"/>
  <c r="M46" i="1" s="1"/>
  <c r="AL600" i="3"/>
  <c r="AM255" i="3"/>
  <c r="AM266" i="3" s="1"/>
  <c r="L266" i="3"/>
  <c r="N46" i="1" s="1"/>
  <c r="AJ255" i="3"/>
  <c r="AJ266" i="3" s="1"/>
  <c r="I266" i="3"/>
  <c r="K46" i="1" s="1"/>
  <c r="AK315" i="3"/>
  <c r="AK345" i="3"/>
  <c r="AK365" i="3"/>
  <c r="AK255" i="3"/>
  <c r="AK266" i="3" s="1"/>
  <c r="J266" i="3"/>
  <c r="L46" i="1" s="1"/>
  <c r="AK195" i="3"/>
  <c r="AN199" i="3"/>
  <c r="AN174" i="3"/>
  <c r="AL315" i="3"/>
  <c r="AL345" i="3"/>
  <c r="AO349" i="3"/>
  <c r="AM610" i="3"/>
  <c r="AO174" i="3"/>
  <c r="AM315" i="3"/>
  <c r="AM345" i="3"/>
  <c r="AN610" i="3"/>
  <c r="AK600" i="3"/>
  <c r="AL199" i="3"/>
  <c r="AO203" i="3"/>
  <c r="AN240" i="3"/>
  <c r="AK606" i="3"/>
  <c r="AJ357" i="3"/>
  <c r="AJ195" i="3"/>
  <c r="AJ254" i="3"/>
  <c r="AJ271" i="3"/>
  <c r="AJ341" i="3"/>
  <c r="AJ231" i="3"/>
  <c r="AJ364" i="3"/>
  <c r="AJ368" i="3" s="1"/>
  <c r="AK254" i="3"/>
  <c r="AO102" i="3"/>
  <c r="AM157" i="3"/>
  <c r="AK174" i="3"/>
  <c r="AN178" i="3"/>
  <c r="AM187" i="3"/>
  <c r="AJ199" i="3"/>
  <c r="AM203" i="3"/>
  <c r="AL226" i="3"/>
  <c r="AL240" i="3"/>
  <c r="AO244" i="3"/>
  <c r="AL320" i="3"/>
  <c r="AO337" i="3"/>
  <c r="AL349" i="3"/>
  <c r="AO353" i="3"/>
  <c r="AM517" i="3"/>
  <c r="AN157" i="3"/>
  <c r="AL174" i="3"/>
  <c r="AO178" i="3"/>
  <c r="AN187" i="3"/>
  <c r="AK199" i="3"/>
  <c r="AN203" i="3"/>
  <c r="AM226" i="3"/>
  <c r="AM240" i="3"/>
  <c r="AJ315" i="3"/>
  <c r="AM320" i="3"/>
  <c r="AJ345" i="3"/>
  <c r="AM349" i="3"/>
  <c r="AL503" i="3"/>
  <c r="AK150" i="3"/>
  <c r="AM600" i="3"/>
  <c r="AI231" i="3"/>
  <c r="AL606" i="3"/>
  <c r="AL498" i="3"/>
  <c r="AI510" i="3"/>
  <c r="AO517" i="3"/>
  <c r="AJ590" i="3"/>
  <c r="AM153" i="3"/>
  <c r="AN153" i="3"/>
  <c r="AK503" i="3"/>
  <c r="AN595" i="3"/>
  <c r="AJ600" i="3"/>
  <c r="AI606" i="3"/>
  <c r="AJ610" i="3"/>
  <c r="AN517" i="3"/>
  <c r="AI590" i="3"/>
  <c r="AO595" i="3"/>
  <c r="AJ606" i="3"/>
  <c r="AK610" i="3"/>
  <c r="AM150" i="3"/>
  <c r="AJ221" i="3"/>
  <c r="AI250" i="3"/>
  <c r="AI307" i="3"/>
  <c r="AJ307" i="3"/>
  <c r="AI170" i="3"/>
  <c r="AO320" i="3"/>
  <c r="AO150" i="3"/>
  <c r="AK170" i="3"/>
  <c r="AI183" i="3"/>
  <c r="AJ250" i="3"/>
  <c r="AL271" i="3"/>
  <c r="AK333" i="3"/>
  <c r="AL590" i="3"/>
  <c r="AI117" i="3"/>
  <c r="AI191" i="3"/>
  <c r="AL195" i="3"/>
  <c r="AI207" i="3"/>
  <c r="AK250" i="3"/>
  <c r="AL307" i="3"/>
  <c r="AM328" i="3"/>
  <c r="AL333" i="3"/>
  <c r="AN345" i="3"/>
  <c r="AK357" i="3"/>
  <c r="AJ417" i="3"/>
  <c r="AL510" i="3"/>
  <c r="AM590" i="3"/>
  <c r="AO600" i="3"/>
  <c r="AN606" i="3"/>
  <c r="AO610" i="3"/>
  <c r="AL328" i="3"/>
  <c r="AK510" i="3"/>
  <c r="AL95" i="3"/>
  <c r="AO199" i="3"/>
  <c r="AL254" i="3"/>
  <c r="AI275" i="3"/>
  <c r="AN315" i="3"/>
  <c r="AN368" i="3"/>
  <c r="AM95" i="3"/>
  <c r="AI102" i="3"/>
  <c r="AJ117" i="3"/>
  <c r="AI153" i="3"/>
  <c r="AJ161" i="3"/>
  <c r="AM170" i="3"/>
  <c r="AK183" i="3"/>
  <c r="AJ191" i="3"/>
  <c r="AM195" i="3"/>
  <c r="AJ207" i="3"/>
  <c r="AM221" i="3"/>
  <c r="AN231" i="3"/>
  <c r="AJ236" i="3"/>
  <c r="AI244" i="3"/>
  <c r="AL250" i="3"/>
  <c r="AM254" i="3"/>
  <c r="AN271" i="3"/>
  <c r="AJ275" i="3"/>
  <c r="AM307" i="3"/>
  <c r="AO315" i="3"/>
  <c r="AN328" i="3"/>
  <c r="AM333" i="3"/>
  <c r="AI337" i="3"/>
  <c r="AL341" i="3"/>
  <c r="AO345" i="3"/>
  <c r="AI353" i="3"/>
  <c r="AL357" i="3"/>
  <c r="AO368" i="3"/>
  <c r="AK417" i="3"/>
  <c r="AM510" i="3"/>
  <c r="AN590" i="3"/>
  <c r="AO606" i="3"/>
  <c r="AL150" i="3"/>
  <c r="AM498" i="3"/>
  <c r="AO226" i="3"/>
  <c r="AJ510" i="3"/>
  <c r="AK221" i="3"/>
  <c r="AL231" i="3"/>
  <c r="AK307" i="3"/>
  <c r="AM368" i="3"/>
  <c r="AI417" i="3"/>
  <c r="AO503" i="3"/>
  <c r="AN600" i="3"/>
  <c r="AM606" i="3"/>
  <c r="AI161" i="3"/>
  <c r="AL170" i="3"/>
  <c r="AJ183" i="3"/>
  <c r="AL221" i="3"/>
  <c r="AM231" i="3"/>
  <c r="AI236" i="3"/>
  <c r="AM271" i="3"/>
  <c r="AK341" i="3"/>
  <c r="AN95" i="3"/>
  <c r="AJ102" i="3"/>
  <c r="AK117" i="3"/>
  <c r="AJ153" i="3"/>
  <c r="AK161" i="3"/>
  <c r="AN170" i="3"/>
  <c r="AI178" i="3"/>
  <c r="AL183" i="3"/>
  <c r="AK191" i="3"/>
  <c r="AN195" i="3"/>
  <c r="AK207" i="3"/>
  <c r="AN221" i="3"/>
  <c r="AO231" i="3"/>
  <c r="AK236" i="3"/>
  <c r="AJ244" i="3"/>
  <c r="AM250" i="3"/>
  <c r="AN254" i="3"/>
  <c r="AO271" i="3"/>
  <c r="AK275" i="3"/>
  <c r="AN307" i="3"/>
  <c r="AO328" i="3"/>
  <c r="AN333" i="3"/>
  <c r="AJ337" i="3"/>
  <c r="AM341" i="3"/>
  <c r="AJ353" i="3"/>
  <c r="AM357" i="3"/>
  <c r="AL417" i="3"/>
  <c r="AN510" i="3"/>
  <c r="AO590" i="3"/>
  <c r="AI595" i="3"/>
  <c r="AI328" i="3"/>
  <c r="AJ170" i="3"/>
  <c r="AK231" i="3"/>
  <c r="AO498" i="3"/>
  <c r="AI157" i="3"/>
  <c r="AO170" i="3"/>
  <c r="AO221" i="3"/>
  <c r="AO333" i="3"/>
  <c r="AK337" i="3"/>
  <c r="AN341" i="3"/>
  <c r="AK353" i="3"/>
  <c r="AN357" i="3"/>
  <c r="AM417" i="3"/>
  <c r="AO510" i="3"/>
  <c r="AI517" i="3"/>
  <c r="AJ595" i="3"/>
  <c r="AI221" i="3"/>
  <c r="AN498" i="3"/>
  <c r="AJ95" i="3"/>
  <c r="AN503" i="3"/>
  <c r="AL117" i="3"/>
  <c r="AL161" i="3"/>
  <c r="AJ178" i="3"/>
  <c r="AM183" i="3"/>
  <c r="AI187" i="3"/>
  <c r="AL236" i="3"/>
  <c r="AK244" i="3"/>
  <c r="AN250" i="3"/>
  <c r="AO254" i="3"/>
  <c r="AL275" i="3"/>
  <c r="AO307" i="3"/>
  <c r="AL102" i="3"/>
  <c r="AM117" i="3"/>
  <c r="AL153" i="3"/>
  <c r="AJ157" i="3"/>
  <c r="AM161" i="3"/>
  <c r="AK178" i="3"/>
  <c r="AN183" i="3"/>
  <c r="AJ187" i="3"/>
  <c r="AM191" i="3"/>
  <c r="AJ203" i="3"/>
  <c r="AM207" i="3"/>
  <c r="AI226" i="3"/>
  <c r="AM236" i="3"/>
  <c r="AI240" i="3"/>
  <c r="AL244" i="3"/>
  <c r="AO250" i="3"/>
  <c r="AM275" i="3"/>
  <c r="AI320" i="3"/>
  <c r="AL337" i="3"/>
  <c r="AO341" i="3"/>
  <c r="AI349" i="3"/>
  <c r="AL353" i="3"/>
  <c r="AO357" i="3"/>
  <c r="AN417" i="3"/>
  <c r="AI498" i="3"/>
  <c r="AJ517" i="3"/>
  <c r="AK595" i="3"/>
  <c r="AJ328" i="3"/>
  <c r="AK271" i="3"/>
  <c r="AJ333" i="3"/>
  <c r="AL191" i="3"/>
  <c r="AI203" i="3"/>
  <c r="AM102" i="3"/>
  <c r="AN117" i="3"/>
  <c r="AI150" i="3"/>
  <c r="AK157" i="3"/>
  <c r="AN161" i="3"/>
  <c r="AI174" i="3"/>
  <c r="AL178" i="3"/>
  <c r="AO183" i="3"/>
  <c r="AK187" i="3"/>
  <c r="AN191" i="3"/>
  <c r="AK203" i="3"/>
  <c r="AN207" i="3"/>
  <c r="AJ226" i="3"/>
  <c r="AN236" i="3"/>
  <c r="AJ240" i="3"/>
  <c r="AM244" i="3"/>
  <c r="AN275" i="3"/>
  <c r="AJ320" i="3"/>
  <c r="AM337" i="3"/>
  <c r="AJ349" i="3"/>
  <c r="AM353" i="3"/>
  <c r="AO417" i="3"/>
  <c r="AJ498" i="3"/>
  <c r="AI503" i="3"/>
  <c r="AK517" i="3"/>
  <c r="AL595" i="3"/>
  <c r="AI95" i="3"/>
  <c r="AN150" i="3"/>
  <c r="AK328" i="3"/>
  <c r="AK590" i="3"/>
  <c r="AK95" i="3"/>
  <c r="AO95" i="3"/>
  <c r="AK102" i="3"/>
  <c r="AK153" i="3"/>
  <c r="AO195" i="3"/>
  <c r="AL207" i="3"/>
  <c r="AN102" i="3"/>
  <c r="AO117" i="3"/>
  <c r="AJ150" i="3"/>
  <c r="AL157" i="3"/>
  <c r="AO161" i="3"/>
  <c r="AJ174" i="3"/>
  <c r="AM178" i="3"/>
  <c r="AL187" i="3"/>
  <c r="AO191" i="3"/>
  <c r="AI199" i="3"/>
  <c r="AL203" i="3"/>
  <c r="AO207" i="3"/>
  <c r="AK226" i="3"/>
  <c r="AO236" i="3"/>
  <c r="AK240" i="3"/>
  <c r="AN244" i="3"/>
  <c r="AI266" i="3"/>
  <c r="AO275" i="3"/>
  <c r="AK320" i="3"/>
  <c r="AN337" i="3"/>
  <c r="AK349" i="3"/>
  <c r="AN353" i="3"/>
  <c r="AK498" i="3"/>
  <c r="AJ503" i="3"/>
  <c r="AL517" i="3"/>
  <c r="AM595" i="3"/>
  <c r="AI600" i="3"/>
  <c r="AI610" i="3"/>
  <c r="J21" i="10"/>
  <c r="K20" i="10"/>
  <c r="J21" i="11"/>
  <c r="K20" i="11"/>
  <c r="J20" i="8"/>
  <c r="K19" i="8"/>
  <c r="J21" i="9"/>
  <c r="K20" i="9"/>
  <c r="C122" i="3"/>
  <c r="AD122" i="3" s="1"/>
  <c r="K8" i="5"/>
  <c r="C34" i="3"/>
  <c r="AD34" i="3" s="1"/>
  <c r="C83" i="3"/>
  <c r="AD83" i="3" s="1"/>
  <c r="D213" i="3"/>
  <c r="AE213" i="3" s="1"/>
  <c r="K12" i="5"/>
  <c r="J20" i="6"/>
  <c r="K19" i="6"/>
  <c r="J20" i="7"/>
  <c r="K19" i="7"/>
  <c r="K19" i="5"/>
  <c r="J20" i="5"/>
  <c r="K19" i="4"/>
  <c r="J20" i="4"/>
  <c r="P75" i="1"/>
  <c r="K76" i="1"/>
  <c r="L78" i="1"/>
  <c r="P74" i="1"/>
  <c r="K75" i="1"/>
  <c r="L76" i="1"/>
  <c r="M78" i="1"/>
  <c r="M311" i="3"/>
  <c r="O51" i="1" s="1"/>
  <c r="O74" i="1"/>
  <c r="I311" i="3"/>
  <c r="K51" i="1" s="1"/>
  <c r="K74" i="1"/>
  <c r="L75" i="1"/>
  <c r="M76" i="1"/>
  <c r="N78" i="1"/>
  <c r="N311" i="3"/>
  <c r="P51" i="1" s="1"/>
  <c r="K78" i="1"/>
  <c r="J311" i="3"/>
  <c r="L51" i="1" s="1"/>
  <c r="L74" i="1"/>
  <c r="M75" i="1"/>
  <c r="N76" i="1"/>
  <c r="O78" i="1"/>
  <c r="K311" i="3"/>
  <c r="M51" i="1" s="1"/>
  <c r="M74" i="1"/>
  <c r="N75" i="1"/>
  <c r="O76" i="1"/>
  <c r="P78" i="1"/>
  <c r="L311" i="3"/>
  <c r="N51" i="1" s="1"/>
  <c r="N74" i="1"/>
  <c r="O75" i="1"/>
  <c r="P76" i="1"/>
  <c r="G213" i="3"/>
  <c r="AH213" i="3" s="1"/>
  <c r="G112" i="3"/>
  <c r="AH112" i="3" s="1"/>
  <c r="G129" i="3"/>
  <c r="AH129" i="3" s="1"/>
  <c r="G260" i="3"/>
  <c r="AH260" i="3" s="1"/>
  <c r="G10" i="3"/>
  <c r="AH10" i="3" s="1"/>
  <c r="G97" i="3"/>
  <c r="AH97" i="3" s="1"/>
  <c r="G91" i="3"/>
  <c r="AH91" i="3" s="1"/>
  <c r="G60" i="3"/>
  <c r="AH60" i="3" s="1"/>
  <c r="G261" i="3"/>
  <c r="AH261" i="3" s="1"/>
  <c r="G215" i="3"/>
  <c r="AH215" i="3" s="1"/>
  <c r="G28" i="3"/>
  <c r="AH28" i="3" s="1"/>
  <c r="G61" i="3"/>
  <c r="AH61" i="3" s="1"/>
  <c r="G98" i="3"/>
  <c r="AH98" i="3" s="1"/>
  <c r="G142" i="3"/>
  <c r="AH142" i="3" s="1"/>
  <c r="G42" i="3"/>
  <c r="AH42" i="3" s="1"/>
  <c r="G11" i="3"/>
  <c r="AH11" i="3" s="1"/>
  <c r="G247" i="3"/>
  <c r="AH247" i="3" s="1"/>
  <c r="G12" i="3"/>
  <c r="AH12" i="3" s="1"/>
  <c r="G44" i="3"/>
  <c r="AH44" i="3" s="1"/>
  <c r="G77" i="3"/>
  <c r="AH77" i="3" s="1"/>
  <c r="G163" i="3"/>
  <c r="AH163" i="3" s="1"/>
  <c r="G131" i="3"/>
  <c r="AH131" i="3" s="1"/>
  <c r="G262" i="3"/>
  <c r="AH262" i="3" s="1"/>
  <c r="G59" i="3"/>
  <c r="AH59" i="3" s="1"/>
  <c r="G214" i="3"/>
  <c r="AH214" i="3" s="1"/>
  <c r="G43" i="3"/>
  <c r="AH43" i="3" s="1"/>
  <c r="G130" i="3"/>
  <c r="AH130" i="3" s="1"/>
  <c r="G30" i="3"/>
  <c r="AH30" i="3" s="1"/>
  <c r="G46" i="3"/>
  <c r="AH46" i="3" s="1"/>
  <c r="G63" i="3"/>
  <c r="AH63" i="3" s="1"/>
  <c r="E213" i="3"/>
  <c r="AF213" i="3" s="1"/>
  <c r="E10" i="3"/>
  <c r="AF10" i="3" s="1"/>
  <c r="E42" i="3"/>
  <c r="AF42" i="3" s="1"/>
  <c r="E59" i="3"/>
  <c r="AF59" i="3" s="1"/>
  <c r="E91" i="3"/>
  <c r="AF91" i="3" s="1"/>
  <c r="E112" i="3"/>
  <c r="AF112" i="3" s="1"/>
  <c r="E129" i="3"/>
  <c r="AF129" i="3" s="1"/>
  <c r="E260" i="3"/>
  <c r="AF260" i="3" s="1"/>
  <c r="F229" i="3"/>
  <c r="AG229" i="3" s="1"/>
  <c r="F17" i="3"/>
  <c r="AG17" i="3" s="1"/>
  <c r="F49" i="3"/>
  <c r="AG49" i="3" s="1"/>
  <c r="F66" i="3"/>
  <c r="AG66" i="3" s="1"/>
  <c r="F115" i="3"/>
  <c r="AG115" i="3" s="1"/>
  <c r="F114" i="3"/>
  <c r="AG114" i="3" s="1"/>
  <c r="F323" i="3"/>
  <c r="AG323" i="3" s="1"/>
  <c r="G19" i="3"/>
  <c r="AH19" i="3" s="1"/>
  <c r="G68" i="3"/>
  <c r="AH68" i="3" s="1"/>
  <c r="G166" i="3"/>
  <c r="AH166" i="3" s="1"/>
  <c r="G35" i="3"/>
  <c r="AH35" i="3" s="1"/>
  <c r="G84" i="3"/>
  <c r="AH84" i="3" s="1"/>
  <c r="G145" i="3"/>
  <c r="AH145" i="3" s="1"/>
  <c r="G180" i="3"/>
  <c r="AH180" i="3" s="1"/>
  <c r="G20" i="3"/>
  <c r="AH20" i="3" s="1"/>
  <c r="G36" i="3"/>
  <c r="AH36" i="3" s="1"/>
  <c r="G52" i="3"/>
  <c r="AH52" i="3" s="1"/>
  <c r="G69" i="3"/>
  <c r="AH69" i="3" s="1"/>
  <c r="G85" i="3"/>
  <c r="AH85" i="3" s="1"/>
  <c r="G108" i="3"/>
  <c r="AH108" i="3" s="1"/>
  <c r="G167" i="3"/>
  <c r="AH167" i="3" s="1"/>
  <c r="G123" i="3"/>
  <c r="AH123" i="3" s="1"/>
  <c r="G335" i="3"/>
  <c r="AH335" i="3" s="1"/>
  <c r="G21" i="3"/>
  <c r="AH21" i="3" s="1"/>
  <c r="G71" i="3"/>
  <c r="AH71" i="3" s="1"/>
  <c r="G54" i="3"/>
  <c r="AH54" i="3" s="1"/>
  <c r="G22" i="3"/>
  <c r="AH22" i="3" s="1"/>
  <c r="G8" i="3"/>
  <c r="AH8" i="3" s="1"/>
  <c r="G57" i="3"/>
  <c r="AH57" i="3" s="1"/>
  <c r="G155" i="3"/>
  <c r="AH155" i="3" s="1"/>
  <c r="G127" i="3"/>
  <c r="AH127" i="3" s="1"/>
  <c r="G211" i="3"/>
  <c r="AH211" i="3" s="1"/>
  <c r="G24" i="3"/>
  <c r="AH24" i="3" s="1"/>
  <c r="G40" i="3"/>
  <c r="AH40" i="3" s="1"/>
  <c r="G73" i="3"/>
  <c r="AH73" i="3" s="1"/>
  <c r="G89" i="3"/>
  <c r="AH89" i="3" s="1"/>
  <c r="G138" i="3"/>
  <c r="AH138" i="3" s="1"/>
  <c r="G252" i="3"/>
  <c r="AH252" i="3" s="1"/>
  <c r="G9" i="3"/>
  <c r="AH9" i="3" s="1"/>
  <c r="G58" i="3"/>
  <c r="AH58" i="3" s="1"/>
  <c r="G111" i="3"/>
  <c r="AH111" i="3" s="1"/>
  <c r="G259" i="3"/>
  <c r="AH259" i="3" s="1"/>
  <c r="K595" i="3"/>
  <c r="C30" i="3"/>
  <c r="AD30" i="3" s="1"/>
  <c r="C144" i="3"/>
  <c r="AD144" i="3" s="1"/>
  <c r="D257" i="3"/>
  <c r="AE257" i="3" s="1"/>
  <c r="F6" i="3"/>
  <c r="AG6" i="3" s="1"/>
  <c r="F56" i="3"/>
  <c r="AG56" i="3" s="1"/>
  <c r="C79" i="3"/>
  <c r="AD79" i="3" s="1"/>
  <c r="D189" i="3"/>
  <c r="AE189" i="3" s="1"/>
  <c r="C223" i="3"/>
  <c r="AD223" i="3" s="1"/>
  <c r="C92" i="3"/>
  <c r="AD92" i="3" s="1"/>
  <c r="D238" i="3"/>
  <c r="AE238" i="3" s="1"/>
  <c r="C32" i="3"/>
  <c r="AD32" i="3" s="1"/>
  <c r="C120" i="3"/>
  <c r="AD120" i="3" s="1"/>
  <c r="E222" i="3"/>
  <c r="AF222" i="3" s="1"/>
  <c r="E56" i="3"/>
  <c r="AF56" i="3" s="1"/>
  <c r="C46" i="3"/>
  <c r="AD46" i="3" s="1"/>
  <c r="C133" i="3"/>
  <c r="AD133" i="3" s="1"/>
  <c r="D54" i="3"/>
  <c r="AE54" i="3" s="1"/>
  <c r="C81" i="3"/>
  <c r="AD81" i="3" s="1"/>
  <c r="C33" i="3"/>
  <c r="AD33" i="3" s="1"/>
  <c r="G224" i="3"/>
  <c r="AH224" i="3" s="1"/>
  <c r="G7" i="3"/>
  <c r="AH7" i="3" s="1"/>
  <c r="G23" i="3"/>
  <c r="AH23" i="3" s="1"/>
  <c r="G31" i="3"/>
  <c r="AH31" i="3" s="1"/>
  <c r="G47" i="3"/>
  <c r="AH47" i="3" s="1"/>
  <c r="G55" i="3"/>
  <c r="AH55" i="3" s="1"/>
  <c r="G72" i="3"/>
  <c r="AH72" i="3" s="1"/>
  <c r="G80" i="3"/>
  <c r="AH80" i="3" s="1"/>
  <c r="G104" i="3"/>
  <c r="AH104" i="3" s="1"/>
  <c r="G110" i="3"/>
  <c r="AH110" i="3" s="1"/>
  <c r="G137" i="3"/>
  <c r="AH137" i="3" s="1"/>
  <c r="G119" i="3"/>
  <c r="AH119" i="3" s="1"/>
  <c r="G134" i="3"/>
  <c r="AH134" i="3" s="1"/>
  <c r="G258" i="3"/>
  <c r="AH258" i="3" s="1"/>
  <c r="H503" i="3"/>
  <c r="H610" i="3"/>
  <c r="L503" i="3"/>
  <c r="F51" i="3"/>
  <c r="AG51" i="3" s="1"/>
  <c r="F52" i="3"/>
  <c r="AG52" i="3" s="1"/>
  <c r="F335" i="3"/>
  <c r="AG335" i="3" s="1"/>
  <c r="F185" i="3"/>
  <c r="AG185" i="3" s="1"/>
  <c r="F53" i="3"/>
  <c r="AG53" i="3" s="1"/>
  <c r="F256" i="3"/>
  <c r="AG256" i="3" s="1"/>
  <c r="F189" i="3"/>
  <c r="AG189" i="3" s="1"/>
  <c r="F38" i="3"/>
  <c r="AG38" i="3" s="1"/>
  <c r="F71" i="3"/>
  <c r="AG71" i="3" s="1"/>
  <c r="K1" i="1"/>
  <c r="L1" i="1" s="1"/>
  <c r="M1" i="1" s="1"/>
  <c r="N1" i="1" s="1"/>
  <c r="O1" i="1" s="1"/>
  <c r="P1" i="1" s="1"/>
  <c r="F210" i="3"/>
  <c r="AG210" i="3" s="1"/>
  <c r="F39" i="3"/>
  <c r="AG39" i="3" s="1"/>
  <c r="F211" i="3"/>
  <c r="AG211" i="3" s="1"/>
  <c r="F24" i="3"/>
  <c r="AG24" i="3" s="1"/>
  <c r="E14" i="3"/>
  <c r="AF14" i="3" s="1"/>
  <c r="N333" i="3"/>
  <c r="P61" i="1" s="1"/>
  <c r="L606" i="3"/>
  <c r="F107" i="3"/>
  <c r="AG107" i="3" s="1"/>
  <c r="F108" i="3"/>
  <c r="AG108" i="3" s="1"/>
  <c r="F209" i="3"/>
  <c r="AG209" i="3" s="1"/>
  <c r="F22" i="3"/>
  <c r="AG22" i="3" s="1"/>
  <c r="F54" i="3"/>
  <c r="AG54" i="3" s="1"/>
  <c r="F212" i="3"/>
  <c r="AG212" i="3" s="1"/>
  <c r="F25" i="3"/>
  <c r="AG25" i="3" s="1"/>
  <c r="F41" i="3"/>
  <c r="AG41" i="3" s="1"/>
  <c r="F74" i="3"/>
  <c r="AG74" i="3" s="1"/>
  <c r="F90" i="3"/>
  <c r="AG90" i="3" s="1"/>
  <c r="F139" i="3"/>
  <c r="AG139" i="3" s="1"/>
  <c r="F128" i="3"/>
  <c r="AG128" i="3" s="1"/>
  <c r="C189" i="3"/>
  <c r="AD189" i="3" s="1"/>
  <c r="C22" i="3"/>
  <c r="AD22" i="3" s="1"/>
  <c r="C54" i="3"/>
  <c r="AD54" i="3" s="1"/>
  <c r="C71" i="3"/>
  <c r="AD71" i="3" s="1"/>
  <c r="C238" i="3"/>
  <c r="AD238" i="3" s="1"/>
  <c r="C136" i="3"/>
  <c r="AD136" i="3" s="1"/>
  <c r="C257" i="3"/>
  <c r="AD257" i="3" s="1"/>
  <c r="D30" i="3"/>
  <c r="AE30" i="3" s="1"/>
  <c r="D79" i="3"/>
  <c r="AE79" i="3" s="1"/>
  <c r="D144" i="3"/>
  <c r="AE144" i="3" s="1"/>
  <c r="F213" i="3"/>
  <c r="AG213" i="3" s="1"/>
  <c r="F10" i="3"/>
  <c r="AG10" i="3" s="1"/>
  <c r="F26" i="3"/>
  <c r="AG26" i="3" s="1"/>
  <c r="F42" i="3"/>
  <c r="AG42" i="3" s="1"/>
  <c r="F59" i="3"/>
  <c r="AG59" i="3" s="1"/>
  <c r="F75" i="3"/>
  <c r="AG75" i="3" s="1"/>
  <c r="F91" i="3"/>
  <c r="AG91" i="3" s="1"/>
  <c r="F112" i="3"/>
  <c r="AG112" i="3" s="1"/>
  <c r="F140" i="3"/>
  <c r="AG140" i="3" s="1"/>
  <c r="F129" i="3"/>
  <c r="AG129" i="3" s="1"/>
  <c r="F218" i="3"/>
  <c r="AG218" i="3" s="1"/>
  <c r="F36" i="3"/>
  <c r="AG36" i="3" s="1"/>
  <c r="F109" i="3"/>
  <c r="AG109" i="3" s="1"/>
  <c r="F27" i="3"/>
  <c r="AG27" i="3" s="1"/>
  <c r="F215" i="3"/>
  <c r="AG215" i="3" s="1"/>
  <c r="F78" i="3"/>
  <c r="AG78" i="3" s="1"/>
  <c r="F180" i="3"/>
  <c r="AG180" i="3" s="1"/>
  <c r="F86" i="3"/>
  <c r="AG86" i="3" s="1"/>
  <c r="C57" i="3"/>
  <c r="AD57" i="3" s="1"/>
  <c r="F29" i="3"/>
  <c r="AG29" i="3" s="1"/>
  <c r="F164" i="3"/>
  <c r="AG164" i="3" s="1"/>
  <c r="C10" i="3"/>
  <c r="AD10" i="3" s="1"/>
  <c r="C91" i="3"/>
  <c r="AD91" i="3" s="1"/>
  <c r="C260" i="3"/>
  <c r="AD260" i="3" s="1"/>
  <c r="F30" i="3"/>
  <c r="AG30" i="3" s="1"/>
  <c r="F63" i="3"/>
  <c r="AG63" i="3" s="1"/>
  <c r="F37" i="3"/>
  <c r="AG37" i="3" s="1"/>
  <c r="F124" i="3"/>
  <c r="AG124" i="3" s="1"/>
  <c r="F214" i="3"/>
  <c r="AG214" i="3" s="1"/>
  <c r="F76" i="3"/>
  <c r="AG76" i="3" s="1"/>
  <c r="C8" i="3"/>
  <c r="AD8" i="3" s="1"/>
  <c r="C155" i="3"/>
  <c r="AD155" i="3" s="1"/>
  <c r="C252" i="3"/>
  <c r="AD252" i="3" s="1"/>
  <c r="F12" i="3"/>
  <c r="AG12" i="3" s="1"/>
  <c r="F28" i="3"/>
  <c r="AG28" i="3" s="1"/>
  <c r="F77" i="3"/>
  <c r="AG77" i="3" s="1"/>
  <c r="F142" i="3"/>
  <c r="AG142" i="3" s="1"/>
  <c r="F13" i="3"/>
  <c r="AG13" i="3" s="1"/>
  <c r="F62" i="3"/>
  <c r="AG62" i="3" s="1"/>
  <c r="F143" i="3"/>
  <c r="AG143" i="3" s="1"/>
  <c r="C213" i="3"/>
  <c r="AD213" i="3" s="1"/>
  <c r="C42" i="3"/>
  <c r="AD42" i="3" s="1"/>
  <c r="C59" i="3"/>
  <c r="AD59" i="3" s="1"/>
  <c r="C112" i="3"/>
  <c r="AD112" i="3" s="1"/>
  <c r="C129" i="3"/>
  <c r="AD129" i="3" s="1"/>
  <c r="F223" i="3"/>
  <c r="AG223" i="3" s="1"/>
  <c r="F14" i="3"/>
  <c r="AG14" i="3" s="1"/>
  <c r="F46" i="3"/>
  <c r="AG46" i="3" s="1"/>
  <c r="F79" i="3"/>
  <c r="AG79" i="3" s="1"/>
  <c r="F224" i="3"/>
  <c r="AG224" i="3" s="1"/>
  <c r="F15" i="3"/>
  <c r="AG15" i="3" s="1"/>
  <c r="M610" i="3"/>
  <c r="M517" i="3"/>
  <c r="E214" i="3"/>
  <c r="AF214" i="3" s="1"/>
  <c r="E218" i="3"/>
  <c r="AF218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247" i="3"/>
  <c r="AF247" i="3" s="1"/>
  <c r="E166" i="3"/>
  <c r="AF166" i="3" s="1"/>
  <c r="E141" i="3"/>
  <c r="AF141" i="3" s="1"/>
  <c r="E145" i="3"/>
  <c r="AF145" i="3" s="1"/>
  <c r="E130" i="3"/>
  <c r="AF130" i="3" s="1"/>
  <c r="E273" i="3"/>
  <c r="AF273" i="3" s="1"/>
  <c r="E261" i="3"/>
  <c r="AF261" i="3" s="1"/>
  <c r="F87" i="3"/>
  <c r="AG87" i="3" s="1"/>
  <c r="F92" i="3"/>
  <c r="AG92" i="3" s="1"/>
  <c r="F238" i="3"/>
  <c r="AG238" i="3" s="1"/>
  <c r="F165" i="3"/>
  <c r="AG165" i="3" s="1"/>
  <c r="F136" i="3"/>
  <c r="AG136" i="3" s="1"/>
  <c r="F144" i="3"/>
  <c r="AG144" i="3" s="1"/>
  <c r="F125" i="3"/>
  <c r="AG125" i="3" s="1"/>
  <c r="F257" i="3"/>
  <c r="AG257" i="3" s="1"/>
  <c r="F268" i="3"/>
  <c r="AG268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163" i="3"/>
  <c r="AF163" i="3" s="1"/>
  <c r="F64" i="3"/>
  <c r="AG64" i="3" s="1"/>
  <c r="F88" i="3"/>
  <c r="AG88" i="3" s="1"/>
  <c r="F246" i="3"/>
  <c r="AG246" i="3" s="1"/>
  <c r="F126" i="3"/>
  <c r="AG126" i="3" s="1"/>
  <c r="F317" i="3"/>
  <c r="AG317" i="3" s="1"/>
  <c r="E13" i="3"/>
  <c r="AF13" i="3" s="1"/>
  <c r="E21" i="3"/>
  <c r="AF21" i="3" s="1"/>
  <c r="E29" i="3"/>
  <c r="AF29" i="3" s="1"/>
  <c r="E37" i="3"/>
  <c r="AF37" i="3" s="1"/>
  <c r="E45" i="3"/>
  <c r="AF45" i="3" s="1"/>
  <c r="E143" i="3"/>
  <c r="AF143" i="3" s="1"/>
  <c r="E124" i="3"/>
  <c r="AF124" i="3" s="1"/>
  <c r="F40" i="3"/>
  <c r="AG40" i="3" s="1"/>
  <c r="F48" i="3"/>
  <c r="AG48" i="3" s="1"/>
  <c r="F65" i="3"/>
  <c r="AG65" i="3" s="1"/>
  <c r="F89" i="3"/>
  <c r="AG89" i="3" s="1"/>
  <c r="F113" i="3"/>
  <c r="AG113" i="3" s="1"/>
  <c r="F127" i="3"/>
  <c r="AG127" i="3" s="1"/>
  <c r="F322" i="3"/>
  <c r="AG322" i="3" s="1"/>
  <c r="E223" i="3"/>
  <c r="AF223" i="3" s="1"/>
  <c r="E189" i="3"/>
  <c r="AF189" i="3" s="1"/>
  <c r="E22" i="3"/>
  <c r="AF22" i="3" s="1"/>
  <c r="E30" i="3"/>
  <c r="AF30" i="3" s="1"/>
  <c r="E46" i="3"/>
  <c r="AF46" i="3" s="1"/>
  <c r="E54" i="3"/>
  <c r="AF54" i="3" s="1"/>
  <c r="E71" i="3"/>
  <c r="AF71" i="3" s="1"/>
  <c r="E79" i="3"/>
  <c r="AF79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211" i="3"/>
  <c r="AF211" i="3" s="1"/>
  <c r="E228" i="3"/>
  <c r="AF228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57" i="3"/>
  <c r="AF57" i="3" s="1"/>
  <c r="E65" i="3"/>
  <c r="AF65" i="3" s="1"/>
  <c r="E73" i="3"/>
  <c r="AF73" i="3" s="1"/>
  <c r="E81" i="3"/>
  <c r="AF81" i="3" s="1"/>
  <c r="E6" i="3"/>
  <c r="AF6" i="3" s="1"/>
  <c r="C224" i="3"/>
  <c r="AD224" i="3" s="1"/>
  <c r="C7" i="3"/>
  <c r="AD7" i="3" s="1"/>
  <c r="C23" i="3"/>
  <c r="AD23" i="3" s="1"/>
  <c r="C31" i="3"/>
  <c r="AD31" i="3" s="1"/>
  <c r="C47" i="3"/>
  <c r="AD47" i="3" s="1"/>
  <c r="C55" i="3"/>
  <c r="AD55" i="3" s="1"/>
  <c r="C72" i="3"/>
  <c r="AD72" i="3" s="1"/>
  <c r="C80" i="3"/>
  <c r="AD80" i="3" s="1"/>
  <c r="C104" i="3"/>
  <c r="AD104" i="3" s="1"/>
  <c r="C110" i="3"/>
  <c r="AD110" i="3" s="1"/>
  <c r="C137" i="3"/>
  <c r="AD137" i="3" s="1"/>
  <c r="C119" i="3"/>
  <c r="AD119" i="3" s="1"/>
  <c r="C134" i="3"/>
  <c r="AD134" i="3" s="1"/>
  <c r="C258" i="3"/>
  <c r="AD258" i="3" s="1"/>
  <c r="F141" i="3"/>
  <c r="AG141" i="3" s="1"/>
  <c r="F273" i="3"/>
  <c r="AG273" i="3" s="1"/>
  <c r="E9" i="3"/>
  <c r="AF9" i="3" s="1"/>
  <c r="E17" i="3"/>
  <c r="AF17" i="3" s="1"/>
  <c r="E25" i="3"/>
  <c r="AF25" i="3" s="1"/>
  <c r="E33" i="3"/>
  <c r="AF33" i="3" s="1"/>
  <c r="E41" i="3"/>
  <c r="AF41" i="3" s="1"/>
  <c r="D16" i="3"/>
  <c r="AE16" i="3" s="1"/>
  <c r="D40" i="3"/>
  <c r="AE40" i="3" s="1"/>
  <c r="D65" i="3"/>
  <c r="AE65" i="3" s="1"/>
  <c r="D89" i="3"/>
  <c r="AE89" i="3" s="1"/>
  <c r="D113" i="3"/>
  <c r="AE113" i="3" s="1"/>
  <c r="D127" i="3"/>
  <c r="AE127" i="3" s="1"/>
  <c r="D322" i="3"/>
  <c r="AE322" i="3" s="1"/>
  <c r="D246" i="3"/>
  <c r="AE246" i="3" s="1"/>
  <c r="D50" i="3"/>
  <c r="AE50" i="3" s="1"/>
  <c r="D140" i="3"/>
  <c r="AE140" i="3" s="1"/>
  <c r="F135" i="3"/>
  <c r="AG135" i="3" s="1"/>
  <c r="F263" i="3"/>
  <c r="AG263" i="3" s="1"/>
  <c r="D88" i="3"/>
  <c r="AE88" i="3" s="1"/>
  <c r="D209" i="3"/>
  <c r="AE209" i="3" s="1"/>
  <c r="D87" i="3"/>
  <c r="AE87" i="3" s="1"/>
  <c r="D269" i="3"/>
  <c r="AE269" i="3" s="1"/>
  <c r="F61" i="3"/>
  <c r="AG61" i="3" s="1"/>
  <c r="F73" i="3"/>
  <c r="AG73" i="3" s="1"/>
  <c r="F85" i="3"/>
  <c r="AG85" i="3" s="1"/>
  <c r="F105" i="3"/>
  <c r="AG105" i="3" s="1"/>
  <c r="F163" i="3"/>
  <c r="AG163" i="3" s="1"/>
  <c r="F138" i="3"/>
  <c r="AG138" i="3" s="1"/>
  <c r="F123" i="3"/>
  <c r="AG123" i="3" s="1"/>
  <c r="F146" i="3"/>
  <c r="AG146" i="3" s="1"/>
  <c r="F262" i="3"/>
  <c r="AG262" i="3" s="1"/>
  <c r="D63" i="3"/>
  <c r="AE63" i="3" s="1"/>
  <c r="D125" i="3"/>
  <c r="AE125" i="3" s="1"/>
  <c r="C211" i="3"/>
  <c r="AD211" i="3" s="1"/>
  <c r="C16" i="3"/>
  <c r="AD16" i="3" s="1"/>
  <c r="C40" i="3"/>
  <c r="AD40" i="3" s="1"/>
  <c r="C65" i="3"/>
  <c r="AD65" i="3" s="1"/>
  <c r="C89" i="3"/>
  <c r="AD89" i="3" s="1"/>
  <c r="C113" i="3"/>
  <c r="AD113" i="3" s="1"/>
  <c r="C127" i="3"/>
  <c r="AD127" i="3" s="1"/>
  <c r="C322" i="3"/>
  <c r="AD322" i="3" s="1"/>
  <c r="D228" i="3"/>
  <c r="AE228" i="3" s="1"/>
  <c r="D24" i="3"/>
  <c r="AE24" i="3" s="1"/>
  <c r="D36" i="3"/>
  <c r="AE36" i="3" s="1"/>
  <c r="D48" i="3"/>
  <c r="AE48" i="3" s="1"/>
  <c r="D73" i="3"/>
  <c r="AE73" i="3" s="1"/>
  <c r="D105" i="3"/>
  <c r="AE105" i="3" s="1"/>
  <c r="D138" i="3"/>
  <c r="AE138" i="3" s="1"/>
  <c r="D146" i="3"/>
  <c r="AE146" i="3" s="1"/>
  <c r="G212" i="3"/>
  <c r="AH212" i="3" s="1"/>
  <c r="G17" i="3"/>
  <c r="AH17" i="3" s="1"/>
  <c r="G41" i="3"/>
  <c r="AH41" i="3" s="1"/>
  <c r="G66" i="3"/>
  <c r="AH66" i="3" s="1"/>
  <c r="G90" i="3"/>
  <c r="AH90" i="3" s="1"/>
  <c r="G114" i="3"/>
  <c r="AH114" i="3" s="1"/>
  <c r="G128" i="3"/>
  <c r="AH128" i="3" s="1"/>
  <c r="G323" i="3"/>
  <c r="AH323" i="3" s="1"/>
  <c r="F11" i="3"/>
  <c r="AG11" i="3" s="1"/>
  <c r="F23" i="3"/>
  <c r="AG23" i="3" s="1"/>
  <c r="F35" i="3"/>
  <c r="AG35" i="3" s="1"/>
  <c r="F47" i="3"/>
  <c r="AG47" i="3" s="1"/>
  <c r="F60" i="3"/>
  <c r="AG60" i="3" s="1"/>
  <c r="F72" i="3"/>
  <c r="AG72" i="3" s="1"/>
  <c r="F84" i="3"/>
  <c r="AG84" i="3" s="1"/>
  <c r="F104" i="3"/>
  <c r="AG104" i="3" s="1"/>
  <c r="F247" i="3"/>
  <c r="AG247" i="3" s="1"/>
  <c r="F137" i="3"/>
  <c r="AG137" i="3" s="1"/>
  <c r="F145" i="3"/>
  <c r="AG145" i="3" s="1"/>
  <c r="F134" i="3"/>
  <c r="AG134" i="3" s="1"/>
  <c r="F261" i="3"/>
  <c r="AG261" i="3" s="1"/>
  <c r="D15" i="3"/>
  <c r="AE15" i="3" s="1"/>
  <c r="D317" i="3"/>
  <c r="AE317" i="3" s="1"/>
  <c r="D26" i="3"/>
  <c r="AE26" i="3" s="1"/>
  <c r="D106" i="3"/>
  <c r="AE106" i="3" s="1"/>
  <c r="C15" i="3"/>
  <c r="AD15" i="3" s="1"/>
  <c r="C88" i="3"/>
  <c r="AD88" i="3" s="1"/>
  <c r="D224" i="3"/>
  <c r="AE224" i="3" s="1"/>
  <c r="D72" i="3"/>
  <c r="AE72" i="3" s="1"/>
  <c r="D134" i="3"/>
  <c r="AE134" i="3" s="1"/>
  <c r="F122" i="3"/>
  <c r="AG122" i="3" s="1"/>
  <c r="F133" i="3"/>
  <c r="AG133" i="3" s="1"/>
  <c r="F260" i="3"/>
  <c r="AG260" i="3" s="1"/>
  <c r="D39" i="3"/>
  <c r="AE39" i="3" s="1"/>
  <c r="D14" i="3"/>
  <c r="AE14" i="3" s="1"/>
  <c r="C64" i="3"/>
  <c r="AD64" i="3" s="1"/>
  <c r="C317" i="3"/>
  <c r="AD317" i="3" s="1"/>
  <c r="C209" i="3"/>
  <c r="AD209" i="3" s="1"/>
  <c r="C14" i="3"/>
  <c r="AD14" i="3" s="1"/>
  <c r="C38" i="3"/>
  <c r="AD38" i="3" s="1"/>
  <c r="C63" i="3"/>
  <c r="AD63" i="3" s="1"/>
  <c r="C87" i="3"/>
  <c r="AD87" i="3" s="1"/>
  <c r="C106" i="3"/>
  <c r="AD106" i="3" s="1"/>
  <c r="C165" i="3"/>
  <c r="AD165" i="3" s="1"/>
  <c r="C140" i="3"/>
  <c r="AD140" i="3" s="1"/>
  <c r="C125" i="3"/>
  <c r="AD125" i="3" s="1"/>
  <c r="C269" i="3"/>
  <c r="AD269" i="3" s="1"/>
  <c r="C268" i="3"/>
  <c r="AD268" i="3" s="1"/>
  <c r="D223" i="3"/>
  <c r="AE223" i="3" s="1"/>
  <c r="D10" i="3"/>
  <c r="AE10" i="3" s="1"/>
  <c r="D22" i="3"/>
  <c r="AE22" i="3" s="1"/>
  <c r="D34" i="3"/>
  <c r="AE34" i="3" s="1"/>
  <c r="D46" i="3"/>
  <c r="AE46" i="3" s="1"/>
  <c r="D59" i="3"/>
  <c r="AE59" i="3" s="1"/>
  <c r="D71" i="3"/>
  <c r="AE71" i="3" s="1"/>
  <c r="D83" i="3"/>
  <c r="AE83" i="3" s="1"/>
  <c r="D92" i="3"/>
  <c r="AE92" i="3" s="1"/>
  <c r="D112" i="3"/>
  <c r="AE112" i="3" s="1"/>
  <c r="D136" i="3"/>
  <c r="AE136" i="3" s="1"/>
  <c r="D122" i="3"/>
  <c r="AE122" i="3" s="1"/>
  <c r="D133" i="3"/>
  <c r="AE133" i="3" s="1"/>
  <c r="D260" i="3"/>
  <c r="AE260" i="3" s="1"/>
  <c r="G210" i="3"/>
  <c r="AH210" i="3" s="1"/>
  <c r="G218" i="3"/>
  <c r="AH218" i="3" s="1"/>
  <c r="G15" i="3"/>
  <c r="AH15" i="3" s="1"/>
  <c r="G27" i="3"/>
  <c r="AH27" i="3" s="1"/>
  <c r="G39" i="3"/>
  <c r="AH39" i="3" s="1"/>
  <c r="G51" i="3"/>
  <c r="AH51" i="3" s="1"/>
  <c r="G64" i="3"/>
  <c r="AH64" i="3" s="1"/>
  <c r="G76" i="3"/>
  <c r="AH76" i="3" s="1"/>
  <c r="G88" i="3"/>
  <c r="AH88" i="3" s="1"/>
  <c r="G107" i="3"/>
  <c r="AH107" i="3" s="1"/>
  <c r="G246" i="3"/>
  <c r="AH246" i="3" s="1"/>
  <c r="G141" i="3"/>
  <c r="AH141" i="3" s="1"/>
  <c r="G126" i="3"/>
  <c r="AH126" i="3" s="1"/>
  <c r="G273" i="3"/>
  <c r="AH273" i="3" s="1"/>
  <c r="G317" i="3"/>
  <c r="AH317" i="3" s="1"/>
  <c r="F216" i="3"/>
  <c r="AG216" i="3" s="1"/>
  <c r="F9" i="3"/>
  <c r="AG9" i="3" s="1"/>
  <c r="F21" i="3"/>
  <c r="AG21" i="3" s="1"/>
  <c r="F33" i="3"/>
  <c r="AG33" i="3" s="1"/>
  <c r="F45" i="3"/>
  <c r="AG45" i="3" s="1"/>
  <c r="F58" i="3"/>
  <c r="AG58" i="3" s="1"/>
  <c r="F70" i="3"/>
  <c r="AG70" i="3" s="1"/>
  <c r="F82" i="3"/>
  <c r="AG82" i="3" s="1"/>
  <c r="F99" i="3"/>
  <c r="AG99" i="3" s="1"/>
  <c r="F111" i="3"/>
  <c r="AG111" i="3" s="1"/>
  <c r="F121" i="3"/>
  <c r="AG121" i="3" s="1"/>
  <c r="F132" i="3"/>
  <c r="AG132" i="3" s="1"/>
  <c r="F259" i="3"/>
  <c r="AG259" i="3" s="1"/>
  <c r="E209" i="3"/>
  <c r="AF209" i="3" s="1"/>
  <c r="E217" i="3"/>
  <c r="AF217" i="3" s="1"/>
  <c r="E26" i="3"/>
  <c r="AF26" i="3" s="1"/>
  <c r="E38" i="3"/>
  <c r="AF38" i="3" s="1"/>
  <c r="E50" i="3"/>
  <c r="AF50" i="3" s="1"/>
  <c r="E63" i="3"/>
  <c r="AF63" i="3" s="1"/>
  <c r="E75" i="3"/>
  <c r="AF75" i="3" s="1"/>
  <c r="E87" i="3"/>
  <c r="AF87" i="3" s="1"/>
  <c r="E106" i="3"/>
  <c r="AF106" i="3" s="1"/>
  <c r="E140" i="3"/>
  <c r="AF140" i="3" s="1"/>
  <c r="E269" i="3"/>
  <c r="AF269" i="3" s="1"/>
  <c r="D210" i="3"/>
  <c r="AE210" i="3" s="1"/>
  <c r="D126" i="3"/>
  <c r="AE126" i="3" s="1"/>
  <c r="D38" i="3"/>
  <c r="AE38" i="3" s="1"/>
  <c r="D165" i="3"/>
  <c r="AE165" i="3" s="1"/>
  <c r="C210" i="3"/>
  <c r="AD210" i="3" s="1"/>
  <c r="C246" i="3"/>
  <c r="AD246" i="3" s="1"/>
  <c r="D23" i="3"/>
  <c r="AE23" i="3" s="1"/>
  <c r="D104" i="3"/>
  <c r="AE104" i="3" s="1"/>
  <c r="D137" i="3"/>
  <c r="AE137" i="3" s="1"/>
  <c r="C217" i="3"/>
  <c r="AD217" i="3" s="1"/>
  <c r="C26" i="3"/>
  <c r="AD26" i="3" s="1"/>
  <c r="C50" i="3"/>
  <c r="AD50" i="3" s="1"/>
  <c r="C75" i="3"/>
  <c r="AD75" i="3" s="1"/>
  <c r="C49" i="3"/>
  <c r="AD49" i="3" s="1"/>
  <c r="G209" i="3"/>
  <c r="AH209" i="3" s="1"/>
  <c r="G217" i="3"/>
  <c r="AH217" i="3" s="1"/>
  <c r="G14" i="3"/>
  <c r="AH14" i="3" s="1"/>
  <c r="G26" i="3"/>
  <c r="AH26" i="3" s="1"/>
  <c r="G38" i="3"/>
  <c r="AH38" i="3" s="1"/>
  <c r="G50" i="3"/>
  <c r="AH50" i="3" s="1"/>
  <c r="G75" i="3"/>
  <c r="AH75" i="3" s="1"/>
  <c r="G106" i="3"/>
  <c r="AH106" i="3" s="1"/>
  <c r="G140" i="3"/>
  <c r="AH140" i="3" s="1"/>
  <c r="G269" i="3"/>
  <c r="AH269" i="3" s="1"/>
  <c r="F8" i="3"/>
  <c r="AG8" i="3" s="1"/>
  <c r="F20" i="3"/>
  <c r="AG20" i="3" s="1"/>
  <c r="F32" i="3"/>
  <c r="AG32" i="3" s="1"/>
  <c r="F44" i="3"/>
  <c r="AG44" i="3" s="1"/>
  <c r="F57" i="3"/>
  <c r="AG57" i="3" s="1"/>
  <c r="F69" i="3"/>
  <c r="AG69" i="3" s="1"/>
  <c r="F81" i="3"/>
  <c r="AG81" i="3" s="1"/>
  <c r="F98" i="3"/>
  <c r="AG98" i="3" s="1"/>
  <c r="F155" i="3"/>
  <c r="AG155" i="3" s="1"/>
  <c r="F167" i="3"/>
  <c r="AG167" i="3" s="1"/>
  <c r="F120" i="3"/>
  <c r="AG120" i="3" s="1"/>
  <c r="F131" i="3"/>
  <c r="AG131" i="3" s="1"/>
  <c r="F252" i="3"/>
  <c r="AG252" i="3" s="1"/>
  <c r="D64" i="3"/>
  <c r="AE64" i="3" s="1"/>
  <c r="D217" i="3"/>
  <c r="AE217" i="3" s="1"/>
  <c r="D75" i="3"/>
  <c r="AE75" i="3" s="1"/>
  <c r="D268" i="3"/>
  <c r="AE268" i="3" s="1"/>
  <c r="C39" i="3"/>
  <c r="AD39" i="3" s="1"/>
  <c r="C126" i="3"/>
  <c r="AD126" i="3" s="1"/>
  <c r="D47" i="3"/>
  <c r="AE47" i="3" s="1"/>
  <c r="C228" i="3"/>
  <c r="AD228" i="3" s="1"/>
  <c r="C24" i="3"/>
  <c r="AD24" i="3" s="1"/>
  <c r="C48" i="3"/>
  <c r="AD48" i="3" s="1"/>
  <c r="C73" i="3"/>
  <c r="AD73" i="3" s="1"/>
  <c r="C105" i="3"/>
  <c r="AD105" i="3" s="1"/>
  <c r="C138" i="3"/>
  <c r="AD138" i="3" s="1"/>
  <c r="C146" i="3"/>
  <c r="AD146" i="3" s="1"/>
  <c r="D8" i="3"/>
  <c r="AE8" i="3" s="1"/>
  <c r="D32" i="3"/>
  <c r="AE32" i="3" s="1"/>
  <c r="D57" i="3"/>
  <c r="AE57" i="3" s="1"/>
  <c r="D81" i="3"/>
  <c r="AE81" i="3" s="1"/>
  <c r="D155" i="3"/>
  <c r="AE155" i="3" s="1"/>
  <c r="D120" i="3"/>
  <c r="AE120" i="3" s="1"/>
  <c r="D252" i="3"/>
  <c r="AE252" i="3" s="1"/>
  <c r="G229" i="3"/>
  <c r="AH229" i="3" s="1"/>
  <c r="G13" i="3"/>
  <c r="AH13" i="3" s="1"/>
  <c r="G25" i="3"/>
  <c r="AH25" i="3" s="1"/>
  <c r="G49" i="3"/>
  <c r="AH49" i="3" s="1"/>
  <c r="G74" i="3"/>
  <c r="AH74" i="3" s="1"/>
  <c r="G115" i="3"/>
  <c r="AH115" i="3" s="1"/>
  <c r="G139" i="3"/>
  <c r="AH139" i="3" s="1"/>
  <c r="G135" i="3"/>
  <c r="AH135" i="3" s="1"/>
  <c r="F7" i="3"/>
  <c r="AG7" i="3" s="1"/>
  <c r="F19" i="3"/>
  <c r="AG19" i="3" s="1"/>
  <c r="F31" i="3"/>
  <c r="AG31" i="3" s="1"/>
  <c r="F43" i="3"/>
  <c r="AG43" i="3" s="1"/>
  <c r="F55" i="3"/>
  <c r="AG55" i="3" s="1"/>
  <c r="F68" i="3"/>
  <c r="AG68" i="3" s="1"/>
  <c r="F80" i="3"/>
  <c r="AG80" i="3" s="1"/>
  <c r="F97" i="3"/>
  <c r="AG97" i="3" s="1"/>
  <c r="F110" i="3"/>
  <c r="AG110" i="3" s="1"/>
  <c r="F166" i="3"/>
  <c r="AG166" i="3" s="1"/>
  <c r="F119" i="3"/>
  <c r="AG119" i="3" s="1"/>
  <c r="F130" i="3"/>
  <c r="AG130" i="3" s="1"/>
  <c r="F258" i="3"/>
  <c r="AG258" i="3" s="1"/>
  <c r="D7" i="3"/>
  <c r="AE7" i="3" s="1"/>
  <c r="D31" i="3"/>
  <c r="AE31" i="3" s="1"/>
  <c r="D55" i="3"/>
  <c r="AE55" i="3" s="1"/>
  <c r="D80" i="3"/>
  <c r="AE80" i="3" s="1"/>
  <c r="D110" i="3"/>
  <c r="AE110" i="3" s="1"/>
  <c r="D119" i="3"/>
  <c r="AE119" i="3" s="1"/>
  <c r="D258" i="3"/>
  <c r="AE258" i="3" s="1"/>
  <c r="J595" i="3"/>
  <c r="J610" i="3"/>
  <c r="L510" i="3"/>
  <c r="M341" i="3"/>
  <c r="O63" i="1" s="1"/>
  <c r="M357" i="3"/>
  <c r="O67" i="1" s="1"/>
  <c r="C212" i="3"/>
  <c r="AD212" i="3" s="1"/>
  <c r="C229" i="3"/>
  <c r="AD229" i="3" s="1"/>
  <c r="C9" i="3"/>
  <c r="AD9" i="3" s="1"/>
  <c r="C17" i="3"/>
  <c r="AD17" i="3" s="1"/>
  <c r="C25" i="3"/>
  <c r="AD25" i="3" s="1"/>
  <c r="C41" i="3"/>
  <c r="AD41" i="3" s="1"/>
  <c r="C58" i="3"/>
  <c r="AD58" i="3" s="1"/>
  <c r="C66" i="3"/>
  <c r="AD66" i="3" s="1"/>
  <c r="C74" i="3"/>
  <c r="AD74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8" i="3"/>
  <c r="AE58" i="3" s="1"/>
  <c r="D66" i="3"/>
  <c r="AE66" i="3" s="1"/>
  <c r="D74" i="3"/>
  <c r="AE74" i="3" s="1"/>
  <c r="C587" i="3"/>
  <c r="AD587" i="3" s="1"/>
  <c r="C588" i="3"/>
  <c r="AD588" i="3" s="1"/>
  <c r="C586" i="3"/>
  <c r="AD586" i="3" s="1"/>
  <c r="C101" i="3"/>
  <c r="AD101" i="3" s="1"/>
  <c r="C598" i="3"/>
  <c r="AD598" i="3" s="1"/>
  <c r="C596" i="3"/>
  <c r="AD596" i="3" s="1"/>
  <c r="C593" i="3"/>
  <c r="AD593" i="3" s="1"/>
  <c r="C591" i="3"/>
  <c r="AD591" i="3" s="1"/>
  <c r="C576" i="3"/>
  <c r="AD576" i="3" s="1"/>
  <c r="C574" i="3"/>
  <c r="AD574" i="3" s="1"/>
  <c r="C564" i="3"/>
  <c r="AD564" i="3" s="1"/>
  <c r="C562" i="3"/>
  <c r="AD562" i="3" s="1"/>
  <c r="C560" i="3"/>
  <c r="AD560" i="3" s="1"/>
  <c r="C546" i="3"/>
  <c r="AD546" i="3" s="1"/>
  <c r="C544" i="3"/>
  <c r="AD544" i="3" s="1"/>
  <c r="C531" i="3"/>
  <c r="AD531" i="3" s="1"/>
  <c r="C529" i="3"/>
  <c r="AD529" i="3" s="1"/>
  <c r="C527" i="3"/>
  <c r="AD527" i="3" s="1"/>
  <c r="C525" i="3"/>
  <c r="AD525" i="3" s="1"/>
  <c r="C584" i="3"/>
  <c r="AD584" i="3" s="1"/>
  <c r="C559" i="3"/>
  <c r="AD559" i="3" s="1"/>
  <c r="C557" i="3"/>
  <c r="AD557" i="3" s="1"/>
  <c r="C550" i="3"/>
  <c r="AD550" i="3" s="1"/>
  <c r="C548" i="3"/>
  <c r="AD548" i="3" s="1"/>
  <c r="C535" i="3"/>
  <c r="AD535" i="3" s="1"/>
  <c r="C533" i="3"/>
  <c r="AD533" i="3" s="1"/>
  <c r="C583" i="3"/>
  <c r="AD583" i="3" s="1"/>
  <c r="C571" i="3"/>
  <c r="AD571" i="3" s="1"/>
  <c r="C554" i="3"/>
  <c r="AD554" i="3" s="1"/>
  <c r="C552" i="3"/>
  <c r="AD552" i="3" s="1"/>
  <c r="C539" i="3"/>
  <c r="AD539" i="3" s="1"/>
  <c r="C537" i="3"/>
  <c r="AD537" i="3" s="1"/>
  <c r="C513" i="3"/>
  <c r="AD513" i="3" s="1"/>
  <c r="C511" i="3"/>
  <c r="AD511" i="3" s="1"/>
  <c r="C508" i="3"/>
  <c r="AD508" i="3" s="1"/>
  <c r="C506" i="3"/>
  <c r="AD506" i="3" s="1"/>
  <c r="C504" i="3"/>
  <c r="AD504" i="3" s="1"/>
  <c r="C501" i="3"/>
  <c r="AD501" i="3" s="1"/>
  <c r="C499" i="3"/>
  <c r="AD499" i="3" s="1"/>
  <c r="C496" i="3"/>
  <c r="AD496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608" i="3"/>
  <c r="AD608" i="3" s="1"/>
  <c r="C605" i="3"/>
  <c r="AD605" i="3" s="1"/>
  <c r="C603" i="3"/>
  <c r="AD603" i="3" s="1"/>
  <c r="C601" i="3"/>
  <c r="AD601" i="3" s="1"/>
  <c r="C580" i="3"/>
  <c r="AD580" i="3" s="1"/>
  <c r="C578" i="3"/>
  <c r="AD578" i="3" s="1"/>
  <c r="C568" i="3"/>
  <c r="AD568" i="3" s="1"/>
  <c r="C566" i="3"/>
  <c r="AD566" i="3" s="1"/>
  <c r="C543" i="3"/>
  <c r="AD543" i="3" s="1"/>
  <c r="C541" i="3"/>
  <c r="AD541" i="3" s="1"/>
  <c r="C597" i="3"/>
  <c r="AD597" i="3" s="1"/>
  <c r="C594" i="3"/>
  <c r="AD594" i="3" s="1"/>
  <c r="C592" i="3"/>
  <c r="AD592" i="3" s="1"/>
  <c r="C589" i="3"/>
  <c r="AD589" i="3" s="1"/>
  <c r="C577" i="3"/>
  <c r="AD577" i="3" s="1"/>
  <c r="C575" i="3"/>
  <c r="AD575" i="3" s="1"/>
  <c r="C573" i="3"/>
  <c r="AD573" i="3" s="1"/>
  <c r="C565" i="3"/>
  <c r="AD565" i="3" s="1"/>
  <c r="C563" i="3"/>
  <c r="AD563" i="3" s="1"/>
  <c r="C561" i="3"/>
  <c r="AD561" i="3" s="1"/>
  <c r="C547" i="3"/>
  <c r="AD547" i="3" s="1"/>
  <c r="C545" i="3"/>
  <c r="AD545" i="3" s="1"/>
  <c r="C530" i="3"/>
  <c r="AD530" i="3" s="1"/>
  <c r="C528" i="3"/>
  <c r="AD528" i="3" s="1"/>
  <c r="C526" i="3"/>
  <c r="AD526" i="3" s="1"/>
  <c r="C524" i="3"/>
  <c r="AD524" i="3" s="1"/>
  <c r="C585" i="3"/>
  <c r="AD585" i="3" s="1"/>
  <c r="C558" i="3"/>
  <c r="AD558" i="3" s="1"/>
  <c r="C556" i="3"/>
  <c r="AD556" i="3" s="1"/>
  <c r="C551" i="3"/>
  <c r="AD551" i="3" s="1"/>
  <c r="C549" i="3"/>
  <c r="AD549" i="3" s="1"/>
  <c r="C534" i="3"/>
  <c r="AD534" i="3" s="1"/>
  <c r="C532" i="3"/>
  <c r="AD532" i="3" s="1"/>
  <c r="C582" i="3"/>
  <c r="AD582" i="3" s="1"/>
  <c r="C572" i="3"/>
  <c r="AD572" i="3" s="1"/>
  <c r="C570" i="3"/>
  <c r="AD570" i="3" s="1"/>
  <c r="C609" i="3"/>
  <c r="AD609" i="3" s="1"/>
  <c r="C607" i="3"/>
  <c r="AD607" i="3" s="1"/>
  <c r="C604" i="3"/>
  <c r="AD604" i="3" s="1"/>
  <c r="C602" i="3"/>
  <c r="AD602" i="3" s="1"/>
  <c r="C599" i="3"/>
  <c r="AD599" i="3" s="1"/>
  <c r="C581" i="3"/>
  <c r="AD581" i="3" s="1"/>
  <c r="C579" i="3"/>
  <c r="AD579" i="3" s="1"/>
  <c r="C569" i="3"/>
  <c r="AD569" i="3" s="1"/>
  <c r="C567" i="3"/>
  <c r="AD567" i="3" s="1"/>
  <c r="C542" i="3"/>
  <c r="AD542" i="3" s="1"/>
  <c r="C540" i="3"/>
  <c r="AD540" i="3" s="1"/>
  <c r="C523" i="3"/>
  <c r="AD523" i="3" s="1"/>
  <c r="C521" i="3"/>
  <c r="AD521" i="3" s="1"/>
  <c r="C519" i="3"/>
  <c r="AD519" i="3" s="1"/>
  <c r="C516" i="3"/>
  <c r="AD516" i="3" s="1"/>
  <c r="C514" i="3"/>
  <c r="AD514" i="3" s="1"/>
  <c r="C505" i="3"/>
  <c r="AD505" i="3" s="1"/>
  <c r="C487" i="3"/>
  <c r="AD487" i="3" s="1"/>
  <c r="C477" i="3"/>
  <c r="AD477" i="3" s="1"/>
  <c r="C518" i="3"/>
  <c r="AD518" i="3" s="1"/>
  <c r="C497" i="3"/>
  <c r="AD497" i="3" s="1"/>
  <c r="C538" i="3"/>
  <c r="AD538" i="3" s="1"/>
  <c r="C536" i="3"/>
  <c r="AD536" i="3" s="1"/>
  <c r="C509" i="3"/>
  <c r="AD509" i="3" s="1"/>
  <c r="C491" i="3"/>
  <c r="AD491" i="3" s="1"/>
  <c r="C479" i="3"/>
  <c r="AD479" i="3" s="1"/>
  <c r="C515" i="3"/>
  <c r="AD515" i="3" s="1"/>
  <c r="C502" i="3"/>
  <c r="AD502" i="3" s="1"/>
  <c r="C485" i="3"/>
  <c r="AD485" i="3" s="1"/>
  <c r="C474" i="3"/>
  <c r="AD474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6" i="3"/>
  <c r="AD416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555" i="3"/>
  <c r="AD555" i="3" s="1"/>
  <c r="C553" i="3"/>
  <c r="AD553" i="3" s="1"/>
  <c r="C495" i="3"/>
  <c r="AD495" i="3" s="1"/>
  <c r="C481" i="3"/>
  <c r="AD481" i="3" s="1"/>
  <c r="C522" i="3"/>
  <c r="AD522" i="3" s="1"/>
  <c r="C507" i="3"/>
  <c r="AD507" i="3" s="1"/>
  <c r="C489" i="3"/>
  <c r="AD489" i="3" s="1"/>
  <c r="C500" i="3"/>
  <c r="AD500" i="3" s="1"/>
  <c r="C438" i="3"/>
  <c r="AD438" i="3" s="1"/>
  <c r="C428" i="3"/>
  <c r="AD428" i="3" s="1"/>
  <c r="C411" i="3"/>
  <c r="AD411" i="3" s="1"/>
  <c r="C512" i="3"/>
  <c r="AD512" i="3" s="1"/>
  <c r="C432" i="3"/>
  <c r="AD432" i="3" s="1"/>
  <c r="C418" i="3"/>
  <c r="AD418" i="3" s="1"/>
  <c r="C424" i="3"/>
  <c r="AD424" i="3" s="1"/>
  <c r="C405" i="3"/>
  <c r="AD405" i="3" s="1"/>
  <c r="C403" i="3"/>
  <c r="AD403" i="3" s="1"/>
  <c r="C401" i="3"/>
  <c r="AD401" i="3" s="1"/>
  <c r="C399" i="3"/>
  <c r="AD399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7" i="3"/>
  <c r="AD367" i="3" s="1"/>
  <c r="C436" i="3"/>
  <c r="AD436" i="3" s="1"/>
  <c r="C413" i="3"/>
  <c r="AD413" i="3" s="1"/>
  <c r="C475" i="3"/>
  <c r="AD475" i="3" s="1"/>
  <c r="C473" i="3"/>
  <c r="AD47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6" i="3"/>
  <c r="AD446" i="3" s="1"/>
  <c r="C444" i="3"/>
  <c r="AD444" i="3" s="1"/>
  <c r="C442" i="3"/>
  <c r="AD442" i="3" s="1"/>
  <c r="C430" i="3"/>
  <c r="AD430" i="3" s="1"/>
  <c r="C420" i="3"/>
  <c r="AD420" i="3" s="1"/>
  <c r="C407" i="3"/>
  <c r="AD407" i="3" s="1"/>
  <c r="C363" i="3"/>
  <c r="AD363" i="3" s="1"/>
  <c r="C361" i="3"/>
  <c r="AD361" i="3" s="1"/>
  <c r="C359" i="3"/>
  <c r="AD359" i="3" s="1"/>
  <c r="C356" i="3"/>
  <c r="AD356" i="3" s="1"/>
  <c r="C354" i="3"/>
  <c r="AD354" i="3" s="1"/>
  <c r="C351" i="3"/>
  <c r="AD351" i="3" s="1"/>
  <c r="C348" i="3"/>
  <c r="AD348" i="3" s="1"/>
  <c r="C493" i="3"/>
  <c r="AD493" i="3" s="1"/>
  <c r="C434" i="3"/>
  <c r="AD434" i="3" s="1"/>
  <c r="C415" i="3"/>
  <c r="AD415" i="3" s="1"/>
  <c r="C409" i="3"/>
  <c r="AD409" i="3" s="1"/>
  <c r="C404" i="3"/>
  <c r="AD404" i="3" s="1"/>
  <c r="C402" i="3"/>
  <c r="AD402" i="3" s="1"/>
  <c r="C400" i="3"/>
  <c r="AD400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520" i="3"/>
  <c r="AD520" i="3" s="1"/>
  <c r="C483" i="3"/>
  <c r="AD483" i="3" s="1"/>
  <c r="C422" i="3"/>
  <c r="AD422" i="3" s="1"/>
  <c r="C426" i="3"/>
  <c r="AD426" i="3" s="1"/>
  <c r="C362" i="3"/>
  <c r="AD362" i="3" s="1"/>
  <c r="C358" i="3"/>
  <c r="AD358" i="3" s="1"/>
  <c r="C350" i="3"/>
  <c r="AD350" i="3" s="1"/>
  <c r="C440" i="3"/>
  <c r="AD440" i="3" s="1"/>
  <c r="C352" i="3"/>
  <c r="AD352" i="3" s="1"/>
  <c r="C346" i="3"/>
  <c r="AD346" i="3" s="1"/>
  <c r="C343" i="3"/>
  <c r="AD343" i="3" s="1"/>
  <c r="C340" i="3"/>
  <c r="AD340" i="3" s="1"/>
  <c r="C338" i="3"/>
  <c r="AD338" i="3" s="1"/>
  <c r="C332" i="3"/>
  <c r="AD332" i="3" s="1"/>
  <c r="C330" i="3"/>
  <c r="AD330" i="3" s="1"/>
  <c r="C327" i="3"/>
  <c r="AD327" i="3" s="1"/>
  <c r="C325" i="3"/>
  <c r="AD325" i="3" s="1"/>
  <c r="C321" i="3"/>
  <c r="AD321" i="3" s="1"/>
  <c r="C318" i="3"/>
  <c r="AD318" i="3" s="1"/>
  <c r="C316" i="3"/>
  <c r="AD316" i="3" s="1"/>
  <c r="C313" i="3"/>
  <c r="AD313" i="3" s="1"/>
  <c r="C310" i="3"/>
  <c r="AD310" i="3" s="1"/>
  <c r="C308" i="3"/>
  <c r="AD308" i="3" s="1"/>
  <c r="AD311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4" i="3"/>
  <c r="AD274" i="3" s="1"/>
  <c r="C272" i="3"/>
  <c r="AD272" i="3" s="1"/>
  <c r="C267" i="3"/>
  <c r="AD267" i="3" s="1"/>
  <c r="C264" i="3"/>
  <c r="AD264" i="3" s="1"/>
  <c r="C364" i="3"/>
  <c r="AD364" i="3" s="1"/>
  <c r="C360" i="3"/>
  <c r="AD360" i="3" s="1"/>
  <c r="C355" i="3"/>
  <c r="AD355" i="3" s="1"/>
  <c r="C347" i="3"/>
  <c r="AD347" i="3" s="1"/>
  <c r="C344" i="3"/>
  <c r="AD344" i="3" s="1"/>
  <c r="C342" i="3"/>
  <c r="AD342" i="3" s="1"/>
  <c r="C339" i="3"/>
  <c r="AD339" i="3" s="1"/>
  <c r="C336" i="3"/>
  <c r="AD336" i="3" s="1"/>
  <c r="C334" i="3"/>
  <c r="AD334" i="3" s="1"/>
  <c r="C331" i="3"/>
  <c r="AD331" i="3" s="1"/>
  <c r="C329" i="3"/>
  <c r="AD329" i="3" s="1"/>
  <c r="C326" i="3"/>
  <c r="AD326" i="3" s="1"/>
  <c r="C324" i="3"/>
  <c r="AD324" i="3" s="1"/>
  <c r="C319" i="3"/>
  <c r="AD319" i="3" s="1"/>
  <c r="C314" i="3"/>
  <c r="AD314" i="3" s="1"/>
  <c r="C312" i="3"/>
  <c r="AD312" i="3" s="1"/>
  <c r="C309" i="3"/>
  <c r="AD309" i="3" s="1"/>
  <c r="C306" i="3"/>
  <c r="AD306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0" i="3"/>
  <c r="AD270" i="3" s="1"/>
  <c r="C265" i="3"/>
  <c r="AD265" i="3" s="1"/>
  <c r="C255" i="3"/>
  <c r="AD255" i="3" s="1"/>
  <c r="C249" i="3"/>
  <c r="AD249" i="3" s="1"/>
  <c r="C245" i="3"/>
  <c r="AD245" i="3" s="1"/>
  <c r="C242" i="3"/>
  <c r="AD242" i="3" s="1"/>
  <c r="C239" i="3"/>
  <c r="AD239" i="3" s="1"/>
  <c r="C237" i="3"/>
  <c r="AD237" i="3" s="1"/>
  <c r="C234" i="3"/>
  <c r="AD234" i="3" s="1"/>
  <c r="C232" i="3"/>
  <c r="AD232" i="3" s="1"/>
  <c r="C227" i="3"/>
  <c r="AD227" i="3" s="1"/>
  <c r="C222" i="3"/>
  <c r="AD222" i="3" s="1"/>
  <c r="C219" i="3"/>
  <c r="AD219" i="3" s="1"/>
  <c r="C206" i="3"/>
  <c r="AD206" i="3" s="1"/>
  <c r="C204" i="3"/>
  <c r="AD204" i="3" s="1"/>
  <c r="C201" i="3"/>
  <c r="AD201" i="3" s="1"/>
  <c r="C198" i="3"/>
  <c r="AD198" i="3" s="1"/>
  <c r="C196" i="3"/>
  <c r="AD196" i="3" s="1"/>
  <c r="C193" i="3"/>
  <c r="AD193" i="3" s="1"/>
  <c r="C190" i="3"/>
  <c r="AD190" i="3" s="1"/>
  <c r="C188" i="3"/>
  <c r="AD188" i="3" s="1"/>
  <c r="C182" i="3"/>
  <c r="AD182" i="3" s="1"/>
  <c r="C177" i="3"/>
  <c r="AD177" i="3" s="1"/>
  <c r="C175" i="3"/>
  <c r="AD175" i="3" s="1"/>
  <c r="C172" i="3"/>
  <c r="AD172" i="3" s="1"/>
  <c r="C169" i="3"/>
  <c r="AD169" i="3" s="1"/>
  <c r="C160" i="3"/>
  <c r="AD160" i="3" s="1"/>
  <c r="C158" i="3"/>
  <c r="AD158" i="3" s="1"/>
  <c r="C152" i="3"/>
  <c r="AD152" i="3" s="1"/>
  <c r="C149" i="3"/>
  <c r="AD149" i="3" s="1"/>
  <c r="C147" i="3"/>
  <c r="AD147" i="3" s="1"/>
  <c r="C116" i="3"/>
  <c r="AD116" i="3" s="1"/>
  <c r="C103" i="3"/>
  <c r="AD103" i="3" s="1"/>
  <c r="C253" i="3"/>
  <c r="AD253" i="3" s="1"/>
  <c r="C251" i="3"/>
  <c r="AD251" i="3" s="1"/>
  <c r="C248" i="3"/>
  <c r="AD248" i="3" s="1"/>
  <c r="C243" i="3"/>
  <c r="AD243" i="3" s="1"/>
  <c r="C241" i="3"/>
  <c r="AD241" i="3" s="1"/>
  <c r="C235" i="3"/>
  <c r="AD235" i="3" s="1"/>
  <c r="C230" i="3"/>
  <c r="AD230" i="3" s="1"/>
  <c r="C225" i="3"/>
  <c r="AD225" i="3" s="1"/>
  <c r="C220" i="3"/>
  <c r="AD220" i="3" s="1"/>
  <c r="C208" i="3"/>
  <c r="AD208" i="3" s="1"/>
  <c r="C205" i="3"/>
  <c r="AD205" i="3" s="1"/>
  <c r="C202" i="3"/>
  <c r="AD202" i="3" s="1"/>
  <c r="C200" i="3"/>
  <c r="AD200" i="3" s="1"/>
  <c r="C197" i="3"/>
  <c r="AD197" i="3" s="1"/>
  <c r="C194" i="3"/>
  <c r="AD194" i="3" s="1"/>
  <c r="C192" i="3"/>
  <c r="AD192" i="3" s="1"/>
  <c r="C186" i="3"/>
  <c r="AD186" i="3" s="1"/>
  <c r="C184" i="3"/>
  <c r="AD184" i="3" s="1"/>
  <c r="C181" i="3"/>
  <c r="AD181" i="3" s="1"/>
  <c r="C179" i="3"/>
  <c r="AD179" i="3" s="1"/>
  <c r="C176" i="3"/>
  <c r="AD176" i="3" s="1"/>
  <c r="C173" i="3"/>
  <c r="AD173" i="3" s="1"/>
  <c r="C171" i="3"/>
  <c r="AD171" i="3" s="1"/>
  <c r="C168" i="3"/>
  <c r="AD168" i="3" s="1"/>
  <c r="C162" i="3"/>
  <c r="AD162" i="3" s="1"/>
  <c r="C159" i="3"/>
  <c r="AD159" i="3" s="1"/>
  <c r="C156" i="3"/>
  <c r="AD156" i="3" s="1"/>
  <c r="C154" i="3"/>
  <c r="AD154" i="3" s="1"/>
  <c r="C151" i="3"/>
  <c r="AD151" i="3" s="1"/>
  <c r="C148" i="3"/>
  <c r="AD148" i="3" s="1"/>
  <c r="C118" i="3"/>
  <c r="AD118" i="3" s="1"/>
  <c r="C93" i="3"/>
  <c r="AD93" i="3" s="1"/>
  <c r="C100" i="3"/>
  <c r="AD100" i="3" s="1"/>
  <c r="C96" i="3"/>
  <c r="AD96" i="3" s="1"/>
  <c r="C94" i="3"/>
  <c r="AD94" i="3" s="1"/>
  <c r="C6" i="3"/>
  <c r="AD6" i="3" s="1"/>
  <c r="D586" i="3"/>
  <c r="AE586" i="3" s="1"/>
  <c r="D588" i="3"/>
  <c r="AE588" i="3" s="1"/>
  <c r="D587" i="3"/>
  <c r="AE587" i="3" s="1"/>
  <c r="D101" i="3"/>
  <c r="AE101" i="3" s="1"/>
  <c r="D584" i="3"/>
  <c r="AE584" i="3" s="1"/>
  <c r="D559" i="3"/>
  <c r="AE559" i="3" s="1"/>
  <c r="D557" i="3"/>
  <c r="AE557" i="3" s="1"/>
  <c r="D550" i="3"/>
  <c r="AE550" i="3" s="1"/>
  <c r="D548" i="3"/>
  <c r="AE548" i="3" s="1"/>
  <c r="D535" i="3"/>
  <c r="AE535" i="3" s="1"/>
  <c r="D533" i="3"/>
  <c r="AE533" i="3" s="1"/>
  <c r="D583" i="3"/>
  <c r="AE583" i="3" s="1"/>
  <c r="D571" i="3"/>
  <c r="AE571" i="3" s="1"/>
  <c r="D554" i="3"/>
  <c r="AE554" i="3" s="1"/>
  <c r="D552" i="3"/>
  <c r="AE552" i="3" s="1"/>
  <c r="D539" i="3"/>
  <c r="AE539" i="3" s="1"/>
  <c r="D537" i="3"/>
  <c r="AE537" i="3" s="1"/>
  <c r="D513" i="3"/>
  <c r="AE513" i="3" s="1"/>
  <c r="D511" i="3"/>
  <c r="AE511" i="3" s="1"/>
  <c r="D508" i="3"/>
  <c r="AE508" i="3" s="1"/>
  <c r="D506" i="3"/>
  <c r="AE506" i="3" s="1"/>
  <c r="D504" i="3"/>
  <c r="AE504" i="3" s="1"/>
  <c r="D501" i="3"/>
  <c r="AE501" i="3" s="1"/>
  <c r="D499" i="3"/>
  <c r="AE499" i="3" s="1"/>
  <c r="D496" i="3"/>
  <c r="AE496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82" i="3"/>
  <c r="AE482" i="3" s="1"/>
  <c r="D608" i="3"/>
  <c r="AE608" i="3" s="1"/>
  <c r="D605" i="3"/>
  <c r="AE605" i="3" s="1"/>
  <c r="D603" i="3"/>
  <c r="AE603" i="3" s="1"/>
  <c r="D601" i="3"/>
  <c r="AE601" i="3" s="1"/>
  <c r="D580" i="3"/>
  <c r="AE580" i="3" s="1"/>
  <c r="D578" i="3"/>
  <c r="AE578" i="3" s="1"/>
  <c r="D568" i="3"/>
  <c r="AE568" i="3" s="1"/>
  <c r="D566" i="3"/>
  <c r="AE566" i="3" s="1"/>
  <c r="D543" i="3"/>
  <c r="AE543" i="3" s="1"/>
  <c r="D541" i="3"/>
  <c r="AE541" i="3" s="1"/>
  <c r="D522" i="3"/>
  <c r="AE522" i="3" s="1"/>
  <c r="D520" i="3"/>
  <c r="AE520" i="3" s="1"/>
  <c r="D518" i="3"/>
  <c r="AE518" i="3" s="1"/>
  <c r="D515" i="3"/>
  <c r="AE515" i="3" s="1"/>
  <c r="D597" i="3"/>
  <c r="AE597" i="3" s="1"/>
  <c r="D594" i="3"/>
  <c r="AE594" i="3" s="1"/>
  <c r="D592" i="3"/>
  <c r="AE592" i="3" s="1"/>
  <c r="D589" i="3"/>
  <c r="AE589" i="3" s="1"/>
  <c r="D577" i="3"/>
  <c r="AE577" i="3" s="1"/>
  <c r="D575" i="3"/>
  <c r="AE575" i="3" s="1"/>
  <c r="D573" i="3"/>
  <c r="AE573" i="3" s="1"/>
  <c r="D565" i="3"/>
  <c r="AE565" i="3" s="1"/>
  <c r="D563" i="3"/>
  <c r="AE563" i="3" s="1"/>
  <c r="D561" i="3"/>
  <c r="AE561" i="3" s="1"/>
  <c r="D547" i="3"/>
  <c r="AE547" i="3" s="1"/>
  <c r="D545" i="3"/>
  <c r="AE545" i="3" s="1"/>
  <c r="D530" i="3"/>
  <c r="AE530" i="3" s="1"/>
  <c r="D528" i="3"/>
  <c r="AE528" i="3" s="1"/>
  <c r="D526" i="3"/>
  <c r="AE526" i="3" s="1"/>
  <c r="D524" i="3"/>
  <c r="AE524" i="3" s="1"/>
  <c r="D585" i="3"/>
  <c r="AE585" i="3" s="1"/>
  <c r="D558" i="3"/>
  <c r="AE558" i="3" s="1"/>
  <c r="D556" i="3"/>
  <c r="AE556" i="3" s="1"/>
  <c r="D551" i="3"/>
  <c r="AE551" i="3" s="1"/>
  <c r="D549" i="3"/>
  <c r="AE549" i="3" s="1"/>
  <c r="D534" i="3"/>
  <c r="AE534" i="3" s="1"/>
  <c r="D532" i="3"/>
  <c r="AE532" i="3" s="1"/>
  <c r="D582" i="3"/>
  <c r="AE582" i="3" s="1"/>
  <c r="D572" i="3"/>
  <c r="AE572" i="3" s="1"/>
  <c r="D570" i="3"/>
  <c r="AE570" i="3" s="1"/>
  <c r="D555" i="3"/>
  <c r="AE555" i="3" s="1"/>
  <c r="D553" i="3"/>
  <c r="AE553" i="3" s="1"/>
  <c r="D538" i="3"/>
  <c r="AE538" i="3" s="1"/>
  <c r="D536" i="3"/>
  <c r="AE536" i="3" s="1"/>
  <c r="D609" i="3"/>
  <c r="AE609" i="3" s="1"/>
  <c r="D607" i="3"/>
  <c r="AE607" i="3" s="1"/>
  <c r="D604" i="3"/>
  <c r="AE604" i="3" s="1"/>
  <c r="D602" i="3"/>
  <c r="AE602" i="3" s="1"/>
  <c r="D599" i="3"/>
  <c r="AE599" i="3" s="1"/>
  <c r="D581" i="3"/>
  <c r="AE581" i="3" s="1"/>
  <c r="D579" i="3"/>
  <c r="AE579" i="3" s="1"/>
  <c r="D569" i="3"/>
  <c r="AE569" i="3" s="1"/>
  <c r="D567" i="3"/>
  <c r="AE567" i="3" s="1"/>
  <c r="D598" i="3"/>
  <c r="AE598" i="3" s="1"/>
  <c r="D596" i="3"/>
  <c r="AE596" i="3" s="1"/>
  <c r="D593" i="3"/>
  <c r="AE593" i="3" s="1"/>
  <c r="D591" i="3"/>
  <c r="AE591" i="3" s="1"/>
  <c r="D576" i="3"/>
  <c r="AE576" i="3" s="1"/>
  <c r="D574" i="3"/>
  <c r="AE574" i="3" s="1"/>
  <c r="D564" i="3"/>
  <c r="AE564" i="3" s="1"/>
  <c r="D562" i="3"/>
  <c r="AE562" i="3" s="1"/>
  <c r="D560" i="3"/>
  <c r="AE560" i="3" s="1"/>
  <c r="D546" i="3"/>
  <c r="AE546" i="3" s="1"/>
  <c r="D544" i="3"/>
  <c r="AE544" i="3" s="1"/>
  <c r="D531" i="3"/>
  <c r="AE531" i="3" s="1"/>
  <c r="D529" i="3"/>
  <c r="AE529" i="3" s="1"/>
  <c r="D527" i="3"/>
  <c r="AE527" i="3" s="1"/>
  <c r="D525" i="3"/>
  <c r="AE525" i="3" s="1"/>
  <c r="D497" i="3"/>
  <c r="AE497" i="3" s="1"/>
  <c r="D519" i="3"/>
  <c r="AE519" i="3" s="1"/>
  <c r="D509" i="3"/>
  <c r="AE509" i="3" s="1"/>
  <c r="D491" i="3"/>
  <c r="AE491" i="3" s="1"/>
  <c r="D479" i="3"/>
  <c r="AE479" i="3" s="1"/>
  <c r="D502" i="3"/>
  <c r="AE502" i="3" s="1"/>
  <c r="D485" i="3"/>
  <c r="AE485" i="3" s="1"/>
  <c r="D474" i="3"/>
  <c r="AE474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5" i="3"/>
  <c r="AE445" i="3" s="1"/>
  <c r="D443" i="3"/>
  <c r="AE443" i="3" s="1"/>
  <c r="D441" i="3"/>
  <c r="AE441" i="3" s="1"/>
  <c r="D439" i="3"/>
  <c r="AE439" i="3" s="1"/>
  <c r="D437" i="3"/>
  <c r="AE437" i="3" s="1"/>
  <c r="D435" i="3"/>
  <c r="AE435" i="3" s="1"/>
  <c r="D433" i="3"/>
  <c r="AE433" i="3" s="1"/>
  <c r="D431" i="3"/>
  <c r="AE431" i="3" s="1"/>
  <c r="D429" i="3"/>
  <c r="AE429" i="3" s="1"/>
  <c r="D540" i="3"/>
  <c r="AE540" i="3" s="1"/>
  <c r="D516" i="3"/>
  <c r="AE516" i="3" s="1"/>
  <c r="D495" i="3"/>
  <c r="AE495" i="3" s="1"/>
  <c r="D481" i="3"/>
  <c r="AE481" i="3" s="1"/>
  <c r="D476" i="3"/>
  <c r="AE476" i="3" s="1"/>
  <c r="D542" i="3"/>
  <c r="AE542" i="3" s="1"/>
  <c r="D507" i="3"/>
  <c r="AE507" i="3" s="1"/>
  <c r="D489" i="3"/>
  <c r="AE489" i="3" s="1"/>
  <c r="D523" i="3"/>
  <c r="AE523" i="3" s="1"/>
  <c r="D514" i="3"/>
  <c r="AE514" i="3" s="1"/>
  <c r="D500" i="3"/>
  <c r="AE500" i="3" s="1"/>
  <c r="D478" i="3"/>
  <c r="AE478" i="3" s="1"/>
  <c r="D512" i="3"/>
  <c r="AE512" i="3" s="1"/>
  <c r="D493" i="3"/>
  <c r="AE493" i="3" s="1"/>
  <c r="D483" i="3"/>
  <c r="AE483" i="3" s="1"/>
  <c r="D475" i="3"/>
  <c r="AE47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6" i="3"/>
  <c r="AE446" i="3" s="1"/>
  <c r="D444" i="3"/>
  <c r="AE444" i="3" s="1"/>
  <c r="D442" i="3"/>
  <c r="AE442" i="3" s="1"/>
  <c r="D440" i="3"/>
  <c r="AE440" i="3" s="1"/>
  <c r="D432" i="3"/>
  <c r="AE432" i="3" s="1"/>
  <c r="D425" i="3"/>
  <c r="AE425" i="3" s="1"/>
  <c r="D418" i="3"/>
  <c r="AE418" i="3" s="1"/>
  <c r="D424" i="3"/>
  <c r="AE424" i="3" s="1"/>
  <c r="D414" i="3"/>
  <c r="AE414" i="3" s="1"/>
  <c r="D408" i="3"/>
  <c r="AE408" i="3" s="1"/>
  <c r="D405" i="3"/>
  <c r="AE405" i="3" s="1"/>
  <c r="D403" i="3"/>
  <c r="AE403" i="3" s="1"/>
  <c r="D401" i="3"/>
  <c r="AE401" i="3" s="1"/>
  <c r="D399" i="3"/>
  <c r="AE399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487" i="3"/>
  <c r="AE487" i="3" s="1"/>
  <c r="D436" i="3"/>
  <c r="AE436" i="3" s="1"/>
  <c r="D421" i="3"/>
  <c r="AE421" i="3" s="1"/>
  <c r="D413" i="3"/>
  <c r="AE413" i="3" s="1"/>
  <c r="D430" i="3"/>
  <c r="AE430" i="3" s="1"/>
  <c r="D427" i="3"/>
  <c r="AE427" i="3" s="1"/>
  <c r="D420" i="3"/>
  <c r="AE420" i="3" s="1"/>
  <c r="D410" i="3"/>
  <c r="AE410" i="3" s="1"/>
  <c r="D407" i="3"/>
  <c r="AE407" i="3" s="1"/>
  <c r="D426" i="3"/>
  <c r="AE426" i="3" s="1"/>
  <c r="D416" i="3"/>
  <c r="AE416" i="3" s="1"/>
  <c r="D505" i="3"/>
  <c r="AE505" i="3" s="1"/>
  <c r="D480" i="3"/>
  <c r="AE480" i="3" s="1"/>
  <c r="D422" i="3"/>
  <c r="AE422" i="3" s="1"/>
  <c r="D412" i="3"/>
  <c r="AE412" i="3" s="1"/>
  <c r="D521" i="3"/>
  <c r="AE521" i="3" s="1"/>
  <c r="D438" i="3"/>
  <c r="AE438" i="3" s="1"/>
  <c r="D428" i="3"/>
  <c r="AE428" i="3" s="1"/>
  <c r="D419" i="3"/>
  <c r="AE419" i="3" s="1"/>
  <c r="D411" i="3"/>
  <c r="AE411" i="3" s="1"/>
  <c r="D406" i="3"/>
  <c r="AE406" i="3" s="1"/>
  <c r="D395" i="3"/>
  <c r="AE395" i="3" s="1"/>
  <c r="D371" i="3"/>
  <c r="AE371" i="3" s="1"/>
  <c r="D354" i="3"/>
  <c r="AE354" i="3" s="1"/>
  <c r="D350" i="3"/>
  <c r="AE350" i="3" s="1"/>
  <c r="D397" i="3"/>
  <c r="AE397" i="3" s="1"/>
  <c r="D400" i="3"/>
  <c r="AE400" i="3" s="1"/>
  <c r="D370" i="3"/>
  <c r="AE370" i="3" s="1"/>
  <c r="D365" i="3"/>
  <c r="AE365" i="3" s="1"/>
  <c r="D361" i="3"/>
  <c r="AE361" i="3" s="1"/>
  <c r="D352" i="3"/>
  <c r="AE352" i="3" s="1"/>
  <c r="D346" i="3"/>
  <c r="AE346" i="3" s="1"/>
  <c r="D343" i="3"/>
  <c r="AE343" i="3" s="1"/>
  <c r="D340" i="3"/>
  <c r="AE340" i="3" s="1"/>
  <c r="D338" i="3"/>
  <c r="AE338" i="3" s="1"/>
  <c r="D332" i="3"/>
  <c r="AE332" i="3" s="1"/>
  <c r="D330" i="3"/>
  <c r="AE330" i="3" s="1"/>
  <c r="D327" i="3"/>
  <c r="AE327" i="3" s="1"/>
  <c r="D325" i="3"/>
  <c r="AE325" i="3" s="1"/>
  <c r="D321" i="3"/>
  <c r="AE321" i="3" s="1"/>
  <c r="D318" i="3"/>
  <c r="AE318" i="3" s="1"/>
  <c r="D316" i="3"/>
  <c r="AE316" i="3" s="1"/>
  <c r="D313" i="3"/>
  <c r="AE313" i="3" s="1"/>
  <c r="D310" i="3"/>
  <c r="AE310" i="3" s="1"/>
  <c r="D308" i="3"/>
  <c r="AE308" i="3" s="1"/>
  <c r="AE311" i="3" s="1"/>
  <c r="D305" i="3"/>
  <c r="AE305" i="3" s="1"/>
  <c r="D303" i="3"/>
  <c r="AE303" i="3" s="1"/>
  <c r="D301" i="3"/>
  <c r="AE301" i="3" s="1"/>
  <c r="D299" i="3"/>
  <c r="AE299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415" i="3"/>
  <c r="AE415" i="3" s="1"/>
  <c r="D402" i="3"/>
  <c r="AE402" i="3" s="1"/>
  <c r="D369" i="3"/>
  <c r="AE369" i="3" s="1"/>
  <c r="D364" i="3"/>
  <c r="AE364" i="3" s="1"/>
  <c r="D360" i="3"/>
  <c r="AE360" i="3" s="1"/>
  <c r="D356" i="3"/>
  <c r="AE356" i="3" s="1"/>
  <c r="D404" i="3"/>
  <c r="AE404" i="3" s="1"/>
  <c r="D355" i="3"/>
  <c r="AE355" i="3" s="1"/>
  <c r="D348" i="3"/>
  <c r="AE348" i="3" s="1"/>
  <c r="D477" i="3"/>
  <c r="AE477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67" i="3"/>
  <c r="AE367" i="3" s="1"/>
  <c r="D423" i="3"/>
  <c r="AE423" i="3" s="1"/>
  <c r="D409" i="3"/>
  <c r="AE409" i="3" s="1"/>
  <c r="D393" i="3"/>
  <c r="AE393" i="3" s="1"/>
  <c r="D362" i="3"/>
  <c r="AE362" i="3" s="1"/>
  <c r="D358" i="3"/>
  <c r="AE358" i="3" s="1"/>
  <c r="D347" i="3"/>
  <c r="AE347" i="3" s="1"/>
  <c r="D326" i="3"/>
  <c r="AE326" i="3" s="1"/>
  <c r="D306" i="3"/>
  <c r="AE306" i="3" s="1"/>
  <c r="D290" i="3"/>
  <c r="AE290" i="3" s="1"/>
  <c r="D270" i="3"/>
  <c r="AE270" i="3" s="1"/>
  <c r="D264" i="3"/>
  <c r="AE264" i="3" s="1"/>
  <c r="D351" i="3"/>
  <c r="AE351" i="3" s="1"/>
  <c r="D329" i="3"/>
  <c r="AE329" i="3" s="1"/>
  <c r="D373" i="3"/>
  <c r="AE373" i="3" s="1"/>
  <c r="D331" i="3"/>
  <c r="AE331" i="3" s="1"/>
  <c r="D312" i="3"/>
  <c r="AE312" i="3" s="1"/>
  <c r="D294" i="3"/>
  <c r="AE294" i="3" s="1"/>
  <c r="D278" i="3"/>
  <c r="AE278" i="3" s="1"/>
  <c r="D255" i="3"/>
  <c r="AE255" i="3" s="1"/>
  <c r="D249" i="3"/>
  <c r="AE249" i="3" s="1"/>
  <c r="D245" i="3"/>
  <c r="AE245" i="3" s="1"/>
  <c r="D242" i="3"/>
  <c r="AE242" i="3" s="1"/>
  <c r="D239" i="3"/>
  <c r="AE239" i="3" s="1"/>
  <c r="D237" i="3"/>
  <c r="AE237" i="3" s="1"/>
  <c r="D234" i="3"/>
  <c r="AE234" i="3" s="1"/>
  <c r="D232" i="3"/>
  <c r="AE232" i="3" s="1"/>
  <c r="D227" i="3"/>
  <c r="AE227" i="3" s="1"/>
  <c r="D222" i="3"/>
  <c r="AE222" i="3" s="1"/>
  <c r="D219" i="3"/>
  <c r="AE219" i="3" s="1"/>
  <c r="D206" i="3"/>
  <c r="AE206" i="3" s="1"/>
  <c r="D204" i="3"/>
  <c r="AE204" i="3" s="1"/>
  <c r="D201" i="3"/>
  <c r="AE201" i="3" s="1"/>
  <c r="D198" i="3"/>
  <c r="AE198" i="3" s="1"/>
  <c r="D196" i="3"/>
  <c r="AE196" i="3" s="1"/>
  <c r="D193" i="3"/>
  <c r="AE193" i="3" s="1"/>
  <c r="D190" i="3"/>
  <c r="AE190" i="3" s="1"/>
  <c r="D188" i="3"/>
  <c r="AE188" i="3" s="1"/>
  <c r="D182" i="3"/>
  <c r="AE182" i="3" s="1"/>
  <c r="D177" i="3"/>
  <c r="AE177" i="3" s="1"/>
  <c r="D175" i="3"/>
  <c r="AE175" i="3" s="1"/>
  <c r="D172" i="3"/>
  <c r="AE172" i="3" s="1"/>
  <c r="D169" i="3"/>
  <c r="AE169" i="3" s="1"/>
  <c r="D160" i="3"/>
  <c r="AE160" i="3" s="1"/>
  <c r="D158" i="3"/>
  <c r="AE158" i="3" s="1"/>
  <c r="D152" i="3"/>
  <c r="AE152" i="3" s="1"/>
  <c r="D149" i="3"/>
  <c r="AE149" i="3" s="1"/>
  <c r="D147" i="3"/>
  <c r="AE147" i="3" s="1"/>
  <c r="D434" i="3"/>
  <c r="AE434" i="3" s="1"/>
  <c r="D391" i="3"/>
  <c r="AE391" i="3" s="1"/>
  <c r="D334" i="3"/>
  <c r="AE334" i="3" s="1"/>
  <c r="D314" i="3"/>
  <c r="AE314" i="3" s="1"/>
  <c r="D296" i="3"/>
  <c r="AE296" i="3" s="1"/>
  <c r="D280" i="3"/>
  <c r="AE280" i="3" s="1"/>
  <c r="D276" i="3"/>
  <c r="AE276" i="3" s="1"/>
  <c r="D359" i="3"/>
  <c r="AE359" i="3" s="1"/>
  <c r="D336" i="3"/>
  <c r="AE336" i="3" s="1"/>
  <c r="D298" i="3"/>
  <c r="AE298" i="3" s="1"/>
  <c r="D282" i="3"/>
  <c r="AE282" i="3" s="1"/>
  <c r="D274" i="3"/>
  <c r="AE274" i="3" s="1"/>
  <c r="D339" i="3"/>
  <c r="AE339" i="3" s="1"/>
  <c r="D319" i="3"/>
  <c r="AE319" i="3" s="1"/>
  <c r="D300" i="3"/>
  <c r="AE300" i="3" s="1"/>
  <c r="D284" i="3"/>
  <c r="AE284" i="3" s="1"/>
  <c r="D267" i="3"/>
  <c r="AE267" i="3" s="1"/>
  <c r="D366" i="3"/>
  <c r="AE366" i="3" s="1"/>
  <c r="D363" i="3"/>
  <c r="AE363" i="3" s="1"/>
  <c r="D342" i="3"/>
  <c r="AE342" i="3" s="1"/>
  <c r="D302" i="3"/>
  <c r="AE302" i="3" s="1"/>
  <c r="D286" i="3"/>
  <c r="AE286" i="3" s="1"/>
  <c r="D265" i="3"/>
  <c r="AE265" i="3" s="1"/>
  <c r="D253" i="3"/>
  <c r="AE253" i="3" s="1"/>
  <c r="D251" i="3"/>
  <c r="AE251" i="3" s="1"/>
  <c r="D248" i="3"/>
  <c r="AE248" i="3" s="1"/>
  <c r="D243" i="3"/>
  <c r="AE243" i="3" s="1"/>
  <c r="D241" i="3"/>
  <c r="AE241" i="3" s="1"/>
  <c r="D235" i="3"/>
  <c r="AE235" i="3" s="1"/>
  <c r="D230" i="3"/>
  <c r="AE230" i="3" s="1"/>
  <c r="D225" i="3"/>
  <c r="AE225" i="3" s="1"/>
  <c r="D220" i="3"/>
  <c r="AE220" i="3" s="1"/>
  <c r="D208" i="3"/>
  <c r="AE208" i="3" s="1"/>
  <c r="D205" i="3"/>
  <c r="AE205" i="3" s="1"/>
  <c r="D202" i="3"/>
  <c r="AE202" i="3" s="1"/>
  <c r="D200" i="3"/>
  <c r="AE200" i="3" s="1"/>
  <c r="D197" i="3"/>
  <c r="AE197" i="3" s="1"/>
  <c r="D194" i="3"/>
  <c r="AE194" i="3" s="1"/>
  <c r="D192" i="3"/>
  <c r="AE192" i="3" s="1"/>
  <c r="D186" i="3"/>
  <c r="AE186" i="3" s="1"/>
  <c r="D184" i="3"/>
  <c r="AE184" i="3" s="1"/>
  <c r="D181" i="3"/>
  <c r="AE181" i="3" s="1"/>
  <c r="D179" i="3"/>
  <c r="AE179" i="3" s="1"/>
  <c r="D176" i="3"/>
  <c r="AE176" i="3" s="1"/>
  <c r="D173" i="3"/>
  <c r="AE173" i="3" s="1"/>
  <c r="D171" i="3"/>
  <c r="AE171" i="3" s="1"/>
  <c r="D168" i="3"/>
  <c r="AE168" i="3" s="1"/>
  <c r="D162" i="3"/>
  <c r="AE162" i="3" s="1"/>
  <c r="D159" i="3"/>
  <c r="AE159" i="3" s="1"/>
  <c r="D156" i="3"/>
  <c r="AE156" i="3" s="1"/>
  <c r="D154" i="3"/>
  <c r="AE154" i="3" s="1"/>
  <c r="D151" i="3"/>
  <c r="AE151" i="3" s="1"/>
  <c r="D148" i="3"/>
  <c r="AE148" i="3" s="1"/>
  <c r="D118" i="3"/>
  <c r="AE118" i="3" s="1"/>
  <c r="D344" i="3"/>
  <c r="AE344" i="3" s="1"/>
  <c r="D324" i="3"/>
  <c r="AE324" i="3" s="1"/>
  <c r="D304" i="3"/>
  <c r="AE304" i="3" s="1"/>
  <c r="D288" i="3"/>
  <c r="AE288" i="3" s="1"/>
  <c r="D272" i="3"/>
  <c r="AE272" i="3" s="1"/>
  <c r="D100" i="3"/>
  <c r="AE100" i="3" s="1"/>
  <c r="D116" i="3"/>
  <c r="AE116" i="3" s="1"/>
  <c r="D96" i="3"/>
  <c r="AE96" i="3" s="1"/>
  <c r="D94" i="3"/>
  <c r="AE94" i="3" s="1"/>
  <c r="D292" i="3"/>
  <c r="AE292" i="3" s="1"/>
  <c r="D103" i="3"/>
  <c r="AE103" i="3" s="1"/>
  <c r="D93" i="3"/>
  <c r="AE93" i="3" s="1"/>
  <c r="D6" i="3"/>
  <c r="AE6" i="3" s="1"/>
  <c r="D309" i="3"/>
  <c r="AE309" i="3" s="1"/>
  <c r="C214" i="3"/>
  <c r="AD214" i="3" s="1"/>
  <c r="C218" i="3"/>
  <c r="AD218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60" i="3"/>
  <c r="AD60" i="3" s="1"/>
  <c r="C68" i="3"/>
  <c r="AD68" i="3" s="1"/>
  <c r="C76" i="3"/>
  <c r="AD76" i="3" s="1"/>
  <c r="C84" i="3"/>
  <c r="AD84" i="3" s="1"/>
  <c r="C97" i="3"/>
  <c r="AD97" i="3" s="1"/>
  <c r="C107" i="3"/>
  <c r="AD107" i="3" s="1"/>
  <c r="C247" i="3"/>
  <c r="AD247" i="3" s="1"/>
  <c r="C166" i="3"/>
  <c r="AD166" i="3" s="1"/>
  <c r="C141" i="3"/>
  <c r="AD141" i="3" s="1"/>
  <c r="C145" i="3"/>
  <c r="AD145" i="3" s="1"/>
  <c r="C130" i="3"/>
  <c r="AD130" i="3" s="1"/>
  <c r="C273" i="3"/>
  <c r="AD273" i="3" s="1"/>
  <c r="C261" i="3"/>
  <c r="AD261" i="3" s="1"/>
  <c r="D214" i="3"/>
  <c r="AE214" i="3" s="1"/>
  <c r="D218" i="3"/>
  <c r="AE218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60" i="3"/>
  <c r="AE60" i="3" s="1"/>
  <c r="D68" i="3"/>
  <c r="AE68" i="3" s="1"/>
  <c r="D76" i="3"/>
  <c r="AE76" i="3" s="1"/>
  <c r="D84" i="3"/>
  <c r="AE84" i="3" s="1"/>
  <c r="D97" i="3"/>
  <c r="AE97" i="3" s="1"/>
  <c r="D107" i="3"/>
  <c r="AE107" i="3" s="1"/>
  <c r="D247" i="3"/>
  <c r="AE247" i="3" s="1"/>
  <c r="D166" i="3"/>
  <c r="AE166" i="3" s="1"/>
  <c r="D141" i="3"/>
  <c r="AE141" i="3" s="1"/>
  <c r="D145" i="3"/>
  <c r="AE145" i="3" s="1"/>
  <c r="D130" i="3"/>
  <c r="AE130" i="3" s="1"/>
  <c r="D273" i="3"/>
  <c r="AE273" i="3" s="1"/>
  <c r="D261" i="3"/>
  <c r="AE261" i="3" s="1"/>
  <c r="D211" i="3"/>
  <c r="AE211" i="3" s="1"/>
  <c r="C215" i="3"/>
  <c r="AD215" i="3" s="1"/>
  <c r="C12" i="3"/>
  <c r="AD12" i="3" s="1"/>
  <c r="C20" i="3"/>
  <c r="AD20" i="3" s="1"/>
  <c r="C36" i="3"/>
  <c r="AD36" i="3" s="1"/>
  <c r="C52" i="3"/>
  <c r="AD52" i="3" s="1"/>
  <c r="C69" i="3"/>
  <c r="AD69" i="3" s="1"/>
  <c r="C85" i="3"/>
  <c r="AD85" i="3" s="1"/>
  <c r="C98" i="3"/>
  <c r="AD98" i="3" s="1"/>
  <c r="C163" i="3"/>
  <c r="AD163" i="3" s="1"/>
  <c r="C142" i="3"/>
  <c r="AD142" i="3" s="1"/>
  <c r="C131" i="3"/>
  <c r="AD131" i="3" s="1"/>
  <c r="C262" i="3"/>
  <c r="AD262" i="3" s="1"/>
  <c r="D180" i="3"/>
  <c r="AE180" i="3" s="1"/>
  <c r="D12" i="3"/>
  <c r="AE12" i="3" s="1"/>
  <c r="D28" i="3"/>
  <c r="AE28" i="3" s="1"/>
  <c r="D44" i="3"/>
  <c r="AE44" i="3" s="1"/>
  <c r="D52" i="3"/>
  <c r="AE52" i="3" s="1"/>
  <c r="D61" i="3"/>
  <c r="AE61" i="3" s="1"/>
  <c r="D69" i="3"/>
  <c r="AE69" i="3" s="1"/>
  <c r="D77" i="3"/>
  <c r="AE77" i="3" s="1"/>
  <c r="D85" i="3"/>
  <c r="AE85" i="3" s="1"/>
  <c r="D98" i="3"/>
  <c r="AE98" i="3" s="1"/>
  <c r="D108" i="3"/>
  <c r="AE108" i="3" s="1"/>
  <c r="D163" i="3"/>
  <c r="AE163" i="3" s="1"/>
  <c r="D167" i="3"/>
  <c r="AE167" i="3" s="1"/>
  <c r="D142" i="3"/>
  <c r="AE142" i="3" s="1"/>
  <c r="D123" i="3"/>
  <c r="AE123" i="3" s="1"/>
  <c r="D131" i="3"/>
  <c r="AE131" i="3" s="1"/>
  <c r="D335" i="3"/>
  <c r="AE335" i="3" s="1"/>
  <c r="D262" i="3"/>
  <c r="AE262" i="3" s="1"/>
  <c r="C180" i="3"/>
  <c r="AD180" i="3" s="1"/>
  <c r="C28" i="3"/>
  <c r="AD28" i="3" s="1"/>
  <c r="C44" i="3"/>
  <c r="AD44" i="3" s="1"/>
  <c r="C61" i="3"/>
  <c r="AD61" i="3" s="1"/>
  <c r="C77" i="3"/>
  <c r="AD77" i="3" s="1"/>
  <c r="C108" i="3"/>
  <c r="AD108" i="3" s="1"/>
  <c r="C167" i="3"/>
  <c r="AD167" i="3" s="1"/>
  <c r="C123" i="3"/>
  <c r="AD123" i="3" s="1"/>
  <c r="C335" i="3"/>
  <c r="AD335" i="3" s="1"/>
  <c r="D215" i="3"/>
  <c r="AE215" i="3" s="1"/>
  <c r="D20" i="3"/>
  <c r="AE20" i="3" s="1"/>
  <c r="C216" i="3"/>
  <c r="AD216" i="3" s="1"/>
  <c r="C185" i="3"/>
  <c r="AD185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2" i="3"/>
  <c r="AD62" i="3" s="1"/>
  <c r="C70" i="3"/>
  <c r="AD70" i="3" s="1"/>
  <c r="C78" i="3"/>
  <c r="AD78" i="3" s="1"/>
  <c r="C86" i="3"/>
  <c r="AD86" i="3" s="1"/>
  <c r="C99" i="3"/>
  <c r="AD99" i="3" s="1"/>
  <c r="C109" i="3"/>
  <c r="AD109" i="3" s="1"/>
  <c r="C164" i="3"/>
  <c r="AD164" i="3" s="1"/>
  <c r="C143" i="3"/>
  <c r="AD143" i="3" s="1"/>
  <c r="C124" i="3"/>
  <c r="AD124" i="3" s="1"/>
  <c r="C132" i="3"/>
  <c r="AD132" i="3" s="1"/>
  <c r="C256" i="3"/>
  <c r="AD256" i="3" s="1"/>
  <c r="C263" i="3"/>
  <c r="AD263" i="3" s="1"/>
  <c r="D216" i="3"/>
  <c r="AE216" i="3" s="1"/>
  <c r="D185" i="3"/>
  <c r="AE185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2" i="3"/>
  <c r="AE62" i="3" s="1"/>
  <c r="D70" i="3"/>
  <c r="AE70" i="3" s="1"/>
  <c r="D78" i="3"/>
  <c r="AE78" i="3" s="1"/>
  <c r="D86" i="3"/>
  <c r="AE86" i="3" s="1"/>
  <c r="D99" i="3"/>
  <c r="AE99" i="3" s="1"/>
  <c r="D109" i="3"/>
  <c r="AE109" i="3" s="1"/>
  <c r="D164" i="3"/>
  <c r="AE164" i="3" s="1"/>
  <c r="D143" i="3"/>
  <c r="AE143" i="3" s="1"/>
  <c r="D124" i="3"/>
  <c r="AE124" i="3" s="1"/>
  <c r="D132" i="3"/>
  <c r="AE132" i="3" s="1"/>
  <c r="D256" i="3"/>
  <c r="AE256" i="3" s="1"/>
  <c r="D263" i="3"/>
  <c r="AE263" i="3" s="1"/>
  <c r="E92" i="3"/>
  <c r="AF92" i="3" s="1"/>
  <c r="E238" i="3"/>
  <c r="AF238" i="3" s="1"/>
  <c r="E165" i="3"/>
  <c r="AF165" i="3" s="1"/>
  <c r="E136" i="3"/>
  <c r="AF136" i="3" s="1"/>
  <c r="E144" i="3"/>
  <c r="AF144" i="3" s="1"/>
  <c r="E125" i="3"/>
  <c r="AF125" i="3" s="1"/>
  <c r="E133" i="3"/>
  <c r="AF133" i="3" s="1"/>
  <c r="E257" i="3"/>
  <c r="AF257" i="3" s="1"/>
  <c r="E268" i="3"/>
  <c r="AF268" i="3" s="1"/>
  <c r="E210" i="3"/>
  <c r="AF210" i="3" s="1"/>
  <c r="E224" i="3"/>
  <c r="AF224" i="3" s="1"/>
  <c r="E55" i="3"/>
  <c r="AF55" i="3" s="1"/>
  <c r="E64" i="3"/>
  <c r="AF64" i="3" s="1"/>
  <c r="E72" i="3"/>
  <c r="AF72" i="3" s="1"/>
  <c r="E80" i="3"/>
  <c r="AF80" i="3" s="1"/>
  <c r="E88" i="3"/>
  <c r="AF88" i="3" s="1"/>
  <c r="E104" i="3"/>
  <c r="AF104" i="3" s="1"/>
  <c r="E110" i="3"/>
  <c r="AF110" i="3" s="1"/>
  <c r="E246" i="3"/>
  <c r="AF246" i="3" s="1"/>
  <c r="E137" i="3"/>
  <c r="AF137" i="3" s="1"/>
  <c r="E119" i="3"/>
  <c r="AF119" i="3" s="1"/>
  <c r="E126" i="3"/>
  <c r="AF126" i="3" s="1"/>
  <c r="E134" i="3"/>
  <c r="AF134" i="3" s="1"/>
  <c r="E258" i="3"/>
  <c r="AF258" i="3" s="1"/>
  <c r="E317" i="3"/>
  <c r="AF317" i="3" s="1"/>
  <c r="E182" i="3"/>
  <c r="AF182" i="3" s="1"/>
  <c r="E89" i="3"/>
  <c r="AF89" i="3" s="1"/>
  <c r="E105" i="3"/>
  <c r="AF105" i="3" s="1"/>
  <c r="E155" i="3"/>
  <c r="AF155" i="3" s="1"/>
  <c r="E113" i="3"/>
  <c r="AF113" i="3" s="1"/>
  <c r="E138" i="3"/>
  <c r="AF138" i="3" s="1"/>
  <c r="E120" i="3"/>
  <c r="AF120" i="3" s="1"/>
  <c r="E127" i="3"/>
  <c r="AF127" i="3" s="1"/>
  <c r="E146" i="3"/>
  <c r="AF146" i="3" s="1"/>
  <c r="E252" i="3"/>
  <c r="AF252" i="3" s="1"/>
  <c r="E322" i="3"/>
  <c r="AF322" i="3" s="1"/>
  <c r="E204" i="3"/>
  <c r="AF204" i="3" s="1"/>
  <c r="G587" i="3"/>
  <c r="AH587" i="3" s="1"/>
  <c r="G588" i="3"/>
  <c r="AH588" i="3" s="1"/>
  <c r="G586" i="3"/>
  <c r="AH586" i="3" s="1"/>
  <c r="G101" i="3"/>
  <c r="AH101" i="3" s="1"/>
  <c r="G597" i="3"/>
  <c r="AH597" i="3" s="1"/>
  <c r="G594" i="3"/>
  <c r="AH594" i="3" s="1"/>
  <c r="G592" i="3"/>
  <c r="AH592" i="3" s="1"/>
  <c r="G589" i="3"/>
  <c r="AH589" i="3" s="1"/>
  <c r="G577" i="3"/>
  <c r="AH577" i="3" s="1"/>
  <c r="G575" i="3"/>
  <c r="AH575" i="3" s="1"/>
  <c r="G573" i="3"/>
  <c r="AH573" i="3" s="1"/>
  <c r="G565" i="3"/>
  <c r="AH565" i="3" s="1"/>
  <c r="G563" i="3"/>
  <c r="AH563" i="3" s="1"/>
  <c r="G561" i="3"/>
  <c r="AH561" i="3" s="1"/>
  <c r="G547" i="3"/>
  <c r="AH547" i="3" s="1"/>
  <c r="G545" i="3"/>
  <c r="AH545" i="3" s="1"/>
  <c r="G530" i="3"/>
  <c r="AH530" i="3" s="1"/>
  <c r="G528" i="3"/>
  <c r="AH528" i="3" s="1"/>
  <c r="G526" i="3"/>
  <c r="AH526" i="3" s="1"/>
  <c r="G524" i="3"/>
  <c r="AH524" i="3" s="1"/>
  <c r="G585" i="3"/>
  <c r="AH585" i="3" s="1"/>
  <c r="G558" i="3"/>
  <c r="AH558" i="3" s="1"/>
  <c r="G556" i="3"/>
  <c r="AH556" i="3" s="1"/>
  <c r="G551" i="3"/>
  <c r="AH551" i="3" s="1"/>
  <c r="G549" i="3"/>
  <c r="AH549" i="3" s="1"/>
  <c r="G534" i="3"/>
  <c r="AH534" i="3" s="1"/>
  <c r="G532" i="3"/>
  <c r="AH532" i="3" s="1"/>
  <c r="G582" i="3"/>
  <c r="AH582" i="3" s="1"/>
  <c r="G572" i="3"/>
  <c r="AH572" i="3" s="1"/>
  <c r="G570" i="3"/>
  <c r="AH570" i="3" s="1"/>
  <c r="G555" i="3"/>
  <c r="AH555" i="3" s="1"/>
  <c r="G553" i="3"/>
  <c r="AH553" i="3" s="1"/>
  <c r="G538" i="3"/>
  <c r="AH538" i="3" s="1"/>
  <c r="G536" i="3"/>
  <c r="AH536" i="3" s="1"/>
  <c r="G512" i="3"/>
  <c r="AH512" i="3" s="1"/>
  <c r="G509" i="3"/>
  <c r="AH509" i="3" s="1"/>
  <c r="G507" i="3"/>
  <c r="AH507" i="3" s="1"/>
  <c r="G505" i="3"/>
  <c r="AH505" i="3" s="1"/>
  <c r="G502" i="3"/>
  <c r="AH502" i="3" s="1"/>
  <c r="G500" i="3"/>
  <c r="AH500" i="3" s="1"/>
  <c r="G497" i="3"/>
  <c r="AH497" i="3" s="1"/>
  <c r="G495" i="3"/>
  <c r="AH495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609" i="3"/>
  <c r="AH609" i="3" s="1"/>
  <c r="G607" i="3"/>
  <c r="AH607" i="3" s="1"/>
  <c r="G604" i="3"/>
  <c r="AH604" i="3" s="1"/>
  <c r="G602" i="3"/>
  <c r="AH602" i="3" s="1"/>
  <c r="G599" i="3"/>
  <c r="AH599" i="3" s="1"/>
  <c r="G581" i="3"/>
  <c r="AH581" i="3" s="1"/>
  <c r="G579" i="3"/>
  <c r="AH579" i="3" s="1"/>
  <c r="G569" i="3"/>
  <c r="AH569" i="3" s="1"/>
  <c r="G567" i="3"/>
  <c r="AH567" i="3" s="1"/>
  <c r="G542" i="3"/>
  <c r="AH542" i="3" s="1"/>
  <c r="G540" i="3"/>
  <c r="AH540" i="3" s="1"/>
  <c r="G523" i="3"/>
  <c r="AH523" i="3" s="1"/>
  <c r="G598" i="3"/>
  <c r="AH598" i="3" s="1"/>
  <c r="G596" i="3"/>
  <c r="AH596" i="3" s="1"/>
  <c r="G593" i="3"/>
  <c r="AH593" i="3" s="1"/>
  <c r="G591" i="3"/>
  <c r="AH591" i="3" s="1"/>
  <c r="G576" i="3"/>
  <c r="AH576" i="3" s="1"/>
  <c r="G574" i="3"/>
  <c r="AH574" i="3" s="1"/>
  <c r="G564" i="3"/>
  <c r="AH564" i="3" s="1"/>
  <c r="G562" i="3"/>
  <c r="AH562" i="3" s="1"/>
  <c r="G560" i="3"/>
  <c r="AH560" i="3" s="1"/>
  <c r="G546" i="3"/>
  <c r="AH546" i="3" s="1"/>
  <c r="G544" i="3"/>
  <c r="AH544" i="3" s="1"/>
  <c r="G531" i="3"/>
  <c r="AH531" i="3" s="1"/>
  <c r="G529" i="3"/>
  <c r="AH529" i="3" s="1"/>
  <c r="G527" i="3"/>
  <c r="AH527" i="3" s="1"/>
  <c r="G525" i="3"/>
  <c r="AH525" i="3" s="1"/>
  <c r="G584" i="3"/>
  <c r="AH584" i="3" s="1"/>
  <c r="G559" i="3"/>
  <c r="AH559" i="3" s="1"/>
  <c r="G557" i="3"/>
  <c r="AH557" i="3" s="1"/>
  <c r="G550" i="3"/>
  <c r="AH550" i="3" s="1"/>
  <c r="G548" i="3"/>
  <c r="AH548" i="3" s="1"/>
  <c r="G535" i="3"/>
  <c r="AH535" i="3" s="1"/>
  <c r="G533" i="3"/>
  <c r="AH533" i="3" s="1"/>
  <c r="G583" i="3"/>
  <c r="AH583" i="3" s="1"/>
  <c r="G571" i="3"/>
  <c r="AH571" i="3" s="1"/>
  <c r="G608" i="3"/>
  <c r="AH608" i="3" s="1"/>
  <c r="G605" i="3"/>
  <c r="AH605" i="3" s="1"/>
  <c r="G603" i="3"/>
  <c r="AH603" i="3" s="1"/>
  <c r="G601" i="3"/>
  <c r="AH601" i="3" s="1"/>
  <c r="G580" i="3"/>
  <c r="AH580" i="3" s="1"/>
  <c r="G578" i="3"/>
  <c r="AH578" i="3" s="1"/>
  <c r="G568" i="3"/>
  <c r="AH568" i="3" s="1"/>
  <c r="G566" i="3"/>
  <c r="AH566" i="3" s="1"/>
  <c r="G543" i="3"/>
  <c r="AH543" i="3" s="1"/>
  <c r="G541" i="3"/>
  <c r="AH541" i="3" s="1"/>
  <c r="G522" i="3"/>
  <c r="AH522" i="3" s="1"/>
  <c r="G520" i="3"/>
  <c r="AH520" i="3" s="1"/>
  <c r="G518" i="3"/>
  <c r="AH518" i="3" s="1"/>
  <c r="G515" i="3"/>
  <c r="AH515" i="3" s="1"/>
  <c r="G504" i="3"/>
  <c r="AH504" i="3" s="1"/>
  <c r="G486" i="3"/>
  <c r="AH486" i="3" s="1"/>
  <c r="G476" i="3"/>
  <c r="AH476" i="3" s="1"/>
  <c r="G516" i="3"/>
  <c r="AH516" i="3" s="1"/>
  <c r="G496" i="3"/>
  <c r="AH496" i="3" s="1"/>
  <c r="G539" i="3"/>
  <c r="AH539" i="3" s="1"/>
  <c r="G537" i="3"/>
  <c r="AH537" i="3" s="1"/>
  <c r="G508" i="3"/>
  <c r="AH508" i="3" s="1"/>
  <c r="G490" i="3"/>
  <c r="AH490" i="3" s="1"/>
  <c r="G478" i="3"/>
  <c r="AH478" i="3" s="1"/>
  <c r="G514" i="3"/>
  <c r="AH514" i="3" s="1"/>
  <c r="G501" i="3"/>
  <c r="AH501" i="3" s="1"/>
  <c r="G484" i="3"/>
  <c r="AH484" i="3" s="1"/>
  <c r="G475" i="3"/>
  <c r="AH475" i="3" s="1"/>
  <c r="G473" i="3"/>
  <c r="AH473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5" i="3"/>
  <c r="AH415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554" i="3"/>
  <c r="AH554" i="3" s="1"/>
  <c r="G552" i="3"/>
  <c r="AH552" i="3" s="1"/>
  <c r="G513" i="3"/>
  <c r="AH513" i="3" s="1"/>
  <c r="G494" i="3"/>
  <c r="AH494" i="3" s="1"/>
  <c r="G480" i="3"/>
  <c r="AH480" i="3" s="1"/>
  <c r="G521" i="3"/>
  <c r="AH521" i="3" s="1"/>
  <c r="G506" i="3"/>
  <c r="AH506" i="3" s="1"/>
  <c r="G488" i="3"/>
  <c r="AH488" i="3" s="1"/>
  <c r="G499" i="3"/>
  <c r="AH499" i="3" s="1"/>
  <c r="G437" i="3"/>
  <c r="AH437" i="3" s="1"/>
  <c r="G427" i="3"/>
  <c r="AH427" i="3" s="1"/>
  <c r="G410" i="3"/>
  <c r="AH410" i="3" s="1"/>
  <c r="G511" i="3"/>
  <c r="AH511" i="3" s="1"/>
  <c r="G431" i="3"/>
  <c r="AH431" i="3" s="1"/>
  <c r="G416" i="3"/>
  <c r="AH416" i="3" s="1"/>
  <c r="G423" i="3"/>
  <c r="AH423" i="3" s="1"/>
  <c r="G404" i="3"/>
  <c r="AH404" i="3" s="1"/>
  <c r="G402" i="3"/>
  <c r="AH402" i="3" s="1"/>
  <c r="G400" i="3"/>
  <c r="AH400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35" i="3"/>
  <c r="AH435" i="3" s="1"/>
  <c r="G412" i="3"/>
  <c r="AH412" i="3" s="1"/>
  <c r="G474" i="3"/>
  <c r="AH474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5" i="3"/>
  <c r="AH445" i="3" s="1"/>
  <c r="G443" i="3"/>
  <c r="AH443" i="3" s="1"/>
  <c r="G441" i="3"/>
  <c r="AH441" i="3" s="1"/>
  <c r="G429" i="3"/>
  <c r="AH429" i="3" s="1"/>
  <c r="G419" i="3"/>
  <c r="AH419" i="3" s="1"/>
  <c r="G406" i="3"/>
  <c r="AH406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2" i="3"/>
  <c r="AH352" i="3" s="1"/>
  <c r="G350" i="3"/>
  <c r="AH350" i="3" s="1"/>
  <c r="G347" i="3"/>
  <c r="AH347" i="3" s="1"/>
  <c r="G492" i="3"/>
  <c r="AH492" i="3" s="1"/>
  <c r="G433" i="3"/>
  <c r="AH433" i="3" s="1"/>
  <c r="G414" i="3"/>
  <c r="AH414" i="3" s="1"/>
  <c r="G408" i="3"/>
  <c r="AH408" i="3" s="1"/>
  <c r="G403" i="3"/>
  <c r="AH403" i="3" s="1"/>
  <c r="G401" i="3"/>
  <c r="AH401" i="3" s="1"/>
  <c r="G399" i="3"/>
  <c r="AH399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7" i="3"/>
  <c r="AH367" i="3" s="1"/>
  <c r="G519" i="3"/>
  <c r="AH519" i="3" s="1"/>
  <c r="G482" i="3"/>
  <c r="AH482" i="3" s="1"/>
  <c r="G421" i="3"/>
  <c r="AH421" i="3" s="1"/>
  <c r="G425" i="3"/>
  <c r="AH425" i="3" s="1"/>
  <c r="G365" i="3"/>
  <c r="AH365" i="3" s="1"/>
  <c r="G361" i="3"/>
  <c r="AH361" i="3" s="1"/>
  <c r="G356" i="3"/>
  <c r="AH356" i="3" s="1"/>
  <c r="G348" i="3"/>
  <c r="AH348" i="3" s="1"/>
  <c r="G439" i="3"/>
  <c r="AH439" i="3" s="1"/>
  <c r="G351" i="3"/>
  <c r="AH351" i="3" s="1"/>
  <c r="G344" i="3"/>
  <c r="AH344" i="3" s="1"/>
  <c r="G342" i="3"/>
  <c r="AH342" i="3" s="1"/>
  <c r="G339" i="3"/>
  <c r="AH339" i="3" s="1"/>
  <c r="G336" i="3"/>
  <c r="AH336" i="3" s="1"/>
  <c r="G334" i="3"/>
  <c r="AH334" i="3" s="1"/>
  <c r="G331" i="3"/>
  <c r="AH331" i="3" s="1"/>
  <c r="G329" i="3"/>
  <c r="AH329" i="3" s="1"/>
  <c r="G326" i="3"/>
  <c r="AH326" i="3" s="1"/>
  <c r="G324" i="3"/>
  <c r="AH324" i="3" s="1"/>
  <c r="G319" i="3"/>
  <c r="AH319" i="3" s="1"/>
  <c r="G314" i="3"/>
  <c r="AH314" i="3" s="1"/>
  <c r="G312" i="3"/>
  <c r="AH312" i="3" s="1"/>
  <c r="G309" i="3"/>
  <c r="AH309" i="3" s="1"/>
  <c r="G306" i="3"/>
  <c r="AH306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0" i="3"/>
  <c r="AH270" i="3" s="1"/>
  <c r="G265" i="3"/>
  <c r="AH265" i="3" s="1"/>
  <c r="G363" i="3"/>
  <c r="AH363" i="3" s="1"/>
  <c r="G359" i="3"/>
  <c r="AH359" i="3" s="1"/>
  <c r="G354" i="3"/>
  <c r="AH354" i="3" s="1"/>
  <c r="G346" i="3"/>
  <c r="AH346" i="3" s="1"/>
  <c r="G343" i="3"/>
  <c r="AH343" i="3" s="1"/>
  <c r="G340" i="3"/>
  <c r="AH340" i="3" s="1"/>
  <c r="G338" i="3"/>
  <c r="AH338" i="3" s="1"/>
  <c r="G332" i="3"/>
  <c r="AH332" i="3" s="1"/>
  <c r="G330" i="3"/>
  <c r="AH330" i="3" s="1"/>
  <c r="G327" i="3"/>
  <c r="AH327" i="3" s="1"/>
  <c r="G325" i="3"/>
  <c r="AH325" i="3" s="1"/>
  <c r="G321" i="3"/>
  <c r="AH321" i="3" s="1"/>
  <c r="G318" i="3"/>
  <c r="AH318" i="3" s="1"/>
  <c r="G316" i="3"/>
  <c r="AH316" i="3" s="1"/>
  <c r="G313" i="3"/>
  <c r="AH313" i="3" s="1"/>
  <c r="G310" i="3"/>
  <c r="AH310" i="3" s="1"/>
  <c r="G308" i="3"/>
  <c r="AH308" i="3" s="1"/>
  <c r="AH311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4" i="3"/>
  <c r="AH274" i="3" s="1"/>
  <c r="G272" i="3"/>
  <c r="AH272" i="3" s="1"/>
  <c r="G267" i="3"/>
  <c r="AH267" i="3" s="1"/>
  <c r="G264" i="3"/>
  <c r="AH264" i="3" s="1"/>
  <c r="G253" i="3"/>
  <c r="AH253" i="3" s="1"/>
  <c r="G251" i="3"/>
  <c r="AH251" i="3" s="1"/>
  <c r="G248" i="3"/>
  <c r="AH248" i="3" s="1"/>
  <c r="G243" i="3"/>
  <c r="AH243" i="3" s="1"/>
  <c r="G241" i="3"/>
  <c r="AH241" i="3" s="1"/>
  <c r="G235" i="3"/>
  <c r="AH235" i="3" s="1"/>
  <c r="G230" i="3"/>
  <c r="AH230" i="3" s="1"/>
  <c r="G225" i="3"/>
  <c r="AH225" i="3" s="1"/>
  <c r="G220" i="3"/>
  <c r="AH220" i="3" s="1"/>
  <c r="G208" i="3"/>
  <c r="AH208" i="3" s="1"/>
  <c r="G205" i="3"/>
  <c r="AH205" i="3" s="1"/>
  <c r="G202" i="3"/>
  <c r="AH202" i="3" s="1"/>
  <c r="G200" i="3"/>
  <c r="AH200" i="3" s="1"/>
  <c r="G197" i="3"/>
  <c r="AH197" i="3" s="1"/>
  <c r="G194" i="3"/>
  <c r="AH194" i="3" s="1"/>
  <c r="G192" i="3"/>
  <c r="AH192" i="3" s="1"/>
  <c r="G186" i="3"/>
  <c r="AH186" i="3" s="1"/>
  <c r="G184" i="3"/>
  <c r="AH184" i="3" s="1"/>
  <c r="G181" i="3"/>
  <c r="AH181" i="3" s="1"/>
  <c r="G179" i="3"/>
  <c r="AH179" i="3" s="1"/>
  <c r="G176" i="3"/>
  <c r="AH176" i="3" s="1"/>
  <c r="G173" i="3"/>
  <c r="AH173" i="3" s="1"/>
  <c r="G171" i="3"/>
  <c r="AH171" i="3" s="1"/>
  <c r="G168" i="3"/>
  <c r="AH168" i="3" s="1"/>
  <c r="G162" i="3"/>
  <c r="AH162" i="3" s="1"/>
  <c r="G159" i="3"/>
  <c r="AH159" i="3" s="1"/>
  <c r="G156" i="3"/>
  <c r="AH156" i="3" s="1"/>
  <c r="G154" i="3"/>
  <c r="AH154" i="3" s="1"/>
  <c r="G151" i="3"/>
  <c r="AH151" i="3" s="1"/>
  <c r="G148" i="3"/>
  <c r="AH148" i="3" s="1"/>
  <c r="G118" i="3"/>
  <c r="AH118" i="3" s="1"/>
  <c r="G100" i="3"/>
  <c r="AH100" i="3" s="1"/>
  <c r="G255" i="3"/>
  <c r="AH255" i="3" s="1"/>
  <c r="G249" i="3"/>
  <c r="AH249" i="3" s="1"/>
  <c r="G245" i="3"/>
  <c r="AH245" i="3" s="1"/>
  <c r="G242" i="3"/>
  <c r="AH242" i="3" s="1"/>
  <c r="G239" i="3"/>
  <c r="AH239" i="3" s="1"/>
  <c r="G237" i="3"/>
  <c r="AH237" i="3" s="1"/>
  <c r="G234" i="3"/>
  <c r="AH234" i="3" s="1"/>
  <c r="G232" i="3"/>
  <c r="AH232" i="3" s="1"/>
  <c r="G227" i="3"/>
  <c r="AH227" i="3" s="1"/>
  <c r="G222" i="3"/>
  <c r="AH222" i="3" s="1"/>
  <c r="G219" i="3"/>
  <c r="AH219" i="3" s="1"/>
  <c r="G206" i="3"/>
  <c r="AH206" i="3" s="1"/>
  <c r="G204" i="3"/>
  <c r="AH204" i="3" s="1"/>
  <c r="G201" i="3"/>
  <c r="AH201" i="3" s="1"/>
  <c r="G198" i="3"/>
  <c r="AH198" i="3" s="1"/>
  <c r="G196" i="3"/>
  <c r="AH196" i="3" s="1"/>
  <c r="G193" i="3"/>
  <c r="AH193" i="3" s="1"/>
  <c r="G190" i="3"/>
  <c r="AH190" i="3" s="1"/>
  <c r="G188" i="3"/>
  <c r="AH188" i="3" s="1"/>
  <c r="G182" i="3"/>
  <c r="AH182" i="3" s="1"/>
  <c r="G177" i="3"/>
  <c r="AH177" i="3" s="1"/>
  <c r="G175" i="3"/>
  <c r="AH175" i="3" s="1"/>
  <c r="G172" i="3"/>
  <c r="AH172" i="3" s="1"/>
  <c r="G169" i="3"/>
  <c r="AH169" i="3" s="1"/>
  <c r="G160" i="3"/>
  <c r="AH160" i="3" s="1"/>
  <c r="G158" i="3"/>
  <c r="AH158" i="3" s="1"/>
  <c r="G152" i="3"/>
  <c r="AH152" i="3" s="1"/>
  <c r="G149" i="3"/>
  <c r="AH149" i="3" s="1"/>
  <c r="G147" i="3"/>
  <c r="AH147" i="3" s="1"/>
  <c r="G116" i="3"/>
  <c r="AH116" i="3" s="1"/>
  <c r="G94" i="3"/>
  <c r="AH94" i="3" s="1"/>
  <c r="G103" i="3"/>
  <c r="AH103" i="3" s="1"/>
  <c r="G93" i="3"/>
  <c r="AH93" i="3" s="1"/>
  <c r="G96" i="3"/>
  <c r="AH96" i="3" s="1"/>
  <c r="E212" i="3"/>
  <c r="AF212" i="3" s="1"/>
  <c r="E229" i="3"/>
  <c r="AF229" i="3" s="1"/>
  <c r="E49" i="3"/>
  <c r="AF49" i="3" s="1"/>
  <c r="E58" i="3"/>
  <c r="AF58" i="3" s="1"/>
  <c r="E66" i="3"/>
  <c r="AF66" i="3" s="1"/>
  <c r="E74" i="3"/>
  <c r="AF74" i="3" s="1"/>
  <c r="E82" i="3"/>
  <c r="AF82" i="3" s="1"/>
  <c r="E90" i="3"/>
  <c r="AF90" i="3" s="1"/>
  <c r="E115" i="3"/>
  <c r="AF115" i="3" s="1"/>
  <c r="E111" i="3"/>
  <c r="AF111" i="3" s="1"/>
  <c r="E114" i="3"/>
  <c r="AF114" i="3" s="1"/>
  <c r="E139" i="3"/>
  <c r="AF139" i="3" s="1"/>
  <c r="E121" i="3"/>
  <c r="AF121" i="3" s="1"/>
  <c r="E128" i="3"/>
  <c r="AF128" i="3" s="1"/>
  <c r="E135" i="3"/>
  <c r="AF135" i="3" s="1"/>
  <c r="E259" i="3"/>
  <c r="AF259" i="3" s="1"/>
  <c r="E323" i="3"/>
  <c r="AF323" i="3" s="1"/>
  <c r="F118" i="3"/>
  <c r="AG118" i="3" s="1"/>
  <c r="E588" i="3"/>
  <c r="AF588" i="3" s="1"/>
  <c r="E586" i="3"/>
  <c r="AF586" i="3" s="1"/>
  <c r="E587" i="3"/>
  <c r="AF587" i="3" s="1"/>
  <c r="E101" i="3"/>
  <c r="AF101" i="3" s="1"/>
  <c r="E583" i="3"/>
  <c r="AF583" i="3" s="1"/>
  <c r="E571" i="3"/>
  <c r="AF571" i="3" s="1"/>
  <c r="E554" i="3"/>
  <c r="AF554" i="3" s="1"/>
  <c r="E552" i="3"/>
  <c r="AF552" i="3" s="1"/>
  <c r="E539" i="3"/>
  <c r="AF539" i="3" s="1"/>
  <c r="E537" i="3"/>
  <c r="AF537" i="3" s="1"/>
  <c r="E608" i="3"/>
  <c r="AF608" i="3" s="1"/>
  <c r="E605" i="3"/>
  <c r="AF605" i="3" s="1"/>
  <c r="E603" i="3"/>
  <c r="AF603" i="3" s="1"/>
  <c r="E601" i="3"/>
  <c r="AF601" i="3" s="1"/>
  <c r="E580" i="3"/>
  <c r="AF580" i="3" s="1"/>
  <c r="E578" i="3"/>
  <c r="AF578" i="3" s="1"/>
  <c r="E568" i="3"/>
  <c r="AF568" i="3" s="1"/>
  <c r="E566" i="3"/>
  <c r="AF566" i="3" s="1"/>
  <c r="E543" i="3"/>
  <c r="AF543" i="3" s="1"/>
  <c r="E541" i="3"/>
  <c r="AF541" i="3" s="1"/>
  <c r="E522" i="3"/>
  <c r="AF522" i="3" s="1"/>
  <c r="E520" i="3"/>
  <c r="AF520" i="3" s="1"/>
  <c r="E518" i="3"/>
  <c r="AF518" i="3" s="1"/>
  <c r="E515" i="3"/>
  <c r="AF515" i="3" s="1"/>
  <c r="E597" i="3"/>
  <c r="AF597" i="3" s="1"/>
  <c r="E594" i="3"/>
  <c r="AF594" i="3" s="1"/>
  <c r="E592" i="3"/>
  <c r="AF592" i="3" s="1"/>
  <c r="E589" i="3"/>
  <c r="AF589" i="3" s="1"/>
  <c r="E577" i="3"/>
  <c r="AF577" i="3" s="1"/>
  <c r="E575" i="3"/>
  <c r="AF575" i="3" s="1"/>
  <c r="E573" i="3"/>
  <c r="AF573" i="3" s="1"/>
  <c r="E565" i="3"/>
  <c r="AF565" i="3" s="1"/>
  <c r="E563" i="3"/>
  <c r="AF563" i="3" s="1"/>
  <c r="E561" i="3"/>
  <c r="AF561" i="3" s="1"/>
  <c r="E547" i="3"/>
  <c r="AF547" i="3" s="1"/>
  <c r="E545" i="3"/>
  <c r="AF545" i="3" s="1"/>
  <c r="E530" i="3"/>
  <c r="AF530" i="3" s="1"/>
  <c r="E528" i="3"/>
  <c r="AF528" i="3" s="1"/>
  <c r="E526" i="3"/>
  <c r="AF526" i="3" s="1"/>
  <c r="E524" i="3"/>
  <c r="AF524" i="3" s="1"/>
  <c r="E585" i="3"/>
  <c r="AF585" i="3" s="1"/>
  <c r="E558" i="3"/>
  <c r="AF558" i="3" s="1"/>
  <c r="E556" i="3"/>
  <c r="AF556" i="3" s="1"/>
  <c r="E551" i="3"/>
  <c r="AF551" i="3" s="1"/>
  <c r="E549" i="3"/>
  <c r="AF549" i="3" s="1"/>
  <c r="E534" i="3"/>
  <c r="AF534" i="3" s="1"/>
  <c r="E532" i="3"/>
  <c r="AF532" i="3" s="1"/>
  <c r="E582" i="3"/>
  <c r="AF582" i="3" s="1"/>
  <c r="E572" i="3"/>
  <c r="AF572" i="3" s="1"/>
  <c r="E570" i="3"/>
  <c r="AF570" i="3" s="1"/>
  <c r="E555" i="3"/>
  <c r="AF555" i="3" s="1"/>
  <c r="E553" i="3"/>
  <c r="AF553" i="3" s="1"/>
  <c r="E538" i="3"/>
  <c r="AF538" i="3" s="1"/>
  <c r="E536" i="3"/>
  <c r="AF536" i="3" s="1"/>
  <c r="E512" i="3"/>
  <c r="AF512" i="3" s="1"/>
  <c r="E509" i="3"/>
  <c r="AF509" i="3" s="1"/>
  <c r="E507" i="3"/>
  <c r="AF507" i="3" s="1"/>
  <c r="E505" i="3"/>
  <c r="AF505" i="3" s="1"/>
  <c r="E502" i="3"/>
  <c r="AF502" i="3" s="1"/>
  <c r="E500" i="3"/>
  <c r="AF500" i="3" s="1"/>
  <c r="E497" i="3"/>
  <c r="AF497" i="3" s="1"/>
  <c r="E495" i="3"/>
  <c r="AF495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609" i="3"/>
  <c r="AF609" i="3" s="1"/>
  <c r="E607" i="3"/>
  <c r="AF607" i="3" s="1"/>
  <c r="E604" i="3"/>
  <c r="AF604" i="3" s="1"/>
  <c r="E602" i="3"/>
  <c r="AF602" i="3" s="1"/>
  <c r="E599" i="3"/>
  <c r="AF599" i="3" s="1"/>
  <c r="E581" i="3"/>
  <c r="AF581" i="3" s="1"/>
  <c r="E579" i="3"/>
  <c r="AF579" i="3" s="1"/>
  <c r="E569" i="3"/>
  <c r="AF569" i="3" s="1"/>
  <c r="E567" i="3"/>
  <c r="AF567" i="3" s="1"/>
  <c r="E542" i="3"/>
  <c r="AF542" i="3" s="1"/>
  <c r="E540" i="3"/>
  <c r="AF540" i="3" s="1"/>
  <c r="E598" i="3"/>
  <c r="AF598" i="3" s="1"/>
  <c r="E596" i="3"/>
  <c r="AF596" i="3" s="1"/>
  <c r="E593" i="3"/>
  <c r="AF593" i="3" s="1"/>
  <c r="E591" i="3"/>
  <c r="AF591" i="3" s="1"/>
  <c r="E576" i="3"/>
  <c r="AF576" i="3" s="1"/>
  <c r="E574" i="3"/>
  <c r="AF574" i="3" s="1"/>
  <c r="E584" i="3"/>
  <c r="AF584" i="3" s="1"/>
  <c r="E559" i="3"/>
  <c r="AF559" i="3" s="1"/>
  <c r="E557" i="3"/>
  <c r="AF557" i="3" s="1"/>
  <c r="E550" i="3"/>
  <c r="AF550" i="3" s="1"/>
  <c r="E548" i="3"/>
  <c r="AF548" i="3" s="1"/>
  <c r="E535" i="3"/>
  <c r="AF535" i="3" s="1"/>
  <c r="E533" i="3"/>
  <c r="AF533" i="3" s="1"/>
  <c r="E519" i="3"/>
  <c r="AF519" i="3" s="1"/>
  <c r="E511" i="3"/>
  <c r="AF511" i="3" s="1"/>
  <c r="E492" i="3"/>
  <c r="AF492" i="3" s="1"/>
  <c r="E479" i="3"/>
  <c r="AF479" i="3" s="1"/>
  <c r="E504" i="3"/>
  <c r="AF504" i="3" s="1"/>
  <c r="E486" i="3"/>
  <c r="AF486" i="3" s="1"/>
  <c r="E482" i="3"/>
  <c r="AF482" i="3" s="1"/>
  <c r="E474" i="3"/>
  <c r="AF474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5" i="3"/>
  <c r="AF445" i="3" s="1"/>
  <c r="E443" i="3"/>
  <c r="AF443" i="3" s="1"/>
  <c r="E441" i="3"/>
  <c r="AF441" i="3" s="1"/>
  <c r="E516" i="3"/>
  <c r="AF516" i="3" s="1"/>
  <c r="E496" i="3"/>
  <c r="AF496" i="3" s="1"/>
  <c r="E481" i="3"/>
  <c r="AF481" i="3" s="1"/>
  <c r="E476" i="3"/>
  <c r="AF476" i="3" s="1"/>
  <c r="E508" i="3"/>
  <c r="AF508" i="3" s="1"/>
  <c r="E490" i="3"/>
  <c r="AF490" i="3" s="1"/>
  <c r="E560" i="3"/>
  <c r="AF560" i="3" s="1"/>
  <c r="E523" i="3"/>
  <c r="AF523" i="3" s="1"/>
  <c r="E514" i="3"/>
  <c r="AF514" i="3" s="1"/>
  <c r="E501" i="3"/>
  <c r="AF501" i="3" s="1"/>
  <c r="E478" i="3"/>
  <c r="AF478" i="3" s="1"/>
  <c r="E562" i="3"/>
  <c r="AF562" i="3" s="1"/>
  <c r="E513" i="3"/>
  <c r="AF513" i="3" s="1"/>
  <c r="E494" i="3"/>
  <c r="AF494" i="3" s="1"/>
  <c r="E484" i="3"/>
  <c r="AF484" i="3" s="1"/>
  <c r="E475" i="3"/>
  <c r="AF475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430" i="3"/>
  <c r="AF430" i="3" s="1"/>
  <c r="E428" i="3"/>
  <c r="AF428" i="3" s="1"/>
  <c r="E426" i="3"/>
  <c r="AF426" i="3" s="1"/>
  <c r="E424" i="3"/>
  <c r="AF424" i="3" s="1"/>
  <c r="E422" i="3"/>
  <c r="AF422" i="3" s="1"/>
  <c r="E420" i="3"/>
  <c r="AF420" i="3" s="1"/>
  <c r="E418" i="3"/>
  <c r="AF418" i="3" s="1"/>
  <c r="E415" i="3"/>
  <c r="AF415" i="3" s="1"/>
  <c r="E413" i="3"/>
  <c r="AF413" i="3" s="1"/>
  <c r="E411" i="3"/>
  <c r="AF411" i="3" s="1"/>
  <c r="E564" i="3"/>
  <c r="AF564" i="3" s="1"/>
  <c r="E544" i="3"/>
  <c r="AF544" i="3" s="1"/>
  <c r="E531" i="3"/>
  <c r="AF531" i="3" s="1"/>
  <c r="E529" i="3"/>
  <c r="AF529" i="3" s="1"/>
  <c r="E527" i="3"/>
  <c r="AF527" i="3" s="1"/>
  <c r="E525" i="3"/>
  <c r="AF525" i="3" s="1"/>
  <c r="E521" i="3"/>
  <c r="AF521" i="3" s="1"/>
  <c r="E506" i="3"/>
  <c r="AF506" i="3" s="1"/>
  <c r="E488" i="3"/>
  <c r="AF488" i="3" s="1"/>
  <c r="E480" i="3"/>
  <c r="AF480" i="3" s="1"/>
  <c r="E477" i="3"/>
  <c r="AF477" i="3" s="1"/>
  <c r="E414" i="3"/>
  <c r="AF414" i="3" s="1"/>
  <c r="E408" i="3"/>
  <c r="AF408" i="3" s="1"/>
  <c r="E405" i="3"/>
  <c r="AF405" i="3" s="1"/>
  <c r="E403" i="3"/>
  <c r="AF403" i="3" s="1"/>
  <c r="E401" i="3"/>
  <c r="AF401" i="3" s="1"/>
  <c r="E399" i="3"/>
  <c r="AF399" i="3" s="1"/>
  <c r="E396" i="3"/>
  <c r="AF396" i="3" s="1"/>
  <c r="E394" i="3"/>
  <c r="AF394" i="3" s="1"/>
  <c r="E392" i="3"/>
  <c r="AF392" i="3" s="1"/>
  <c r="E390" i="3"/>
  <c r="AF390" i="3" s="1"/>
  <c r="E499" i="3"/>
  <c r="AF499" i="3" s="1"/>
  <c r="E437" i="3"/>
  <c r="AF437" i="3" s="1"/>
  <c r="E421" i="3"/>
  <c r="AF421" i="3" s="1"/>
  <c r="E431" i="3"/>
  <c r="AF431" i="3" s="1"/>
  <c r="E427" i="3"/>
  <c r="AF427" i="3" s="1"/>
  <c r="E410" i="3"/>
  <c r="AF410" i="3" s="1"/>
  <c r="E407" i="3"/>
  <c r="AF407" i="3" s="1"/>
  <c r="E365" i="3"/>
  <c r="E363" i="3"/>
  <c r="AF363" i="3" s="1"/>
  <c r="E361" i="3"/>
  <c r="AF361" i="3" s="1"/>
  <c r="E359" i="3"/>
  <c r="AF359" i="3" s="1"/>
  <c r="E416" i="3"/>
  <c r="AF416" i="3" s="1"/>
  <c r="E546" i="3"/>
  <c r="AF546" i="3" s="1"/>
  <c r="E435" i="3"/>
  <c r="AF435" i="3" s="1"/>
  <c r="E423" i="3"/>
  <c r="AF423" i="3" s="1"/>
  <c r="E409" i="3"/>
  <c r="AF409" i="3" s="1"/>
  <c r="E404" i="3"/>
  <c r="AF404" i="3" s="1"/>
  <c r="E402" i="3"/>
  <c r="AF402" i="3" s="1"/>
  <c r="E400" i="3"/>
  <c r="AF400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39" i="3"/>
  <c r="AF439" i="3" s="1"/>
  <c r="E429" i="3"/>
  <c r="AF429" i="3" s="1"/>
  <c r="E419" i="3"/>
  <c r="AF419" i="3" s="1"/>
  <c r="E406" i="3"/>
  <c r="AF406" i="3" s="1"/>
  <c r="E364" i="3"/>
  <c r="AF364" i="3" s="1"/>
  <c r="E362" i="3"/>
  <c r="AF362" i="3" s="1"/>
  <c r="E360" i="3"/>
  <c r="AF360" i="3" s="1"/>
  <c r="E358" i="3"/>
  <c r="AF358" i="3" s="1"/>
  <c r="E355" i="3"/>
  <c r="AF355" i="3" s="1"/>
  <c r="E433" i="3"/>
  <c r="AF433" i="3" s="1"/>
  <c r="E425" i="3"/>
  <c r="AF425" i="3" s="1"/>
  <c r="E412" i="3"/>
  <c r="AF412" i="3" s="1"/>
  <c r="E370" i="3"/>
  <c r="AF370" i="3" s="1"/>
  <c r="E352" i="3"/>
  <c r="AF352" i="3" s="1"/>
  <c r="E346" i="3"/>
  <c r="AF346" i="3" s="1"/>
  <c r="E343" i="3"/>
  <c r="AF343" i="3" s="1"/>
  <c r="E340" i="3"/>
  <c r="AF340" i="3" s="1"/>
  <c r="E338" i="3"/>
  <c r="AF338" i="3" s="1"/>
  <c r="E332" i="3"/>
  <c r="AF332" i="3" s="1"/>
  <c r="E330" i="3"/>
  <c r="AF330" i="3" s="1"/>
  <c r="E327" i="3"/>
  <c r="AF327" i="3" s="1"/>
  <c r="E325" i="3"/>
  <c r="AF325" i="3" s="1"/>
  <c r="E321" i="3"/>
  <c r="AF321" i="3" s="1"/>
  <c r="E318" i="3"/>
  <c r="AF318" i="3" s="1"/>
  <c r="E316" i="3"/>
  <c r="AF316" i="3" s="1"/>
  <c r="E313" i="3"/>
  <c r="AF313" i="3" s="1"/>
  <c r="E310" i="3"/>
  <c r="AF310" i="3" s="1"/>
  <c r="E308" i="3"/>
  <c r="AF308" i="3" s="1"/>
  <c r="AF311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4" i="3"/>
  <c r="AF274" i="3" s="1"/>
  <c r="E356" i="3"/>
  <c r="AF356" i="3" s="1"/>
  <c r="E348" i="3"/>
  <c r="AF348" i="3" s="1"/>
  <c r="E367" i="3"/>
  <c r="AF367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51" i="3"/>
  <c r="AF351" i="3" s="1"/>
  <c r="E347" i="3"/>
  <c r="AF347" i="3" s="1"/>
  <c r="E344" i="3"/>
  <c r="AF344" i="3" s="1"/>
  <c r="E342" i="3"/>
  <c r="AF342" i="3" s="1"/>
  <c r="E339" i="3"/>
  <c r="AF339" i="3" s="1"/>
  <c r="E336" i="3"/>
  <c r="AF336" i="3" s="1"/>
  <c r="E334" i="3"/>
  <c r="AF334" i="3" s="1"/>
  <c r="E331" i="3"/>
  <c r="AF331" i="3" s="1"/>
  <c r="E329" i="3"/>
  <c r="AF329" i="3" s="1"/>
  <c r="E326" i="3"/>
  <c r="AF326" i="3" s="1"/>
  <c r="E324" i="3"/>
  <c r="AF324" i="3" s="1"/>
  <c r="E319" i="3"/>
  <c r="AF319" i="3" s="1"/>
  <c r="E314" i="3"/>
  <c r="AF314" i="3" s="1"/>
  <c r="E312" i="3"/>
  <c r="AF312" i="3" s="1"/>
  <c r="E309" i="3"/>
  <c r="AF309" i="3" s="1"/>
  <c r="E306" i="3"/>
  <c r="AF306" i="3" s="1"/>
  <c r="E304" i="3"/>
  <c r="AF304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0" i="3"/>
  <c r="AF270" i="3" s="1"/>
  <c r="E265" i="3"/>
  <c r="AF265" i="3" s="1"/>
  <c r="E372" i="3"/>
  <c r="AF372" i="3" s="1"/>
  <c r="E354" i="3"/>
  <c r="AF354" i="3" s="1"/>
  <c r="E350" i="3"/>
  <c r="AF350" i="3" s="1"/>
  <c r="E267" i="3"/>
  <c r="AF267" i="3" s="1"/>
  <c r="E253" i="3"/>
  <c r="AF253" i="3" s="1"/>
  <c r="E251" i="3"/>
  <c r="AF251" i="3" s="1"/>
  <c r="E248" i="3"/>
  <c r="AF248" i="3" s="1"/>
  <c r="E243" i="3"/>
  <c r="AF243" i="3" s="1"/>
  <c r="E241" i="3"/>
  <c r="AF241" i="3" s="1"/>
  <c r="E235" i="3"/>
  <c r="AF235" i="3" s="1"/>
  <c r="E230" i="3"/>
  <c r="AF230" i="3" s="1"/>
  <c r="E225" i="3"/>
  <c r="AF225" i="3" s="1"/>
  <c r="E220" i="3"/>
  <c r="AF220" i="3" s="1"/>
  <c r="E208" i="3"/>
  <c r="AF208" i="3" s="1"/>
  <c r="E205" i="3"/>
  <c r="AF205" i="3" s="1"/>
  <c r="E202" i="3"/>
  <c r="AF202" i="3" s="1"/>
  <c r="E200" i="3"/>
  <c r="AF200" i="3" s="1"/>
  <c r="E197" i="3"/>
  <c r="AF197" i="3" s="1"/>
  <c r="E194" i="3"/>
  <c r="AF194" i="3" s="1"/>
  <c r="E192" i="3"/>
  <c r="AF192" i="3" s="1"/>
  <c r="E186" i="3"/>
  <c r="AF186" i="3" s="1"/>
  <c r="E184" i="3"/>
  <c r="AF184" i="3" s="1"/>
  <c r="E181" i="3"/>
  <c r="AF181" i="3" s="1"/>
  <c r="E179" i="3"/>
  <c r="AF179" i="3" s="1"/>
  <c r="E176" i="3"/>
  <c r="AF176" i="3" s="1"/>
  <c r="E173" i="3"/>
  <c r="AF173" i="3" s="1"/>
  <c r="E171" i="3"/>
  <c r="AF171" i="3" s="1"/>
  <c r="E168" i="3"/>
  <c r="AF168" i="3" s="1"/>
  <c r="E162" i="3"/>
  <c r="AF162" i="3" s="1"/>
  <c r="E159" i="3"/>
  <c r="AF159" i="3" s="1"/>
  <c r="E156" i="3"/>
  <c r="AF156" i="3" s="1"/>
  <c r="E154" i="3"/>
  <c r="AF154" i="3" s="1"/>
  <c r="E151" i="3"/>
  <c r="AF151" i="3" s="1"/>
  <c r="E148" i="3"/>
  <c r="AF148" i="3" s="1"/>
  <c r="E272" i="3"/>
  <c r="AF272" i="3" s="1"/>
  <c r="E264" i="3"/>
  <c r="AF264" i="3" s="1"/>
  <c r="E227" i="3"/>
  <c r="AF227" i="3" s="1"/>
  <c r="E188" i="3"/>
  <c r="AF188" i="3" s="1"/>
  <c r="E147" i="3"/>
  <c r="AF147" i="3" s="1"/>
  <c r="E116" i="3"/>
  <c r="AF116" i="3" s="1"/>
  <c r="E96" i="3"/>
  <c r="AF96" i="3" s="1"/>
  <c r="E249" i="3"/>
  <c r="AF249" i="3" s="1"/>
  <c r="E190" i="3"/>
  <c r="AF190" i="3" s="1"/>
  <c r="E169" i="3"/>
  <c r="AF169" i="3" s="1"/>
  <c r="E149" i="3"/>
  <c r="AF149" i="3" s="1"/>
  <c r="E232" i="3"/>
  <c r="AF232" i="3" s="1"/>
  <c r="E193" i="3"/>
  <c r="AF193" i="3" s="1"/>
  <c r="E172" i="3"/>
  <c r="AF172" i="3" s="1"/>
  <c r="E152" i="3"/>
  <c r="AF152" i="3" s="1"/>
  <c r="E255" i="3"/>
  <c r="AF255" i="3" s="1"/>
  <c r="E234" i="3"/>
  <c r="AF234" i="3" s="1"/>
  <c r="E196" i="3"/>
  <c r="AF196" i="3" s="1"/>
  <c r="E175" i="3"/>
  <c r="AF175" i="3" s="1"/>
  <c r="E94" i="3"/>
  <c r="AF94" i="3" s="1"/>
  <c r="E237" i="3"/>
  <c r="AF237" i="3" s="1"/>
  <c r="E198" i="3"/>
  <c r="AF198" i="3" s="1"/>
  <c r="E177" i="3"/>
  <c r="AF177" i="3" s="1"/>
  <c r="E158" i="3"/>
  <c r="AF158" i="3" s="1"/>
  <c r="E239" i="3"/>
  <c r="AF239" i="3" s="1"/>
  <c r="E219" i="3"/>
  <c r="AF219" i="3" s="1"/>
  <c r="E201" i="3"/>
  <c r="AF201" i="3" s="1"/>
  <c r="E160" i="3"/>
  <c r="AF160" i="3" s="1"/>
  <c r="E245" i="3"/>
  <c r="AF245" i="3" s="1"/>
  <c r="E206" i="3"/>
  <c r="AF206" i="3" s="1"/>
  <c r="E118" i="3"/>
  <c r="AF118" i="3" s="1"/>
  <c r="E100" i="3"/>
  <c r="AF100" i="3" s="1"/>
  <c r="E93" i="3"/>
  <c r="AF93" i="3" s="1"/>
  <c r="E242" i="3"/>
  <c r="AF242" i="3" s="1"/>
  <c r="C82" i="3"/>
  <c r="AD82" i="3" s="1"/>
  <c r="C90" i="3"/>
  <c r="AD90" i="3" s="1"/>
  <c r="C115" i="3"/>
  <c r="AD115" i="3" s="1"/>
  <c r="C111" i="3"/>
  <c r="AD111" i="3" s="1"/>
  <c r="C114" i="3"/>
  <c r="AD114" i="3" s="1"/>
  <c r="C139" i="3"/>
  <c r="AD139" i="3" s="1"/>
  <c r="C121" i="3"/>
  <c r="AD121" i="3" s="1"/>
  <c r="C128" i="3"/>
  <c r="AD128" i="3" s="1"/>
  <c r="C135" i="3"/>
  <c r="AD135" i="3" s="1"/>
  <c r="C259" i="3"/>
  <c r="AD259" i="3" s="1"/>
  <c r="C323" i="3"/>
  <c r="AD323" i="3" s="1"/>
  <c r="D212" i="3"/>
  <c r="AE212" i="3" s="1"/>
  <c r="D229" i="3"/>
  <c r="AE229" i="3" s="1"/>
  <c r="D82" i="3"/>
  <c r="AE82" i="3" s="1"/>
  <c r="D90" i="3"/>
  <c r="AE90" i="3" s="1"/>
  <c r="D115" i="3"/>
  <c r="AE115" i="3" s="1"/>
  <c r="D111" i="3"/>
  <c r="AE111" i="3" s="1"/>
  <c r="D114" i="3"/>
  <c r="AE114" i="3" s="1"/>
  <c r="D139" i="3"/>
  <c r="AE139" i="3" s="1"/>
  <c r="D121" i="3"/>
  <c r="AE121" i="3" s="1"/>
  <c r="D128" i="3"/>
  <c r="AE128" i="3" s="1"/>
  <c r="D135" i="3"/>
  <c r="AE135" i="3" s="1"/>
  <c r="D259" i="3"/>
  <c r="AE259" i="3" s="1"/>
  <c r="D323" i="3"/>
  <c r="AE323" i="3" s="1"/>
  <c r="G216" i="3"/>
  <c r="AH216" i="3" s="1"/>
  <c r="G185" i="3"/>
  <c r="AH185" i="3" s="1"/>
  <c r="G29" i="3"/>
  <c r="AH29" i="3" s="1"/>
  <c r="G37" i="3"/>
  <c r="AH37" i="3" s="1"/>
  <c r="G45" i="3"/>
  <c r="AH45" i="3" s="1"/>
  <c r="G53" i="3"/>
  <c r="AH53" i="3" s="1"/>
  <c r="G62" i="3"/>
  <c r="AH62" i="3" s="1"/>
  <c r="G70" i="3"/>
  <c r="AH70" i="3" s="1"/>
  <c r="G78" i="3"/>
  <c r="AH78" i="3" s="1"/>
  <c r="G86" i="3"/>
  <c r="AH86" i="3" s="1"/>
  <c r="G99" i="3"/>
  <c r="AH99" i="3" s="1"/>
  <c r="G109" i="3"/>
  <c r="AH109" i="3" s="1"/>
  <c r="G164" i="3"/>
  <c r="AH164" i="3" s="1"/>
  <c r="G143" i="3"/>
  <c r="AH143" i="3" s="1"/>
  <c r="G124" i="3"/>
  <c r="AH124" i="3" s="1"/>
  <c r="G132" i="3"/>
  <c r="AH132" i="3" s="1"/>
  <c r="G256" i="3"/>
  <c r="AH256" i="3" s="1"/>
  <c r="G263" i="3"/>
  <c r="AH263" i="3" s="1"/>
  <c r="E215" i="3"/>
  <c r="AF215" i="3" s="1"/>
  <c r="E180" i="3"/>
  <c r="AF180" i="3" s="1"/>
  <c r="E61" i="3"/>
  <c r="AF61" i="3" s="1"/>
  <c r="E69" i="3"/>
  <c r="AF69" i="3" s="1"/>
  <c r="E77" i="3"/>
  <c r="AF77" i="3" s="1"/>
  <c r="E85" i="3"/>
  <c r="AF85" i="3" s="1"/>
  <c r="E98" i="3"/>
  <c r="AF98" i="3" s="1"/>
  <c r="E108" i="3"/>
  <c r="AF108" i="3" s="1"/>
  <c r="E167" i="3"/>
  <c r="AF167" i="3" s="1"/>
  <c r="E142" i="3"/>
  <c r="AF142" i="3" s="1"/>
  <c r="E123" i="3"/>
  <c r="AF123" i="3" s="1"/>
  <c r="E131" i="3"/>
  <c r="AF131" i="3" s="1"/>
  <c r="E335" i="3"/>
  <c r="AF335" i="3" s="1"/>
  <c r="E262" i="3"/>
  <c r="AF262" i="3" s="1"/>
  <c r="G223" i="3"/>
  <c r="AH223" i="3" s="1"/>
  <c r="G189" i="3"/>
  <c r="AH189" i="3" s="1"/>
  <c r="G79" i="3"/>
  <c r="AH79" i="3" s="1"/>
  <c r="G87" i="3"/>
  <c r="AH87" i="3" s="1"/>
  <c r="G92" i="3"/>
  <c r="AH92" i="3" s="1"/>
  <c r="G238" i="3"/>
  <c r="AH238" i="3" s="1"/>
  <c r="G165" i="3"/>
  <c r="AH165" i="3" s="1"/>
  <c r="G136" i="3"/>
  <c r="AH136" i="3" s="1"/>
  <c r="G144" i="3"/>
  <c r="AH144" i="3" s="1"/>
  <c r="G125" i="3"/>
  <c r="AH125" i="3" s="1"/>
  <c r="G133" i="3"/>
  <c r="AH133" i="3" s="1"/>
  <c r="G257" i="3"/>
  <c r="AH257" i="3" s="1"/>
  <c r="G268" i="3"/>
  <c r="AH268" i="3" s="1"/>
  <c r="F588" i="3"/>
  <c r="AG588" i="3" s="1"/>
  <c r="F586" i="3"/>
  <c r="AG586" i="3" s="1"/>
  <c r="F587" i="3"/>
  <c r="AG587" i="3" s="1"/>
  <c r="F101" i="3"/>
  <c r="AG101" i="3" s="1"/>
  <c r="F608" i="3"/>
  <c r="AG608" i="3" s="1"/>
  <c r="F605" i="3"/>
  <c r="AG605" i="3" s="1"/>
  <c r="F603" i="3"/>
  <c r="AG603" i="3" s="1"/>
  <c r="F601" i="3"/>
  <c r="AG601" i="3" s="1"/>
  <c r="F580" i="3"/>
  <c r="AG580" i="3" s="1"/>
  <c r="F578" i="3"/>
  <c r="AG578" i="3" s="1"/>
  <c r="F568" i="3"/>
  <c r="AG568" i="3" s="1"/>
  <c r="F566" i="3"/>
  <c r="AG566" i="3" s="1"/>
  <c r="F543" i="3"/>
  <c r="AG543" i="3" s="1"/>
  <c r="F541" i="3"/>
  <c r="AG541" i="3" s="1"/>
  <c r="F522" i="3"/>
  <c r="AG522" i="3" s="1"/>
  <c r="F520" i="3"/>
  <c r="AG520" i="3" s="1"/>
  <c r="F518" i="3"/>
  <c r="AG518" i="3" s="1"/>
  <c r="F515" i="3"/>
  <c r="AG515" i="3" s="1"/>
  <c r="F597" i="3"/>
  <c r="AG597" i="3" s="1"/>
  <c r="F594" i="3"/>
  <c r="AG594" i="3" s="1"/>
  <c r="F592" i="3"/>
  <c r="AG592" i="3" s="1"/>
  <c r="F589" i="3"/>
  <c r="AG589" i="3" s="1"/>
  <c r="F577" i="3"/>
  <c r="AG577" i="3" s="1"/>
  <c r="F575" i="3"/>
  <c r="AG575" i="3" s="1"/>
  <c r="F573" i="3"/>
  <c r="AG573" i="3" s="1"/>
  <c r="F565" i="3"/>
  <c r="AG565" i="3" s="1"/>
  <c r="F563" i="3"/>
  <c r="AG563" i="3" s="1"/>
  <c r="F561" i="3"/>
  <c r="AG561" i="3" s="1"/>
  <c r="F547" i="3"/>
  <c r="AG547" i="3" s="1"/>
  <c r="F545" i="3"/>
  <c r="AG545" i="3" s="1"/>
  <c r="F530" i="3"/>
  <c r="AG530" i="3" s="1"/>
  <c r="F528" i="3"/>
  <c r="AG528" i="3" s="1"/>
  <c r="F526" i="3"/>
  <c r="AG526" i="3" s="1"/>
  <c r="F524" i="3"/>
  <c r="AG524" i="3" s="1"/>
  <c r="F585" i="3"/>
  <c r="AG585" i="3" s="1"/>
  <c r="F558" i="3"/>
  <c r="AG558" i="3" s="1"/>
  <c r="F556" i="3"/>
  <c r="AG556" i="3" s="1"/>
  <c r="F551" i="3"/>
  <c r="AG551" i="3" s="1"/>
  <c r="F549" i="3"/>
  <c r="AG549" i="3" s="1"/>
  <c r="F534" i="3"/>
  <c r="AG534" i="3" s="1"/>
  <c r="F532" i="3"/>
  <c r="AG532" i="3" s="1"/>
  <c r="F582" i="3"/>
  <c r="AG582" i="3" s="1"/>
  <c r="F572" i="3"/>
  <c r="AG572" i="3" s="1"/>
  <c r="F570" i="3"/>
  <c r="AG570" i="3" s="1"/>
  <c r="F555" i="3"/>
  <c r="AG555" i="3" s="1"/>
  <c r="F553" i="3"/>
  <c r="AG553" i="3" s="1"/>
  <c r="F538" i="3"/>
  <c r="AG538" i="3" s="1"/>
  <c r="F536" i="3"/>
  <c r="AG536" i="3" s="1"/>
  <c r="F609" i="3"/>
  <c r="AG609" i="3" s="1"/>
  <c r="F607" i="3"/>
  <c r="AG607" i="3" s="1"/>
  <c r="F604" i="3"/>
  <c r="AG604" i="3" s="1"/>
  <c r="F602" i="3"/>
  <c r="AG602" i="3" s="1"/>
  <c r="F599" i="3"/>
  <c r="AG599" i="3" s="1"/>
  <c r="F581" i="3"/>
  <c r="AG581" i="3" s="1"/>
  <c r="F579" i="3"/>
  <c r="AG579" i="3" s="1"/>
  <c r="F569" i="3"/>
  <c r="AG569" i="3" s="1"/>
  <c r="F567" i="3"/>
  <c r="AG567" i="3" s="1"/>
  <c r="F542" i="3"/>
  <c r="AG542" i="3" s="1"/>
  <c r="F540" i="3"/>
  <c r="AG540" i="3" s="1"/>
  <c r="F523" i="3"/>
  <c r="AG523" i="3" s="1"/>
  <c r="F521" i="3"/>
  <c r="AG521" i="3" s="1"/>
  <c r="F519" i="3"/>
  <c r="AG519" i="3" s="1"/>
  <c r="F516" i="3"/>
  <c r="AG516" i="3" s="1"/>
  <c r="F514" i="3"/>
  <c r="AG514" i="3" s="1"/>
  <c r="F598" i="3"/>
  <c r="AG598" i="3" s="1"/>
  <c r="F596" i="3"/>
  <c r="AG596" i="3" s="1"/>
  <c r="F593" i="3"/>
  <c r="AG593" i="3" s="1"/>
  <c r="F591" i="3"/>
  <c r="AG591" i="3" s="1"/>
  <c r="F576" i="3"/>
  <c r="AG576" i="3" s="1"/>
  <c r="F574" i="3"/>
  <c r="AG574" i="3" s="1"/>
  <c r="F564" i="3"/>
  <c r="AG564" i="3" s="1"/>
  <c r="F562" i="3"/>
  <c r="AG562" i="3" s="1"/>
  <c r="F560" i="3"/>
  <c r="AG560" i="3" s="1"/>
  <c r="F546" i="3"/>
  <c r="AG546" i="3" s="1"/>
  <c r="F544" i="3"/>
  <c r="AG544" i="3" s="1"/>
  <c r="F531" i="3"/>
  <c r="AG531" i="3" s="1"/>
  <c r="F584" i="3"/>
  <c r="AG584" i="3" s="1"/>
  <c r="F583" i="3"/>
  <c r="AG583" i="3" s="1"/>
  <c r="F571" i="3"/>
  <c r="AG571" i="3" s="1"/>
  <c r="F554" i="3"/>
  <c r="AG554" i="3" s="1"/>
  <c r="F552" i="3"/>
  <c r="AG552" i="3" s="1"/>
  <c r="F539" i="3"/>
  <c r="AG539" i="3" s="1"/>
  <c r="F537" i="3"/>
  <c r="AG537" i="3" s="1"/>
  <c r="F513" i="3"/>
  <c r="AG513" i="3" s="1"/>
  <c r="F511" i="3"/>
  <c r="AG511" i="3" s="1"/>
  <c r="F508" i="3"/>
  <c r="AG508" i="3" s="1"/>
  <c r="F506" i="3"/>
  <c r="AG506" i="3" s="1"/>
  <c r="F504" i="3"/>
  <c r="AG504" i="3" s="1"/>
  <c r="F501" i="3"/>
  <c r="AG501" i="3" s="1"/>
  <c r="F499" i="3"/>
  <c r="AG499" i="3" s="1"/>
  <c r="F496" i="3"/>
  <c r="AG496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557" i="3"/>
  <c r="AG557" i="3" s="1"/>
  <c r="F533" i="3"/>
  <c r="AG533" i="3" s="1"/>
  <c r="F509" i="3"/>
  <c r="AG509" i="3" s="1"/>
  <c r="F491" i="3"/>
  <c r="AG491" i="3" s="1"/>
  <c r="F482" i="3"/>
  <c r="AG482" i="3" s="1"/>
  <c r="F474" i="3"/>
  <c r="AG474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559" i="3"/>
  <c r="AG559" i="3" s="1"/>
  <c r="F548" i="3"/>
  <c r="AG548" i="3" s="1"/>
  <c r="F535" i="3"/>
  <c r="AG535" i="3" s="1"/>
  <c r="F502" i="3"/>
  <c r="AG502" i="3" s="1"/>
  <c r="F485" i="3"/>
  <c r="AG485" i="3" s="1"/>
  <c r="F481" i="3"/>
  <c r="AG481" i="3" s="1"/>
  <c r="F476" i="3"/>
  <c r="AG476" i="3" s="1"/>
  <c r="F550" i="3"/>
  <c r="AG550" i="3" s="1"/>
  <c r="F495" i="3"/>
  <c r="AG495" i="3" s="1"/>
  <c r="F507" i="3"/>
  <c r="AG507" i="3" s="1"/>
  <c r="F489" i="3"/>
  <c r="AG489" i="3" s="1"/>
  <c r="F478" i="3"/>
  <c r="AG478" i="3" s="1"/>
  <c r="F500" i="3"/>
  <c r="AG500" i="3" s="1"/>
  <c r="F484" i="3"/>
  <c r="AG484" i="3" s="1"/>
  <c r="F475" i="3"/>
  <c r="AG475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6" i="3"/>
  <c r="AG446" i="3" s="1"/>
  <c r="F444" i="3"/>
  <c r="AG444" i="3" s="1"/>
  <c r="F442" i="3"/>
  <c r="AG442" i="3" s="1"/>
  <c r="F529" i="3"/>
  <c r="AG529" i="3" s="1"/>
  <c r="F527" i="3"/>
  <c r="AG527" i="3" s="1"/>
  <c r="F525" i="3"/>
  <c r="AG525" i="3" s="1"/>
  <c r="F512" i="3"/>
  <c r="AG512" i="3" s="1"/>
  <c r="F493" i="3"/>
  <c r="AG493" i="3" s="1"/>
  <c r="F483" i="3"/>
  <c r="AG483" i="3" s="1"/>
  <c r="F480" i="3"/>
  <c r="AG480" i="3" s="1"/>
  <c r="F477" i="3"/>
  <c r="AG477" i="3" s="1"/>
  <c r="F505" i="3"/>
  <c r="AG505" i="3" s="1"/>
  <c r="F487" i="3"/>
  <c r="AG487" i="3" s="1"/>
  <c r="F424" i="3"/>
  <c r="AG424" i="3" s="1"/>
  <c r="F421" i="3"/>
  <c r="AG421" i="3" s="1"/>
  <c r="F497" i="3"/>
  <c r="AG497" i="3" s="1"/>
  <c r="F436" i="3"/>
  <c r="AG436" i="3" s="1"/>
  <c r="F427" i="3"/>
  <c r="AG427" i="3" s="1"/>
  <c r="F413" i="3"/>
  <c r="AG413" i="3" s="1"/>
  <c r="F410" i="3"/>
  <c r="AG410" i="3" s="1"/>
  <c r="F407" i="3"/>
  <c r="AG407" i="3" s="1"/>
  <c r="F430" i="3"/>
  <c r="AG430" i="3" s="1"/>
  <c r="F420" i="3"/>
  <c r="AG420" i="3" s="1"/>
  <c r="F416" i="3"/>
  <c r="AG416" i="3" s="1"/>
  <c r="F426" i="3"/>
  <c r="AG426" i="3" s="1"/>
  <c r="F423" i="3"/>
  <c r="AG423" i="3" s="1"/>
  <c r="F409" i="3"/>
  <c r="AG409" i="3" s="1"/>
  <c r="F404" i="3"/>
  <c r="AG404" i="3" s="1"/>
  <c r="F402" i="3"/>
  <c r="AG402" i="3" s="1"/>
  <c r="F400" i="3"/>
  <c r="AG400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440" i="3"/>
  <c r="AG440" i="3" s="1"/>
  <c r="F434" i="3"/>
  <c r="AG434" i="3" s="1"/>
  <c r="F415" i="3"/>
  <c r="AG415" i="3" s="1"/>
  <c r="F412" i="3"/>
  <c r="AG412" i="3" s="1"/>
  <c r="F479" i="3"/>
  <c r="AG479" i="3" s="1"/>
  <c r="F438" i="3"/>
  <c r="AG438" i="3" s="1"/>
  <c r="F428" i="3"/>
  <c r="AG428" i="3" s="1"/>
  <c r="F425" i="3"/>
  <c r="AG425" i="3" s="1"/>
  <c r="F411" i="3"/>
  <c r="AG411" i="3" s="1"/>
  <c r="F432" i="3"/>
  <c r="AG432" i="3" s="1"/>
  <c r="F418" i="3"/>
  <c r="AG418" i="3" s="1"/>
  <c r="F414" i="3"/>
  <c r="AG414" i="3" s="1"/>
  <c r="F408" i="3"/>
  <c r="AG408" i="3" s="1"/>
  <c r="F405" i="3"/>
  <c r="AG405" i="3" s="1"/>
  <c r="F403" i="3"/>
  <c r="AG403" i="3" s="1"/>
  <c r="F401" i="3"/>
  <c r="AG401" i="3" s="1"/>
  <c r="F399" i="3"/>
  <c r="AG399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0" i="3"/>
  <c r="AG370" i="3" s="1"/>
  <c r="F352" i="3"/>
  <c r="AG352" i="3" s="1"/>
  <c r="F346" i="3"/>
  <c r="AG346" i="3" s="1"/>
  <c r="F343" i="3"/>
  <c r="AG343" i="3" s="1"/>
  <c r="F340" i="3"/>
  <c r="AG340" i="3" s="1"/>
  <c r="F338" i="3"/>
  <c r="AG338" i="3" s="1"/>
  <c r="F332" i="3"/>
  <c r="AG332" i="3" s="1"/>
  <c r="F330" i="3"/>
  <c r="AG330" i="3" s="1"/>
  <c r="F327" i="3"/>
  <c r="AG327" i="3" s="1"/>
  <c r="F325" i="3"/>
  <c r="AG325" i="3" s="1"/>
  <c r="F321" i="3"/>
  <c r="AG321" i="3" s="1"/>
  <c r="F318" i="3"/>
  <c r="AG318" i="3" s="1"/>
  <c r="F316" i="3"/>
  <c r="AG316" i="3" s="1"/>
  <c r="F313" i="3"/>
  <c r="AG313" i="3" s="1"/>
  <c r="F310" i="3"/>
  <c r="AG310" i="3" s="1"/>
  <c r="F308" i="3"/>
  <c r="AG308" i="3" s="1"/>
  <c r="AG311" i="3" s="1"/>
  <c r="F305" i="3"/>
  <c r="AG305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365" i="3"/>
  <c r="F361" i="3"/>
  <c r="AG361" i="3" s="1"/>
  <c r="F356" i="3"/>
  <c r="AG356" i="3" s="1"/>
  <c r="F429" i="3"/>
  <c r="AG429" i="3" s="1"/>
  <c r="F369" i="3"/>
  <c r="AG369" i="3" s="1"/>
  <c r="F364" i="3"/>
  <c r="AG364" i="3" s="1"/>
  <c r="F360" i="3"/>
  <c r="AG360" i="3" s="1"/>
  <c r="F348" i="3"/>
  <c r="AG348" i="3" s="1"/>
  <c r="F367" i="3"/>
  <c r="AG367" i="3" s="1"/>
  <c r="F355" i="3"/>
  <c r="AG355" i="3" s="1"/>
  <c r="F351" i="3"/>
  <c r="AG351" i="3" s="1"/>
  <c r="F347" i="3"/>
  <c r="AG347" i="3" s="1"/>
  <c r="F344" i="3"/>
  <c r="AG344" i="3" s="1"/>
  <c r="F342" i="3"/>
  <c r="AG342" i="3" s="1"/>
  <c r="F339" i="3"/>
  <c r="AG339" i="3" s="1"/>
  <c r="F336" i="3"/>
  <c r="AG336" i="3" s="1"/>
  <c r="F334" i="3"/>
  <c r="AG334" i="3" s="1"/>
  <c r="F331" i="3"/>
  <c r="AG331" i="3" s="1"/>
  <c r="F329" i="3"/>
  <c r="AG329" i="3" s="1"/>
  <c r="F326" i="3"/>
  <c r="AG326" i="3" s="1"/>
  <c r="F324" i="3"/>
  <c r="AG324" i="3" s="1"/>
  <c r="F319" i="3"/>
  <c r="AG319" i="3" s="1"/>
  <c r="F314" i="3"/>
  <c r="AG314" i="3" s="1"/>
  <c r="F312" i="3"/>
  <c r="AG312" i="3" s="1"/>
  <c r="F309" i="3"/>
  <c r="AG309" i="3" s="1"/>
  <c r="F306" i="3"/>
  <c r="AG306" i="3" s="1"/>
  <c r="F304" i="3"/>
  <c r="AG304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419" i="3"/>
  <c r="AG419" i="3" s="1"/>
  <c r="F406" i="3"/>
  <c r="AG406" i="3" s="1"/>
  <c r="F373" i="3"/>
  <c r="AG373" i="3" s="1"/>
  <c r="F366" i="3"/>
  <c r="AG366" i="3" s="1"/>
  <c r="F363" i="3"/>
  <c r="AG363" i="3" s="1"/>
  <c r="F359" i="3"/>
  <c r="AG359" i="3" s="1"/>
  <c r="F422" i="3"/>
  <c r="AG422" i="3" s="1"/>
  <c r="F371" i="3"/>
  <c r="AG371" i="3" s="1"/>
  <c r="F255" i="3"/>
  <c r="AG255" i="3" s="1"/>
  <c r="F249" i="3"/>
  <c r="AG249" i="3" s="1"/>
  <c r="F245" i="3"/>
  <c r="AG245" i="3" s="1"/>
  <c r="F242" i="3"/>
  <c r="AG242" i="3" s="1"/>
  <c r="F239" i="3"/>
  <c r="AG239" i="3" s="1"/>
  <c r="F237" i="3"/>
  <c r="AG237" i="3" s="1"/>
  <c r="F234" i="3"/>
  <c r="AG234" i="3" s="1"/>
  <c r="F232" i="3"/>
  <c r="AG232" i="3" s="1"/>
  <c r="F227" i="3"/>
  <c r="AG227" i="3" s="1"/>
  <c r="F222" i="3"/>
  <c r="AG222" i="3" s="1"/>
  <c r="F219" i="3"/>
  <c r="AG219" i="3" s="1"/>
  <c r="F206" i="3"/>
  <c r="AG206" i="3" s="1"/>
  <c r="F204" i="3"/>
  <c r="AG204" i="3" s="1"/>
  <c r="F201" i="3"/>
  <c r="AG201" i="3" s="1"/>
  <c r="F198" i="3"/>
  <c r="AG198" i="3" s="1"/>
  <c r="F196" i="3"/>
  <c r="AG196" i="3" s="1"/>
  <c r="F193" i="3"/>
  <c r="AG193" i="3" s="1"/>
  <c r="F190" i="3"/>
  <c r="AG190" i="3" s="1"/>
  <c r="F188" i="3"/>
  <c r="AG188" i="3" s="1"/>
  <c r="F182" i="3"/>
  <c r="AG182" i="3" s="1"/>
  <c r="F177" i="3"/>
  <c r="AG177" i="3" s="1"/>
  <c r="F175" i="3"/>
  <c r="AG175" i="3" s="1"/>
  <c r="F172" i="3"/>
  <c r="AG172" i="3" s="1"/>
  <c r="F169" i="3"/>
  <c r="AG169" i="3" s="1"/>
  <c r="F160" i="3"/>
  <c r="AG160" i="3" s="1"/>
  <c r="F158" i="3"/>
  <c r="AG158" i="3" s="1"/>
  <c r="F152" i="3"/>
  <c r="AG152" i="3" s="1"/>
  <c r="F149" i="3"/>
  <c r="AG149" i="3" s="1"/>
  <c r="F147" i="3"/>
  <c r="AG147" i="3" s="1"/>
  <c r="F350" i="3"/>
  <c r="AG350" i="3" s="1"/>
  <c r="F372" i="3"/>
  <c r="AG372" i="3" s="1"/>
  <c r="F354" i="3"/>
  <c r="AG354" i="3" s="1"/>
  <c r="F277" i="3"/>
  <c r="AG277" i="3" s="1"/>
  <c r="F276" i="3"/>
  <c r="AG276" i="3" s="1"/>
  <c r="F274" i="3"/>
  <c r="AG274" i="3" s="1"/>
  <c r="F267" i="3"/>
  <c r="AG267" i="3" s="1"/>
  <c r="F103" i="3"/>
  <c r="AG103" i="3" s="1"/>
  <c r="F94" i="3"/>
  <c r="AG94" i="3" s="1"/>
  <c r="F358" i="3"/>
  <c r="AG358" i="3" s="1"/>
  <c r="F253" i="3"/>
  <c r="AG253" i="3" s="1"/>
  <c r="F251" i="3"/>
  <c r="AG251" i="3" s="1"/>
  <c r="F248" i="3"/>
  <c r="AG248" i="3" s="1"/>
  <c r="F243" i="3"/>
  <c r="AG243" i="3" s="1"/>
  <c r="F241" i="3"/>
  <c r="AG241" i="3" s="1"/>
  <c r="F235" i="3"/>
  <c r="AG235" i="3" s="1"/>
  <c r="F230" i="3"/>
  <c r="AG230" i="3" s="1"/>
  <c r="F225" i="3"/>
  <c r="AG225" i="3" s="1"/>
  <c r="F220" i="3"/>
  <c r="AG220" i="3" s="1"/>
  <c r="F208" i="3"/>
  <c r="AG208" i="3" s="1"/>
  <c r="F205" i="3"/>
  <c r="AG205" i="3" s="1"/>
  <c r="F202" i="3"/>
  <c r="AG202" i="3" s="1"/>
  <c r="F200" i="3"/>
  <c r="AG200" i="3" s="1"/>
  <c r="F197" i="3"/>
  <c r="AG197" i="3" s="1"/>
  <c r="F194" i="3"/>
  <c r="AG194" i="3" s="1"/>
  <c r="F192" i="3"/>
  <c r="AG192" i="3" s="1"/>
  <c r="F186" i="3"/>
  <c r="AG186" i="3" s="1"/>
  <c r="F184" i="3"/>
  <c r="AG184" i="3" s="1"/>
  <c r="F181" i="3"/>
  <c r="AG181" i="3" s="1"/>
  <c r="F179" i="3"/>
  <c r="AG179" i="3" s="1"/>
  <c r="F176" i="3"/>
  <c r="AG176" i="3" s="1"/>
  <c r="F173" i="3"/>
  <c r="AG173" i="3" s="1"/>
  <c r="F171" i="3"/>
  <c r="AG171" i="3" s="1"/>
  <c r="F168" i="3"/>
  <c r="AG168" i="3" s="1"/>
  <c r="F162" i="3"/>
  <c r="AG162" i="3" s="1"/>
  <c r="F159" i="3"/>
  <c r="AG159" i="3" s="1"/>
  <c r="F156" i="3"/>
  <c r="AG156" i="3" s="1"/>
  <c r="F154" i="3"/>
  <c r="AG154" i="3" s="1"/>
  <c r="F151" i="3"/>
  <c r="AG151" i="3" s="1"/>
  <c r="F148" i="3"/>
  <c r="AG148" i="3" s="1"/>
  <c r="F272" i="3"/>
  <c r="AG272" i="3" s="1"/>
  <c r="F265" i="3"/>
  <c r="AG265" i="3" s="1"/>
  <c r="F362" i="3"/>
  <c r="AG362" i="3" s="1"/>
  <c r="F264" i="3"/>
  <c r="AG264" i="3" s="1"/>
  <c r="F270" i="3"/>
  <c r="AG270" i="3" s="1"/>
  <c r="F100" i="3"/>
  <c r="AG100" i="3" s="1"/>
  <c r="F96" i="3"/>
  <c r="AG96" i="3" s="1"/>
  <c r="F93" i="3"/>
  <c r="AG93" i="3" s="1"/>
  <c r="F116" i="3"/>
  <c r="AG116" i="3" s="1"/>
  <c r="E216" i="3"/>
  <c r="AF216" i="3" s="1"/>
  <c r="E185" i="3"/>
  <c r="AF185" i="3" s="1"/>
  <c r="E53" i="3"/>
  <c r="AF53" i="3" s="1"/>
  <c r="E62" i="3"/>
  <c r="AF62" i="3" s="1"/>
  <c r="E70" i="3"/>
  <c r="AF70" i="3" s="1"/>
  <c r="E78" i="3"/>
  <c r="AF78" i="3" s="1"/>
  <c r="E86" i="3"/>
  <c r="AF86" i="3" s="1"/>
  <c r="E99" i="3"/>
  <c r="AF99" i="3" s="1"/>
  <c r="E109" i="3"/>
  <c r="AF109" i="3" s="1"/>
  <c r="E164" i="3"/>
  <c r="AF164" i="3" s="1"/>
  <c r="E132" i="3"/>
  <c r="AF132" i="3" s="1"/>
  <c r="E256" i="3"/>
  <c r="AF256" i="3" s="1"/>
  <c r="E263" i="3"/>
  <c r="AF263" i="3" s="1"/>
  <c r="G6" i="3"/>
  <c r="AH6" i="3" s="1"/>
  <c r="E103" i="3"/>
  <c r="AF103" i="3" s="1"/>
  <c r="N315" i="3"/>
  <c r="P52" i="1" s="1"/>
  <c r="M349" i="3"/>
  <c r="O65" i="1" s="1"/>
  <c r="M337" i="3"/>
  <c r="O62" i="1" s="1"/>
  <c r="I610" i="3"/>
  <c r="I595" i="3"/>
  <c r="I600" i="3"/>
  <c r="I606" i="3"/>
  <c r="I503" i="3"/>
  <c r="M503" i="3"/>
  <c r="M510" i="3"/>
  <c r="K600" i="3"/>
  <c r="K610" i="3"/>
  <c r="K606" i="3"/>
  <c r="N150" i="3"/>
  <c r="P15" i="1" s="1"/>
  <c r="J207" i="3"/>
  <c r="L31" i="1" s="1"/>
  <c r="N250" i="3"/>
  <c r="P39" i="1" s="1"/>
  <c r="L102" i="3"/>
  <c r="N12" i="1" s="1"/>
  <c r="L153" i="3"/>
  <c r="N16" i="1" s="1"/>
  <c r="L157" i="3"/>
  <c r="N17" i="1" s="1"/>
  <c r="L161" i="3"/>
  <c r="N18" i="1" s="1"/>
  <c r="H170" i="3"/>
  <c r="L170" i="3"/>
  <c r="N19" i="1" s="1"/>
  <c r="L174" i="3"/>
  <c r="N23" i="1" s="1"/>
  <c r="L178" i="3"/>
  <c r="N24" i="1" s="1"/>
  <c r="L187" i="3"/>
  <c r="N26" i="1" s="1"/>
  <c r="L191" i="3"/>
  <c r="N27" i="1" s="1"/>
  <c r="L195" i="3"/>
  <c r="N28" i="1" s="1"/>
  <c r="L199" i="3"/>
  <c r="N29" i="1" s="1"/>
  <c r="L203" i="3"/>
  <c r="N30" i="1" s="1"/>
  <c r="L231" i="3"/>
  <c r="N34" i="1" s="1"/>
  <c r="L240" i="3"/>
  <c r="N37" i="1" s="1"/>
  <c r="L244" i="3"/>
  <c r="N38" i="1" s="1"/>
  <c r="L254" i="3"/>
  <c r="N45" i="1" s="1"/>
  <c r="L271" i="3"/>
  <c r="N60" i="1" s="1"/>
  <c r="L275" i="3"/>
  <c r="N59" i="1" s="1"/>
  <c r="L307" i="3"/>
  <c r="N50" i="1" s="1"/>
  <c r="L315" i="3"/>
  <c r="N52" i="1" s="1"/>
  <c r="L320" i="3"/>
  <c r="N53" i="1" s="1"/>
  <c r="L328" i="3"/>
  <c r="N54" i="1" s="1"/>
  <c r="L337" i="3"/>
  <c r="N62" i="1" s="1"/>
  <c r="L341" i="3"/>
  <c r="N63" i="1" s="1"/>
  <c r="L345" i="3"/>
  <c r="N64" i="1" s="1"/>
  <c r="L349" i="3"/>
  <c r="N65" i="1" s="1"/>
  <c r="L353" i="3"/>
  <c r="N66" i="1" s="1"/>
  <c r="L357" i="3"/>
  <c r="N67" i="1" s="1"/>
  <c r="J503" i="3"/>
  <c r="M102" i="3"/>
  <c r="O12" i="1" s="1"/>
  <c r="J161" i="3"/>
  <c r="L18" i="1" s="1"/>
  <c r="N170" i="3"/>
  <c r="P19" i="1" s="1"/>
  <c r="J183" i="3"/>
  <c r="L25" i="1" s="1"/>
  <c r="J191" i="3"/>
  <c r="L27" i="1" s="1"/>
  <c r="N199" i="3"/>
  <c r="P29" i="1" s="1"/>
  <c r="J203" i="3"/>
  <c r="L30" i="1" s="1"/>
  <c r="N231" i="3"/>
  <c r="P34" i="1" s="1"/>
  <c r="J231" i="3"/>
  <c r="L34" i="1" s="1"/>
  <c r="J254" i="3"/>
  <c r="L45" i="1" s="1"/>
  <c r="N254" i="3"/>
  <c r="P45" i="1" s="1"/>
  <c r="J315" i="3"/>
  <c r="L52" i="1" s="1"/>
  <c r="J333" i="3"/>
  <c r="L61" i="1" s="1"/>
  <c r="J341" i="3"/>
  <c r="L63" i="1" s="1"/>
  <c r="N349" i="3"/>
  <c r="P65" i="1" s="1"/>
  <c r="N102" i="3"/>
  <c r="P12" i="1" s="1"/>
  <c r="K590" i="3"/>
  <c r="H221" i="3"/>
  <c r="L590" i="3"/>
  <c r="M590" i="3"/>
  <c r="N590" i="3"/>
  <c r="H590" i="3"/>
  <c r="I590" i="3"/>
  <c r="J590" i="3"/>
  <c r="H311" i="3"/>
  <c r="J517" i="3"/>
  <c r="K102" i="3"/>
  <c r="M12" i="1" s="1"/>
  <c r="I315" i="3"/>
  <c r="K52" i="1" s="1"/>
  <c r="I337" i="3"/>
  <c r="K62" i="1" s="1"/>
  <c r="I102" i="3"/>
  <c r="K12" i="1" s="1"/>
  <c r="J102" i="3"/>
  <c r="L12" i="1" s="1"/>
  <c r="K150" i="3"/>
  <c r="M15" i="1" s="1"/>
  <c r="K153" i="3"/>
  <c r="M16" i="1" s="1"/>
  <c r="K157" i="3"/>
  <c r="M17" i="1" s="1"/>
  <c r="K174" i="3"/>
  <c r="M23" i="1" s="1"/>
  <c r="K178" i="3"/>
  <c r="M24" i="1" s="1"/>
  <c r="K187" i="3"/>
  <c r="M26" i="1" s="1"/>
  <c r="K199" i="3"/>
  <c r="M29" i="1" s="1"/>
  <c r="K226" i="3"/>
  <c r="M33" i="1" s="1"/>
  <c r="K240" i="3"/>
  <c r="M37" i="1" s="1"/>
  <c r="K254" i="3"/>
  <c r="M45" i="1" s="1"/>
  <c r="K275" i="3"/>
  <c r="M59" i="1" s="1"/>
  <c r="K315" i="3"/>
  <c r="M52" i="1" s="1"/>
  <c r="K320" i="3"/>
  <c r="M53" i="1" s="1"/>
  <c r="K357" i="3"/>
  <c r="M67" i="1" s="1"/>
  <c r="H600" i="3"/>
  <c r="H102" i="3"/>
  <c r="J12" i="1" s="1"/>
  <c r="K517" i="3"/>
  <c r="I157" i="3"/>
  <c r="K17" i="1" s="1"/>
  <c r="M187" i="3"/>
  <c r="O26" i="1" s="1"/>
  <c r="I231" i="3"/>
  <c r="K34" i="1" s="1"/>
  <c r="I236" i="3"/>
  <c r="K36" i="1" s="1"/>
  <c r="M320" i="3"/>
  <c r="O53" i="1" s="1"/>
  <c r="N153" i="3"/>
  <c r="P16" i="1" s="1"/>
  <c r="N157" i="3"/>
  <c r="P17" i="1" s="1"/>
  <c r="J174" i="3"/>
  <c r="L23" i="1" s="1"/>
  <c r="N183" i="3"/>
  <c r="P25" i="1" s="1"/>
  <c r="N195" i="3"/>
  <c r="P28" i="1" s="1"/>
  <c r="N203" i="3"/>
  <c r="P30" i="1" s="1"/>
  <c r="N207" i="3"/>
  <c r="P31" i="1" s="1"/>
  <c r="J226" i="3"/>
  <c r="L33" i="1" s="1"/>
  <c r="N226" i="3"/>
  <c r="P33" i="1" s="1"/>
  <c r="N236" i="3"/>
  <c r="P36" i="1" s="1"/>
  <c r="J240" i="3"/>
  <c r="L37" i="1" s="1"/>
  <c r="N244" i="3"/>
  <c r="P38" i="1" s="1"/>
  <c r="J244" i="3"/>
  <c r="L38" i="1" s="1"/>
  <c r="J250" i="3"/>
  <c r="L39" i="1" s="1"/>
  <c r="N271" i="3"/>
  <c r="P60" i="1" s="1"/>
  <c r="N275" i="3"/>
  <c r="P59" i="1" s="1"/>
  <c r="N320" i="3"/>
  <c r="P53" i="1" s="1"/>
  <c r="N341" i="3"/>
  <c r="P63" i="1" s="1"/>
  <c r="J345" i="3"/>
  <c r="L64" i="1" s="1"/>
  <c r="J353" i="3"/>
  <c r="L66" i="1" s="1"/>
  <c r="H153" i="3"/>
  <c r="H174" i="3"/>
  <c r="H226" i="3"/>
  <c r="H244" i="3"/>
  <c r="H254" i="3"/>
  <c r="H275" i="3"/>
  <c r="H320" i="3"/>
  <c r="H345" i="3"/>
  <c r="H349" i="3"/>
  <c r="H357" i="3"/>
  <c r="J74" i="1"/>
  <c r="J76" i="1"/>
  <c r="H195" i="3"/>
  <c r="H236" i="3"/>
  <c r="H178" i="3"/>
  <c r="H187" i="3"/>
  <c r="H199" i="3"/>
  <c r="H207" i="3"/>
  <c r="H157" i="3"/>
  <c r="J75" i="1"/>
  <c r="J78" i="1"/>
  <c r="L207" i="3"/>
  <c r="N31" i="1" s="1"/>
  <c r="H341" i="3"/>
  <c r="L595" i="3"/>
  <c r="L221" i="3"/>
  <c r="N32" i="1" s="1"/>
  <c r="L333" i="3"/>
  <c r="N61" i="1" s="1"/>
  <c r="J271" i="3"/>
  <c r="L60" i="1" s="1"/>
  <c r="N307" i="3"/>
  <c r="P50" i="1" s="1"/>
  <c r="L417" i="3"/>
  <c r="J600" i="3"/>
  <c r="L226" i="3"/>
  <c r="N33" i="1" s="1"/>
  <c r="M368" i="3"/>
  <c r="L368" i="3"/>
  <c r="L517" i="3"/>
  <c r="N353" i="3"/>
  <c r="P66" i="1" s="1"/>
  <c r="J357" i="3"/>
  <c r="L67" i="1" s="1"/>
  <c r="L236" i="3"/>
  <c r="N36" i="1" s="1"/>
  <c r="M178" i="3"/>
  <c r="O24" i="1" s="1"/>
  <c r="M250" i="3"/>
  <c r="O39" i="1" s="1"/>
  <c r="I254" i="3"/>
  <c r="K45" i="1" s="1"/>
  <c r="I357" i="3"/>
  <c r="K67" i="1" s="1"/>
  <c r="L250" i="3"/>
  <c r="N39" i="1" s="1"/>
  <c r="J153" i="3"/>
  <c r="L16" i="1" s="1"/>
  <c r="N240" i="3"/>
  <c r="P37" i="1" s="1"/>
  <c r="N161" i="3"/>
  <c r="P18" i="1" s="1"/>
  <c r="N178" i="3"/>
  <c r="P24" i="1" s="1"/>
  <c r="N191" i="3"/>
  <c r="P27" i="1" s="1"/>
  <c r="L600" i="3"/>
  <c r="I153" i="3"/>
  <c r="K16" i="1" s="1"/>
  <c r="M153" i="3"/>
  <c r="O16" i="1" s="1"/>
  <c r="M157" i="3"/>
  <c r="O17" i="1" s="1"/>
  <c r="I174" i="3"/>
  <c r="K23" i="1" s="1"/>
  <c r="M174" i="3"/>
  <c r="O23" i="1" s="1"/>
  <c r="M195" i="3"/>
  <c r="O28" i="1" s="1"/>
  <c r="M199" i="3"/>
  <c r="O29" i="1" s="1"/>
  <c r="M207" i="3"/>
  <c r="O31" i="1" s="1"/>
  <c r="I207" i="3"/>
  <c r="K31" i="1" s="1"/>
  <c r="M226" i="3"/>
  <c r="O33" i="1" s="1"/>
  <c r="M236" i="3"/>
  <c r="O36" i="1" s="1"/>
  <c r="I244" i="3"/>
  <c r="K38" i="1" s="1"/>
  <c r="M244" i="3"/>
  <c r="O38" i="1" s="1"/>
  <c r="M254" i="3"/>
  <c r="O45" i="1" s="1"/>
  <c r="M271" i="3"/>
  <c r="O60" i="1" s="1"/>
  <c r="M275" i="3"/>
  <c r="O59" i="1" s="1"/>
  <c r="M307" i="3"/>
  <c r="O50" i="1" s="1"/>
  <c r="I320" i="3"/>
  <c r="K53" i="1" s="1"/>
  <c r="I345" i="3"/>
  <c r="K64" i="1" s="1"/>
  <c r="I349" i="3"/>
  <c r="K65" i="1" s="1"/>
  <c r="K333" i="3"/>
  <c r="M61" i="1" s="1"/>
  <c r="K337" i="3"/>
  <c r="M62" i="1" s="1"/>
  <c r="K341" i="3"/>
  <c r="M63" i="1" s="1"/>
  <c r="K345" i="3"/>
  <c r="M64" i="1" s="1"/>
  <c r="K349" i="3"/>
  <c r="M65" i="1" s="1"/>
  <c r="K368" i="3"/>
  <c r="N187" i="3"/>
  <c r="P26" i="1" s="1"/>
  <c r="J195" i="3"/>
  <c r="L28" i="1" s="1"/>
  <c r="N221" i="3"/>
  <c r="P32" i="1" s="1"/>
  <c r="I328" i="3"/>
  <c r="K54" i="1" s="1"/>
  <c r="I417" i="3"/>
  <c r="J150" i="3"/>
  <c r="L15" i="1" s="1"/>
  <c r="J328" i="3"/>
  <c r="L54" i="1" s="1"/>
  <c r="J368" i="3"/>
  <c r="J417" i="3"/>
  <c r="J510" i="3"/>
  <c r="K117" i="3"/>
  <c r="M13" i="1" s="1"/>
  <c r="L117" i="3"/>
  <c r="N13" i="1" s="1"/>
  <c r="I150" i="3"/>
  <c r="K15" i="1" s="1"/>
  <c r="I161" i="3"/>
  <c r="K18" i="1" s="1"/>
  <c r="I191" i="3"/>
  <c r="K27" i="1" s="1"/>
  <c r="I333" i="3"/>
  <c r="K61" i="1" s="1"/>
  <c r="N328" i="3"/>
  <c r="P54" i="1" s="1"/>
  <c r="N337" i="3"/>
  <c r="P62" i="1" s="1"/>
  <c r="N345" i="3"/>
  <c r="P64" i="1" s="1"/>
  <c r="N357" i="3"/>
  <c r="P67" i="1" s="1"/>
  <c r="N368" i="3"/>
  <c r="N498" i="3"/>
  <c r="N610" i="3"/>
  <c r="N510" i="3"/>
  <c r="H222" i="4"/>
  <c r="H432" i="4" s="1"/>
  <c r="H307" i="3"/>
  <c r="H328" i="3"/>
  <c r="H337" i="3"/>
  <c r="H595" i="3"/>
  <c r="H606" i="3"/>
  <c r="H517" i="3"/>
  <c r="I170" i="3"/>
  <c r="K19" i="1" s="1"/>
  <c r="I178" i="3"/>
  <c r="K24" i="1" s="1"/>
  <c r="I199" i="3"/>
  <c r="K29" i="1" s="1"/>
  <c r="I221" i="3"/>
  <c r="K32" i="1" s="1"/>
  <c r="I307" i="3"/>
  <c r="K50" i="1" s="1"/>
  <c r="I368" i="3"/>
  <c r="J337" i="3"/>
  <c r="L62" i="1" s="1"/>
  <c r="L183" i="3"/>
  <c r="N25" i="1" s="1"/>
  <c r="J606" i="3"/>
  <c r="K195" i="3"/>
  <c r="M28" i="1" s="1"/>
  <c r="K207" i="3"/>
  <c r="M31" i="1" s="1"/>
  <c r="K236" i="3"/>
  <c r="M36" i="1" s="1"/>
  <c r="K244" i="3"/>
  <c r="M38" i="1" s="1"/>
  <c r="K417" i="3"/>
  <c r="H117" i="3"/>
  <c r="H161" i="3"/>
  <c r="H203" i="3"/>
  <c r="H240" i="3"/>
  <c r="H250" i="3"/>
  <c r="H271" i="3"/>
  <c r="H315" i="3"/>
  <c r="I510" i="3"/>
  <c r="J157" i="3"/>
  <c r="L17" i="1" s="1"/>
  <c r="J170" i="3"/>
  <c r="L19" i="1" s="1"/>
  <c r="J178" i="3"/>
  <c r="L24" i="1" s="1"/>
  <c r="J187" i="3"/>
  <c r="L26" i="1" s="1"/>
  <c r="J199" i="3"/>
  <c r="L29" i="1" s="1"/>
  <c r="J221" i="3"/>
  <c r="L32" i="1" s="1"/>
  <c r="J236" i="3"/>
  <c r="L36" i="1" s="1"/>
  <c r="J275" i="3"/>
  <c r="L59" i="1" s="1"/>
  <c r="J307" i="3"/>
  <c r="L50" i="1" s="1"/>
  <c r="J320" i="3"/>
  <c r="L53" i="1" s="1"/>
  <c r="J349" i="3"/>
  <c r="L65" i="1" s="1"/>
  <c r="I95" i="3"/>
  <c r="H183" i="3"/>
  <c r="H191" i="3"/>
  <c r="H231" i="3"/>
  <c r="H333" i="3"/>
  <c r="H353" i="3"/>
  <c r="I203" i="3"/>
  <c r="K30" i="1" s="1"/>
  <c r="H266" i="3"/>
  <c r="H368" i="3"/>
  <c r="K203" i="3"/>
  <c r="M30" i="1" s="1"/>
  <c r="M95" i="3"/>
  <c r="M117" i="3"/>
  <c r="O13" i="1" s="1"/>
  <c r="I275" i="3"/>
  <c r="K59" i="1" s="1"/>
  <c r="J95" i="3"/>
  <c r="L95" i="3"/>
  <c r="L150" i="3"/>
  <c r="N15" i="1" s="1"/>
  <c r="H95" i="3"/>
  <c r="H417" i="3"/>
  <c r="H498" i="3"/>
  <c r="H510" i="3"/>
  <c r="J117" i="3"/>
  <c r="L13" i="1" s="1"/>
  <c r="H150" i="3"/>
  <c r="I183" i="3"/>
  <c r="K25" i="1" s="1"/>
  <c r="I240" i="3"/>
  <c r="K37" i="1" s="1"/>
  <c r="I250" i="3"/>
  <c r="K39" i="1" s="1"/>
  <c r="I271" i="3"/>
  <c r="K60" i="1" s="1"/>
  <c r="I341" i="3"/>
  <c r="K63" i="1" s="1"/>
  <c r="I353" i="3"/>
  <c r="K66" i="1" s="1"/>
  <c r="K95" i="3"/>
  <c r="K161" i="3"/>
  <c r="M18" i="1" s="1"/>
  <c r="K170" i="3"/>
  <c r="M19" i="1" s="1"/>
  <c r="K183" i="3"/>
  <c r="M25" i="1" s="1"/>
  <c r="K191" i="3"/>
  <c r="M27" i="1" s="1"/>
  <c r="K221" i="3"/>
  <c r="M32" i="1" s="1"/>
  <c r="K231" i="3"/>
  <c r="M34" i="1" s="1"/>
  <c r="K250" i="3"/>
  <c r="M39" i="1" s="1"/>
  <c r="K271" i="3"/>
  <c r="M60" i="1" s="1"/>
  <c r="K307" i="3"/>
  <c r="M50" i="1" s="1"/>
  <c r="K328" i="3"/>
  <c r="M54" i="1" s="1"/>
  <c r="K353" i="3"/>
  <c r="M66" i="1" s="1"/>
  <c r="M161" i="3"/>
  <c r="O18" i="1" s="1"/>
  <c r="M191" i="3"/>
  <c r="O27" i="1" s="1"/>
  <c r="M417" i="3"/>
  <c r="M150" i="3"/>
  <c r="O15" i="1" s="1"/>
  <c r="M170" i="3"/>
  <c r="O19" i="1" s="1"/>
  <c r="M183" i="3"/>
  <c r="O25" i="1" s="1"/>
  <c r="M203" i="3"/>
  <c r="O30" i="1" s="1"/>
  <c r="M221" i="3"/>
  <c r="O32" i="1" s="1"/>
  <c r="M231" i="3"/>
  <c r="O34" i="1" s="1"/>
  <c r="M240" i="3"/>
  <c r="O37" i="1" s="1"/>
  <c r="M315" i="3"/>
  <c r="O52" i="1" s="1"/>
  <c r="M328" i="3"/>
  <c r="O54" i="1" s="1"/>
  <c r="M333" i="3"/>
  <c r="O61" i="1" s="1"/>
  <c r="M345" i="3"/>
  <c r="O64" i="1" s="1"/>
  <c r="M353" i="3"/>
  <c r="O66" i="1" s="1"/>
  <c r="N95" i="3"/>
  <c r="I117" i="3"/>
  <c r="K13" i="1" s="1"/>
  <c r="I187" i="3"/>
  <c r="K26" i="1" s="1"/>
  <c r="I195" i="3"/>
  <c r="K28" i="1" s="1"/>
  <c r="I226" i="3"/>
  <c r="K33" i="1" s="1"/>
  <c r="N117" i="3"/>
  <c r="P13" i="1" s="1"/>
  <c r="N174" i="3"/>
  <c r="P23" i="1" s="1"/>
  <c r="I498" i="3"/>
  <c r="K498" i="3"/>
  <c r="L498" i="3"/>
  <c r="J498" i="3"/>
  <c r="M498" i="3"/>
  <c r="M606" i="3"/>
  <c r="K503" i="3"/>
  <c r="N600" i="3"/>
  <c r="I517" i="3"/>
  <c r="L610" i="3"/>
  <c r="M600" i="3"/>
  <c r="N595" i="3"/>
  <c r="K510" i="3"/>
  <c r="M595" i="3"/>
  <c r="N517" i="3"/>
  <c r="B3" i="2"/>
  <c r="AG365" i="3" l="1"/>
  <c r="AF365" i="3"/>
  <c r="AK368" i="3"/>
  <c r="AK613" i="3" s="1"/>
  <c r="AK4" i="3" s="1"/>
  <c r="L3" i="1"/>
  <c r="AE153" i="3"/>
  <c r="AE240" i="3"/>
  <c r="AL368" i="3"/>
  <c r="AL613" i="3" s="1"/>
  <c r="AL4" i="3" s="1"/>
  <c r="AF254" i="3"/>
  <c r="AE195" i="3"/>
  <c r="AF231" i="3"/>
  <c r="AE254" i="3"/>
  <c r="AH337" i="3"/>
  <c r="AF157" i="3"/>
  <c r="AH357" i="3"/>
  <c r="AE610" i="3"/>
  <c r="AF174" i="3"/>
  <c r="AG244" i="3"/>
  <c r="AG275" i="3"/>
  <c r="AG178" i="3"/>
  <c r="AG226" i="3"/>
  <c r="AF250" i="3"/>
  <c r="AF353" i="3"/>
  <c r="AF517" i="3"/>
  <c r="AF117" i="3"/>
  <c r="AF357" i="3"/>
  <c r="AG357" i="3"/>
  <c r="AE275" i="3"/>
  <c r="AF275" i="3"/>
  <c r="AF610" i="3"/>
  <c r="AG153" i="3"/>
  <c r="AG595" i="3"/>
  <c r="AG606" i="3"/>
  <c r="AE199" i="3"/>
  <c r="AG254" i="3"/>
  <c r="AG337" i="3"/>
  <c r="AF161" i="3"/>
  <c r="AF503" i="3"/>
  <c r="AE345" i="3"/>
  <c r="AE207" i="3"/>
  <c r="AG221" i="3"/>
  <c r="AF199" i="3"/>
  <c r="AG236" i="3"/>
  <c r="AH349" i="3"/>
  <c r="AD174" i="3"/>
  <c r="AD240" i="3"/>
  <c r="AD417" i="3"/>
  <c r="AD357" i="3"/>
  <c r="AD600" i="3"/>
  <c r="AD203" i="3"/>
  <c r="AD236" i="3"/>
  <c r="AH503" i="3"/>
  <c r="AH199" i="3"/>
  <c r="AH161" i="3"/>
  <c r="AH95" i="3"/>
  <c r="AH183" i="3"/>
  <c r="AH353" i="3"/>
  <c r="AH275" i="3"/>
  <c r="AH231" i="3"/>
  <c r="AH153" i="3"/>
  <c r="AH244" i="3"/>
  <c r="AH315" i="3"/>
  <c r="AH368" i="3"/>
  <c r="AH510" i="3"/>
  <c r="AG157" i="3"/>
  <c r="AG195" i="3"/>
  <c r="AG191" i="3"/>
  <c r="AG333" i="3"/>
  <c r="AG320" i="3"/>
  <c r="AF183" i="3"/>
  <c r="AF333" i="3"/>
  <c r="AH150" i="3"/>
  <c r="AH341" i="3"/>
  <c r="AH345" i="3"/>
  <c r="AE174" i="3"/>
  <c r="AE250" i="3"/>
  <c r="AE328" i="3"/>
  <c r="AE498" i="3"/>
  <c r="AE510" i="3"/>
  <c r="AD102" i="3"/>
  <c r="AD221" i="3"/>
  <c r="AD315" i="3"/>
  <c r="AD349" i="3"/>
  <c r="AF226" i="3"/>
  <c r="AI613" i="3"/>
  <c r="AI4" i="3" s="1"/>
  <c r="AG353" i="3"/>
  <c r="AG240" i="3"/>
  <c r="AG503" i="3"/>
  <c r="AG600" i="3"/>
  <c r="AF349" i="3"/>
  <c r="AH102" i="3"/>
  <c r="AH178" i="3"/>
  <c r="AH226" i="3"/>
  <c r="AH187" i="3"/>
  <c r="AH606" i="3"/>
  <c r="AH595" i="3"/>
  <c r="AE221" i="3"/>
  <c r="AE161" i="3"/>
  <c r="AE417" i="3"/>
  <c r="AE590" i="3"/>
  <c r="AD199" i="3"/>
  <c r="AD610" i="3"/>
  <c r="AG590" i="3"/>
  <c r="AF236" i="3"/>
  <c r="AF187" i="3"/>
  <c r="AF307" i="3"/>
  <c r="AF337" i="3"/>
  <c r="AH517" i="3"/>
  <c r="AE266" i="3"/>
  <c r="AD183" i="3"/>
  <c r="AD250" i="3"/>
  <c r="AD320" i="3"/>
  <c r="AD503" i="3"/>
  <c r="AN613" i="3"/>
  <c r="AN4" i="3" s="1"/>
  <c r="AG102" i="3"/>
  <c r="AG170" i="3"/>
  <c r="AG203" i="3"/>
  <c r="AG199" i="3"/>
  <c r="AG510" i="3"/>
  <c r="AF153" i="3"/>
  <c r="AF244" i="3"/>
  <c r="AF320" i="3"/>
  <c r="AF498" i="3"/>
  <c r="AH117" i="3"/>
  <c r="AH236" i="3"/>
  <c r="AH157" i="3"/>
  <c r="AH195" i="3"/>
  <c r="AH600" i="3"/>
  <c r="AH610" i="3"/>
  <c r="AE95" i="3"/>
  <c r="AE183" i="3"/>
  <c r="AE307" i="3"/>
  <c r="AE353" i="3"/>
  <c r="AE517" i="3"/>
  <c r="AD150" i="3"/>
  <c r="AD161" i="3"/>
  <c r="AD353" i="3"/>
  <c r="AG417" i="3"/>
  <c r="AG328" i="3"/>
  <c r="AG368" i="3"/>
  <c r="AG250" i="3"/>
  <c r="AF195" i="3"/>
  <c r="AH191" i="3"/>
  <c r="AH590" i="3"/>
  <c r="AE150" i="3"/>
  <c r="AE368" i="3"/>
  <c r="AE357" i="3"/>
  <c r="AD187" i="3"/>
  <c r="AD207" i="3"/>
  <c r="AD266" i="3"/>
  <c r="AD328" i="3"/>
  <c r="AD510" i="3"/>
  <c r="AF95" i="3"/>
  <c r="AG174" i="3"/>
  <c r="AG161" i="3"/>
  <c r="AG345" i="3"/>
  <c r="AG610" i="3"/>
  <c r="AF240" i="3"/>
  <c r="AF345" i="3"/>
  <c r="AF328" i="3"/>
  <c r="AF417" i="3"/>
  <c r="AF606" i="3"/>
  <c r="AH240" i="3"/>
  <c r="AH254" i="3"/>
  <c r="AH320" i="3"/>
  <c r="AH417" i="3"/>
  <c r="AE117" i="3"/>
  <c r="AE187" i="3"/>
  <c r="AE271" i="3"/>
  <c r="AE178" i="3"/>
  <c r="AE226" i="3"/>
  <c r="AE315" i="3"/>
  <c r="AE341" i="3"/>
  <c r="AE595" i="3"/>
  <c r="AD153" i="3"/>
  <c r="AD244" i="3"/>
  <c r="AD333" i="3"/>
  <c r="AD271" i="3"/>
  <c r="AG117" i="3"/>
  <c r="AG207" i="3"/>
  <c r="AG266" i="3"/>
  <c r="AG517" i="3"/>
  <c r="AF510" i="3"/>
  <c r="AH170" i="3"/>
  <c r="AH203" i="3"/>
  <c r="AE244" i="3"/>
  <c r="AE231" i="3"/>
  <c r="AD157" i="3"/>
  <c r="AD195" i="3"/>
  <c r="AD275" i="3"/>
  <c r="AG271" i="3"/>
  <c r="AG315" i="3"/>
  <c r="AG341" i="3"/>
  <c r="AF150" i="3"/>
  <c r="AF178" i="3"/>
  <c r="AF102" i="3"/>
  <c r="AF170" i="3"/>
  <c r="AF203" i="3"/>
  <c r="AF315" i="3"/>
  <c r="AG150" i="3"/>
  <c r="AH328" i="3"/>
  <c r="AH333" i="3"/>
  <c r="AE157" i="3"/>
  <c r="AE337" i="3"/>
  <c r="AE236" i="3"/>
  <c r="AE600" i="3"/>
  <c r="AD178" i="3"/>
  <c r="AD226" i="3"/>
  <c r="AD307" i="3"/>
  <c r="AD337" i="3"/>
  <c r="AD590" i="3"/>
  <c r="AD517" i="3"/>
  <c r="AO613" i="3"/>
  <c r="AO4" i="3" s="1"/>
  <c r="E153" i="3"/>
  <c r="G16" i="1" s="1"/>
  <c r="AG183" i="3"/>
  <c r="AF271" i="3"/>
  <c r="AF368" i="3"/>
  <c r="AF595" i="3"/>
  <c r="AF590" i="3"/>
  <c r="AH250" i="3"/>
  <c r="AH174" i="3"/>
  <c r="AH271" i="3"/>
  <c r="AF207" i="3"/>
  <c r="AE102" i="3"/>
  <c r="AE191" i="3"/>
  <c r="AE333" i="3"/>
  <c r="AE349" i="3"/>
  <c r="AD254" i="3"/>
  <c r="AD231" i="3"/>
  <c r="AM613" i="3"/>
  <c r="AM4" i="3" s="1"/>
  <c r="AG307" i="3"/>
  <c r="AH221" i="3"/>
  <c r="AH307" i="3"/>
  <c r="AH498" i="3"/>
  <c r="AD170" i="3"/>
  <c r="AD341" i="3"/>
  <c r="AD595" i="3"/>
  <c r="AG95" i="3"/>
  <c r="AG187" i="3"/>
  <c r="AG231" i="3"/>
  <c r="AG349" i="3"/>
  <c r="AG498" i="3"/>
  <c r="AF266" i="3"/>
  <c r="AF191" i="3"/>
  <c r="AF221" i="3"/>
  <c r="AF341" i="3"/>
  <c r="AF600" i="3"/>
  <c r="AH207" i="3"/>
  <c r="AH266" i="3"/>
  <c r="AE170" i="3"/>
  <c r="AE203" i="3"/>
  <c r="AE320" i="3"/>
  <c r="AE606" i="3"/>
  <c r="AE503" i="3"/>
  <c r="AD95" i="3"/>
  <c r="AD117" i="3"/>
  <c r="AD191" i="3"/>
  <c r="AD345" i="3"/>
  <c r="AD498" i="3"/>
  <c r="AD606" i="3"/>
  <c r="AJ613" i="3"/>
  <c r="AJ4" i="3" s="1"/>
  <c r="J22" i="10"/>
  <c r="K21" i="10"/>
  <c r="K21" i="11"/>
  <c r="J22" i="11"/>
  <c r="J22" i="9"/>
  <c r="K21" i="9"/>
  <c r="K20" i="8"/>
  <c r="J21" i="8"/>
  <c r="K20" i="7"/>
  <c r="J21" i="7"/>
  <c r="J21" i="5"/>
  <c r="K20" i="5"/>
  <c r="J21" i="6"/>
  <c r="K20" i="6"/>
  <c r="J21" i="4"/>
  <c r="K20" i="4"/>
  <c r="G75" i="1"/>
  <c r="E75" i="1"/>
  <c r="E76" i="1"/>
  <c r="F311" i="3"/>
  <c r="H51" i="1" s="1"/>
  <c r="E78" i="1"/>
  <c r="H78" i="1"/>
  <c r="F75" i="1"/>
  <c r="H81" i="1"/>
  <c r="H76" i="1"/>
  <c r="I74" i="1"/>
  <c r="H75" i="1"/>
  <c r="E311" i="3"/>
  <c r="G51" i="1" s="1"/>
  <c r="G81" i="1"/>
  <c r="H74" i="1"/>
  <c r="E81" i="1"/>
  <c r="F78" i="1"/>
  <c r="I76" i="1"/>
  <c r="F74" i="1"/>
  <c r="F76" i="1"/>
  <c r="F81" i="1"/>
  <c r="I81" i="1"/>
  <c r="G76" i="1"/>
  <c r="E74" i="1"/>
  <c r="G311" i="3"/>
  <c r="I51" i="1" s="1"/>
  <c r="I75" i="1"/>
  <c r="D311" i="3"/>
  <c r="F51" i="1" s="1"/>
  <c r="C311" i="3"/>
  <c r="E51" i="1" s="1"/>
  <c r="G78" i="1"/>
  <c r="G74" i="1"/>
  <c r="I78" i="1"/>
  <c r="C231" i="3"/>
  <c r="E34" i="1" s="1"/>
  <c r="G231" i="3"/>
  <c r="I34" i="1" s="1"/>
  <c r="D191" i="3"/>
  <c r="F27" i="1" s="1"/>
  <c r="D254" i="3"/>
  <c r="F45" i="1" s="1"/>
  <c r="D240" i="3"/>
  <c r="F37" i="1" s="1"/>
  <c r="E600" i="3"/>
  <c r="G183" i="3"/>
  <c r="I25" i="1" s="1"/>
  <c r="D600" i="3"/>
  <c r="D250" i="3"/>
  <c r="F39" i="1" s="1"/>
  <c r="D357" i="3"/>
  <c r="F67" i="1" s="1"/>
  <c r="C341" i="3"/>
  <c r="E63" i="1" s="1"/>
  <c r="C183" i="3"/>
  <c r="E25" i="1" s="1"/>
  <c r="C595" i="3"/>
  <c r="D18" i="2" s="1"/>
  <c r="G271" i="3"/>
  <c r="I60" i="1" s="1"/>
  <c r="C174" i="3"/>
  <c r="E23" i="1" s="1"/>
  <c r="D195" i="3"/>
  <c r="F28" i="1" s="1"/>
  <c r="D244" i="3"/>
  <c r="F38" i="1" s="1"/>
  <c r="D333" i="3"/>
  <c r="F61" i="1" s="1"/>
  <c r="C178" i="3"/>
  <c r="E24" i="1" s="1"/>
  <c r="C337" i="3"/>
  <c r="E62" i="1" s="1"/>
  <c r="C226" i="3"/>
  <c r="E33" i="1" s="1"/>
  <c r="C254" i="3"/>
  <c r="E45" i="1" s="1"/>
  <c r="C357" i="3"/>
  <c r="E67" i="1" s="1"/>
  <c r="C503" i="3"/>
  <c r="D13" i="2" s="1"/>
  <c r="C153" i="3"/>
  <c r="E16" i="1" s="1"/>
  <c r="C349" i="3"/>
  <c r="E65" i="1" s="1"/>
  <c r="C271" i="3"/>
  <c r="E60" i="1" s="1"/>
  <c r="D187" i="3"/>
  <c r="F26" i="1" s="1"/>
  <c r="C320" i="3"/>
  <c r="E53" i="1" s="1"/>
  <c r="G153" i="3"/>
  <c r="I16" i="1" s="1"/>
  <c r="C161" i="3"/>
  <c r="E18" i="1" s="1"/>
  <c r="D161" i="3"/>
  <c r="F18" i="1" s="1"/>
  <c r="D226" i="3"/>
  <c r="F33" i="1" s="1"/>
  <c r="C236" i="3"/>
  <c r="E36" i="1" s="1"/>
  <c r="F187" i="3"/>
  <c r="H26" i="1" s="1"/>
  <c r="E341" i="3"/>
  <c r="G63" i="1" s="1"/>
  <c r="D349" i="3"/>
  <c r="F65" i="1" s="1"/>
  <c r="C157" i="3"/>
  <c r="E17" i="1" s="1"/>
  <c r="E226" i="3"/>
  <c r="G33" i="1" s="1"/>
  <c r="D174" i="3"/>
  <c r="F23" i="1" s="1"/>
  <c r="D153" i="3"/>
  <c r="F16" i="1" s="1"/>
  <c r="G610" i="3"/>
  <c r="G600" i="3"/>
  <c r="F341" i="3"/>
  <c r="H63" i="1" s="1"/>
  <c r="F595" i="3"/>
  <c r="G315" i="3"/>
  <c r="I52" i="1" s="1"/>
  <c r="E337" i="3"/>
  <c r="G62" i="1" s="1"/>
  <c r="E353" i="3"/>
  <c r="G66" i="1" s="1"/>
  <c r="G337" i="3"/>
  <c r="I62" i="1" s="1"/>
  <c r="C345" i="3"/>
  <c r="E64" i="1" s="1"/>
  <c r="C517" i="3"/>
  <c r="D15" i="2" s="1"/>
  <c r="C606" i="3"/>
  <c r="D19" i="2" s="1"/>
  <c r="C600" i="3"/>
  <c r="D17" i="2" s="1"/>
  <c r="D328" i="3"/>
  <c r="F54" i="1" s="1"/>
  <c r="C191" i="3"/>
  <c r="E27" i="1" s="1"/>
  <c r="F199" i="3"/>
  <c r="H29" i="1" s="1"/>
  <c r="E161" i="3"/>
  <c r="G18" i="1" s="1"/>
  <c r="E236" i="3"/>
  <c r="G36" i="1" s="1"/>
  <c r="D207" i="3"/>
  <c r="F31" i="1" s="1"/>
  <c r="C199" i="3"/>
  <c r="E29" i="1" s="1"/>
  <c r="C315" i="3"/>
  <c r="E52" i="1" s="1"/>
  <c r="F153" i="3"/>
  <c r="H16" i="1" s="1"/>
  <c r="E203" i="3"/>
  <c r="G30" i="1" s="1"/>
  <c r="E244" i="3"/>
  <c r="G38" i="1" s="1"/>
  <c r="G195" i="3"/>
  <c r="I28" i="1" s="1"/>
  <c r="C102" i="3"/>
  <c r="E12" i="1" s="1"/>
  <c r="D315" i="3"/>
  <c r="F52" i="1" s="1"/>
  <c r="D595" i="3"/>
  <c r="C203" i="3"/>
  <c r="E30" i="1" s="1"/>
  <c r="D231" i="3"/>
  <c r="F34" i="1" s="1"/>
  <c r="D503" i="3"/>
  <c r="C275" i="3"/>
  <c r="E59" i="1" s="1"/>
  <c r="C353" i="3"/>
  <c r="E66" i="1" s="1"/>
  <c r="C610" i="3"/>
  <c r="D22" i="2" s="1"/>
  <c r="E510" i="3"/>
  <c r="G117" i="3"/>
  <c r="I13" i="1" s="1"/>
  <c r="G345" i="3"/>
  <c r="I64" i="1" s="1"/>
  <c r="E199" i="3"/>
  <c r="G29" i="1" s="1"/>
  <c r="E117" i="3"/>
  <c r="G13" i="1" s="1"/>
  <c r="D178" i="3"/>
  <c r="F24" i="1" s="1"/>
  <c r="C244" i="3"/>
  <c r="E38" i="1" s="1"/>
  <c r="E250" i="3"/>
  <c r="G39" i="1" s="1"/>
  <c r="E157" i="3"/>
  <c r="G17" i="1" s="1"/>
  <c r="E207" i="3"/>
  <c r="G31" i="1" s="1"/>
  <c r="E595" i="3"/>
  <c r="G240" i="3"/>
  <c r="I37" i="1" s="1"/>
  <c r="G174" i="3"/>
  <c r="I23" i="1" s="1"/>
  <c r="G236" i="3"/>
  <c r="I36" i="1" s="1"/>
  <c r="G328" i="3"/>
  <c r="I54" i="1" s="1"/>
  <c r="C117" i="3"/>
  <c r="E13" i="1" s="1"/>
  <c r="E187" i="3"/>
  <c r="G26" i="1" s="1"/>
  <c r="F231" i="3"/>
  <c r="H34" i="1" s="1"/>
  <c r="F207" i="3"/>
  <c r="H31" i="1" s="1"/>
  <c r="E349" i="3"/>
  <c r="G65" i="1" s="1"/>
  <c r="G199" i="3"/>
  <c r="I29" i="1" s="1"/>
  <c r="C221" i="3"/>
  <c r="E32" i="1" s="1"/>
  <c r="D510" i="3"/>
  <c r="C207" i="3"/>
  <c r="E31" i="1" s="1"/>
  <c r="C498" i="3"/>
  <c r="D10" i="2" s="1"/>
  <c r="F271" i="3"/>
  <c r="H60" i="1" s="1"/>
  <c r="F349" i="3"/>
  <c r="H65" i="1" s="1"/>
  <c r="F333" i="3"/>
  <c r="H61" i="1" s="1"/>
  <c r="F606" i="3"/>
  <c r="F170" i="3"/>
  <c r="H19" i="1" s="1"/>
  <c r="F315" i="3"/>
  <c r="H52" i="1" s="1"/>
  <c r="E178" i="3"/>
  <c r="G24" i="1" s="1"/>
  <c r="E254" i="3"/>
  <c r="G45" i="1" s="1"/>
  <c r="E315" i="3"/>
  <c r="G52" i="1" s="1"/>
  <c r="E328" i="3"/>
  <c r="G54" i="1" s="1"/>
  <c r="E368" i="3"/>
  <c r="G244" i="3"/>
  <c r="I38" i="1" s="1"/>
  <c r="G203" i="3"/>
  <c r="I30" i="1" s="1"/>
  <c r="G333" i="3"/>
  <c r="I61" i="1" s="1"/>
  <c r="D610" i="3"/>
  <c r="C333" i="3"/>
  <c r="E61" i="1" s="1"/>
  <c r="F266" i="3"/>
  <c r="H46" i="1" s="1"/>
  <c r="D266" i="3"/>
  <c r="F46" i="1" s="1"/>
  <c r="C250" i="3"/>
  <c r="E39" i="1" s="1"/>
  <c r="F236" i="3"/>
  <c r="H36" i="1" s="1"/>
  <c r="F275" i="3"/>
  <c r="H59" i="1" s="1"/>
  <c r="E610" i="3"/>
  <c r="G161" i="3"/>
  <c r="I18" i="1" s="1"/>
  <c r="D157" i="3"/>
  <c r="F17" i="1" s="1"/>
  <c r="C195" i="3"/>
  <c r="E28" i="1" s="1"/>
  <c r="F498" i="3"/>
  <c r="E357" i="3"/>
  <c r="G67" i="1" s="1"/>
  <c r="E590" i="3"/>
  <c r="F150" i="3"/>
  <c r="H15" i="1" s="1"/>
  <c r="G150" i="3"/>
  <c r="I15" i="1" s="1"/>
  <c r="G266" i="3"/>
  <c r="I46" i="1" s="1"/>
  <c r="G368" i="3"/>
  <c r="G498" i="3"/>
  <c r="G417" i="3"/>
  <c r="G510" i="3"/>
  <c r="E183" i="3"/>
  <c r="G25" i="1" s="1"/>
  <c r="C170" i="3"/>
  <c r="E19" i="1" s="1"/>
  <c r="D170" i="3"/>
  <c r="F19" i="1" s="1"/>
  <c r="C266" i="3"/>
  <c r="E46" i="1" s="1"/>
  <c r="D117" i="3"/>
  <c r="F13" i="1" s="1"/>
  <c r="D341" i="3"/>
  <c r="F63" i="1" s="1"/>
  <c r="D417" i="3"/>
  <c r="C307" i="3"/>
  <c r="E50" i="1" s="1"/>
  <c r="C328" i="3"/>
  <c r="E54" i="1" s="1"/>
  <c r="C417" i="3"/>
  <c r="D9" i="2" s="1"/>
  <c r="C590" i="3"/>
  <c r="D16" i="2" s="1"/>
  <c r="C510" i="3"/>
  <c r="D14" i="2" s="1"/>
  <c r="F174" i="3"/>
  <c r="H23" i="1" s="1"/>
  <c r="F161" i="3"/>
  <c r="H18" i="1" s="1"/>
  <c r="F345" i="3"/>
  <c r="H64" i="1" s="1"/>
  <c r="F610" i="3"/>
  <c r="E191" i="3"/>
  <c r="G27" i="1" s="1"/>
  <c r="E345" i="3"/>
  <c r="G64" i="1" s="1"/>
  <c r="G254" i="3"/>
  <c r="I45" i="1" s="1"/>
  <c r="F102" i="3"/>
  <c r="H12" i="1" s="1"/>
  <c r="F337" i="3"/>
  <c r="H62" i="1" s="1"/>
  <c r="E266" i="3"/>
  <c r="G46" i="1" s="1"/>
  <c r="F117" i="3"/>
  <c r="H13" i="1" s="1"/>
  <c r="F157" i="3"/>
  <c r="H17" i="1" s="1"/>
  <c r="F250" i="3"/>
  <c r="H39" i="1" s="1"/>
  <c r="F353" i="3"/>
  <c r="H66" i="1" s="1"/>
  <c r="F191" i="3"/>
  <c r="H27" i="1" s="1"/>
  <c r="F240" i="3"/>
  <c r="H37" i="1" s="1"/>
  <c r="F600" i="3"/>
  <c r="E240" i="3"/>
  <c r="G37" i="1" s="1"/>
  <c r="E275" i="3"/>
  <c r="G59" i="1" s="1"/>
  <c r="G341" i="3"/>
  <c r="I63" i="1" s="1"/>
  <c r="F221" i="3"/>
  <c r="H32" i="1" s="1"/>
  <c r="E102" i="3"/>
  <c r="G12" i="1" s="1"/>
  <c r="F203" i="3"/>
  <c r="H30" i="1" s="1"/>
  <c r="F307" i="3"/>
  <c r="H50" i="1" s="1"/>
  <c r="F517" i="3"/>
  <c r="F510" i="3"/>
  <c r="F590" i="3"/>
  <c r="E195" i="3"/>
  <c r="G28" i="1" s="1"/>
  <c r="E606" i="3"/>
  <c r="G191" i="3"/>
  <c r="I27" i="1" s="1"/>
  <c r="G590" i="3"/>
  <c r="D150" i="3"/>
  <c r="F15" i="1" s="1"/>
  <c r="C95" i="3"/>
  <c r="E11" i="1" s="1"/>
  <c r="D221" i="3"/>
  <c r="F32" i="1" s="1"/>
  <c r="D95" i="3"/>
  <c r="F11" i="1" s="1"/>
  <c r="D183" i="3"/>
  <c r="F25" i="1" s="1"/>
  <c r="D307" i="3"/>
  <c r="F50" i="1" s="1"/>
  <c r="D353" i="3"/>
  <c r="F66" i="1" s="1"/>
  <c r="D590" i="3"/>
  <c r="D517" i="3"/>
  <c r="C150" i="3"/>
  <c r="E15" i="1" s="1"/>
  <c r="F95" i="3"/>
  <c r="H11" i="1" s="1"/>
  <c r="F254" i="3"/>
  <c r="H45" i="1" s="1"/>
  <c r="F195" i="3"/>
  <c r="H28" i="1" s="1"/>
  <c r="F417" i="3"/>
  <c r="F328" i="3"/>
  <c r="H54" i="1" s="1"/>
  <c r="F320" i="3"/>
  <c r="H53" i="1" s="1"/>
  <c r="F503" i="3"/>
  <c r="G170" i="3"/>
  <c r="I19" i="1" s="1"/>
  <c r="E231" i="3"/>
  <c r="G34" i="1" s="1"/>
  <c r="E498" i="3"/>
  <c r="E503" i="3"/>
  <c r="G102" i="3"/>
  <c r="I12" i="1" s="1"/>
  <c r="G226" i="3"/>
  <c r="I33" i="1" s="1"/>
  <c r="G187" i="3"/>
  <c r="I26" i="1" s="1"/>
  <c r="G357" i="3"/>
  <c r="I67" i="1" s="1"/>
  <c r="G606" i="3"/>
  <c r="E150" i="3"/>
  <c r="G15" i="1" s="1"/>
  <c r="E271" i="3"/>
  <c r="G60" i="1" s="1"/>
  <c r="C187" i="3"/>
  <c r="E26" i="1" s="1"/>
  <c r="D275" i="3"/>
  <c r="F59" i="1" s="1"/>
  <c r="D203" i="3"/>
  <c r="F30" i="1" s="1"/>
  <c r="D199" i="3"/>
  <c r="F29" i="1" s="1"/>
  <c r="D271" i="3"/>
  <c r="F60" i="1" s="1"/>
  <c r="D320" i="3"/>
  <c r="F53" i="1" s="1"/>
  <c r="D498" i="3"/>
  <c r="D606" i="3"/>
  <c r="C240" i="3"/>
  <c r="E37" i="1" s="1"/>
  <c r="G95" i="3"/>
  <c r="I11" i="1" s="1"/>
  <c r="F244" i="3"/>
  <c r="H38" i="1" s="1"/>
  <c r="E95" i="3"/>
  <c r="E170" i="3"/>
  <c r="G19" i="1" s="1"/>
  <c r="F183" i="3"/>
  <c r="H25" i="1" s="1"/>
  <c r="F178" i="3"/>
  <c r="H24" i="1" s="1"/>
  <c r="F226" i="3"/>
  <c r="H33" i="1" s="1"/>
  <c r="F357" i="3"/>
  <c r="H67" i="1" s="1"/>
  <c r="E221" i="3"/>
  <c r="G32" i="1" s="1"/>
  <c r="E174" i="3"/>
  <c r="G23" i="1" s="1"/>
  <c r="E320" i="3"/>
  <c r="G53" i="1" s="1"/>
  <c r="E307" i="3"/>
  <c r="G50" i="1" s="1"/>
  <c r="E333" i="3"/>
  <c r="G61" i="1" s="1"/>
  <c r="E417" i="3"/>
  <c r="E517" i="3"/>
  <c r="G250" i="3"/>
  <c r="I39" i="1" s="1"/>
  <c r="G221" i="3"/>
  <c r="I32" i="1" s="1"/>
  <c r="G307" i="3"/>
  <c r="I50" i="1" s="1"/>
  <c r="D337" i="3"/>
  <c r="F62" i="1" s="1"/>
  <c r="D236" i="3"/>
  <c r="F36" i="1" s="1"/>
  <c r="D345" i="3"/>
  <c r="F64" i="1" s="1"/>
  <c r="C365" i="3"/>
  <c r="D368" i="3"/>
  <c r="D102" i="3"/>
  <c r="F12" i="1" s="1"/>
  <c r="F368" i="3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6" i="3"/>
  <c r="N11" i="1"/>
  <c r="N20" i="1" s="1"/>
  <c r="L613" i="3"/>
  <c r="L4" i="3" s="1"/>
  <c r="L11" i="1"/>
  <c r="L20" i="1" s="1"/>
  <c r="J613" i="3"/>
  <c r="J4" i="3" s="1"/>
  <c r="M11" i="1"/>
  <c r="M20" i="1" s="1"/>
  <c r="K613" i="3"/>
  <c r="K4" i="3" s="1"/>
  <c r="P11" i="1"/>
  <c r="P20" i="1" s="1"/>
  <c r="K11" i="1"/>
  <c r="K20" i="1" s="1"/>
  <c r="I613" i="3"/>
  <c r="I4" i="3" s="1"/>
  <c r="N503" i="3"/>
  <c r="N417" i="3"/>
  <c r="O11" i="1"/>
  <c r="O20" i="1" s="1"/>
  <c r="M613" i="3"/>
  <c r="M4" i="3" s="1"/>
  <c r="K55" i="1"/>
  <c r="L69" i="1"/>
  <c r="L55" i="1"/>
  <c r="G275" i="3"/>
  <c r="I59" i="1" s="1"/>
  <c r="G349" i="3"/>
  <c r="I65" i="1" s="1"/>
  <c r="G207" i="3"/>
  <c r="I31" i="1" s="1"/>
  <c r="G503" i="3"/>
  <c r="G353" i="3"/>
  <c r="I66" i="1" s="1"/>
  <c r="G157" i="3"/>
  <c r="I17" i="1" s="1"/>
  <c r="G320" i="3"/>
  <c r="I53" i="1" s="1"/>
  <c r="G595" i="3"/>
  <c r="G517" i="3"/>
  <c r="G178" i="3"/>
  <c r="I24" i="1" s="1"/>
  <c r="J11" i="1"/>
  <c r="H613" i="3"/>
  <c r="H4" i="3" s="1"/>
  <c r="L40" i="1"/>
  <c r="O55" i="1"/>
  <c r="M40" i="1"/>
  <c r="K69" i="1"/>
  <c r="O40" i="1"/>
  <c r="M55" i="1"/>
  <c r="O69" i="1"/>
  <c r="M69" i="1"/>
  <c r="K40" i="1"/>
  <c r="AD365" i="3" l="1"/>
  <c r="AD368" i="3" s="1"/>
  <c r="AD613" i="3" s="1"/>
  <c r="AD4" i="3" s="1"/>
  <c r="AG613" i="3"/>
  <c r="AG4" i="3" s="1"/>
  <c r="AH613" i="3"/>
  <c r="AH4" i="3" s="1"/>
  <c r="AF613" i="3"/>
  <c r="AF4" i="3" s="1"/>
  <c r="AE613" i="3"/>
  <c r="AE4" i="3" s="1"/>
  <c r="E19" i="2"/>
  <c r="F19" i="2" s="1"/>
  <c r="K22" i="10"/>
  <c r="J23" i="10"/>
  <c r="J22" i="8"/>
  <c r="K21" i="8"/>
  <c r="K22" i="9"/>
  <c r="J23" i="9"/>
  <c r="K22" i="11"/>
  <c r="J23" i="11"/>
  <c r="K21" i="7"/>
  <c r="J22" i="7"/>
  <c r="J22" i="6"/>
  <c r="K21" i="6"/>
  <c r="J22" i="5"/>
  <c r="K21" i="5"/>
  <c r="J22" i="4"/>
  <c r="K21" i="4"/>
  <c r="E22" i="2"/>
  <c r="F22" i="2" s="1"/>
  <c r="G22" i="2" s="1"/>
  <c r="E10" i="2"/>
  <c r="F10" i="2" s="1"/>
  <c r="E16" i="2"/>
  <c r="F16" i="2" s="1"/>
  <c r="G16" i="2" s="1"/>
  <c r="C368" i="3"/>
  <c r="C613" i="3" s="1"/>
  <c r="C4" i="3" s="1"/>
  <c r="E15" i="2"/>
  <c r="F15" i="2" s="1"/>
  <c r="G15" i="2" s="1"/>
  <c r="F20" i="1"/>
  <c r="E14" i="2"/>
  <c r="F14" i="2" s="1"/>
  <c r="E17" i="2"/>
  <c r="F17" i="2" s="1"/>
  <c r="E13" i="2"/>
  <c r="F13" i="2" s="1"/>
  <c r="G13" i="2" s="1"/>
  <c r="F40" i="1"/>
  <c r="E9" i="2"/>
  <c r="E18" i="2"/>
  <c r="F18" i="2" s="1"/>
  <c r="G18" i="2" s="1"/>
  <c r="F55" i="1"/>
  <c r="E69" i="1"/>
  <c r="H69" i="1"/>
  <c r="F69" i="1"/>
  <c r="E40" i="1"/>
  <c r="G69" i="1"/>
  <c r="D11" i="2"/>
  <c r="D20" i="2" s="1"/>
  <c r="D23" i="2" s="1"/>
  <c r="E20" i="1"/>
  <c r="G40" i="1"/>
  <c r="H55" i="1"/>
  <c r="E55" i="1"/>
  <c r="E613" i="3"/>
  <c r="E4" i="3" s="1"/>
  <c r="H40" i="1"/>
  <c r="D4" i="2"/>
  <c r="D613" i="3"/>
  <c r="D4" i="3" s="1"/>
  <c r="H20" i="1"/>
  <c r="G55" i="1"/>
  <c r="G11" i="1"/>
  <c r="G20" i="1" s="1"/>
  <c r="F613" i="3"/>
  <c r="F4" i="3" s="1"/>
  <c r="I55" i="1"/>
  <c r="P70" i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3" i="3"/>
  <c r="N4" i="3" s="1"/>
  <c r="K41" i="1"/>
  <c r="O70" i="1"/>
  <c r="G613" i="3"/>
  <c r="G4" i="3" s="1"/>
  <c r="O41" i="1"/>
  <c r="M70" i="1"/>
  <c r="M41" i="1"/>
  <c r="E80" i="1" l="1"/>
  <c r="E90" i="1"/>
  <c r="F41" i="1"/>
  <c r="K23" i="10"/>
  <c r="J24" i="10"/>
  <c r="K23" i="9"/>
  <c r="J24" i="9"/>
  <c r="J23" i="8"/>
  <c r="K22" i="8"/>
  <c r="J24" i="11"/>
  <c r="K23" i="11"/>
  <c r="J23" i="5"/>
  <c r="K22" i="5"/>
  <c r="J23" i="6"/>
  <c r="K22" i="6"/>
  <c r="J23" i="7"/>
  <c r="K22" i="7"/>
  <c r="J23" i="4"/>
  <c r="K22" i="4"/>
  <c r="F9" i="2"/>
  <c r="F11" i="2" s="1"/>
  <c r="F20" i="2" s="1"/>
  <c r="F23" i="2" s="1"/>
  <c r="E11" i="2"/>
  <c r="E20" i="2" s="1"/>
  <c r="E23" i="2" s="1"/>
  <c r="G17" i="2"/>
  <c r="H17" i="2" s="1"/>
  <c r="I17" i="2" s="1"/>
  <c r="J17" i="2" s="1"/>
  <c r="G70" i="1"/>
  <c r="G14" i="2"/>
  <c r="H14" i="2" s="1"/>
  <c r="I14" i="2" s="1"/>
  <c r="J14" i="2" s="1"/>
  <c r="G19" i="2"/>
  <c r="H19" i="2" s="1"/>
  <c r="F70" i="1"/>
  <c r="H18" i="2"/>
  <c r="I18" i="2" s="1"/>
  <c r="E70" i="1"/>
  <c r="H13" i="2"/>
  <c r="I13" i="2" s="1"/>
  <c r="J13" i="2" s="1"/>
  <c r="G41" i="1"/>
  <c r="H70" i="1"/>
  <c r="I70" i="1"/>
  <c r="H41" i="1"/>
  <c r="E4" i="2"/>
  <c r="J70" i="1"/>
  <c r="J41" i="1"/>
  <c r="I41" i="1"/>
  <c r="G10" i="2"/>
  <c r="H10" i="2" s="1"/>
  <c r="I10" i="2" s="1"/>
  <c r="H16" i="2"/>
  <c r="I16" i="2" s="1"/>
  <c r="J16" i="2" s="1"/>
  <c r="H15" i="2"/>
  <c r="H22" i="2"/>
  <c r="E41" i="1"/>
  <c r="I22" i="2" l="1"/>
  <c r="H28" i="2"/>
  <c r="G80" i="1"/>
  <c r="F80" i="1"/>
  <c r="E91" i="1"/>
  <c r="J25" i="10"/>
  <c r="K24" i="10"/>
  <c r="J25" i="11"/>
  <c r="K24" i="11"/>
  <c r="J24" i="8"/>
  <c r="K23" i="8"/>
  <c r="J25" i="9"/>
  <c r="K24" i="9"/>
  <c r="K23" i="6"/>
  <c r="J24" i="6"/>
  <c r="J24" i="7"/>
  <c r="K23" i="7"/>
  <c r="J24" i="5"/>
  <c r="K23" i="5"/>
  <c r="K23" i="4"/>
  <c r="J24" i="4"/>
  <c r="G9" i="2"/>
  <c r="H9" i="2" s="1"/>
  <c r="H11" i="2" s="1"/>
  <c r="H20" i="2" s="1"/>
  <c r="H23" i="2" s="1"/>
  <c r="F4" i="2"/>
  <c r="K17" i="2"/>
  <c r="L17" i="2" s="1"/>
  <c r="K13" i="2"/>
  <c r="L13" i="2" s="1"/>
  <c r="J18" i="2"/>
  <c r="K18" i="2" s="1"/>
  <c r="L18" i="2" s="1"/>
  <c r="M18" i="2" s="1"/>
  <c r="N18" i="2" s="1"/>
  <c r="O18" i="2" s="1"/>
  <c r="K16" i="2"/>
  <c r="L16" i="2" s="1"/>
  <c r="I19" i="2"/>
  <c r="J10" i="2"/>
  <c r="I15" i="2"/>
  <c r="K14" i="2"/>
  <c r="L14" i="2" s="1"/>
  <c r="H25" i="2" l="1"/>
  <c r="H29" i="2"/>
  <c r="J22" i="2"/>
  <c r="K22" i="2" s="1"/>
  <c r="L22" i="2" s="1"/>
  <c r="H4" i="2"/>
  <c r="K25" i="10"/>
  <c r="J26" i="10"/>
  <c r="K25" i="9"/>
  <c r="J26" i="9"/>
  <c r="J25" i="8"/>
  <c r="K24" i="8"/>
  <c r="K25" i="11"/>
  <c r="J26" i="11"/>
  <c r="G11" i="2"/>
  <c r="G20" i="2" s="1"/>
  <c r="G23" i="2" s="1"/>
  <c r="H80" i="1" s="1"/>
  <c r="G4" i="2"/>
  <c r="I9" i="2"/>
  <c r="I11" i="2" s="1"/>
  <c r="I20" i="2" s="1"/>
  <c r="I23" i="2" s="1"/>
  <c r="K24" i="6"/>
  <c r="J25" i="6"/>
  <c r="K24" i="5"/>
  <c r="J25" i="5"/>
  <c r="J25" i="7"/>
  <c r="K24" i="7"/>
  <c r="J25" i="4"/>
  <c r="K24" i="4"/>
  <c r="M13" i="2"/>
  <c r="N13" i="2" s="1"/>
  <c r="O13" i="2" s="1"/>
  <c r="M16" i="2"/>
  <c r="N16" i="2" s="1"/>
  <c r="P18" i="2"/>
  <c r="J15" i="2"/>
  <c r="K15" i="2" s="1"/>
  <c r="M17" i="2"/>
  <c r="N17" i="2" s="1"/>
  <c r="O17" i="2" s="1"/>
  <c r="K10" i="2"/>
  <c r="J19" i="2"/>
  <c r="M14" i="2"/>
  <c r="M22" i="2" l="1"/>
  <c r="N22" i="2" s="1"/>
  <c r="I25" i="2"/>
  <c r="J9" i="2"/>
  <c r="K9" i="2" s="1"/>
  <c r="L9" i="2" s="1"/>
  <c r="I4" i="2"/>
  <c r="K26" i="10"/>
  <c r="J27" i="10"/>
  <c r="J27" i="9"/>
  <c r="K26" i="9"/>
  <c r="K25" i="8"/>
  <c r="J26" i="8"/>
  <c r="J27" i="11"/>
  <c r="K26" i="11"/>
  <c r="J26" i="7"/>
  <c r="K25" i="7"/>
  <c r="K25" i="5"/>
  <c r="J26" i="5"/>
  <c r="J26" i="6"/>
  <c r="K25" i="6"/>
  <c r="K25" i="4"/>
  <c r="J26" i="4"/>
  <c r="P13" i="2"/>
  <c r="O16" i="2"/>
  <c r="P16" i="2" s="1"/>
  <c r="P17" i="2"/>
  <c r="K19" i="2"/>
  <c r="L15" i="2"/>
  <c r="N14" i="2"/>
  <c r="O14" i="2" s="1"/>
  <c r="L10" i="2"/>
  <c r="O22" i="2" l="1"/>
  <c r="P22" i="2" s="1"/>
  <c r="M9" i="2"/>
  <c r="N9" i="2" s="1"/>
  <c r="K11" i="2"/>
  <c r="K20" i="2" s="1"/>
  <c r="K23" i="2" s="1"/>
  <c r="K4" i="2"/>
  <c r="J11" i="2"/>
  <c r="J20" i="2" s="1"/>
  <c r="J23" i="2" s="1"/>
  <c r="J4" i="2"/>
  <c r="J28" i="10"/>
  <c r="K27" i="10"/>
  <c r="K27" i="11"/>
  <c r="J28" i="11"/>
  <c r="K27" i="9"/>
  <c r="J28" i="9"/>
  <c r="J27" i="8"/>
  <c r="K26" i="8"/>
  <c r="J27" i="6"/>
  <c r="K26" i="6"/>
  <c r="K26" i="7"/>
  <c r="J27" i="7"/>
  <c r="J27" i="5"/>
  <c r="K26" i="5"/>
  <c r="J27" i="4"/>
  <c r="K26" i="4"/>
  <c r="P14" i="2"/>
  <c r="L11" i="2"/>
  <c r="L4" i="2"/>
  <c r="M10" i="2"/>
  <c r="L19" i="2"/>
  <c r="M15" i="2"/>
  <c r="N15" i="2" s="1"/>
  <c r="M11" i="2" l="1"/>
  <c r="O9" i="2"/>
  <c r="P9" i="2" s="1"/>
  <c r="K28" i="10"/>
  <c r="J29" i="10"/>
  <c r="K28" i="11"/>
  <c r="J29" i="11"/>
  <c r="J28" i="8"/>
  <c r="K27" i="8"/>
  <c r="J29" i="9"/>
  <c r="K28" i="9"/>
  <c r="K27" i="5"/>
  <c r="J28" i="5"/>
  <c r="K27" i="7"/>
  <c r="J28" i="7"/>
  <c r="J28" i="6"/>
  <c r="K27" i="6"/>
  <c r="J28" i="4"/>
  <c r="K27" i="4"/>
  <c r="M4" i="2"/>
  <c r="N10" i="2"/>
  <c r="N4" i="2" s="1"/>
  <c r="O15" i="2"/>
  <c r="P15" i="2" s="1"/>
  <c r="M19" i="2"/>
  <c r="L20" i="2"/>
  <c r="L23" i="2" s="1"/>
  <c r="M20" i="2" l="1"/>
  <c r="M23" i="2" s="1"/>
  <c r="K29" i="10"/>
  <c r="J30" i="10"/>
  <c r="K29" i="9"/>
  <c r="J30" i="9"/>
  <c r="K29" i="11"/>
  <c r="J30" i="11"/>
  <c r="J29" i="8"/>
  <c r="K28" i="8"/>
  <c r="J29" i="5"/>
  <c r="K28" i="5"/>
  <c r="K28" i="6"/>
  <c r="J29" i="6"/>
  <c r="J29" i="7"/>
  <c r="K28" i="7"/>
  <c r="J29" i="4"/>
  <c r="K28" i="4"/>
  <c r="O10" i="2"/>
  <c r="N11" i="2"/>
  <c r="N19" i="2"/>
  <c r="O19" i="2" s="1"/>
  <c r="J31" i="10" l="1"/>
  <c r="K30" i="10"/>
  <c r="J31" i="9"/>
  <c r="K30" i="9"/>
  <c r="K29" i="8"/>
  <c r="J30" i="8"/>
  <c r="K30" i="11"/>
  <c r="J31" i="11"/>
  <c r="K29" i="6"/>
  <c r="J30" i="6"/>
  <c r="J30" i="7"/>
  <c r="K29" i="7"/>
  <c r="J30" i="5"/>
  <c r="K29" i="5"/>
  <c r="J30" i="4"/>
  <c r="K29" i="4"/>
  <c r="P10" i="2"/>
  <c r="P11" i="2" s="1"/>
  <c r="P19" i="2"/>
  <c r="O4" i="2"/>
  <c r="O11" i="2"/>
  <c r="O20" i="2" s="1"/>
  <c r="O23" i="2" s="1"/>
  <c r="N20" i="2"/>
  <c r="N23" i="2" s="1"/>
  <c r="J32" i="10" l="1"/>
  <c r="K31" i="10"/>
  <c r="J32" i="11"/>
  <c r="K31" i="11"/>
  <c r="J31" i="8"/>
  <c r="K30" i="8"/>
  <c r="K31" i="9"/>
  <c r="J32" i="9"/>
  <c r="K30" i="5"/>
  <c r="J31" i="5"/>
  <c r="J31" i="7"/>
  <c r="K30" i="7"/>
  <c r="K30" i="6"/>
  <c r="J31" i="6"/>
  <c r="K30" i="4"/>
  <c r="J31" i="4"/>
  <c r="P20" i="2"/>
  <c r="P4" i="2"/>
  <c r="P23" i="2" l="1"/>
  <c r="P25" i="2"/>
  <c r="AA83" i="1"/>
  <c r="AA85" i="1" s="1"/>
  <c r="AA86" i="1" s="1"/>
  <c r="AA87" i="1" s="1"/>
  <c r="AA6" i="1" s="1"/>
  <c r="AC83" i="1"/>
  <c r="AC85" i="1" s="1"/>
  <c r="AC86" i="1" s="1"/>
  <c r="AC87" i="1" s="1"/>
  <c r="AC6" i="1" s="1"/>
  <c r="AB83" i="1"/>
  <c r="AB85" i="1" s="1"/>
  <c r="AB86" i="1" s="1"/>
  <c r="AB87" i="1" s="1"/>
  <c r="AB6" i="1" s="1"/>
  <c r="Z83" i="1"/>
  <c r="Z85" i="1" s="1"/>
  <c r="Z86" i="1" s="1"/>
  <c r="Z87" i="1" s="1"/>
  <c r="Z6" i="1" s="1"/>
  <c r="Y83" i="1"/>
  <c r="Y85" i="1" s="1"/>
  <c r="Y86" i="1" s="1"/>
  <c r="Y87" i="1" s="1"/>
  <c r="Y6" i="1" s="1"/>
  <c r="K32" i="10"/>
  <c r="J33" i="10"/>
  <c r="J33" i="9"/>
  <c r="K32" i="9"/>
  <c r="J32" i="8"/>
  <c r="K31" i="8"/>
  <c r="K32" i="11"/>
  <c r="J33" i="11"/>
  <c r="J32" i="6"/>
  <c r="K31" i="6"/>
  <c r="J32" i="5"/>
  <c r="K31" i="5"/>
  <c r="J32" i="7"/>
  <c r="K31" i="7"/>
  <c r="K31" i="4"/>
  <c r="J32" i="4"/>
  <c r="AD83" i="1" l="1"/>
  <c r="AD85" i="1" s="1"/>
  <c r="AD86" i="1" s="1"/>
  <c r="AD87" i="1" s="1"/>
  <c r="AD6" i="1" s="1"/>
  <c r="K33" i="10"/>
  <c r="J34" i="10"/>
  <c r="J34" i="9"/>
  <c r="K33" i="9"/>
  <c r="J34" i="11"/>
  <c r="K33" i="11"/>
  <c r="J33" i="8"/>
  <c r="K32" i="8"/>
  <c r="J33" i="7"/>
  <c r="K32" i="7"/>
  <c r="J33" i="5"/>
  <c r="K32" i="5"/>
  <c r="J33" i="6"/>
  <c r="K32" i="6"/>
  <c r="J33" i="4"/>
  <c r="K32" i="4"/>
  <c r="E83" i="1" l="1"/>
  <c r="E85" i="1" s="1"/>
  <c r="E86" i="1" s="1"/>
  <c r="E87" i="1" s="1"/>
  <c r="E6" i="1" s="1"/>
  <c r="J35" i="10"/>
  <c r="K34" i="10"/>
  <c r="K34" i="9"/>
  <c r="J35" i="9"/>
  <c r="K34" i="11"/>
  <c r="J35" i="11"/>
  <c r="K33" i="8"/>
  <c r="J34" i="8"/>
  <c r="K33" i="6"/>
  <c r="J34" i="6"/>
  <c r="J34" i="5"/>
  <c r="K33" i="5"/>
  <c r="K33" i="7"/>
  <c r="J34" i="7"/>
  <c r="J34" i="4"/>
  <c r="K33" i="4"/>
  <c r="F83" i="1" l="1"/>
  <c r="F85" i="1" s="1"/>
  <c r="F86" i="1" s="1"/>
  <c r="F87" i="1" s="1"/>
  <c r="F6" i="1" s="1"/>
  <c r="J36" i="10"/>
  <c r="K35" i="10"/>
  <c r="K34" i="8"/>
  <c r="J35" i="8"/>
  <c r="J36" i="11"/>
  <c r="K35" i="11"/>
  <c r="K35" i="9"/>
  <c r="J36" i="9"/>
  <c r="J35" i="7"/>
  <c r="K34" i="7"/>
  <c r="J35" i="6"/>
  <c r="K34" i="6"/>
  <c r="J35" i="5"/>
  <c r="K34" i="5"/>
  <c r="J35" i="4"/>
  <c r="K34" i="4"/>
  <c r="G83" i="1" l="1"/>
  <c r="G85" i="1" s="1"/>
  <c r="G86" i="1" s="1"/>
  <c r="G87" i="1" s="1"/>
  <c r="G6" i="1" s="1"/>
  <c r="J37" i="10"/>
  <c r="K36" i="10"/>
  <c r="K36" i="9"/>
  <c r="J37" i="9"/>
  <c r="J36" i="8"/>
  <c r="K35" i="8"/>
  <c r="J37" i="11"/>
  <c r="K36" i="11"/>
  <c r="J36" i="6"/>
  <c r="K35" i="6"/>
  <c r="K35" i="7"/>
  <c r="J36" i="7"/>
  <c r="J36" i="5"/>
  <c r="K35" i="5"/>
  <c r="J36" i="4"/>
  <c r="K35" i="4"/>
  <c r="I80" i="1" l="1"/>
  <c r="H83" i="1"/>
  <c r="H85" i="1" s="1"/>
  <c r="H86" i="1" s="1"/>
  <c r="H87" i="1" s="1"/>
  <c r="H6" i="1" s="1"/>
  <c r="J38" i="10"/>
  <c r="K37" i="10"/>
  <c r="K37" i="9"/>
  <c r="J38" i="9"/>
  <c r="K37" i="11"/>
  <c r="J38" i="11"/>
  <c r="J37" i="8"/>
  <c r="K36" i="8"/>
  <c r="J37" i="6"/>
  <c r="K36" i="6"/>
  <c r="J37" i="7"/>
  <c r="K36" i="7"/>
  <c r="K36" i="5"/>
  <c r="J37" i="5"/>
  <c r="J37" i="4"/>
  <c r="K36" i="4"/>
  <c r="J80" i="1" l="1"/>
  <c r="I83" i="1"/>
  <c r="I85" i="1" s="1"/>
  <c r="I86" i="1" s="1"/>
  <c r="I87" i="1" s="1"/>
  <c r="I6" i="1" s="1"/>
  <c r="K38" i="10"/>
  <c r="J39" i="10"/>
  <c r="J39" i="11"/>
  <c r="K38" i="11"/>
  <c r="J39" i="9"/>
  <c r="K38" i="9"/>
  <c r="J38" i="8"/>
  <c r="K37" i="8"/>
  <c r="J38" i="7"/>
  <c r="K37" i="7"/>
  <c r="J38" i="6"/>
  <c r="K37" i="6"/>
  <c r="K37" i="5"/>
  <c r="J38" i="5"/>
  <c r="K37" i="4"/>
  <c r="J38" i="4"/>
  <c r="K80" i="1" l="1"/>
  <c r="J83" i="1"/>
  <c r="J85" i="1" s="1"/>
  <c r="J86" i="1" s="1"/>
  <c r="J87" i="1" s="1"/>
  <c r="J6" i="1" s="1"/>
  <c r="J40" i="10"/>
  <c r="K39" i="10"/>
  <c r="K38" i="8"/>
  <c r="J39" i="8"/>
  <c r="K39" i="9"/>
  <c r="J40" i="9"/>
  <c r="J40" i="11"/>
  <c r="K39" i="11"/>
  <c r="J39" i="5"/>
  <c r="K38" i="5"/>
  <c r="J39" i="6"/>
  <c r="K38" i="6"/>
  <c r="J39" i="7"/>
  <c r="K38" i="7"/>
  <c r="J39" i="4"/>
  <c r="K38" i="4"/>
  <c r="L80" i="1" l="1"/>
  <c r="K83" i="1"/>
  <c r="K85" i="1" s="1"/>
  <c r="K86" i="1" s="1"/>
  <c r="K87" i="1" s="1"/>
  <c r="K6" i="1" s="1"/>
  <c r="K40" i="10"/>
  <c r="J41" i="10"/>
  <c r="K40" i="9"/>
  <c r="J41" i="9"/>
  <c r="J40" i="8"/>
  <c r="K39" i="8"/>
  <c r="K40" i="11"/>
  <c r="J41" i="11"/>
  <c r="K39" i="7"/>
  <c r="J40" i="7"/>
  <c r="J40" i="6"/>
  <c r="K39" i="6"/>
  <c r="K39" i="5"/>
  <c r="J40" i="5"/>
  <c r="J40" i="4"/>
  <c r="K39" i="4"/>
  <c r="M80" i="1" l="1"/>
  <c r="L83" i="1"/>
  <c r="L85" i="1" s="1"/>
  <c r="L86" i="1" s="1"/>
  <c r="L87" i="1" s="1"/>
  <c r="L6" i="1" s="1"/>
  <c r="J42" i="10"/>
  <c r="K41" i="10"/>
  <c r="J42" i="11"/>
  <c r="K41" i="11"/>
  <c r="J41" i="8"/>
  <c r="K40" i="8"/>
  <c r="J42" i="9"/>
  <c r="K41" i="9"/>
  <c r="J41" i="5"/>
  <c r="K40" i="5"/>
  <c r="J41" i="7"/>
  <c r="K40" i="7"/>
  <c r="K40" i="6"/>
  <c r="J41" i="6"/>
  <c r="J41" i="4"/>
  <c r="K40" i="4"/>
  <c r="N80" i="1" l="1"/>
  <c r="M83" i="1"/>
  <c r="M85" i="1" s="1"/>
  <c r="M86" i="1" s="1"/>
  <c r="M87" i="1" s="1"/>
  <c r="M6" i="1" s="1"/>
  <c r="K42" i="10"/>
  <c r="J43" i="10"/>
  <c r="J42" i="8"/>
  <c r="K41" i="8"/>
  <c r="J43" i="9"/>
  <c r="K42" i="9"/>
  <c r="K42" i="11"/>
  <c r="J43" i="11"/>
  <c r="J42" i="6"/>
  <c r="K41" i="6"/>
  <c r="J42" i="7"/>
  <c r="K41" i="7"/>
  <c r="J42" i="5"/>
  <c r="K41" i="5"/>
  <c r="K41" i="4"/>
  <c r="J42" i="4"/>
  <c r="O80" i="1" l="1"/>
  <c r="N83" i="1"/>
  <c r="N85" i="1" s="1"/>
  <c r="N86" i="1" s="1"/>
  <c r="N87" i="1" s="1"/>
  <c r="N6" i="1" s="1"/>
  <c r="J44" i="10"/>
  <c r="K43" i="10"/>
  <c r="K43" i="9"/>
  <c r="J44" i="9"/>
  <c r="J43" i="8"/>
  <c r="K42" i="8"/>
  <c r="K43" i="11"/>
  <c r="J44" i="11"/>
  <c r="J43" i="6"/>
  <c r="K42" i="6"/>
  <c r="K42" i="5"/>
  <c r="J43" i="5"/>
  <c r="K42" i="7"/>
  <c r="J43" i="7"/>
  <c r="J43" i="4"/>
  <c r="K42" i="4"/>
  <c r="P80" i="1" l="1"/>
  <c r="P83" i="1" s="1"/>
  <c r="P85" i="1" s="1"/>
  <c r="P86" i="1" s="1"/>
  <c r="P87" i="1" s="1"/>
  <c r="P6" i="1" s="1"/>
  <c r="O83" i="1"/>
  <c r="O85" i="1" s="1"/>
  <c r="O86" i="1" s="1"/>
  <c r="O87" i="1" s="1"/>
  <c r="O6" i="1" s="1"/>
  <c r="K44" i="10"/>
  <c r="J45" i="10"/>
  <c r="J45" i="11"/>
  <c r="K44" i="11"/>
  <c r="J44" i="8"/>
  <c r="K43" i="8"/>
  <c r="J45" i="9"/>
  <c r="K44" i="9"/>
  <c r="J44" i="7"/>
  <c r="K43" i="7"/>
  <c r="J44" i="5"/>
  <c r="K43" i="5"/>
  <c r="J44" i="6"/>
  <c r="K43" i="6"/>
  <c r="K43" i="4"/>
  <c r="J44" i="4"/>
  <c r="J46" i="10" l="1"/>
  <c r="K45" i="10"/>
  <c r="J45" i="8"/>
  <c r="K44" i="8"/>
  <c r="J46" i="11"/>
  <c r="K45" i="11"/>
  <c r="J46" i="9"/>
  <c r="K45" i="9"/>
  <c r="J45" i="7"/>
  <c r="K44" i="7"/>
  <c r="J45" i="6"/>
  <c r="K44" i="6"/>
  <c r="J45" i="5"/>
  <c r="K44" i="5"/>
  <c r="J45" i="4"/>
  <c r="K44" i="4"/>
  <c r="J47" i="10" l="1"/>
  <c r="K46" i="10"/>
  <c r="K46" i="11"/>
  <c r="J47" i="11"/>
  <c r="J47" i="9"/>
  <c r="K46" i="9"/>
  <c r="K45" i="8"/>
  <c r="J46" i="8"/>
  <c r="K45" i="5"/>
  <c r="J46" i="5"/>
  <c r="J46" i="6"/>
  <c r="K45" i="6"/>
  <c r="K45" i="7"/>
  <c r="J46" i="7"/>
  <c r="K45" i="4"/>
  <c r="J46" i="4"/>
  <c r="J48" i="10" l="1"/>
  <c r="K47" i="10"/>
  <c r="K46" i="8"/>
  <c r="J47" i="8"/>
  <c r="K47" i="11"/>
  <c r="J48" i="11"/>
  <c r="J48" i="9"/>
  <c r="K47" i="9"/>
  <c r="J47" i="6"/>
  <c r="K46" i="6"/>
  <c r="K46" i="7"/>
  <c r="J47" i="7"/>
  <c r="J47" i="5"/>
  <c r="K46" i="5"/>
  <c r="J47" i="4"/>
  <c r="K46" i="4"/>
  <c r="K48" i="10" l="1"/>
  <c r="J49" i="10"/>
  <c r="K47" i="8"/>
  <c r="J48" i="8"/>
  <c r="K48" i="9"/>
  <c r="J49" i="9"/>
  <c r="J49" i="11"/>
  <c r="K48" i="11"/>
  <c r="K47" i="7"/>
  <c r="J48" i="7"/>
  <c r="J48" i="6"/>
  <c r="K47" i="6"/>
  <c r="J48" i="5"/>
  <c r="K47" i="5"/>
  <c r="J48" i="4"/>
  <c r="K47" i="4"/>
  <c r="J50" i="10" l="1"/>
  <c r="K49" i="10"/>
  <c r="K49" i="9"/>
  <c r="J50" i="9"/>
  <c r="J49" i="8"/>
  <c r="K48" i="8"/>
  <c r="J50" i="11"/>
  <c r="K49" i="11"/>
  <c r="J49" i="7"/>
  <c r="K48" i="7"/>
  <c r="J49" i="6"/>
  <c r="K48" i="6"/>
  <c r="K48" i="5"/>
  <c r="J49" i="5"/>
  <c r="J49" i="4"/>
  <c r="K48" i="4"/>
  <c r="K50" i="10" l="1"/>
  <c r="J51" i="10"/>
  <c r="J50" i="8"/>
  <c r="K49" i="8"/>
  <c r="J51" i="9"/>
  <c r="K50" i="9"/>
  <c r="J51" i="11"/>
  <c r="K50" i="11"/>
  <c r="J50" i="5"/>
  <c r="K49" i="5"/>
  <c r="J50" i="6"/>
  <c r="K49" i="6"/>
  <c r="J50" i="7"/>
  <c r="K49" i="7"/>
  <c r="K49" i="4"/>
  <c r="J50" i="4"/>
  <c r="K51" i="10" l="1"/>
  <c r="J52" i="10"/>
  <c r="K51" i="9"/>
  <c r="J52" i="9"/>
  <c r="K51" i="11"/>
  <c r="J52" i="11"/>
  <c r="J51" i="8"/>
  <c r="K50" i="8"/>
  <c r="J51" i="6"/>
  <c r="K50" i="6"/>
  <c r="J51" i="7"/>
  <c r="K50" i="7"/>
  <c r="J51" i="5"/>
  <c r="K50" i="5"/>
  <c r="J51" i="4"/>
  <c r="K50" i="4"/>
  <c r="J53" i="10" l="1"/>
  <c r="K52" i="10"/>
  <c r="K51" i="8"/>
  <c r="J52" i="8"/>
  <c r="K52" i="11"/>
  <c r="J53" i="11"/>
  <c r="K52" i="9"/>
  <c r="J53" i="9"/>
  <c r="J52" i="6"/>
  <c r="K51" i="6"/>
  <c r="K51" i="7"/>
  <c r="J52" i="7"/>
  <c r="J52" i="5"/>
  <c r="K51" i="5"/>
  <c r="J52" i="4"/>
  <c r="K51" i="4"/>
  <c r="J54" i="10" l="1"/>
  <c r="K53" i="10"/>
  <c r="J54" i="11"/>
  <c r="K53" i="11"/>
  <c r="K53" i="9"/>
  <c r="J54" i="9"/>
  <c r="J53" i="8"/>
  <c r="K52" i="8"/>
  <c r="J53" i="5"/>
  <c r="K52" i="5"/>
  <c r="J53" i="7"/>
  <c r="K52" i="7"/>
  <c r="K52" i="6"/>
  <c r="J53" i="6"/>
  <c r="K52" i="4"/>
  <c r="J53" i="4"/>
  <c r="J55" i="10" l="1"/>
  <c r="K54" i="10"/>
  <c r="K54" i="11"/>
  <c r="J55" i="11"/>
  <c r="J54" i="8"/>
  <c r="K53" i="8"/>
  <c r="J55" i="9"/>
  <c r="K54" i="9"/>
  <c r="J54" i="6"/>
  <c r="K53" i="6"/>
  <c r="J54" i="5"/>
  <c r="K53" i="5"/>
  <c r="J54" i="7"/>
  <c r="K53" i="7"/>
  <c r="J54" i="4"/>
  <c r="K53" i="4"/>
  <c r="K55" i="10" l="1"/>
  <c r="J56" i="10"/>
  <c r="J55" i="8"/>
  <c r="K54" i="8"/>
  <c r="K55" i="9"/>
  <c r="J56" i="9"/>
  <c r="K55" i="11"/>
  <c r="J56" i="11"/>
  <c r="J55" i="7"/>
  <c r="K54" i="7"/>
  <c r="K54" i="5"/>
  <c r="J55" i="5"/>
  <c r="J55" i="6"/>
  <c r="K54" i="6"/>
  <c r="J55" i="4"/>
  <c r="K54" i="4"/>
  <c r="K56" i="10" l="1"/>
  <c r="J57" i="10"/>
  <c r="J57" i="11"/>
  <c r="K56" i="11"/>
  <c r="J57" i="9"/>
  <c r="K56" i="9"/>
  <c r="J56" i="8"/>
  <c r="K55" i="8"/>
  <c r="J56" i="6"/>
  <c r="K55" i="6"/>
  <c r="K55" i="5"/>
  <c r="J56" i="5"/>
  <c r="J56" i="7"/>
  <c r="K55" i="7"/>
  <c r="K55" i="4"/>
  <c r="J56" i="4"/>
  <c r="J58" i="10" l="1"/>
  <c r="K57" i="10"/>
  <c r="K57" i="9"/>
  <c r="J58" i="9"/>
  <c r="J57" i="8"/>
  <c r="K56" i="8"/>
  <c r="J58" i="11"/>
  <c r="K57" i="11"/>
  <c r="J57" i="7"/>
  <c r="K56" i="7"/>
  <c r="J57" i="5"/>
  <c r="K56" i="5"/>
  <c r="J57" i="6"/>
  <c r="K56" i="6"/>
  <c r="J57" i="4"/>
  <c r="K56" i="4"/>
  <c r="K58" i="10" l="1"/>
  <c r="J59" i="10"/>
  <c r="J58" i="8"/>
  <c r="K57" i="8"/>
  <c r="K58" i="11"/>
  <c r="J59" i="11"/>
  <c r="K58" i="9"/>
  <c r="J59" i="9"/>
  <c r="J58" i="5"/>
  <c r="K57" i="5"/>
  <c r="K57" i="7"/>
  <c r="J58" i="7"/>
  <c r="J58" i="6"/>
  <c r="K57" i="6"/>
  <c r="J58" i="4"/>
  <c r="K57" i="4"/>
  <c r="J60" i="10" l="1"/>
  <c r="K59" i="10"/>
  <c r="J60" i="11"/>
  <c r="K59" i="11"/>
  <c r="J59" i="8"/>
  <c r="K58" i="8"/>
  <c r="J60" i="9"/>
  <c r="K59" i="9"/>
  <c r="K58" i="7"/>
  <c r="J59" i="7"/>
  <c r="J59" i="6"/>
  <c r="K58" i="6"/>
  <c r="J59" i="5"/>
  <c r="K58" i="5"/>
  <c r="J59" i="4"/>
  <c r="K58" i="4"/>
  <c r="K60" i="10" l="1"/>
  <c r="J61" i="10"/>
  <c r="K59" i="8"/>
  <c r="J60" i="8"/>
  <c r="K60" i="11"/>
  <c r="J61" i="11"/>
  <c r="K60" i="9"/>
  <c r="J61" i="9"/>
  <c r="J60" i="6"/>
  <c r="K59" i="6"/>
  <c r="J60" i="5"/>
  <c r="K59" i="5"/>
  <c r="K59" i="7"/>
  <c r="J60" i="7"/>
  <c r="K59" i="4"/>
  <c r="J60" i="4"/>
  <c r="K61" i="10" l="1"/>
  <c r="J62" i="10"/>
  <c r="J62" i="11"/>
  <c r="K61" i="11"/>
  <c r="K61" i="9"/>
  <c r="J62" i="9"/>
  <c r="J61" i="8"/>
  <c r="K60" i="8"/>
  <c r="K60" i="7"/>
  <c r="J61" i="7"/>
  <c r="J61" i="6"/>
  <c r="K60" i="6"/>
  <c r="K60" i="5"/>
  <c r="J61" i="5"/>
  <c r="J61" i="4"/>
  <c r="K60" i="4"/>
  <c r="K62" i="10" l="1"/>
  <c r="J63" i="10"/>
  <c r="J63" i="9"/>
  <c r="K62" i="9"/>
  <c r="J63" i="11"/>
  <c r="K62" i="11"/>
  <c r="J62" i="8"/>
  <c r="K61" i="8"/>
  <c r="J62" i="5"/>
  <c r="K61" i="5"/>
  <c r="J62" i="6"/>
  <c r="K61" i="6"/>
  <c r="J62" i="7"/>
  <c r="K61" i="7"/>
  <c r="K61" i="4"/>
  <c r="J62" i="4"/>
  <c r="K63" i="10" l="1"/>
  <c r="J64" i="10"/>
  <c r="K62" i="8"/>
  <c r="J63" i="8"/>
  <c r="K63" i="11"/>
  <c r="J64" i="11"/>
  <c r="J64" i="9"/>
  <c r="K63" i="9"/>
  <c r="J63" i="6"/>
  <c r="K62" i="6"/>
  <c r="J63" i="7"/>
  <c r="K62" i="7"/>
  <c r="J63" i="5"/>
  <c r="K62" i="5"/>
  <c r="J63" i="4"/>
  <c r="K62" i="4"/>
  <c r="J65" i="10" l="1"/>
  <c r="K64" i="10"/>
  <c r="K64" i="9"/>
  <c r="J65" i="9"/>
  <c r="K64" i="11"/>
  <c r="J65" i="11"/>
  <c r="J64" i="8"/>
  <c r="K63" i="8"/>
  <c r="K63" i="5"/>
  <c r="J64" i="5"/>
  <c r="K63" i="7"/>
  <c r="J64" i="7"/>
  <c r="K63" i="6"/>
  <c r="J64" i="6"/>
  <c r="J64" i="4"/>
  <c r="K63" i="4"/>
  <c r="K65" i="10" l="1"/>
  <c r="J66" i="10"/>
  <c r="J66" i="11"/>
  <c r="K65" i="11"/>
  <c r="K64" i="8"/>
  <c r="J65" i="8"/>
  <c r="J66" i="9"/>
  <c r="K65" i="9"/>
  <c r="J65" i="7"/>
  <c r="K64" i="7"/>
  <c r="J65" i="5"/>
  <c r="K64" i="5"/>
  <c r="K64" i="6"/>
  <c r="J65" i="6"/>
  <c r="J65" i="4"/>
  <c r="K64" i="4"/>
  <c r="K66" i="10" l="1"/>
  <c r="J67" i="10"/>
  <c r="J66" i="8"/>
  <c r="K65" i="8"/>
  <c r="J67" i="11"/>
  <c r="K66" i="11"/>
  <c r="K66" i="9"/>
  <c r="J67" i="9"/>
  <c r="J66" i="6"/>
  <c r="K65" i="6"/>
  <c r="J66" i="7"/>
  <c r="K65" i="7"/>
  <c r="J66" i="5"/>
  <c r="K65" i="5"/>
  <c r="J66" i="4"/>
  <c r="K65" i="4"/>
  <c r="K67" i="10" l="1"/>
  <c r="J68" i="10"/>
  <c r="J68" i="11"/>
  <c r="K67" i="11"/>
  <c r="K67" i="9"/>
  <c r="J68" i="9"/>
  <c r="J67" i="8"/>
  <c r="K66" i="8"/>
  <c r="J67" i="7"/>
  <c r="K66" i="7"/>
  <c r="J67" i="6"/>
  <c r="K66" i="6"/>
  <c r="K66" i="5"/>
  <c r="J67" i="5"/>
  <c r="K66" i="4"/>
  <c r="J67" i="4"/>
  <c r="K68" i="10" l="1"/>
  <c r="J69" i="10"/>
  <c r="K68" i="9"/>
  <c r="J69" i="9"/>
  <c r="K68" i="11"/>
  <c r="J69" i="11"/>
  <c r="J68" i="8"/>
  <c r="K67" i="8"/>
  <c r="J68" i="6"/>
  <c r="K67" i="6"/>
  <c r="J68" i="5"/>
  <c r="K67" i="5"/>
  <c r="J68" i="7"/>
  <c r="K67" i="7"/>
  <c r="K67" i="4"/>
  <c r="J68" i="4"/>
  <c r="J70" i="10" l="1"/>
  <c r="K69" i="10"/>
  <c r="J69" i="8"/>
  <c r="K68" i="8"/>
  <c r="J70" i="11"/>
  <c r="K69" i="11"/>
  <c r="K69" i="9"/>
  <c r="J70" i="9"/>
  <c r="J69" i="7"/>
  <c r="K68" i="7"/>
  <c r="J69" i="6"/>
  <c r="K68" i="6"/>
  <c r="J69" i="5"/>
  <c r="K68" i="5"/>
  <c r="J69" i="4"/>
  <c r="K68" i="4"/>
  <c r="J71" i="10" l="1"/>
  <c r="K70" i="10"/>
  <c r="K70" i="9"/>
  <c r="J71" i="9"/>
  <c r="K70" i="11"/>
  <c r="J71" i="11"/>
  <c r="J70" i="8"/>
  <c r="K69" i="8"/>
  <c r="J70" i="6"/>
  <c r="K69" i="6"/>
  <c r="J70" i="5"/>
  <c r="K69" i="5"/>
  <c r="K69" i="7"/>
  <c r="J70" i="7"/>
  <c r="J70" i="4"/>
  <c r="K69" i="4"/>
  <c r="K71" i="10" l="1"/>
  <c r="J72" i="10"/>
  <c r="J72" i="11"/>
  <c r="K71" i="11"/>
  <c r="J72" i="9"/>
  <c r="K71" i="9"/>
  <c r="J71" i="8"/>
  <c r="K70" i="8"/>
  <c r="J71" i="7"/>
  <c r="K70" i="7"/>
  <c r="J71" i="5"/>
  <c r="K70" i="5"/>
  <c r="K70" i="6"/>
  <c r="J71" i="6"/>
  <c r="K70" i="4"/>
  <c r="J71" i="4"/>
  <c r="J73" i="10" l="1"/>
  <c r="K72" i="10"/>
  <c r="K71" i="8"/>
  <c r="J72" i="8"/>
  <c r="J73" i="9"/>
  <c r="K72" i="9"/>
  <c r="K72" i="11"/>
  <c r="J73" i="11"/>
  <c r="K71" i="6"/>
  <c r="J72" i="6"/>
  <c r="J72" i="5"/>
  <c r="K71" i="5"/>
  <c r="J72" i="7"/>
  <c r="K71" i="7"/>
  <c r="J72" i="4"/>
  <c r="K71" i="4"/>
  <c r="J74" i="10" l="1"/>
  <c r="K73" i="10"/>
  <c r="K73" i="11"/>
  <c r="J74" i="11"/>
  <c r="K73" i="9"/>
  <c r="J74" i="9"/>
  <c r="J73" i="8"/>
  <c r="K72" i="8"/>
  <c r="K72" i="6"/>
  <c r="J73" i="6"/>
  <c r="K72" i="7"/>
  <c r="J73" i="7"/>
  <c r="K72" i="5"/>
  <c r="J73" i="5"/>
  <c r="J73" i="4"/>
  <c r="J74" i="4" s="1"/>
  <c r="K74" i="4" s="1"/>
  <c r="K72" i="4"/>
  <c r="K74" i="10" l="1"/>
  <c r="J75" i="10"/>
  <c r="J75" i="9"/>
  <c r="K74" i="9"/>
  <c r="J75" i="11"/>
  <c r="K74" i="11"/>
  <c r="J74" i="8"/>
  <c r="K73" i="8"/>
  <c r="K73" i="5"/>
  <c r="J74" i="5"/>
  <c r="J74" i="7"/>
  <c r="K73" i="7"/>
  <c r="J74" i="6"/>
  <c r="K73" i="6"/>
  <c r="K73" i="4"/>
  <c r="J75" i="4"/>
  <c r="K75" i="10" l="1"/>
  <c r="J76" i="10"/>
  <c r="K75" i="11"/>
  <c r="J76" i="11"/>
  <c r="J75" i="8"/>
  <c r="K74" i="8"/>
  <c r="K75" i="9"/>
  <c r="J76" i="9"/>
  <c r="J75" i="7"/>
  <c r="K74" i="7"/>
  <c r="J75" i="6"/>
  <c r="K74" i="6"/>
  <c r="J75" i="5"/>
  <c r="K74" i="5"/>
  <c r="J76" i="4"/>
  <c r="K75" i="4"/>
  <c r="K76" i="10" l="1"/>
  <c r="J77" i="10"/>
  <c r="K76" i="11"/>
  <c r="J77" i="11"/>
  <c r="J77" i="9"/>
  <c r="K76" i="9"/>
  <c r="J76" i="8"/>
  <c r="K75" i="8"/>
  <c r="J76" i="6"/>
  <c r="K75" i="6"/>
  <c r="K75" i="7"/>
  <c r="J76" i="7"/>
  <c r="K75" i="5"/>
  <c r="J76" i="5"/>
  <c r="J77" i="4"/>
  <c r="K76" i="4"/>
  <c r="K77" i="10" l="1"/>
  <c r="J78" i="10"/>
  <c r="K77" i="9"/>
  <c r="J78" i="9"/>
  <c r="J78" i="11"/>
  <c r="K77" i="11"/>
  <c r="J77" i="8"/>
  <c r="K76" i="8"/>
  <c r="J77" i="5"/>
  <c r="K76" i="5"/>
  <c r="J77" i="7"/>
  <c r="K76" i="7"/>
  <c r="K76" i="6"/>
  <c r="J77" i="6"/>
  <c r="J78" i="4"/>
  <c r="K77" i="4"/>
  <c r="J79" i="10" l="1"/>
  <c r="K78" i="10"/>
  <c r="K77" i="8"/>
  <c r="J78" i="8"/>
  <c r="J79" i="11"/>
  <c r="K78" i="11"/>
  <c r="J79" i="9"/>
  <c r="K78" i="9"/>
  <c r="J78" i="7"/>
  <c r="K77" i="7"/>
  <c r="J78" i="6"/>
  <c r="K77" i="6"/>
  <c r="J78" i="5"/>
  <c r="K77" i="5"/>
  <c r="J79" i="4"/>
  <c r="K78" i="4"/>
  <c r="K79" i="10" l="1"/>
  <c r="J80" i="10"/>
  <c r="K79" i="9"/>
  <c r="J80" i="9"/>
  <c r="J80" i="11"/>
  <c r="K79" i="11"/>
  <c r="J79" i="8"/>
  <c r="K78" i="8"/>
  <c r="K78" i="5"/>
  <c r="J79" i="5"/>
  <c r="K78" i="6"/>
  <c r="J79" i="6"/>
  <c r="J79" i="7"/>
  <c r="K78" i="7"/>
  <c r="J80" i="4"/>
  <c r="K79" i="4"/>
  <c r="K80" i="10" l="1"/>
  <c r="J81" i="10"/>
  <c r="K79" i="8"/>
  <c r="J80" i="8"/>
  <c r="J81" i="11"/>
  <c r="K80" i="11"/>
  <c r="K80" i="9"/>
  <c r="J81" i="9"/>
  <c r="J80" i="7"/>
  <c r="K79" i="7"/>
  <c r="K79" i="5"/>
  <c r="J80" i="5"/>
  <c r="J80" i="6"/>
  <c r="K79" i="6"/>
  <c r="K80" i="4"/>
  <c r="J81" i="4"/>
  <c r="J82" i="10" l="1"/>
  <c r="K81" i="10"/>
  <c r="K81" i="11"/>
  <c r="J82" i="11"/>
  <c r="K81" i="9"/>
  <c r="J82" i="9"/>
  <c r="K80" i="8"/>
  <c r="J81" i="8"/>
  <c r="J81" i="5"/>
  <c r="K80" i="5"/>
  <c r="J81" i="6"/>
  <c r="K80" i="6"/>
  <c r="J81" i="7"/>
  <c r="K80" i="7"/>
  <c r="J82" i="4"/>
  <c r="K81" i="4"/>
  <c r="J83" i="10" l="1"/>
  <c r="K82" i="10"/>
  <c r="K82" i="11"/>
  <c r="J83" i="11"/>
  <c r="J82" i="8"/>
  <c r="K81" i="8"/>
  <c r="K82" i="9"/>
  <c r="J83" i="9"/>
  <c r="K81" i="5"/>
  <c r="J82" i="5"/>
  <c r="K81" i="7"/>
  <c r="J82" i="7"/>
  <c r="K81" i="6"/>
  <c r="J82" i="6"/>
  <c r="K82" i="4"/>
  <c r="J83" i="4"/>
  <c r="J84" i="10" l="1"/>
  <c r="K83" i="10"/>
  <c r="J83" i="8"/>
  <c r="K82" i="8"/>
  <c r="J84" i="11"/>
  <c r="K83" i="11"/>
  <c r="J84" i="9"/>
  <c r="K83" i="9"/>
  <c r="J83" i="7"/>
  <c r="K82" i="7"/>
  <c r="J83" i="6"/>
  <c r="K82" i="6"/>
  <c r="J83" i="5"/>
  <c r="K82" i="5"/>
  <c r="J84" i="4"/>
  <c r="K83" i="4"/>
  <c r="K84" i="10" l="1"/>
  <c r="J85" i="10"/>
  <c r="K84" i="11"/>
  <c r="J85" i="11"/>
  <c r="J84" i="8"/>
  <c r="K83" i="8"/>
  <c r="J85" i="9"/>
  <c r="K84" i="9"/>
  <c r="J84" i="5"/>
  <c r="K83" i="5"/>
  <c r="K83" i="7"/>
  <c r="J84" i="7"/>
  <c r="J84" i="6"/>
  <c r="K83" i="6"/>
  <c r="J85" i="4"/>
  <c r="K84" i="4"/>
  <c r="J86" i="10" l="1"/>
  <c r="K85" i="10"/>
  <c r="J85" i="8"/>
  <c r="K84" i="8"/>
  <c r="J86" i="11"/>
  <c r="K85" i="11"/>
  <c r="K85" i="9"/>
  <c r="J86" i="9"/>
  <c r="J85" i="6"/>
  <c r="K84" i="6"/>
  <c r="J85" i="7"/>
  <c r="K84" i="7"/>
  <c r="K84" i="5"/>
  <c r="J85" i="5"/>
  <c r="J86" i="4"/>
  <c r="K85" i="4"/>
  <c r="K86" i="10" l="1"/>
  <c r="J87" i="10"/>
  <c r="K86" i="11"/>
  <c r="J87" i="11"/>
  <c r="K86" i="9"/>
  <c r="J87" i="9"/>
  <c r="J86" i="8"/>
  <c r="K85" i="8"/>
  <c r="J86" i="5"/>
  <c r="K85" i="5"/>
  <c r="J86" i="6"/>
  <c r="K85" i="6"/>
  <c r="K85" i="7"/>
  <c r="J86" i="7"/>
  <c r="K86" i="4"/>
  <c r="J87" i="4"/>
  <c r="J88" i="10" l="1"/>
  <c r="K87" i="10"/>
  <c r="J88" i="9"/>
  <c r="K87" i="9"/>
  <c r="J88" i="11"/>
  <c r="K87" i="11"/>
  <c r="J87" i="8"/>
  <c r="K86" i="8"/>
  <c r="J87" i="6"/>
  <c r="K86" i="6"/>
  <c r="J87" i="7"/>
  <c r="K86" i="7"/>
  <c r="K86" i="5"/>
  <c r="J87" i="5"/>
  <c r="J88" i="4"/>
  <c r="K87" i="4"/>
  <c r="K88" i="10" l="1"/>
  <c r="J89" i="10"/>
  <c r="J88" i="8"/>
  <c r="K87" i="8"/>
  <c r="K88" i="11"/>
  <c r="J89" i="11"/>
  <c r="K88" i="9"/>
  <c r="J89" i="9"/>
  <c r="K87" i="7"/>
  <c r="J88" i="7"/>
  <c r="K87" i="5"/>
  <c r="J88" i="5"/>
  <c r="J88" i="6"/>
  <c r="K87" i="6"/>
  <c r="J89" i="4"/>
  <c r="K88" i="4"/>
  <c r="K89" i="10" l="1"/>
  <c r="J90" i="10"/>
  <c r="J90" i="9"/>
  <c r="K89" i="9"/>
  <c r="K89" i="11"/>
  <c r="J90" i="11"/>
  <c r="K88" i="8"/>
  <c r="J89" i="8"/>
  <c r="K88" i="6"/>
  <c r="J89" i="6"/>
  <c r="J89" i="5"/>
  <c r="K88" i="5"/>
  <c r="K88" i="7"/>
  <c r="J89" i="7"/>
  <c r="K89" i="4"/>
  <c r="J90" i="4"/>
  <c r="K90" i="10" l="1"/>
  <c r="J91" i="10"/>
  <c r="J90" i="8"/>
  <c r="K89" i="8"/>
  <c r="K90" i="11"/>
  <c r="J91" i="11"/>
  <c r="K90" i="9"/>
  <c r="J91" i="9"/>
  <c r="K89" i="7"/>
  <c r="J90" i="7"/>
  <c r="J90" i="6"/>
  <c r="K89" i="6"/>
  <c r="J90" i="5"/>
  <c r="K89" i="5"/>
  <c r="J91" i="4"/>
  <c r="K90" i="4"/>
  <c r="J92" i="10" l="1"/>
  <c r="K91" i="10"/>
  <c r="J92" i="11"/>
  <c r="K91" i="11"/>
  <c r="K91" i="9"/>
  <c r="J92" i="9"/>
  <c r="J91" i="8"/>
  <c r="K90" i="8"/>
  <c r="K90" i="5"/>
  <c r="J91" i="5"/>
  <c r="J91" i="7"/>
  <c r="K90" i="7"/>
  <c r="J91" i="6"/>
  <c r="K90" i="6"/>
  <c r="J92" i="4"/>
  <c r="K91" i="4"/>
  <c r="J93" i="10" l="1"/>
  <c r="K92" i="10"/>
  <c r="J93" i="9"/>
  <c r="K92" i="9"/>
  <c r="J93" i="11"/>
  <c r="K92" i="11"/>
  <c r="J92" i="8"/>
  <c r="K91" i="8"/>
  <c r="J92" i="7"/>
  <c r="K91" i="7"/>
  <c r="K91" i="5"/>
  <c r="J92" i="5"/>
  <c r="J92" i="6"/>
  <c r="K91" i="6"/>
  <c r="K92" i="4"/>
  <c r="J93" i="4"/>
  <c r="J94" i="10" l="1"/>
  <c r="K93" i="10"/>
  <c r="K92" i="8"/>
  <c r="J93" i="8"/>
  <c r="K93" i="11"/>
  <c r="J94" i="11"/>
  <c r="J94" i="9"/>
  <c r="K93" i="9"/>
  <c r="J93" i="6"/>
  <c r="K92" i="6"/>
  <c r="J93" i="5"/>
  <c r="K92" i="5"/>
  <c r="J93" i="7"/>
  <c r="K92" i="7"/>
  <c r="J94" i="4"/>
  <c r="K93" i="4"/>
  <c r="J95" i="10" l="1"/>
  <c r="K94" i="10"/>
  <c r="K94" i="9"/>
  <c r="J95" i="9"/>
  <c r="K94" i="11"/>
  <c r="J95" i="11"/>
  <c r="J94" i="8"/>
  <c r="K93" i="8"/>
  <c r="K93" i="7"/>
  <c r="J94" i="7"/>
  <c r="J94" i="5"/>
  <c r="K93" i="5"/>
  <c r="J94" i="6"/>
  <c r="K93" i="6"/>
  <c r="J95" i="4"/>
  <c r="K94" i="4"/>
  <c r="J96" i="10" l="1"/>
  <c r="K95" i="10"/>
  <c r="J95" i="8"/>
  <c r="K94" i="8"/>
  <c r="K95" i="11"/>
  <c r="J96" i="11"/>
  <c r="J96" i="9"/>
  <c r="K95" i="9"/>
  <c r="K94" i="7"/>
  <c r="J95" i="7"/>
  <c r="J95" i="5"/>
  <c r="K94" i="5"/>
  <c r="J95" i="6"/>
  <c r="K94" i="6"/>
  <c r="J96" i="4"/>
  <c r="K95" i="4"/>
  <c r="K96" i="10" l="1"/>
  <c r="J97" i="10"/>
  <c r="J97" i="11"/>
  <c r="K96" i="11"/>
  <c r="J96" i="8"/>
  <c r="K95" i="8"/>
  <c r="K96" i="9"/>
  <c r="J97" i="9"/>
  <c r="J96" i="6"/>
  <c r="K95" i="6"/>
  <c r="J96" i="5"/>
  <c r="K95" i="5"/>
  <c r="J96" i="7"/>
  <c r="K95" i="7"/>
  <c r="K96" i="4"/>
  <c r="J97" i="4"/>
  <c r="K97" i="10" l="1"/>
  <c r="J98" i="10"/>
  <c r="J97" i="8"/>
  <c r="K96" i="8"/>
  <c r="J98" i="11"/>
  <c r="K97" i="11"/>
  <c r="K97" i="9"/>
  <c r="J98" i="9"/>
  <c r="K96" i="7"/>
  <c r="J97" i="7"/>
  <c r="K96" i="5"/>
  <c r="J97" i="5"/>
  <c r="J97" i="6"/>
  <c r="K96" i="6"/>
  <c r="J98" i="4"/>
  <c r="K97" i="4"/>
  <c r="K98" i="10" l="1"/>
  <c r="J99" i="10"/>
  <c r="K98" i="9"/>
  <c r="J99" i="9"/>
  <c r="K98" i="11"/>
  <c r="J99" i="11"/>
  <c r="K97" i="8"/>
  <c r="J98" i="8"/>
  <c r="K97" i="7"/>
  <c r="J98" i="7"/>
  <c r="J98" i="5"/>
  <c r="K97" i="5"/>
  <c r="J98" i="6"/>
  <c r="K97" i="6"/>
  <c r="K98" i="4"/>
  <c r="J99" i="4"/>
  <c r="K99" i="10" l="1"/>
  <c r="J100" i="10"/>
  <c r="K99" i="11"/>
  <c r="J100" i="11"/>
  <c r="J99" i="8"/>
  <c r="K98" i="8"/>
  <c r="K99" i="9"/>
  <c r="J100" i="9"/>
  <c r="J99" i="5"/>
  <c r="K98" i="5"/>
  <c r="J99" i="6"/>
  <c r="K98" i="6"/>
  <c r="K98" i="7"/>
  <c r="J99" i="7"/>
  <c r="J100" i="4"/>
  <c r="K99" i="4"/>
  <c r="K100" i="10" l="1"/>
  <c r="J101" i="10"/>
  <c r="J101" i="9"/>
  <c r="K100" i="9"/>
  <c r="K99" i="8"/>
  <c r="J100" i="8"/>
  <c r="K100" i="11"/>
  <c r="J101" i="11"/>
  <c r="J100" i="6"/>
  <c r="K99" i="6"/>
  <c r="K99" i="7"/>
  <c r="J100" i="7"/>
  <c r="K99" i="5"/>
  <c r="J100" i="5"/>
  <c r="K100" i="4"/>
  <c r="J101" i="4"/>
  <c r="K101" i="10" l="1"/>
  <c r="J102" i="10"/>
  <c r="K101" i="11"/>
  <c r="J102" i="11"/>
  <c r="J101" i="8"/>
  <c r="K100" i="8"/>
  <c r="J102" i="9"/>
  <c r="K101" i="9"/>
  <c r="K100" i="6"/>
  <c r="J101" i="6"/>
  <c r="J101" i="7"/>
  <c r="K100" i="7"/>
  <c r="J101" i="5"/>
  <c r="K100" i="5"/>
  <c r="J102" i="4"/>
  <c r="K101" i="4"/>
  <c r="J103" i="10" l="1"/>
  <c r="K102" i="10"/>
  <c r="J102" i="8"/>
  <c r="K101" i="8"/>
  <c r="J103" i="11"/>
  <c r="K102" i="11"/>
  <c r="J103" i="9"/>
  <c r="K102" i="9"/>
  <c r="J102" i="5"/>
  <c r="K101" i="5"/>
  <c r="J102" i="6"/>
  <c r="K101" i="6"/>
  <c r="K101" i="7"/>
  <c r="J102" i="7"/>
  <c r="J103" i="4"/>
  <c r="K102" i="4"/>
  <c r="J104" i="10" l="1"/>
  <c r="K103" i="10"/>
  <c r="K103" i="9"/>
  <c r="J104" i="9"/>
  <c r="J104" i="11"/>
  <c r="K103" i="11"/>
  <c r="J103" i="8"/>
  <c r="K102" i="8"/>
  <c r="J103" i="6"/>
  <c r="K102" i="6"/>
  <c r="J103" i="7"/>
  <c r="K102" i="7"/>
  <c r="K102" i="5"/>
  <c r="J103" i="5"/>
  <c r="K103" i="4"/>
  <c r="J104" i="4"/>
  <c r="K104" i="10" l="1"/>
  <c r="J105" i="10"/>
  <c r="J105" i="11"/>
  <c r="K104" i="11"/>
  <c r="K104" i="9"/>
  <c r="J105" i="9"/>
  <c r="J104" i="8"/>
  <c r="K103" i="8"/>
  <c r="J104" i="6"/>
  <c r="K103" i="6"/>
  <c r="J104" i="7"/>
  <c r="K103" i="7"/>
  <c r="K103" i="5"/>
  <c r="J104" i="5"/>
  <c r="K104" i="4"/>
  <c r="J105" i="4"/>
  <c r="J106" i="10" l="1"/>
  <c r="K105" i="10"/>
  <c r="K104" i="8"/>
  <c r="J105" i="8"/>
  <c r="J106" i="9"/>
  <c r="K105" i="9"/>
  <c r="J106" i="11"/>
  <c r="K105" i="11"/>
  <c r="J105" i="6"/>
  <c r="K104" i="6"/>
  <c r="J105" i="5"/>
  <c r="K104" i="5"/>
  <c r="J105" i="7"/>
  <c r="K104" i="7"/>
  <c r="J106" i="4"/>
  <c r="K105" i="4"/>
  <c r="K106" i="10" l="1"/>
  <c r="J107" i="10"/>
  <c r="K106" i="11"/>
  <c r="J107" i="11"/>
  <c r="K106" i="9"/>
  <c r="J107" i="9"/>
  <c r="K105" i="8"/>
  <c r="J106" i="8"/>
  <c r="K105" i="7"/>
  <c r="J106" i="7"/>
  <c r="J106" i="6"/>
  <c r="K105" i="6"/>
  <c r="J106" i="5"/>
  <c r="K105" i="5"/>
  <c r="J107" i="4"/>
  <c r="K106" i="4"/>
  <c r="J108" i="10" l="1"/>
  <c r="K107" i="10"/>
  <c r="K107" i="9"/>
  <c r="J108" i="9"/>
  <c r="J108" i="11"/>
  <c r="K107" i="11"/>
  <c r="K106" i="8"/>
  <c r="J107" i="8"/>
  <c r="K106" i="7"/>
  <c r="J107" i="7"/>
  <c r="J107" i="5"/>
  <c r="K106" i="5"/>
  <c r="J107" i="6"/>
  <c r="K106" i="6"/>
  <c r="J108" i="4"/>
  <c r="K107" i="4"/>
  <c r="J109" i="10" l="1"/>
  <c r="K108" i="10"/>
  <c r="K108" i="11"/>
  <c r="J109" i="11"/>
  <c r="J108" i="8"/>
  <c r="K107" i="8"/>
  <c r="K108" i="9"/>
  <c r="J109" i="9"/>
  <c r="J108" i="5"/>
  <c r="K107" i="5"/>
  <c r="J108" i="7"/>
  <c r="K107" i="7"/>
  <c r="J108" i="6"/>
  <c r="K107" i="6"/>
  <c r="J109" i="4"/>
  <c r="K108" i="4"/>
  <c r="J110" i="10" l="1"/>
  <c r="K109" i="10"/>
  <c r="K109" i="11"/>
  <c r="J110" i="11"/>
  <c r="K109" i="9"/>
  <c r="J110" i="9"/>
  <c r="J109" i="8"/>
  <c r="K108" i="8"/>
  <c r="K108" i="7"/>
  <c r="J109" i="7"/>
  <c r="J109" i="6"/>
  <c r="K108" i="6"/>
  <c r="K108" i="5"/>
  <c r="J109" i="5"/>
  <c r="J110" i="4"/>
  <c r="K109" i="4"/>
  <c r="K110" i="10" l="1"/>
  <c r="J111" i="10"/>
  <c r="K110" i="9"/>
  <c r="J111" i="9"/>
  <c r="J111" i="11"/>
  <c r="K110" i="11"/>
  <c r="J110" i="8"/>
  <c r="K109" i="8"/>
  <c r="J110" i="6"/>
  <c r="K109" i="6"/>
  <c r="K109" i="5"/>
  <c r="J110" i="5"/>
  <c r="K109" i="7"/>
  <c r="J110" i="7"/>
  <c r="K110" i="4"/>
  <c r="J111" i="4"/>
  <c r="K111" i="10" l="1"/>
  <c r="J112" i="10"/>
  <c r="J112" i="11"/>
  <c r="K111" i="11"/>
  <c r="K111" i="9"/>
  <c r="J112" i="9"/>
  <c r="K110" i="8"/>
  <c r="J111" i="8"/>
  <c r="J111" i="7"/>
  <c r="K110" i="7"/>
  <c r="J111" i="5"/>
  <c r="K110" i="5"/>
  <c r="J111" i="6"/>
  <c r="K110" i="6"/>
  <c r="J112" i="4"/>
  <c r="K111" i="4"/>
  <c r="K112" i="10" l="1"/>
  <c r="J113" i="10"/>
  <c r="K112" i="9"/>
  <c r="J113" i="9"/>
  <c r="J113" i="11"/>
  <c r="K112" i="11"/>
  <c r="J112" i="8"/>
  <c r="K111" i="8"/>
  <c r="J112" i="6"/>
  <c r="K111" i="6"/>
  <c r="J112" i="5"/>
  <c r="K111" i="5"/>
  <c r="K111" i="7"/>
  <c r="J112" i="7"/>
  <c r="J113" i="4"/>
  <c r="K112" i="4"/>
  <c r="J114" i="10" l="1"/>
  <c r="K113" i="10"/>
  <c r="J113" i="8"/>
  <c r="K112" i="8"/>
  <c r="J114" i="11"/>
  <c r="K113" i="11"/>
  <c r="J114" i="9"/>
  <c r="K113" i="9"/>
  <c r="J113" i="7"/>
  <c r="K112" i="7"/>
  <c r="K112" i="6"/>
  <c r="J113" i="6"/>
  <c r="J113" i="5"/>
  <c r="K112" i="5"/>
  <c r="J114" i="4"/>
  <c r="K113" i="4"/>
  <c r="K114" i="10" l="1"/>
  <c r="J115" i="10"/>
  <c r="K114" i="11"/>
  <c r="J115" i="11"/>
  <c r="K114" i="9"/>
  <c r="J115" i="9"/>
  <c r="J114" i="8"/>
  <c r="K113" i="8"/>
  <c r="J114" i="7"/>
  <c r="K113" i="7"/>
  <c r="J114" i="6"/>
  <c r="K113" i="6"/>
  <c r="J114" i="5"/>
  <c r="K113" i="5"/>
  <c r="J115" i="4"/>
  <c r="K114" i="4"/>
  <c r="J116" i="10" l="1"/>
  <c r="K115" i="10"/>
  <c r="J115" i="8"/>
  <c r="K114" i="8"/>
  <c r="K115" i="9"/>
  <c r="J116" i="9"/>
  <c r="J116" i="11"/>
  <c r="K115" i="11"/>
  <c r="K114" i="5"/>
  <c r="J115" i="5"/>
  <c r="J115" i="6"/>
  <c r="K114" i="6"/>
  <c r="J115" i="7"/>
  <c r="K114" i="7"/>
  <c r="J116" i="4"/>
  <c r="K115" i="4"/>
  <c r="K116" i="10" l="1"/>
  <c r="J117" i="10"/>
  <c r="J117" i="11"/>
  <c r="K116" i="11"/>
  <c r="J117" i="9"/>
  <c r="K116" i="9"/>
  <c r="J116" i="8"/>
  <c r="K115" i="8"/>
  <c r="K115" i="7"/>
  <c r="J116" i="7"/>
  <c r="J116" i="5"/>
  <c r="K115" i="5"/>
  <c r="J116" i="6"/>
  <c r="K115" i="6"/>
  <c r="K116" i="4"/>
  <c r="J117" i="4"/>
  <c r="K117" i="10" l="1"/>
  <c r="J118" i="10"/>
  <c r="J117" i="8"/>
  <c r="K116" i="8"/>
  <c r="J118" i="9"/>
  <c r="K117" i="9"/>
  <c r="K117" i="11"/>
  <c r="J118" i="11"/>
  <c r="J117" i="5"/>
  <c r="K116" i="5"/>
  <c r="J117" i="7"/>
  <c r="K116" i="7"/>
  <c r="J117" i="6"/>
  <c r="K116" i="6"/>
  <c r="J118" i="4"/>
  <c r="K117" i="4"/>
  <c r="J119" i="10" l="1"/>
  <c r="K118" i="10"/>
  <c r="J119" i="11"/>
  <c r="K118" i="11"/>
  <c r="K117" i="8"/>
  <c r="J118" i="8"/>
  <c r="J119" i="9"/>
  <c r="K118" i="9"/>
  <c r="K117" i="5"/>
  <c r="J118" i="5"/>
  <c r="K117" i="7"/>
  <c r="J118" i="7"/>
  <c r="J118" i="6"/>
  <c r="K117" i="6"/>
  <c r="K118" i="4"/>
  <c r="J119" i="4"/>
  <c r="K119" i="10" l="1"/>
  <c r="J120" i="10"/>
  <c r="K119" i="9"/>
  <c r="J120" i="9"/>
  <c r="K118" i="8"/>
  <c r="J119" i="8"/>
  <c r="J120" i="11"/>
  <c r="K119" i="11"/>
  <c r="K118" i="7"/>
  <c r="J119" i="7"/>
  <c r="J119" i="6"/>
  <c r="K118" i="6"/>
  <c r="J119" i="5"/>
  <c r="K118" i="5"/>
  <c r="J120" i="4"/>
  <c r="K119" i="4"/>
  <c r="J121" i="10" l="1"/>
  <c r="K120" i="10"/>
  <c r="K120" i="11"/>
  <c r="J121" i="11"/>
  <c r="J120" i="8"/>
  <c r="K119" i="8"/>
  <c r="K120" i="9"/>
  <c r="J121" i="9"/>
  <c r="J120" i="7"/>
  <c r="K119" i="7"/>
  <c r="J120" i="5"/>
  <c r="K119" i="5"/>
  <c r="K119" i="6"/>
  <c r="J120" i="6"/>
  <c r="J121" i="4"/>
  <c r="K120" i="4"/>
  <c r="J122" i="10" l="1"/>
  <c r="K121" i="10"/>
  <c r="K121" i="9"/>
  <c r="J122" i="9"/>
  <c r="J121" i="8"/>
  <c r="K120" i="8"/>
  <c r="J122" i="11"/>
  <c r="K121" i="11"/>
  <c r="J121" i="6"/>
  <c r="K120" i="6"/>
  <c r="K120" i="5"/>
  <c r="J121" i="5"/>
  <c r="J121" i="7"/>
  <c r="K120" i="7"/>
  <c r="J122" i="4"/>
  <c r="K121" i="4"/>
  <c r="K122" i="10" l="1"/>
  <c r="J123" i="10"/>
  <c r="K121" i="8"/>
  <c r="J122" i="8"/>
  <c r="K122" i="9"/>
  <c r="J123" i="9"/>
  <c r="K122" i="11"/>
  <c r="J123" i="11"/>
  <c r="J122" i="7"/>
  <c r="K121" i="7"/>
  <c r="J122" i="5"/>
  <c r="K121" i="5"/>
  <c r="J122" i="6"/>
  <c r="K121" i="6"/>
  <c r="K122" i="4"/>
  <c r="J123" i="4"/>
  <c r="J124" i="10" l="1"/>
  <c r="K123" i="10"/>
  <c r="K123" i="11"/>
  <c r="J124" i="11"/>
  <c r="J124" i="9"/>
  <c r="K123" i="9"/>
  <c r="J123" i="8"/>
  <c r="K122" i="8"/>
  <c r="J123" i="6"/>
  <c r="K122" i="6"/>
  <c r="K122" i="7"/>
  <c r="J123" i="7"/>
  <c r="J123" i="5"/>
  <c r="K122" i="5"/>
  <c r="J124" i="4"/>
  <c r="K123" i="4"/>
  <c r="K124" i="10" l="1"/>
  <c r="J125" i="10"/>
  <c r="K123" i="8"/>
  <c r="J124" i="8"/>
  <c r="K124" i="9"/>
  <c r="J125" i="9"/>
  <c r="K124" i="11"/>
  <c r="J125" i="11"/>
  <c r="K123" i="7"/>
  <c r="J124" i="7"/>
  <c r="J124" i="5"/>
  <c r="K123" i="5"/>
  <c r="J124" i="6"/>
  <c r="K123" i="6"/>
  <c r="J125" i="4"/>
  <c r="K124" i="4"/>
  <c r="K125" i="10" l="1"/>
  <c r="J126" i="10"/>
  <c r="K125" i="9"/>
  <c r="J126" i="9"/>
  <c r="J125" i="8"/>
  <c r="K124" i="8"/>
  <c r="J126" i="11"/>
  <c r="K125" i="11"/>
  <c r="J125" i="7"/>
  <c r="K124" i="7"/>
  <c r="K124" i="6"/>
  <c r="J125" i="6"/>
  <c r="J125" i="5"/>
  <c r="K124" i="5"/>
  <c r="K125" i="4"/>
  <c r="J126" i="4"/>
  <c r="J127" i="10" l="1"/>
  <c r="K126" i="10"/>
  <c r="J126" i="8"/>
  <c r="K125" i="8"/>
  <c r="J127" i="9"/>
  <c r="K126" i="9"/>
  <c r="J127" i="11"/>
  <c r="K126" i="11"/>
  <c r="J126" i="7"/>
  <c r="K125" i="7"/>
  <c r="J126" i="5"/>
  <c r="K125" i="5"/>
  <c r="J126" i="6"/>
  <c r="K125" i="6"/>
  <c r="J127" i="4"/>
  <c r="K126" i="4"/>
  <c r="K127" i="10" l="1"/>
  <c r="J128" i="10"/>
  <c r="K127" i="11"/>
  <c r="J128" i="11"/>
  <c r="K127" i="9"/>
  <c r="J128" i="9"/>
  <c r="J127" i="8"/>
  <c r="K126" i="8"/>
  <c r="K126" i="5"/>
  <c r="J127" i="5"/>
  <c r="K126" i="6"/>
  <c r="J127" i="6"/>
  <c r="K126" i="7"/>
  <c r="J127" i="7"/>
  <c r="J128" i="4"/>
  <c r="K127" i="4"/>
  <c r="K128" i="10" l="1"/>
  <c r="J129" i="10"/>
  <c r="J128" i="8"/>
  <c r="K127" i="8"/>
  <c r="J129" i="9"/>
  <c r="K128" i="9"/>
  <c r="K128" i="11"/>
  <c r="J129" i="11"/>
  <c r="J128" i="6"/>
  <c r="K127" i="6"/>
  <c r="K127" i="7"/>
  <c r="J128" i="7"/>
  <c r="K127" i="5"/>
  <c r="J128" i="5"/>
  <c r="K128" i="4"/>
  <c r="J129" i="4"/>
  <c r="K129" i="10" l="1"/>
  <c r="J130" i="10"/>
  <c r="K129" i="11"/>
  <c r="J130" i="11"/>
  <c r="K129" i="9"/>
  <c r="J130" i="9"/>
  <c r="J129" i="8"/>
  <c r="K128" i="8"/>
  <c r="J129" i="7"/>
  <c r="K128" i="7"/>
  <c r="J129" i="5"/>
  <c r="K128" i="5"/>
  <c r="J129" i="6"/>
  <c r="K128" i="6"/>
  <c r="J130" i="4"/>
  <c r="K129" i="4"/>
  <c r="J131" i="10" l="1"/>
  <c r="K130" i="10"/>
  <c r="J130" i="8"/>
  <c r="K129" i="8"/>
  <c r="K130" i="9"/>
  <c r="J131" i="9"/>
  <c r="J131" i="11"/>
  <c r="K130" i="11"/>
  <c r="K129" i="7"/>
  <c r="J130" i="7"/>
  <c r="J130" i="5"/>
  <c r="K129" i="5"/>
  <c r="K129" i="6"/>
  <c r="J130" i="6"/>
  <c r="J131" i="4"/>
  <c r="K130" i="4"/>
  <c r="J132" i="10" l="1"/>
  <c r="K131" i="10"/>
  <c r="J132" i="11"/>
  <c r="K131" i="11"/>
  <c r="J132" i="9"/>
  <c r="K131" i="9"/>
  <c r="K130" i="8"/>
  <c r="J131" i="8"/>
  <c r="J131" i="5"/>
  <c r="K130" i="5"/>
  <c r="K130" i="6"/>
  <c r="J131" i="6"/>
  <c r="J131" i="7"/>
  <c r="K130" i="7"/>
  <c r="K131" i="4"/>
  <c r="J132" i="4"/>
  <c r="K132" i="10" l="1"/>
  <c r="J133" i="10"/>
  <c r="J133" i="11"/>
  <c r="K132" i="11"/>
  <c r="K131" i="8"/>
  <c r="J132" i="8"/>
  <c r="J133" i="9"/>
  <c r="K132" i="9"/>
  <c r="K131" i="7"/>
  <c r="J132" i="7"/>
  <c r="J132" i="6"/>
  <c r="K131" i="6"/>
  <c r="J132" i="5"/>
  <c r="K131" i="5"/>
  <c r="K132" i="4"/>
  <c r="J133" i="4"/>
  <c r="K133" i="10" l="1"/>
  <c r="J134" i="10"/>
  <c r="J133" i="8"/>
  <c r="K132" i="8"/>
  <c r="K133" i="11"/>
  <c r="J134" i="11"/>
  <c r="K133" i="9"/>
  <c r="J134" i="9"/>
  <c r="J133" i="6"/>
  <c r="K132" i="6"/>
  <c r="K132" i="7"/>
  <c r="J133" i="7"/>
  <c r="K132" i="5"/>
  <c r="J133" i="5"/>
  <c r="J134" i="4"/>
  <c r="K133" i="4"/>
  <c r="K134" i="10" l="1"/>
  <c r="J135" i="10"/>
  <c r="K134" i="11"/>
  <c r="J135" i="11"/>
  <c r="J134" i="8"/>
  <c r="K133" i="8"/>
  <c r="K134" i="9"/>
  <c r="J135" i="9"/>
  <c r="K133" i="5"/>
  <c r="J134" i="5"/>
  <c r="J134" i="7"/>
  <c r="K133" i="7"/>
  <c r="J134" i="6"/>
  <c r="K133" i="6"/>
  <c r="K134" i="4"/>
  <c r="J135" i="4"/>
  <c r="J136" i="10" l="1"/>
  <c r="K135" i="10"/>
  <c r="K134" i="8"/>
  <c r="J135" i="8"/>
  <c r="J136" i="11"/>
  <c r="K135" i="11"/>
  <c r="K135" i="9"/>
  <c r="J136" i="9"/>
  <c r="J135" i="6"/>
  <c r="K134" i="6"/>
  <c r="K134" i="7"/>
  <c r="J135" i="7"/>
  <c r="J135" i="5"/>
  <c r="K134" i="5"/>
  <c r="J136" i="4"/>
  <c r="K135" i="4"/>
  <c r="K136" i="10" l="1"/>
  <c r="J137" i="10"/>
  <c r="J136" i="8"/>
  <c r="K135" i="8"/>
  <c r="J137" i="9"/>
  <c r="K136" i="9"/>
  <c r="J137" i="11"/>
  <c r="K136" i="11"/>
  <c r="K135" i="7"/>
  <c r="J136" i="7"/>
  <c r="K135" i="5"/>
  <c r="J136" i="5"/>
  <c r="J136" i="6"/>
  <c r="K135" i="6"/>
  <c r="J137" i="4"/>
  <c r="K136" i="4"/>
  <c r="K137" i="10" l="1"/>
  <c r="J138" i="10"/>
  <c r="J138" i="9"/>
  <c r="K137" i="9"/>
  <c r="K136" i="8"/>
  <c r="J137" i="8"/>
  <c r="J138" i="11"/>
  <c r="K137" i="11"/>
  <c r="K136" i="6"/>
  <c r="J137" i="6"/>
  <c r="J137" i="7"/>
  <c r="K136" i="7"/>
  <c r="J137" i="5"/>
  <c r="K136" i="5"/>
  <c r="J138" i="4"/>
  <c r="K137" i="4"/>
  <c r="K138" i="10" l="1"/>
  <c r="J139" i="10"/>
  <c r="K138" i="9"/>
  <c r="J139" i="9"/>
  <c r="J138" i="8"/>
  <c r="K137" i="8"/>
  <c r="J139" i="11"/>
  <c r="K138" i="11"/>
  <c r="J138" i="5"/>
  <c r="K137" i="5"/>
  <c r="J138" i="6"/>
  <c r="K137" i="6"/>
  <c r="J138" i="7"/>
  <c r="K137" i="7"/>
  <c r="J139" i="4"/>
  <c r="K138" i="4"/>
  <c r="J140" i="10" l="1"/>
  <c r="K139" i="10"/>
  <c r="J140" i="11"/>
  <c r="K139" i="11"/>
  <c r="J139" i="8"/>
  <c r="K138" i="8"/>
  <c r="K139" i="9"/>
  <c r="J140" i="9"/>
  <c r="J139" i="6"/>
  <c r="K138" i="6"/>
  <c r="K138" i="5"/>
  <c r="J139" i="5"/>
  <c r="J139" i="7"/>
  <c r="K138" i="7"/>
  <c r="K139" i="4"/>
  <c r="J140" i="4"/>
  <c r="K140" i="10" l="1"/>
  <c r="J141" i="10"/>
  <c r="K139" i="8"/>
  <c r="J140" i="8"/>
  <c r="K140" i="11"/>
  <c r="J141" i="11"/>
  <c r="K140" i="9"/>
  <c r="J141" i="9"/>
  <c r="J140" i="6"/>
  <c r="K139" i="6"/>
  <c r="K139" i="5"/>
  <c r="J140" i="5"/>
  <c r="J140" i="7"/>
  <c r="K139" i="7"/>
  <c r="K140" i="4"/>
  <c r="J141" i="4"/>
  <c r="J142" i="10" l="1"/>
  <c r="K141" i="10"/>
  <c r="J142" i="11"/>
  <c r="K141" i="11"/>
  <c r="J141" i="8"/>
  <c r="K140" i="8"/>
  <c r="J142" i="9"/>
  <c r="K141" i="9"/>
  <c r="K140" i="7"/>
  <c r="J141" i="7"/>
  <c r="J141" i="6"/>
  <c r="K140" i="6"/>
  <c r="J141" i="5"/>
  <c r="K140" i="5"/>
  <c r="J142" i="4"/>
  <c r="K141" i="4"/>
  <c r="J143" i="10" l="1"/>
  <c r="K142" i="10"/>
  <c r="J142" i="8"/>
  <c r="K141" i="8"/>
  <c r="J143" i="9"/>
  <c r="K142" i="9"/>
  <c r="J143" i="11"/>
  <c r="K142" i="11"/>
  <c r="K141" i="7"/>
  <c r="J142" i="7"/>
  <c r="K141" i="5"/>
  <c r="J142" i="5"/>
  <c r="J142" i="6"/>
  <c r="K141" i="6"/>
  <c r="J143" i="4"/>
  <c r="K142" i="4"/>
  <c r="K143" i="10" l="1"/>
  <c r="J144" i="10"/>
  <c r="J143" i="8"/>
  <c r="K142" i="8"/>
  <c r="J144" i="11"/>
  <c r="K143" i="11"/>
  <c r="K143" i="9"/>
  <c r="J144" i="9"/>
  <c r="J143" i="7"/>
  <c r="K142" i="7"/>
  <c r="J143" i="6"/>
  <c r="K142" i="6"/>
  <c r="J143" i="5"/>
  <c r="K142" i="5"/>
  <c r="J144" i="4"/>
  <c r="K143" i="4"/>
  <c r="J145" i="10" l="1"/>
  <c r="K144" i="10"/>
  <c r="J145" i="9"/>
  <c r="K144" i="9"/>
  <c r="J145" i="11"/>
  <c r="K144" i="11"/>
  <c r="J144" i="8"/>
  <c r="K143" i="8"/>
  <c r="K143" i="6"/>
  <c r="J144" i="6"/>
  <c r="J144" i="7"/>
  <c r="K143" i="7"/>
  <c r="J144" i="5"/>
  <c r="K143" i="5"/>
  <c r="J145" i="4"/>
  <c r="K144" i="4"/>
  <c r="J146" i="10" l="1"/>
  <c r="K145" i="10"/>
  <c r="J145" i="8"/>
  <c r="K144" i="8"/>
  <c r="J146" i="11"/>
  <c r="K145" i="11"/>
  <c r="K145" i="9"/>
  <c r="J146" i="9"/>
  <c r="K144" i="5"/>
  <c r="J145" i="5"/>
  <c r="J145" i="6"/>
  <c r="K144" i="6"/>
  <c r="K144" i="7"/>
  <c r="J145" i="7"/>
  <c r="J146" i="4"/>
  <c r="K145" i="4"/>
  <c r="K146" i="10" l="1"/>
  <c r="J147" i="10"/>
  <c r="J147" i="9"/>
  <c r="K146" i="9"/>
  <c r="K146" i="11"/>
  <c r="J147" i="11"/>
  <c r="J146" i="8"/>
  <c r="K145" i="8"/>
  <c r="J146" i="7"/>
  <c r="K145" i="7"/>
  <c r="J146" i="6"/>
  <c r="K145" i="6"/>
  <c r="K145" i="5"/>
  <c r="J146" i="5"/>
  <c r="K146" i="4"/>
  <c r="J147" i="4"/>
  <c r="J148" i="10" l="1"/>
  <c r="K147" i="10"/>
  <c r="J147" i="8"/>
  <c r="K146" i="8"/>
  <c r="K147" i="11"/>
  <c r="J148" i="11"/>
  <c r="J148" i="9"/>
  <c r="K147" i="9"/>
  <c r="J147" i="7"/>
  <c r="K146" i="7"/>
  <c r="J147" i="6"/>
  <c r="K146" i="6"/>
  <c r="J147" i="5"/>
  <c r="K146" i="5"/>
  <c r="J148" i="4"/>
  <c r="K147" i="4"/>
  <c r="J149" i="10" l="1"/>
  <c r="K148" i="10"/>
  <c r="J149" i="11"/>
  <c r="K148" i="11"/>
  <c r="J149" i="9"/>
  <c r="K148" i="9"/>
  <c r="K147" i="8"/>
  <c r="J148" i="8"/>
  <c r="J148" i="6"/>
  <c r="K147" i="6"/>
  <c r="K147" i="7"/>
  <c r="J148" i="7"/>
  <c r="J148" i="5"/>
  <c r="K147" i="5"/>
  <c r="J149" i="4"/>
  <c r="K148" i="4"/>
  <c r="K149" i="10" l="1"/>
  <c r="J150" i="10"/>
  <c r="J150" i="9"/>
  <c r="K149" i="9"/>
  <c r="J150" i="11"/>
  <c r="K149" i="11"/>
  <c r="J149" i="8"/>
  <c r="K148" i="8"/>
  <c r="K148" i="7"/>
  <c r="J149" i="7"/>
  <c r="J149" i="5"/>
  <c r="K148" i="5"/>
  <c r="K148" i="6"/>
  <c r="J149" i="6"/>
  <c r="J150" i="4"/>
  <c r="K149" i="4"/>
  <c r="K150" i="10" l="1"/>
  <c r="J151" i="10"/>
  <c r="J151" i="11"/>
  <c r="K150" i="11"/>
  <c r="K150" i="9"/>
  <c r="J151" i="9"/>
  <c r="K149" i="8"/>
  <c r="J150" i="8"/>
  <c r="J150" i="6"/>
  <c r="K149" i="6"/>
  <c r="J150" i="5"/>
  <c r="K149" i="5"/>
  <c r="K149" i="7"/>
  <c r="J150" i="7"/>
  <c r="J151" i="4"/>
  <c r="K150" i="4"/>
  <c r="K151" i="10" l="1"/>
  <c r="J152" i="10"/>
  <c r="K151" i="9"/>
  <c r="J152" i="9"/>
  <c r="J151" i="8"/>
  <c r="K150" i="8"/>
  <c r="J152" i="11"/>
  <c r="K151" i="11"/>
  <c r="K150" i="5"/>
  <c r="J151" i="5"/>
  <c r="J151" i="7"/>
  <c r="K150" i="7"/>
  <c r="K150" i="6"/>
  <c r="J151" i="6"/>
  <c r="J152" i="4"/>
  <c r="K151" i="4"/>
  <c r="K152" i="10" l="1"/>
  <c r="J153" i="10"/>
  <c r="K151" i="8"/>
  <c r="J152" i="8"/>
  <c r="J153" i="9"/>
  <c r="K152" i="9"/>
  <c r="J153" i="11"/>
  <c r="K152" i="11"/>
  <c r="J152" i="7"/>
  <c r="K151" i="7"/>
  <c r="J152" i="6"/>
  <c r="K151" i="6"/>
  <c r="J152" i="5"/>
  <c r="K151" i="5"/>
  <c r="K152" i="4"/>
  <c r="J153" i="4"/>
  <c r="K153" i="10" l="1"/>
  <c r="J154" i="10"/>
  <c r="K153" i="11"/>
  <c r="J154" i="11"/>
  <c r="K153" i="9"/>
  <c r="J154" i="9"/>
  <c r="K152" i="8"/>
  <c r="J153" i="8"/>
  <c r="J153" i="6"/>
  <c r="K152" i="6"/>
  <c r="K152" i="7"/>
  <c r="J153" i="7"/>
  <c r="J153" i="5"/>
  <c r="K152" i="5"/>
  <c r="J154" i="4"/>
  <c r="K153" i="4"/>
  <c r="J155" i="10" l="1"/>
  <c r="K154" i="10"/>
  <c r="J154" i="8"/>
  <c r="K153" i="8"/>
  <c r="J155" i="9"/>
  <c r="K154" i="9"/>
  <c r="J155" i="11"/>
  <c r="K154" i="11"/>
  <c r="K153" i="5"/>
  <c r="J154" i="5"/>
  <c r="K153" i="7"/>
  <c r="J154" i="7"/>
  <c r="K153" i="6"/>
  <c r="J154" i="6"/>
  <c r="K154" i="4"/>
  <c r="J155" i="4"/>
  <c r="K155" i="10" l="1"/>
  <c r="J156" i="10"/>
  <c r="K155" i="9"/>
  <c r="J156" i="9"/>
  <c r="J155" i="8"/>
  <c r="K154" i="8"/>
  <c r="J156" i="11"/>
  <c r="K155" i="11"/>
  <c r="J155" i="7"/>
  <c r="K154" i="7"/>
  <c r="J155" i="6"/>
  <c r="K154" i="6"/>
  <c r="J155" i="5"/>
  <c r="K154" i="5"/>
  <c r="J156" i="4"/>
  <c r="K155" i="4"/>
  <c r="J157" i="10" l="1"/>
  <c r="K156" i="10"/>
  <c r="J156" i="8"/>
  <c r="K155" i="8"/>
  <c r="J157" i="9"/>
  <c r="K156" i="9"/>
  <c r="J157" i="11"/>
  <c r="K156" i="11"/>
  <c r="J156" i="5"/>
  <c r="K155" i="5"/>
  <c r="J156" i="6"/>
  <c r="K155" i="6"/>
  <c r="J156" i="7"/>
  <c r="K155" i="7"/>
  <c r="J157" i="4"/>
  <c r="K156" i="4"/>
  <c r="J158" i="10" l="1"/>
  <c r="K157" i="10"/>
  <c r="K157" i="9"/>
  <c r="J158" i="9"/>
  <c r="J157" i="8"/>
  <c r="K156" i="8"/>
  <c r="J158" i="11"/>
  <c r="K157" i="11"/>
  <c r="K156" i="6"/>
  <c r="J157" i="6"/>
  <c r="K156" i="5"/>
  <c r="J157" i="5"/>
  <c r="J157" i="7"/>
  <c r="K156" i="7"/>
  <c r="K157" i="4"/>
  <c r="J158" i="4"/>
  <c r="K158" i="10" l="1"/>
  <c r="J159" i="10"/>
  <c r="J158" i="8"/>
  <c r="K157" i="8"/>
  <c r="K158" i="9"/>
  <c r="J159" i="9"/>
  <c r="J159" i="11"/>
  <c r="K158" i="11"/>
  <c r="K157" i="5"/>
  <c r="J158" i="5"/>
  <c r="K157" i="7"/>
  <c r="J158" i="7"/>
  <c r="J158" i="6"/>
  <c r="K157" i="6"/>
  <c r="K158" i="4"/>
  <c r="J159" i="4"/>
  <c r="J160" i="10" l="1"/>
  <c r="K159" i="10"/>
  <c r="J160" i="9"/>
  <c r="K159" i="9"/>
  <c r="K159" i="11"/>
  <c r="J160" i="11"/>
  <c r="J159" i="8"/>
  <c r="K158" i="8"/>
  <c r="J159" i="7"/>
  <c r="K158" i="7"/>
  <c r="J159" i="5"/>
  <c r="K158" i="5"/>
  <c r="J159" i="6"/>
  <c r="K158" i="6"/>
  <c r="J160" i="4"/>
  <c r="K159" i="4"/>
  <c r="K160" i="10" l="1"/>
  <c r="J161" i="10"/>
  <c r="K159" i="8"/>
  <c r="J160" i="8"/>
  <c r="J161" i="11"/>
  <c r="K160" i="11"/>
  <c r="J161" i="9"/>
  <c r="K160" i="9"/>
  <c r="J160" i="5"/>
  <c r="K159" i="5"/>
  <c r="K159" i="6"/>
  <c r="J160" i="6"/>
  <c r="K159" i="7"/>
  <c r="J160" i="7"/>
  <c r="J161" i="4"/>
  <c r="K160" i="4"/>
  <c r="J162" i="10" l="1"/>
  <c r="K161" i="10"/>
  <c r="J162" i="11"/>
  <c r="K161" i="11"/>
  <c r="J161" i="8"/>
  <c r="K160" i="8"/>
  <c r="J162" i="9"/>
  <c r="K161" i="9"/>
  <c r="J161" i="6"/>
  <c r="K160" i="6"/>
  <c r="K160" i="7"/>
  <c r="J161" i="7"/>
  <c r="J161" i="5"/>
  <c r="K160" i="5"/>
  <c r="K161" i="4"/>
  <c r="J162" i="4"/>
  <c r="J163" i="10" l="1"/>
  <c r="K162" i="10"/>
  <c r="J162" i="8"/>
  <c r="K161" i="8"/>
  <c r="K162" i="9"/>
  <c r="J163" i="9"/>
  <c r="J163" i="11"/>
  <c r="K162" i="11"/>
  <c r="J162" i="5"/>
  <c r="K161" i="5"/>
  <c r="J162" i="7"/>
  <c r="K161" i="7"/>
  <c r="K161" i="6"/>
  <c r="J162" i="6"/>
  <c r="J163" i="4"/>
  <c r="K162" i="4"/>
  <c r="J164" i="10" l="1"/>
  <c r="K163" i="10"/>
  <c r="K163" i="9"/>
  <c r="J164" i="9"/>
  <c r="K163" i="11"/>
  <c r="J164" i="11"/>
  <c r="J163" i="8"/>
  <c r="K162" i="8"/>
  <c r="K162" i="7"/>
  <c r="J163" i="7"/>
  <c r="K162" i="5"/>
  <c r="J163" i="5"/>
  <c r="J163" i="6"/>
  <c r="K162" i="6"/>
  <c r="J164" i="4"/>
  <c r="K163" i="4"/>
  <c r="K164" i="10" l="1"/>
  <c r="J165" i="10"/>
  <c r="K164" i="11"/>
  <c r="J165" i="11"/>
  <c r="J165" i="9"/>
  <c r="K164" i="9"/>
  <c r="J164" i="8"/>
  <c r="K163" i="8"/>
  <c r="K163" i="5"/>
  <c r="J164" i="5"/>
  <c r="J164" i="6"/>
  <c r="K163" i="6"/>
  <c r="J164" i="7"/>
  <c r="K163" i="7"/>
  <c r="K164" i="4"/>
  <c r="J165" i="4"/>
  <c r="J166" i="10" l="1"/>
  <c r="K165" i="10"/>
  <c r="J166" i="9"/>
  <c r="K165" i="9"/>
  <c r="J166" i="11"/>
  <c r="K165" i="11"/>
  <c r="K164" i="8"/>
  <c r="J165" i="8"/>
  <c r="J165" i="6"/>
  <c r="K164" i="6"/>
  <c r="J165" i="5"/>
  <c r="K164" i="5"/>
  <c r="K164" i="7"/>
  <c r="J165" i="7"/>
  <c r="J166" i="4"/>
  <c r="K165" i="4"/>
  <c r="K166" i="10" l="1"/>
  <c r="J167" i="10"/>
  <c r="J167" i="11"/>
  <c r="K166" i="11"/>
  <c r="K165" i="8"/>
  <c r="J166" i="8"/>
  <c r="K166" i="9"/>
  <c r="J167" i="9"/>
  <c r="K165" i="7"/>
  <c r="J166" i="7"/>
  <c r="J166" i="6"/>
  <c r="K165" i="6"/>
  <c r="J166" i="5"/>
  <c r="K165" i="5"/>
  <c r="J167" i="4"/>
  <c r="K166" i="4"/>
  <c r="K167" i="10" l="1"/>
  <c r="J168" i="10"/>
  <c r="J168" i="9"/>
  <c r="K167" i="9"/>
  <c r="J167" i="8"/>
  <c r="K166" i="8"/>
  <c r="J168" i="11"/>
  <c r="K167" i="11"/>
  <c r="J167" i="5"/>
  <c r="K166" i="5"/>
  <c r="J167" i="7"/>
  <c r="K166" i="7"/>
  <c r="J167" i="6"/>
  <c r="K166" i="6"/>
  <c r="J168" i="4"/>
  <c r="K167" i="4"/>
  <c r="J169" i="10" l="1"/>
  <c r="K168" i="10"/>
  <c r="K168" i="9"/>
  <c r="J169" i="9"/>
  <c r="J169" i="11"/>
  <c r="K168" i="11"/>
  <c r="K167" i="8"/>
  <c r="J168" i="8"/>
  <c r="J168" i="7"/>
  <c r="K167" i="7"/>
  <c r="J168" i="5"/>
  <c r="K167" i="5"/>
  <c r="K167" i="6"/>
  <c r="J168" i="6"/>
  <c r="K168" i="4"/>
  <c r="J169" i="4"/>
  <c r="J170" i="10" l="1"/>
  <c r="K169" i="10"/>
  <c r="J169" i="8"/>
  <c r="K168" i="8"/>
  <c r="J170" i="11"/>
  <c r="K169" i="11"/>
  <c r="K169" i="9"/>
  <c r="J170" i="9"/>
  <c r="K168" i="5"/>
  <c r="J169" i="5"/>
  <c r="J169" i="7"/>
  <c r="K168" i="7"/>
  <c r="J169" i="6"/>
  <c r="K168" i="6"/>
  <c r="J170" i="4"/>
  <c r="K169" i="4"/>
  <c r="K170" i="10" l="1"/>
  <c r="J171" i="10"/>
  <c r="K170" i="9"/>
  <c r="J171" i="9"/>
  <c r="K170" i="11"/>
  <c r="J171" i="11"/>
  <c r="K169" i="8"/>
  <c r="J170" i="8"/>
  <c r="K169" i="7"/>
  <c r="J170" i="7"/>
  <c r="J170" i="5"/>
  <c r="K169" i="5"/>
  <c r="J170" i="6"/>
  <c r="K169" i="6"/>
  <c r="K170" i="4"/>
  <c r="J171" i="4"/>
  <c r="K171" i="10" l="1"/>
  <c r="J172" i="10"/>
  <c r="J172" i="11"/>
  <c r="K171" i="11"/>
  <c r="J171" i="8"/>
  <c r="K170" i="8"/>
  <c r="K171" i="9"/>
  <c r="J172" i="9"/>
  <c r="K170" i="7"/>
  <c r="J171" i="7"/>
  <c r="J171" i="6"/>
  <c r="K170" i="6"/>
  <c r="J171" i="5"/>
  <c r="K170" i="5"/>
  <c r="J172" i="4"/>
  <c r="K171" i="4"/>
  <c r="K172" i="10" l="1"/>
  <c r="J173" i="10"/>
  <c r="J172" i="8"/>
  <c r="K171" i="8"/>
  <c r="J173" i="9"/>
  <c r="K172" i="9"/>
  <c r="K172" i="11"/>
  <c r="J173" i="11"/>
  <c r="K171" i="5"/>
  <c r="J172" i="5"/>
  <c r="J172" i="6"/>
  <c r="K171" i="6"/>
  <c r="K171" i="7"/>
  <c r="J172" i="7"/>
  <c r="J173" i="4"/>
  <c r="K172" i="4"/>
  <c r="J174" i="10" l="1"/>
  <c r="K173" i="10"/>
  <c r="K173" i="9"/>
  <c r="J174" i="9"/>
  <c r="J173" i="8"/>
  <c r="K172" i="8"/>
  <c r="J174" i="11"/>
  <c r="K173" i="11"/>
  <c r="K172" i="7"/>
  <c r="J173" i="7"/>
  <c r="K172" i="6"/>
  <c r="J173" i="6"/>
  <c r="J173" i="5"/>
  <c r="K172" i="5"/>
  <c r="J174" i="4"/>
  <c r="K173" i="4"/>
  <c r="K174" i="10" l="1"/>
  <c r="J175" i="10"/>
  <c r="K174" i="11"/>
  <c r="J175" i="11"/>
  <c r="K173" i="8"/>
  <c r="J174" i="8"/>
  <c r="K174" i="9"/>
  <c r="J175" i="9"/>
  <c r="J174" i="7"/>
  <c r="K173" i="7"/>
  <c r="J174" i="5"/>
  <c r="K173" i="5"/>
  <c r="K173" i="6"/>
  <c r="J174" i="6"/>
  <c r="J175" i="4"/>
  <c r="K174" i="4"/>
  <c r="J176" i="10" l="1"/>
  <c r="K175" i="10"/>
  <c r="K175" i="9"/>
  <c r="J176" i="9"/>
  <c r="J175" i="8"/>
  <c r="K174" i="8"/>
  <c r="J176" i="11"/>
  <c r="K175" i="11"/>
  <c r="K174" i="5"/>
  <c r="J175" i="5"/>
  <c r="J175" i="7"/>
  <c r="K174" i="7"/>
  <c r="K174" i="6"/>
  <c r="J175" i="6"/>
  <c r="K175" i="4"/>
  <c r="J176" i="4"/>
  <c r="K176" i="10" l="1"/>
  <c r="J177" i="10"/>
  <c r="K176" i="11"/>
  <c r="J177" i="11"/>
  <c r="J176" i="8"/>
  <c r="K175" i="8"/>
  <c r="K176" i="9"/>
  <c r="J177" i="9"/>
  <c r="J176" i="6"/>
  <c r="K175" i="6"/>
  <c r="J176" i="5"/>
  <c r="K175" i="5"/>
  <c r="K175" i="7"/>
  <c r="J176" i="7"/>
  <c r="K176" i="4"/>
  <c r="J177" i="4"/>
  <c r="J178" i="10" l="1"/>
  <c r="K177" i="10"/>
  <c r="J178" i="9"/>
  <c r="K177" i="9"/>
  <c r="K176" i="8"/>
  <c r="J177" i="8"/>
  <c r="J178" i="11"/>
  <c r="K177" i="11"/>
  <c r="J177" i="6"/>
  <c r="K176" i="6"/>
  <c r="J177" i="7"/>
  <c r="K176" i="7"/>
  <c r="J177" i="5"/>
  <c r="K176" i="5"/>
  <c r="J178" i="4"/>
  <c r="K177" i="4"/>
  <c r="J179" i="10" l="1"/>
  <c r="K178" i="10"/>
  <c r="K177" i="8"/>
  <c r="J178" i="8"/>
  <c r="J179" i="9"/>
  <c r="K178" i="9"/>
  <c r="J179" i="11"/>
  <c r="K178" i="11"/>
  <c r="K177" i="5"/>
  <c r="J178" i="5"/>
  <c r="K177" i="7"/>
  <c r="J178" i="7"/>
  <c r="K177" i="6"/>
  <c r="J178" i="6"/>
  <c r="K178" i="4"/>
  <c r="J179" i="4"/>
  <c r="K179" i="10" l="1"/>
  <c r="J180" i="10"/>
  <c r="J179" i="8"/>
  <c r="K178" i="8"/>
  <c r="K179" i="9"/>
  <c r="J180" i="9"/>
  <c r="J180" i="11"/>
  <c r="K179" i="11"/>
  <c r="J179" i="5"/>
  <c r="K178" i="5"/>
  <c r="J179" i="7"/>
  <c r="K178" i="7"/>
  <c r="J179" i="6"/>
  <c r="K178" i="6"/>
  <c r="J180" i="4"/>
  <c r="K179" i="4"/>
  <c r="J181" i="10" l="1"/>
  <c r="K180" i="10"/>
  <c r="J181" i="9"/>
  <c r="K180" i="9"/>
  <c r="J180" i="8"/>
  <c r="K179" i="8"/>
  <c r="J181" i="11"/>
  <c r="K180" i="11"/>
  <c r="J180" i="7"/>
  <c r="K179" i="7"/>
  <c r="J180" i="6"/>
  <c r="K179" i="6"/>
  <c r="J180" i="5"/>
  <c r="K179" i="5"/>
  <c r="J181" i="4"/>
  <c r="K180" i="4"/>
  <c r="K181" i="10" l="1"/>
  <c r="J182" i="10"/>
  <c r="K181" i="11"/>
  <c r="J182" i="11"/>
  <c r="J181" i="8"/>
  <c r="K180" i="8"/>
  <c r="K181" i="9"/>
  <c r="J182" i="9"/>
  <c r="K180" i="5"/>
  <c r="J181" i="5"/>
  <c r="J181" i="7"/>
  <c r="K180" i="7"/>
  <c r="J181" i="6"/>
  <c r="K180" i="6"/>
  <c r="J182" i="4"/>
  <c r="K181" i="4"/>
  <c r="K182" i="10" l="1"/>
  <c r="J183" i="10"/>
  <c r="K182" i="9"/>
  <c r="J183" i="9"/>
  <c r="J182" i="8"/>
  <c r="K181" i="8"/>
  <c r="J183" i="11"/>
  <c r="K182" i="11"/>
  <c r="J182" i="7"/>
  <c r="K181" i="7"/>
  <c r="K181" i="5"/>
  <c r="J182" i="5"/>
  <c r="J182" i="6"/>
  <c r="K181" i="6"/>
  <c r="K182" i="4"/>
  <c r="J183" i="4"/>
  <c r="K183" i="10" l="1"/>
  <c r="J184" i="10"/>
  <c r="J184" i="9"/>
  <c r="K183" i="9"/>
  <c r="K182" i="8"/>
  <c r="J183" i="8"/>
  <c r="J184" i="11"/>
  <c r="K183" i="11"/>
  <c r="J183" i="6"/>
  <c r="K182" i="6"/>
  <c r="J183" i="5"/>
  <c r="K182" i="5"/>
  <c r="J183" i="7"/>
  <c r="K182" i="7"/>
  <c r="J184" i="4"/>
  <c r="K183" i="4"/>
  <c r="K184" i="10" l="1"/>
  <c r="J185" i="10"/>
  <c r="J184" i="8"/>
  <c r="K183" i="8"/>
  <c r="J185" i="11"/>
  <c r="K184" i="11"/>
  <c r="K184" i="9"/>
  <c r="J185" i="9"/>
  <c r="K183" i="7"/>
  <c r="J184" i="7"/>
  <c r="J184" i="6"/>
  <c r="K183" i="6"/>
  <c r="J184" i="5"/>
  <c r="K183" i="5"/>
  <c r="J185" i="4"/>
  <c r="K184" i="4"/>
  <c r="J186" i="10" l="1"/>
  <c r="K185" i="10"/>
  <c r="J186" i="9"/>
  <c r="K185" i="9"/>
  <c r="J185" i="8"/>
  <c r="K184" i="8"/>
  <c r="J186" i="11"/>
  <c r="K185" i="11"/>
  <c r="J185" i="5"/>
  <c r="K184" i="5"/>
  <c r="K184" i="7"/>
  <c r="J185" i="7"/>
  <c r="K184" i="6"/>
  <c r="J185" i="6"/>
  <c r="J186" i="4"/>
  <c r="K185" i="4"/>
  <c r="K186" i="10" l="1"/>
  <c r="J187" i="10"/>
  <c r="J186" i="8"/>
  <c r="K185" i="8"/>
  <c r="J187" i="11"/>
  <c r="K186" i="11"/>
  <c r="J187" i="9"/>
  <c r="K186" i="9"/>
  <c r="J186" i="6"/>
  <c r="K185" i="6"/>
  <c r="J186" i="7"/>
  <c r="K185" i="7"/>
  <c r="J186" i="5"/>
  <c r="K185" i="5"/>
  <c r="K186" i="4"/>
  <c r="J187" i="4"/>
  <c r="J188" i="10" l="1"/>
  <c r="K187" i="10"/>
  <c r="K187" i="9"/>
  <c r="J188" i="9"/>
  <c r="J188" i="11"/>
  <c r="K187" i="11"/>
  <c r="J187" i="8"/>
  <c r="K186" i="8"/>
  <c r="J187" i="6"/>
  <c r="K186" i="6"/>
  <c r="K186" i="5"/>
  <c r="J187" i="5"/>
  <c r="K186" i="7"/>
  <c r="J187" i="7"/>
  <c r="J188" i="4"/>
  <c r="K187" i="4"/>
  <c r="K188" i="10" l="1"/>
  <c r="J189" i="10"/>
  <c r="J188" i="8"/>
  <c r="K187" i="8"/>
  <c r="J189" i="11"/>
  <c r="K188" i="11"/>
  <c r="J189" i="9"/>
  <c r="K188" i="9"/>
  <c r="K187" i="7"/>
  <c r="J188" i="7"/>
  <c r="K187" i="5"/>
  <c r="J188" i="5"/>
  <c r="J188" i="6"/>
  <c r="K187" i="6"/>
  <c r="K188" i="4"/>
  <c r="J189" i="4"/>
  <c r="J190" i="10" l="1"/>
  <c r="K189" i="10"/>
  <c r="J190" i="11"/>
  <c r="K189" i="11"/>
  <c r="J190" i="9"/>
  <c r="K189" i="9"/>
  <c r="J189" i="8"/>
  <c r="K188" i="8"/>
  <c r="J189" i="5"/>
  <c r="K188" i="5"/>
  <c r="J189" i="6"/>
  <c r="K188" i="6"/>
  <c r="K188" i="7"/>
  <c r="J189" i="7"/>
  <c r="J190" i="4"/>
  <c r="K189" i="4"/>
  <c r="J191" i="10" l="1"/>
  <c r="K190" i="10"/>
  <c r="J190" i="8"/>
  <c r="K189" i="8"/>
  <c r="J191" i="9"/>
  <c r="K190" i="9"/>
  <c r="K190" i="11"/>
  <c r="J191" i="11"/>
  <c r="J190" i="6"/>
  <c r="K189" i="6"/>
  <c r="K189" i="5"/>
  <c r="J190" i="5"/>
  <c r="K189" i="7"/>
  <c r="J190" i="7"/>
  <c r="K190" i="4"/>
  <c r="J191" i="4"/>
  <c r="J192" i="10" l="1"/>
  <c r="K191" i="10"/>
  <c r="K190" i="8"/>
  <c r="J191" i="8"/>
  <c r="J192" i="11"/>
  <c r="K191" i="11"/>
  <c r="J192" i="9"/>
  <c r="K191" i="9"/>
  <c r="K190" i="7"/>
  <c r="J191" i="7"/>
  <c r="K190" i="6"/>
  <c r="J191" i="6"/>
  <c r="J191" i="5"/>
  <c r="K190" i="5"/>
  <c r="J192" i="4"/>
  <c r="K191" i="4"/>
  <c r="J193" i="10" l="1"/>
  <c r="K192" i="10"/>
  <c r="K192" i="11"/>
  <c r="J193" i="11"/>
  <c r="K191" i="8"/>
  <c r="J192" i="8"/>
  <c r="K192" i="9"/>
  <c r="J193" i="9"/>
  <c r="J192" i="7"/>
  <c r="K191" i="7"/>
  <c r="J192" i="6"/>
  <c r="K191" i="6"/>
  <c r="J192" i="5"/>
  <c r="K191" i="5"/>
  <c r="J193" i="4"/>
  <c r="K192" i="4"/>
  <c r="J194" i="10" l="1"/>
  <c r="K193" i="10"/>
  <c r="K193" i="11"/>
  <c r="J194" i="11"/>
  <c r="J193" i="8"/>
  <c r="K192" i="8"/>
  <c r="K193" i="9"/>
  <c r="J194" i="9"/>
  <c r="J193" i="6"/>
  <c r="K192" i="6"/>
  <c r="J193" i="7"/>
  <c r="K192" i="7"/>
  <c r="K192" i="5"/>
  <c r="J193" i="5"/>
  <c r="J194" i="4"/>
  <c r="K193" i="4"/>
  <c r="K194" i="10" l="1"/>
  <c r="J195" i="10"/>
  <c r="K193" i="8"/>
  <c r="J194" i="8"/>
  <c r="K194" i="11"/>
  <c r="J195" i="11"/>
  <c r="K194" i="9"/>
  <c r="J195" i="9"/>
  <c r="J194" i="5"/>
  <c r="K193" i="5"/>
  <c r="J194" i="6"/>
  <c r="K193" i="6"/>
  <c r="K193" i="7"/>
  <c r="J194" i="7"/>
  <c r="K194" i="4"/>
  <c r="J195" i="4"/>
  <c r="J196" i="10" l="1"/>
  <c r="K195" i="10"/>
  <c r="J196" i="11"/>
  <c r="K195" i="11"/>
  <c r="J195" i="8"/>
  <c r="K194" i="8"/>
  <c r="J196" i="9"/>
  <c r="K195" i="9"/>
  <c r="J195" i="7"/>
  <c r="K194" i="7"/>
  <c r="J195" i="6"/>
  <c r="K194" i="6"/>
  <c r="J195" i="5"/>
  <c r="K194" i="5"/>
  <c r="J196" i="4"/>
  <c r="K195" i="4"/>
  <c r="J197" i="10" l="1"/>
  <c r="K196" i="10"/>
  <c r="K195" i="8"/>
  <c r="J196" i="8"/>
  <c r="K196" i="11"/>
  <c r="J197" i="11"/>
  <c r="J197" i="9"/>
  <c r="K196" i="9"/>
  <c r="K195" i="7"/>
  <c r="J196" i="7"/>
  <c r="J196" i="5"/>
  <c r="K195" i="5"/>
  <c r="J196" i="6"/>
  <c r="K195" i="6"/>
  <c r="J197" i="4"/>
  <c r="K196" i="4"/>
  <c r="K197" i="10" l="1"/>
  <c r="J198" i="10"/>
  <c r="J197" i="8"/>
  <c r="K196" i="8"/>
  <c r="J198" i="11"/>
  <c r="K197" i="11"/>
  <c r="K197" i="9"/>
  <c r="J198" i="9"/>
  <c r="J197" i="5"/>
  <c r="K196" i="5"/>
  <c r="J197" i="7"/>
  <c r="K196" i="7"/>
  <c r="K196" i="6"/>
  <c r="J197" i="6"/>
  <c r="K197" i="4"/>
  <c r="J198" i="4"/>
  <c r="K198" i="10" l="1"/>
  <c r="J199" i="10"/>
  <c r="J199" i="11"/>
  <c r="K198" i="11"/>
  <c r="J199" i="9"/>
  <c r="K198" i="9"/>
  <c r="J198" i="8"/>
  <c r="K197" i="8"/>
  <c r="K197" i="6"/>
  <c r="J198" i="6"/>
  <c r="K197" i="7"/>
  <c r="J198" i="7"/>
  <c r="J198" i="5"/>
  <c r="K197" i="5"/>
  <c r="J199" i="4"/>
  <c r="K198" i="4"/>
  <c r="K199" i="10" l="1"/>
  <c r="J200" i="10"/>
  <c r="J199" i="8"/>
  <c r="K198" i="8"/>
  <c r="K199" i="9"/>
  <c r="J200" i="9"/>
  <c r="J200" i="11"/>
  <c r="K199" i="11"/>
  <c r="K198" i="5"/>
  <c r="J199" i="5"/>
  <c r="J199" i="6"/>
  <c r="K198" i="6"/>
  <c r="J199" i="7"/>
  <c r="K198" i="7"/>
  <c r="J200" i="4"/>
  <c r="K199" i="4"/>
  <c r="K200" i="10" l="1"/>
  <c r="J201" i="10"/>
  <c r="K200" i="9"/>
  <c r="J201" i="9"/>
  <c r="J200" i="8"/>
  <c r="K199" i="8"/>
  <c r="K200" i="11"/>
  <c r="J201" i="11"/>
  <c r="J200" i="6"/>
  <c r="K199" i="6"/>
  <c r="K199" i="5"/>
  <c r="J200" i="5"/>
  <c r="K199" i="7"/>
  <c r="J200" i="7"/>
  <c r="K200" i="4"/>
  <c r="J201" i="4"/>
  <c r="J202" i="10" l="1"/>
  <c r="K201" i="10"/>
  <c r="J202" i="11"/>
  <c r="K201" i="11"/>
  <c r="J201" i="8"/>
  <c r="K200" i="8"/>
  <c r="K201" i="9"/>
  <c r="J202" i="9"/>
  <c r="J201" i="5"/>
  <c r="K200" i="5"/>
  <c r="K200" i="7"/>
  <c r="J201" i="7"/>
  <c r="J201" i="6"/>
  <c r="K200" i="6"/>
  <c r="J202" i="4"/>
  <c r="K201" i="4"/>
  <c r="J203" i="10" l="1"/>
  <c r="K202" i="10"/>
  <c r="J202" i="8"/>
  <c r="K201" i="8"/>
  <c r="J203" i="9"/>
  <c r="K202" i="9"/>
  <c r="K202" i="11"/>
  <c r="J203" i="11"/>
  <c r="J202" i="5"/>
  <c r="K201" i="5"/>
  <c r="J202" i="6"/>
  <c r="K201" i="6"/>
  <c r="K201" i="7"/>
  <c r="J202" i="7"/>
  <c r="J203" i="4"/>
  <c r="K202" i="4"/>
  <c r="J204" i="10" l="1"/>
  <c r="K203" i="10"/>
  <c r="J204" i="9"/>
  <c r="K203" i="9"/>
  <c r="K202" i="8"/>
  <c r="J203" i="8"/>
  <c r="J204" i="11"/>
  <c r="K203" i="11"/>
  <c r="J203" i="6"/>
  <c r="K202" i="6"/>
  <c r="J203" i="5"/>
  <c r="K202" i="5"/>
  <c r="K202" i="7"/>
  <c r="J203" i="7"/>
  <c r="J204" i="4"/>
  <c r="K203" i="4"/>
  <c r="K204" i="10" l="1"/>
  <c r="J205" i="10"/>
  <c r="J205" i="11"/>
  <c r="K204" i="11"/>
  <c r="K203" i="8"/>
  <c r="J204" i="8"/>
  <c r="K204" i="9"/>
  <c r="J205" i="9"/>
  <c r="J204" i="6"/>
  <c r="K203" i="6"/>
  <c r="K203" i="7"/>
  <c r="J204" i="7"/>
  <c r="J204" i="5"/>
  <c r="K203" i="5"/>
  <c r="K204" i="4"/>
  <c r="J205" i="4"/>
  <c r="K205" i="10" l="1"/>
  <c r="J206" i="10"/>
  <c r="J205" i="8"/>
  <c r="K204" i="8"/>
  <c r="K205" i="11"/>
  <c r="J206" i="11"/>
  <c r="K205" i="9"/>
  <c r="J206" i="9"/>
  <c r="K204" i="6"/>
  <c r="J205" i="6"/>
  <c r="J205" i="7"/>
  <c r="K204" i="7"/>
  <c r="K204" i="5"/>
  <c r="J205" i="5"/>
  <c r="J206" i="4"/>
  <c r="K205" i="4"/>
  <c r="K206" i="10" l="1"/>
  <c r="J207" i="10"/>
  <c r="K206" i="9"/>
  <c r="J207" i="9"/>
  <c r="J207" i="11"/>
  <c r="K206" i="11"/>
  <c r="J206" i="8"/>
  <c r="K205" i="8"/>
  <c r="J206" i="6"/>
  <c r="K205" i="6"/>
  <c r="J206" i="7"/>
  <c r="K205" i="7"/>
  <c r="J206" i="5"/>
  <c r="K205" i="5"/>
  <c r="K206" i="4"/>
  <c r="J207" i="4"/>
  <c r="K207" i="10" l="1"/>
  <c r="J208" i="10"/>
  <c r="J207" i="8"/>
  <c r="K206" i="8"/>
  <c r="J208" i="9"/>
  <c r="K207" i="9"/>
  <c r="J208" i="11"/>
  <c r="K207" i="11"/>
  <c r="J207" i="7"/>
  <c r="K206" i="7"/>
  <c r="J207" i="5"/>
  <c r="K206" i="5"/>
  <c r="J207" i="6"/>
  <c r="K206" i="6"/>
  <c r="J208" i="4"/>
  <c r="K207" i="4"/>
  <c r="J209" i="10" l="1"/>
  <c r="K208" i="10"/>
  <c r="J209" i="9"/>
  <c r="K208" i="9"/>
  <c r="J208" i="8"/>
  <c r="K207" i="8"/>
  <c r="J209" i="11"/>
  <c r="K208" i="11"/>
  <c r="J208" i="6"/>
  <c r="K207" i="6"/>
  <c r="K207" i="5"/>
  <c r="J208" i="5"/>
  <c r="K207" i="7"/>
  <c r="J208" i="7"/>
  <c r="J209" i="4"/>
  <c r="K208" i="4"/>
  <c r="J210" i="10" l="1"/>
  <c r="K209" i="10"/>
  <c r="J210" i="11"/>
  <c r="K209" i="11"/>
  <c r="K208" i="8"/>
  <c r="J209" i="8"/>
  <c r="K209" i="9"/>
  <c r="J210" i="9"/>
  <c r="J209" i="5"/>
  <c r="K208" i="5"/>
  <c r="K208" i="7"/>
  <c r="J209" i="7"/>
  <c r="K208" i="6"/>
  <c r="J209" i="6"/>
  <c r="J210" i="4"/>
  <c r="K209" i="4"/>
  <c r="K210" i="10" l="1"/>
  <c r="J211" i="10"/>
  <c r="J210" i="8"/>
  <c r="K209" i="8"/>
  <c r="K210" i="9"/>
  <c r="J211" i="9"/>
  <c r="K210" i="11"/>
  <c r="J211" i="11"/>
  <c r="J210" i="6"/>
  <c r="K209" i="6"/>
  <c r="J210" i="5"/>
  <c r="K209" i="5"/>
  <c r="J210" i="7"/>
  <c r="K209" i="7"/>
  <c r="J211" i="4"/>
  <c r="K210" i="4"/>
  <c r="K211" i="10" l="1"/>
  <c r="J212" i="10"/>
  <c r="K211" i="9"/>
  <c r="J212" i="9"/>
  <c r="J212" i="11"/>
  <c r="K211" i="11"/>
  <c r="J211" i="8"/>
  <c r="K210" i="8"/>
  <c r="K210" i="7"/>
  <c r="J211" i="7"/>
  <c r="K210" i="5"/>
  <c r="J211" i="5"/>
  <c r="J211" i="6"/>
  <c r="K210" i="6"/>
  <c r="K211" i="4"/>
  <c r="J212" i="4"/>
  <c r="K212" i="10" l="1"/>
  <c r="J213" i="10"/>
  <c r="K212" i="11"/>
  <c r="J213" i="11"/>
  <c r="K212" i="9"/>
  <c r="J213" i="9"/>
  <c r="K211" i="8"/>
  <c r="J212" i="8"/>
  <c r="J212" i="6"/>
  <c r="K211" i="6"/>
  <c r="J212" i="7"/>
  <c r="K211" i="7"/>
  <c r="K211" i="5"/>
  <c r="J212" i="5"/>
  <c r="K212" i="4"/>
  <c r="J213" i="4"/>
  <c r="J214" i="10" l="1"/>
  <c r="K213" i="10"/>
  <c r="J213" i="8"/>
  <c r="K212" i="8"/>
  <c r="K213" i="11"/>
  <c r="J214" i="11"/>
  <c r="J214" i="9"/>
  <c r="K213" i="9"/>
  <c r="J213" i="5"/>
  <c r="K212" i="5"/>
  <c r="J213" i="7"/>
  <c r="K212" i="7"/>
  <c r="J213" i="6"/>
  <c r="K212" i="6"/>
  <c r="J214" i="4"/>
  <c r="K213" i="4"/>
  <c r="K214" i="10" l="1"/>
  <c r="J215" i="10"/>
  <c r="K214" i="11"/>
  <c r="J215" i="11"/>
  <c r="K214" i="9"/>
  <c r="J215" i="9"/>
  <c r="J214" i="8"/>
  <c r="K213" i="8"/>
  <c r="J214" i="6"/>
  <c r="K213" i="6"/>
  <c r="J214" i="5"/>
  <c r="K213" i="5"/>
  <c r="K213" i="7"/>
  <c r="J214" i="7"/>
  <c r="J215" i="4"/>
  <c r="K214" i="4"/>
  <c r="K215" i="10" l="1"/>
  <c r="J216" i="10"/>
  <c r="J216" i="11"/>
  <c r="K215" i="11"/>
  <c r="J215" i="8"/>
  <c r="K214" i="8"/>
  <c r="K215" i="9"/>
  <c r="J216" i="9"/>
  <c r="J215" i="7"/>
  <c r="K214" i="7"/>
  <c r="J215" i="5"/>
  <c r="K214" i="5"/>
  <c r="J215" i="6"/>
  <c r="K214" i="6"/>
  <c r="K215" i="4"/>
  <c r="J216" i="4"/>
  <c r="J217" i="10" l="1"/>
  <c r="K216" i="10"/>
  <c r="J216" i="8"/>
  <c r="K215" i="8"/>
  <c r="J217" i="11"/>
  <c r="K216" i="11"/>
  <c r="J217" i="9"/>
  <c r="K216" i="9"/>
  <c r="K215" i="6"/>
  <c r="J216" i="6"/>
  <c r="K215" i="7"/>
  <c r="J216" i="7"/>
  <c r="J216" i="5"/>
  <c r="K215" i="5"/>
  <c r="J217" i="4"/>
  <c r="K216" i="4"/>
  <c r="K217" i="10" l="1"/>
  <c r="J218" i="10"/>
  <c r="K217" i="9"/>
  <c r="J218" i="9"/>
  <c r="J218" i="11"/>
  <c r="K217" i="11"/>
  <c r="J217" i="8"/>
  <c r="K216" i="8"/>
  <c r="K216" i="7"/>
  <c r="J217" i="7"/>
  <c r="K216" i="5"/>
  <c r="J217" i="5"/>
  <c r="J217" i="6"/>
  <c r="K216" i="6"/>
  <c r="J218" i="4"/>
  <c r="K217" i="4"/>
  <c r="K218" i="10" l="1"/>
  <c r="J219" i="10"/>
  <c r="K218" i="11"/>
  <c r="J219" i="11"/>
  <c r="J218" i="8"/>
  <c r="K217" i="8"/>
  <c r="J219" i="9"/>
  <c r="K218" i="9"/>
  <c r="J218" i="7"/>
  <c r="K217" i="7"/>
  <c r="J218" i="6"/>
  <c r="K217" i="6"/>
  <c r="K217" i="5"/>
  <c r="J218" i="5"/>
  <c r="K218" i="4"/>
  <c r="J219" i="4"/>
  <c r="K219" i="10" l="1"/>
  <c r="J220" i="10"/>
  <c r="J219" i="8"/>
  <c r="K218" i="8"/>
  <c r="K219" i="9"/>
  <c r="J220" i="9"/>
  <c r="K219" i="11"/>
  <c r="J220" i="11"/>
  <c r="J219" i="7"/>
  <c r="K218" i="7"/>
  <c r="J219" i="5"/>
  <c r="K218" i="5"/>
  <c r="J219" i="6"/>
  <c r="K218" i="6"/>
  <c r="J220" i="4"/>
  <c r="K219" i="4"/>
  <c r="J221" i="10" l="1"/>
  <c r="K220" i="10"/>
  <c r="J221" i="9"/>
  <c r="K220" i="9"/>
  <c r="J221" i="11"/>
  <c r="K220" i="11"/>
  <c r="K219" i="8"/>
  <c r="J220" i="8"/>
  <c r="J220" i="6"/>
  <c r="K219" i="6"/>
  <c r="J220" i="5"/>
  <c r="K219" i="5"/>
  <c r="K219" i="7"/>
  <c r="J220" i="7"/>
  <c r="J221" i="4"/>
  <c r="K220" i="4"/>
  <c r="J222" i="10" l="1"/>
  <c r="K221" i="10"/>
  <c r="J222" i="11"/>
  <c r="K221" i="11"/>
  <c r="K221" i="9"/>
  <c r="J222" i="9"/>
  <c r="J221" i="8"/>
  <c r="K220" i="8"/>
  <c r="K220" i="6"/>
  <c r="J221" i="6"/>
  <c r="J221" i="7"/>
  <c r="K220" i="7"/>
  <c r="J221" i="5"/>
  <c r="K220" i="5"/>
  <c r="J222" i="4"/>
  <c r="K221" i="4"/>
  <c r="J223" i="10" l="1"/>
  <c r="K222" i="10"/>
  <c r="J223" i="9"/>
  <c r="K222" i="9"/>
  <c r="K222" i="11"/>
  <c r="J223" i="11"/>
  <c r="K221" i="8"/>
  <c r="J222" i="8"/>
  <c r="K221" i="6"/>
  <c r="J222" i="6"/>
  <c r="J222" i="5"/>
  <c r="K221" i="5"/>
  <c r="K221" i="7"/>
  <c r="J222" i="7"/>
  <c r="J223" i="4"/>
  <c r="K222" i="4"/>
  <c r="K223" i="10" l="1"/>
  <c r="J224" i="10"/>
  <c r="K223" i="11"/>
  <c r="J224" i="11"/>
  <c r="K223" i="9"/>
  <c r="J224" i="9"/>
  <c r="J223" i="8"/>
  <c r="K222" i="8"/>
  <c r="K222" i="6"/>
  <c r="J223" i="6"/>
  <c r="K222" i="5"/>
  <c r="J223" i="5"/>
  <c r="J223" i="7"/>
  <c r="K222" i="7"/>
  <c r="J224" i="4"/>
  <c r="K223" i="4"/>
  <c r="K224" i="10" l="1"/>
  <c r="J225" i="10"/>
  <c r="K224" i="9"/>
  <c r="J225" i="9"/>
  <c r="J225" i="11"/>
  <c r="K224" i="11"/>
  <c r="K223" i="8"/>
  <c r="J224" i="8"/>
  <c r="K223" i="5"/>
  <c r="J224" i="5"/>
  <c r="J224" i="6"/>
  <c r="K223" i="6"/>
  <c r="K223" i="7"/>
  <c r="J224" i="7"/>
  <c r="K224" i="4"/>
  <c r="J225" i="4"/>
  <c r="J226" i="10" l="1"/>
  <c r="K225" i="10"/>
  <c r="K225" i="9"/>
  <c r="J226" i="9"/>
  <c r="J225" i="8"/>
  <c r="K224" i="8"/>
  <c r="J226" i="11"/>
  <c r="K225" i="11"/>
  <c r="J225" i="6"/>
  <c r="K224" i="6"/>
  <c r="J225" i="7"/>
  <c r="K224" i="7"/>
  <c r="J225" i="5"/>
  <c r="K224" i="5"/>
  <c r="J226" i="4"/>
  <c r="K225" i="4"/>
  <c r="K226" i="10" l="1"/>
  <c r="J227" i="10"/>
  <c r="J226" i="8"/>
  <c r="K225" i="8"/>
  <c r="J227" i="9"/>
  <c r="K226" i="9"/>
  <c r="J227" i="11"/>
  <c r="K226" i="11"/>
  <c r="K225" i="6"/>
  <c r="J226" i="6"/>
  <c r="K225" i="5"/>
  <c r="J226" i="5"/>
  <c r="K225" i="7"/>
  <c r="J226" i="7"/>
  <c r="K226" i="4"/>
  <c r="J227" i="4"/>
  <c r="J228" i="10" l="1"/>
  <c r="K227" i="10"/>
  <c r="J227" i="8"/>
  <c r="K226" i="8"/>
  <c r="J228" i="11"/>
  <c r="K227" i="11"/>
  <c r="J228" i="9"/>
  <c r="K227" i="9"/>
  <c r="J227" i="5"/>
  <c r="K226" i="5"/>
  <c r="J227" i="6"/>
  <c r="K226" i="6"/>
  <c r="K226" i="7"/>
  <c r="J227" i="7"/>
  <c r="J228" i="4"/>
  <c r="K227" i="4"/>
  <c r="K228" i="10" l="1"/>
  <c r="J229" i="10"/>
  <c r="J229" i="9"/>
  <c r="K228" i="9"/>
  <c r="J228" i="8"/>
  <c r="K227" i="8"/>
  <c r="K228" i="11"/>
  <c r="J229" i="11"/>
  <c r="J228" i="6"/>
  <c r="K227" i="6"/>
  <c r="J228" i="7"/>
  <c r="K227" i="7"/>
  <c r="J228" i="5"/>
  <c r="K227" i="5"/>
  <c r="J229" i="4"/>
  <c r="K228" i="4"/>
  <c r="J230" i="10" l="1"/>
  <c r="K229" i="10"/>
  <c r="J229" i="8"/>
  <c r="K228" i="8"/>
  <c r="J230" i="11"/>
  <c r="K229" i="11"/>
  <c r="K229" i="9"/>
  <c r="J230" i="9"/>
  <c r="K228" i="7"/>
  <c r="J229" i="7"/>
  <c r="K228" i="5"/>
  <c r="J229" i="5"/>
  <c r="J229" i="6"/>
  <c r="K228" i="6"/>
  <c r="J230" i="4"/>
  <c r="K229" i="4"/>
  <c r="K230" i="10" l="1"/>
  <c r="J231" i="10"/>
  <c r="J230" i="8"/>
  <c r="K229" i="8"/>
  <c r="J231" i="11"/>
  <c r="K230" i="11"/>
  <c r="K230" i="9"/>
  <c r="J231" i="9"/>
  <c r="J230" i="6"/>
  <c r="K229" i="6"/>
  <c r="J230" i="5"/>
  <c r="K229" i="5"/>
  <c r="K229" i="7"/>
  <c r="J230" i="7"/>
  <c r="K230" i="4"/>
  <c r="J231" i="4"/>
  <c r="J232" i="10" l="1"/>
  <c r="K231" i="10"/>
  <c r="J232" i="9"/>
  <c r="K231" i="9"/>
  <c r="K231" i="11"/>
  <c r="J232" i="11"/>
  <c r="J231" i="8"/>
  <c r="K230" i="8"/>
  <c r="J231" i="5"/>
  <c r="K230" i="5"/>
  <c r="J231" i="6"/>
  <c r="K230" i="6"/>
  <c r="J231" i="7"/>
  <c r="K230" i="7"/>
  <c r="J232" i="4"/>
  <c r="K231" i="4"/>
  <c r="J233" i="10" l="1"/>
  <c r="K232" i="10"/>
  <c r="J233" i="11"/>
  <c r="K232" i="11"/>
  <c r="J232" i="8"/>
  <c r="K231" i="8"/>
  <c r="K232" i="9"/>
  <c r="J233" i="9"/>
  <c r="K231" i="7"/>
  <c r="J232" i="7"/>
  <c r="K231" i="6"/>
  <c r="J232" i="6"/>
  <c r="K231" i="5"/>
  <c r="J232" i="5"/>
  <c r="J233" i="4"/>
  <c r="K232" i="4"/>
  <c r="K233" i="10" l="1"/>
  <c r="J234" i="10"/>
  <c r="J233" i="8"/>
  <c r="K232" i="8"/>
  <c r="K233" i="9"/>
  <c r="J234" i="9"/>
  <c r="J234" i="11"/>
  <c r="K233" i="11"/>
  <c r="J233" i="5"/>
  <c r="K232" i="5"/>
  <c r="J233" i="7"/>
  <c r="K232" i="7"/>
  <c r="K232" i="6"/>
  <c r="J233" i="6"/>
  <c r="K233" i="4"/>
  <c r="J234" i="4"/>
  <c r="J235" i="10" l="1"/>
  <c r="K234" i="10"/>
  <c r="J234" i="8"/>
  <c r="K233" i="8"/>
  <c r="J235" i="9"/>
  <c r="K234" i="9"/>
  <c r="J235" i="11"/>
  <c r="K234" i="11"/>
  <c r="K233" i="7"/>
  <c r="J234" i="7"/>
  <c r="J234" i="6"/>
  <c r="K233" i="6"/>
  <c r="J234" i="5"/>
  <c r="K233" i="5"/>
  <c r="J235" i="4"/>
  <c r="K234" i="4"/>
  <c r="J236" i="10" l="1"/>
  <c r="K235" i="10"/>
  <c r="K235" i="9"/>
  <c r="J236" i="9"/>
  <c r="K235" i="11"/>
  <c r="J236" i="11"/>
  <c r="J235" i="8"/>
  <c r="K234" i="8"/>
  <c r="K234" i="5"/>
  <c r="J235" i="5"/>
  <c r="J235" i="6"/>
  <c r="K234" i="6"/>
  <c r="K234" i="7"/>
  <c r="J235" i="7"/>
  <c r="K235" i="4"/>
  <c r="J236" i="4"/>
  <c r="K236" i="10" l="1"/>
  <c r="J237" i="10"/>
  <c r="J237" i="11"/>
  <c r="K236" i="11"/>
  <c r="K235" i="8"/>
  <c r="J236" i="8"/>
  <c r="J237" i="9"/>
  <c r="K236" i="9"/>
  <c r="J236" i="6"/>
  <c r="K235" i="6"/>
  <c r="K235" i="5"/>
  <c r="J236" i="5"/>
  <c r="J236" i="7"/>
  <c r="K235" i="7"/>
  <c r="K236" i="4"/>
  <c r="J237" i="4"/>
  <c r="K237" i="10" l="1"/>
  <c r="J238" i="10"/>
  <c r="K236" i="8"/>
  <c r="J237" i="8"/>
  <c r="K237" i="9"/>
  <c r="J238" i="9"/>
  <c r="J238" i="11"/>
  <c r="K237" i="11"/>
  <c r="J237" i="5"/>
  <c r="K236" i="5"/>
  <c r="J237" i="7"/>
  <c r="K236" i="7"/>
  <c r="J237" i="6"/>
  <c r="K236" i="6"/>
  <c r="J238" i="4"/>
  <c r="K237" i="4"/>
  <c r="J239" i="10" l="1"/>
  <c r="K238" i="10"/>
  <c r="K238" i="9"/>
  <c r="J239" i="9"/>
  <c r="J239" i="11"/>
  <c r="K238" i="11"/>
  <c r="K237" i="8"/>
  <c r="J238" i="8"/>
  <c r="J238" i="5"/>
  <c r="K237" i="5"/>
  <c r="K237" i="7"/>
  <c r="J238" i="7"/>
  <c r="K237" i="6"/>
  <c r="J238" i="6"/>
  <c r="J239" i="4"/>
  <c r="K238" i="4"/>
  <c r="K239" i="10" l="1"/>
  <c r="J240" i="10"/>
  <c r="K238" i="8"/>
  <c r="J239" i="8"/>
  <c r="J240" i="11"/>
  <c r="K239" i="11"/>
  <c r="K239" i="9"/>
  <c r="J240" i="9"/>
  <c r="J239" i="6"/>
  <c r="K238" i="6"/>
  <c r="J239" i="5"/>
  <c r="K238" i="5"/>
  <c r="J239" i="7"/>
  <c r="K238" i="7"/>
  <c r="J240" i="4"/>
  <c r="K239" i="4"/>
  <c r="J241" i="10" l="1"/>
  <c r="K240" i="10"/>
  <c r="J241" i="9"/>
  <c r="K240" i="9"/>
  <c r="J240" i="8"/>
  <c r="K239" i="8"/>
  <c r="K240" i="11"/>
  <c r="J241" i="11"/>
  <c r="J240" i="5"/>
  <c r="K239" i="5"/>
  <c r="J240" i="7"/>
  <c r="K239" i="7"/>
  <c r="J240" i="6"/>
  <c r="K239" i="6"/>
  <c r="K240" i="4"/>
  <c r="J241" i="4"/>
  <c r="J242" i="10" l="1"/>
  <c r="K241" i="10"/>
  <c r="K241" i="11"/>
  <c r="J242" i="11"/>
  <c r="J241" i="8"/>
  <c r="K240" i="8"/>
  <c r="K241" i="9"/>
  <c r="J242" i="9"/>
  <c r="J241" i="7"/>
  <c r="K240" i="7"/>
  <c r="J241" i="6"/>
  <c r="K240" i="6"/>
  <c r="K240" i="5"/>
  <c r="J241" i="5"/>
  <c r="J242" i="4"/>
  <c r="K241" i="4"/>
  <c r="K242" i="10" l="1"/>
  <c r="J243" i="10"/>
  <c r="K241" i="8"/>
  <c r="J242" i="8"/>
  <c r="J243" i="11"/>
  <c r="K242" i="11"/>
  <c r="K242" i="9"/>
  <c r="J243" i="9"/>
  <c r="J242" i="6"/>
  <c r="K241" i="6"/>
  <c r="J242" i="7"/>
  <c r="K241" i="7"/>
  <c r="J242" i="5"/>
  <c r="K241" i="5"/>
  <c r="K242" i="4"/>
  <c r="J243" i="4"/>
  <c r="K243" i="10" l="1"/>
  <c r="J244" i="10"/>
  <c r="J243" i="8"/>
  <c r="K242" i="8"/>
  <c r="K243" i="9"/>
  <c r="J244" i="9"/>
  <c r="J244" i="11"/>
  <c r="K243" i="11"/>
  <c r="J243" i="5"/>
  <c r="K242" i="5"/>
  <c r="K242" i="7"/>
  <c r="J243" i="7"/>
  <c r="J243" i="6"/>
  <c r="K242" i="6"/>
  <c r="J244" i="4"/>
  <c r="K243" i="4"/>
  <c r="K244" i="10" l="1"/>
  <c r="J245" i="10"/>
  <c r="K244" i="11"/>
  <c r="J245" i="11"/>
  <c r="J245" i="9"/>
  <c r="K244" i="9"/>
  <c r="J244" i="8"/>
  <c r="K243" i="8"/>
  <c r="K243" i="7"/>
  <c r="J244" i="7"/>
  <c r="J244" i="6"/>
  <c r="K243" i="6"/>
  <c r="K243" i="5"/>
  <c r="J244" i="5"/>
  <c r="J245" i="4"/>
  <c r="K244" i="4"/>
  <c r="J246" i="10" l="1"/>
  <c r="K245" i="10"/>
  <c r="J245" i="8"/>
  <c r="K244" i="8"/>
  <c r="K245" i="9"/>
  <c r="J246" i="9"/>
  <c r="J246" i="11"/>
  <c r="K245" i="11"/>
  <c r="K244" i="7"/>
  <c r="J245" i="7"/>
  <c r="J245" i="5"/>
  <c r="K244" i="5"/>
  <c r="K244" i="6"/>
  <c r="J245" i="6"/>
  <c r="J246" i="4"/>
  <c r="K245" i="4"/>
  <c r="K246" i="10" l="1"/>
  <c r="J247" i="10"/>
  <c r="J247" i="9"/>
  <c r="K246" i="9"/>
  <c r="K245" i="8"/>
  <c r="J246" i="8"/>
  <c r="J247" i="11"/>
  <c r="K246" i="11"/>
  <c r="J246" i="6"/>
  <c r="K245" i="6"/>
  <c r="J246" i="7"/>
  <c r="K245" i="7"/>
  <c r="J246" i="5"/>
  <c r="K245" i="5"/>
  <c r="J247" i="4"/>
  <c r="K246" i="4"/>
  <c r="J248" i="10" l="1"/>
  <c r="K247" i="10"/>
  <c r="J247" i="8"/>
  <c r="K246" i="8"/>
  <c r="K247" i="11"/>
  <c r="J248" i="11"/>
  <c r="K247" i="9"/>
  <c r="J248" i="9"/>
  <c r="K246" i="5"/>
  <c r="J247" i="5"/>
  <c r="K246" i="7"/>
  <c r="J247" i="7"/>
  <c r="J247" i="6"/>
  <c r="K246" i="6"/>
  <c r="K247" i="4"/>
  <c r="J248" i="4"/>
  <c r="K248" i="10" l="1"/>
  <c r="J249" i="10"/>
  <c r="J248" i="8"/>
  <c r="K247" i="8"/>
  <c r="K248" i="9"/>
  <c r="J249" i="9"/>
  <c r="J249" i="11"/>
  <c r="K248" i="11"/>
  <c r="K247" i="5"/>
  <c r="J248" i="5"/>
  <c r="J248" i="6"/>
  <c r="K247" i="6"/>
  <c r="K247" i="7"/>
  <c r="J248" i="7"/>
  <c r="K248" i="4"/>
  <c r="J249" i="4"/>
  <c r="J250" i="10" l="1"/>
  <c r="K249" i="10"/>
  <c r="J250" i="9"/>
  <c r="K249" i="9"/>
  <c r="J249" i="8"/>
  <c r="K248" i="8"/>
  <c r="K249" i="11"/>
  <c r="J250" i="11"/>
  <c r="K248" i="5"/>
  <c r="J249" i="5"/>
  <c r="J249" i="7"/>
  <c r="K248" i="7"/>
  <c r="J249" i="6"/>
  <c r="K248" i="6"/>
  <c r="J250" i="4"/>
  <c r="K249" i="4"/>
  <c r="J251" i="10" l="1"/>
  <c r="K250" i="10"/>
  <c r="K249" i="8"/>
  <c r="J250" i="8"/>
  <c r="J251" i="9"/>
  <c r="K250" i="9"/>
  <c r="J251" i="11"/>
  <c r="K250" i="11"/>
  <c r="J250" i="6"/>
  <c r="K249" i="6"/>
  <c r="J250" i="5"/>
  <c r="K249" i="5"/>
  <c r="K249" i="7"/>
  <c r="J250" i="7"/>
  <c r="J251" i="4"/>
  <c r="K250" i="4"/>
  <c r="J252" i="10" l="1"/>
  <c r="K251" i="10"/>
  <c r="K251" i="9"/>
  <c r="J252" i="9"/>
  <c r="J251" i="8"/>
  <c r="K250" i="8"/>
  <c r="J252" i="11"/>
  <c r="K251" i="11"/>
  <c r="J251" i="5"/>
  <c r="K250" i="5"/>
  <c r="K250" i="7"/>
  <c r="J251" i="7"/>
  <c r="J251" i="6"/>
  <c r="K250" i="6"/>
  <c r="J252" i="4"/>
  <c r="K251" i="4"/>
  <c r="J253" i="10" l="1"/>
  <c r="K252" i="10"/>
  <c r="K252" i="11"/>
  <c r="J253" i="11"/>
  <c r="J253" i="9"/>
  <c r="K252" i="9"/>
  <c r="J252" i="8"/>
  <c r="K251" i="8"/>
  <c r="J252" i="5"/>
  <c r="K251" i="5"/>
  <c r="K251" i="7"/>
  <c r="J252" i="7"/>
  <c r="J252" i="6"/>
  <c r="K251" i="6"/>
  <c r="J253" i="4"/>
  <c r="J254" i="4" s="1"/>
  <c r="K254" i="4" s="1"/>
  <c r="K252" i="4"/>
  <c r="K253" i="10" l="1"/>
  <c r="J254" i="10"/>
  <c r="K253" i="11"/>
  <c r="J254" i="11"/>
  <c r="J253" i="8"/>
  <c r="K252" i="8"/>
  <c r="K253" i="9"/>
  <c r="J254" i="9"/>
  <c r="J253" i="6"/>
  <c r="K252" i="6"/>
  <c r="K252" i="5"/>
  <c r="J253" i="5"/>
  <c r="J253" i="7"/>
  <c r="K252" i="7"/>
  <c r="J255" i="4"/>
  <c r="K253" i="4"/>
  <c r="K254" i="10" l="1"/>
  <c r="J255" i="10"/>
  <c r="J255" i="11"/>
  <c r="K254" i="11"/>
  <c r="J254" i="8"/>
  <c r="K253" i="8"/>
  <c r="J255" i="9"/>
  <c r="K254" i="9"/>
  <c r="J254" i="7"/>
  <c r="K253" i="7"/>
  <c r="K253" i="5"/>
  <c r="J254" i="5"/>
  <c r="J254" i="6"/>
  <c r="K253" i="6"/>
  <c r="K255" i="4"/>
  <c r="J256" i="4"/>
  <c r="J256" i="10" l="1"/>
  <c r="K255" i="10"/>
  <c r="K254" i="8"/>
  <c r="J255" i="8"/>
  <c r="J256" i="9"/>
  <c r="K255" i="9"/>
  <c r="J256" i="11"/>
  <c r="K255" i="11"/>
  <c r="K254" i="7"/>
  <c r="J255" i="7"/>
  <c r="J255" i="6"/>
  <c r="K254" i="6"/>
  <c r="J255" i="5"/>
  <c r="K254" i="5"/>
  <c r="J257" i="4"/>
  <c r="K256" i="4"/>
  <c r="K256" i="10" l="1"/>
  <c r="J257" i="10"/>
  <c r="K256" i="9"/>
  <c r="J257" i="9"/>
  <c r="J256" i="8"/>
  <c r="K255" i="8"/>
  <c r="J257" i="11"/>
  <c r="K256" i="11"/>
  <c r="J256" i="5"/>
  <c r="K255" i="5"/>
  <c r="K255" i="6"/>
  <c r="J256" i="6"/>
  <c r="K255" i="7"/>
  <c r="J256" i="7"/>
  <c r="J258" i="4"/>
  <c r="K257" i="4"/>
  <c r="J258" i="10" l="1"/>
  <c r="K257" i="10"/>
  <c r="J258" i="11"/>
  <c r="K257" i="11"/>
  <c r="J257" i="8"/>
  <c r="K256" i="8"/>
  <c r="J258" i="9"/>
  <c r="K257" i="9"/>
  <c r="J257" i="5"/>
  <c r="K256" i="5"/>
  <c r="J257" i="6"/>
  <c r="K256" i="6"/>
  <c r="J257" i="7"/>
  <c r="K256" i="7"/>
  <c r="K258" i="4"/>
  <c r="J259" i="4"/>
  <c r="J259" i="10" l="1"/>
  <c r="K258" i="10"/>
  <c r="K258" i="9"/>
  <c r="J259" i="9"/>
  <c r="J258" i="8"/>
  <c r="K257" i="8"/>
  <c r="J259" i="11"/>
  <c r="K258" i="11"/>
  <c r="K257" i="7"/>
  <c r="J258" i="7"/>
  <c r="J258" i="6"/>
  <c r="K257" i="6"/>
  <c r="J258" i="5"/>
  <c r="K257" i="5"/>
  <c r="J260" i="4"/>
  <c r="K259" i="4"/>
  <c r="J260" i="10" l="1"/>
  <c r="K259" i="10"/>
  <c r="K259" i="9"/>
  <c r="J260" i="9"/>
  <c r="J259" i="8"/>
  <c r="K258" i="8"/>
  <c r="K259" i="11"/>
  <c r="J260" i="11"/>
  <c r="J259" i="6"/>
  <c r="K258" i="6"/>
  <c r="K258" i="5"/>
  <c r="J259" i="5"/>
  <c r="J259" i="7"/>
  <c r="K258" i="7"/>
  <c r="J261" i="4"/>
  <c r="K260" i="4"/>
  <c r="K260" i="10" l="1"/>
  <c r="J261" i="10"/>
  <c r="J261" i="11"/>
  <c r="K260" i="11"/>
  <c r="J260" i="8"/>
  <c r="K259" i="8"/>
  <c r="J261" i="9"/>
  <c r="K260" i="9"/>
  <c r="K259" i="5"/>
  <c r="J260" i="5"/>
  <c r="J260" i="7"/>
  <c r="K259" i="7"/>
  <c r="J260" i="6"/>
  <c r="K259" i="6"/>
  <c r="K261" i="4"/>
  <c r="J262" i="4"/>
  <c r="K261" i="10" l="1"/>
  <c r="J262" i="10"/>
  <c r="J262" i="9"/>
  <c r="K261" i="9"/>
  <c r="J261" i="8"/>
  <c r="K260" i="8"/>
  <c r="K261" i="11"/>
  <c r="J262" i="11"/>
  <c r="J261" i="6"/>
  <c r="K260" i="6"/>
  <c r="K260" i="7"/>
  <c r="J261" i="7"/>
  <c r="J261" i="5"/>
  <c r="K260" i="5"/>
  <c r="J263" i="4"/>
  <c r="K262" i="4"/>
  <c r="J263" i="10" l="1"/>
  <c r="K262" i="10"/>
  <c r="K261" i="8"/>
  <c r="J262" i="8"/>
  <c r="K262" i="11"/>
  <c r="J263" i="11"/>
  <c r="J263" i="9"/>
  <c r="K262" i="9"/>
  <c r="J262" i="6"/>
  <c r="K261" i="6"/>
  <c r="K261" i="5"/>
  <c r="J262" i="5"/>
  <c r="K261" i="7"/>
  <c r="J262" i="7"/>
  <c r="K263" i="4"/>
  <c r="J264" i="4"/>
  <c r="J264" i="10" l="1"/>
  <c r="K263" i="10"/>
  <c r="J264" i="11"/>
  <c r="K263" i="11"/>
  <c r="K263" i="9"/>
  <c r="J264" i="9"/>
  <c r="K262" i="8"/>
  <c r="J263" i="8"/>
  <c r="K262" i="7"/>
  <c r="J263" i="7"/>
  <c r="J263" i="5"/>
  <c r="K262" i="5"/>
  <c r="J263" i="6"/>
  <c r="K262" i="6"/>
  <c r="J265" i="4"/>
  <c r="K264" i="4"/>
  <c r="K264" i="10" l="1"/>
  <c r="J265" i="10"/>
  <c r="K263" i="8"/>
  <c r="J264" i="8"/>
  <c r="K264" i="9"/>
  <c r="J265" i="9"/>
  <c r="K264" i="11"/>
  <c r="J265" i="11"/>
  <c r="J264" i="5"/>
  <c r="K263" i="5"/>
  <c r="K263" i="6"/>
  <c r="J264" i="6"/>
  <c r="J264" i="7"/>
  <c r="K263" i="7"/>
  <c r="J266" i="4"/>
  <c r="K265" i="4"/>
  <c r="K265" i="10" l="1"/>
  <c r="J266" i="10"/>
  <c r="K265" i="9"/>
  <c r="J266" i="9"/>
  <c r="J265" i="8"/>
  <c r="K264" i="8"/>
  <c r="K265" i="11"/>
  <c r="J266" i="11"/>
  <c r="J265" i="6"/>
  <c r="K264" i="6"/>
  <c r="K264" i="7"/>
  <c r="J265" i="7"/>
  <c r="K264" i="5"/>
  <c r="J265" i="5"/>
  <c r="J267" i="4"/>
  <c r="K266" i="4"/>
  <c r="K266" i="10" l="1"/>
  <c r="J267" i="10"/>
  <c r="K266" i="11"/>
  <c r="J267" i="11"/>
  <c r="J266" i="8"/>
  <c r="K265" i="8"/>
  <c r="K266" i="9"/>
  <c r="J267" i="9"/>
  <c r="J266" i="7"/>
  <c r="K265" i="7"/>
  <c r="K265" i="5"/>
  <c r="J266" i="5"/>
  <c r="J266" i="6"/>
  <c r="K265" i="6"/>
  <c r="K267" i="4"/>
  <c r="J268" i="4"/>
  <c r="K267" i="10" l="1"/>
  <c r="J268" i="10"/>
  <c r="J267" i="8"/>
  <c r="K266" i="8"/>
  <c r="J268" i="11"/>
  <c r="K267" i="11"/>
  <c r="J268" i="9"/>
  <c r="K267" i="9"/>
  <c r="J267" i="6"/>
  <c r="K266" i="6"/>
  <c r="K266" i="5"/>
  <c r="J267" i="5"/>
  <c r="J267" i="7"/>
  <c r="K266" i="7"/>
  <c r="J269" i="4"/>
  <c r="K268" i="4"/>
  <c r="J269" i="10" l="1"/>
  <c r="K268" i="10"/>
  <c r="K268" i="9"/>
  <c r="J269" i="9"/>
  <c r="J269" i="11"/>
  <c r="K268" i="11"/>
  <c r="K267" i="8"/>
  <c r="J268" i="8"/>
  <c r="K267" i="7"/>
  <c r="J268" i="7"/>
  <c r="J268" i="5"/>
  <c r="K267" i="5"/>
  <c r="J268" i="6"/>
  <c r="K267" i="6"/>
  <c r="J270" i="4"/>
  <c r="K269" i="4"/>
  <c r="K269" i="10" l="1"/>
  <c r="J270" i="10"/>
  <c r="J270" i="11"/>
  <c r="K269" i="11"/>
  <c r="J269" i="8"/>
  <c r="K268" i="8"/>
  <c r="K269" i="9"/>
  <c r="J270" i="9"/>
  <c r="K268" i="6"/>
  <c r="J269" i="6"/>
  <c r="J269" i="5"/>
  <c r="K268" i="5"/>
  <c r="J269" i="7"/>
  <c r="K268" i="7"/>
  <c r="K270" i="4"/>
  <c r="J271" i="4"/>
  <c r="K270" i="10" l="1"/>
  <c r="J271" i="10"/>
  <c r="J271" i="9"/>
  <c r="K270" i="9"/>
  <c r="J270" i="8"/>
  <c r="K269" i="8"/>
  <c r="J271" i="11"/>
  <c r="K270" i="11"/>
  <c r="J270" i="7"/>
  <c r="K269" i="7"/>
  <c r="J270" i="6"/>
  <c r="K269" i="6"/>
  <c r="J270" i="5"/>
  <c r="K269" i="5"/>
  <c r="J272" i="4"/>
  <c r="K271" i="4"/>
  <c r="J272" i="10" l="1"/>
  <c r="K271" i="10"/>
  <c r="J271" i="8"/>
  <c r="K270" i="8"/>
  <c r="K271" i="11"/>
  <c r="J272" i="11"/>
  <c r="K271" i="9"/>
  <c r="J272" i="9"/>
  <c r="K270" i="6"/>
  <c r="J271" i="6"/>
  <c r="K270" i="5"/>
  <c r="J271" i="5"/>
  <c r="K270" i="7"/>
  <c r="J271" i="7"/>
  <c r="K272" i="4"/>
  <c r="J273" i="4"/>
  <c r="K272" i="10" l="1"/>
  <c r="J273" i="10"/>
  <c r="J273" i="11"/>
  <c r="K272" i="11"/>
  <c r="J273" i="9"/>
  <c r="K272" i="9"/>
  <c r="J272" i="8"/>
  <c r="K271" i="8"/>
  <c r="K271" i="7"/>
  <c r="J272" i="7"/>
  <c r="K271" i="5"/>
  <c r="J272" i="5"/>
  <c r="J272" i="6"/>
  <c r="K271" i="6"/>
  <c r="K273" i="4"/>
  <c r="J274" i="4"/>
  <c r="K273" i="10" l="1"/>
  <c r="J274" i="10"/>
  <c r="K273" i="9"/>
  <c r="J274" i="9"/>
  <c r="K272" i="8"/>
  <c r="J273" i="8"/>
  <c r="J274" i="11"/>
  <c r="K273" i="11"/>
  <c r="J273" i="5"/>
  <c r="K272" i="5"/>
  <c r="K272" i="7"/>
  <c r="J273" i="7"/>
  <c r="J273" i="6"/>
  <c r="K272" i="6"/>
  <c r="J275" i="4"/>
  <c r="K274" i="4"/>
  <c r="K274" i="10" l="1"/>
  <c r="J275" i="10"/>
  <c r="J274" i="8"/>
  <c r="K273" i="8"/>
  <c r="J275" i="11"/>
  <c r="K274" i="11"/>
  <c r="J275" i="9"/>
  <c r="K274" i="9"/>
  <c r="J274" i="5"/>
  <c r="K273" i="5"/>
  <c r="K273" i="6"/>
  <c r="J274" i="6"/>
  <c r="K273" i="7"/>
  <c r="J274" i="7"/>
  <c r="J276" i="4"/>
  <c r="K275" i="4"/>
  <c r="J276" i="10" l="1"/>
  <c r="K275" i="10"/>
  <c r="J276" i="9"/>
  <c r="K275" i="9"/>
  <c r="J276" i="11"/>
  <c r="K275" i="11"/>
  <c r="K274" i="8"/>
  <c r="J275" i="8"/>
  <c r="J275" i="6"/>
  <c r="K274" i="6"/>
  <c r="J275" i="7"/>
  <c r="K274" i="7"/>
  <c r="J275" i="5"/>
  <c r="K274" i="5"/>
  <c r="J277" i="4"/>
  <c r="K276" i="4"/>
  <c r="K276" i="10" l="1"/>
  <c r="J277" i="10"/>
  <c r="K276" i="9"/>
  <c r="J277" i="9"/>
  <c r="J277" i="11"/>
  <c r="K276" i="11"/>
  <c r="K275" i="8"/>
  <c r="J276" i="8"/>
  <c r="K275" i="7"/>
  <c r="J276" i="7"/>
  <c r="J276" i="5"/>
  <c r="K275" i="5"/>
  <c r="J276" i="6"/>
  <c r="K275" i="6"/>
  <c r="K277" i="4"/>
  <c r="J278" i="4"/>
  <c r="J278" i="10" l="1"/>
  <c r="K277" i="10"/>
  <c r="K277" i="9"/>
  <c r="J278" i="9"/>
  <c r="J277" i="8"/>
  <c r="K276" i="8"/>
  <c r="K277" i="11"/>
  <c r="J278" i="11"/>
  <c r="J277" i="6"/>
  <c r="K276" i="6"/>
  <c r="K276" i="5"/>
  <c r="J277" i="5"/>
  <c r="J277" i="7"/>
  <c r="K276" i="7"/>
  <c r="J279" i="4"/>
  <c r="K278" i="4"/>
  <c r="K278" i="10" l="1"/>
  <c r="J279" i="10"/>
  <c r="J279" i="11"/>
  <c r="K278" i="11"/>
  <c r="J278" i="8"/>
  <c r="K277" i="8"/>
  <c r="J279" i="9"/>
  <c r="K278" i="9"/>
  <c r="J278" i="7"/>
  <c r="K277" i="7"/>
  <c r="J278" i="6"/>
  <c r="K277" i="6"/>
  <c r="K277" i="5"/>
  <c r="J278" i="5"/>
  <c r="K279" i="4"/>
  <c r="J280" i="4"/>
  <c r="J280" i="10" l="1"/>
  <c r="K279" i="10"/>
  <c r="K278" i="8"/>
  <c r="J279" i="8"/>
  <c r="K279" i="9"/>
  <c r="J280" i="9"/>
  <c r="J280" i="11"/>
  <c r="K279" i="11"/>
  <c r="J279" i="7"/>
  <c r="K278" i="7"/>
  <c r="J279" i="5"/>
  <c r="K278" i="5"/>
  <c r="J279" i="6"/>
  <c r="K278" i="6"/>
  <c r="J281" i="4"/>
  <c r="K280" i="4"/>
  <c r="J281" i="10" l="1"/>
  <c r="K280" i="10"/>
  <c r="K280" i="11"/>
  <c r="J281" i="11"/>
  <c r="J281" i="9"/>
  <c r="K280" i="9"/>
  <c r="J280" i="8"/>
  <c r="K279" i="8"/>
  <c r="K279" i="5"/>
  <c r="J280" i="5"/>
  <c r="J280" i="6"/>
  <c r="K279" i="6"/>
  <c r="K279" i="7"/>
  <c r="J280" i="7"/>
  <c r="J282" i="4"/>
  <c r="K281" i="4"/>
  <c r="K281" i="10" l="1"/>
  <c r="J282" i="10"/>
  <c r="J282" i="11"/>
  <c r="K281" i="11"/>
  <c r="K280" i="8"/>
  <c r="J281" i="8"/>
  <c r="J282" i="9"/>
  <c r="K281" i="9"/>
  <c r="K280" i="7"/>
  <c r="J281" i="7"/>
  <c r="K280" i="6"/>
  <c r="J281" i="6"/>
  <c r="J281" i="5"/>
  <c r="K280" i="5"/>
  <c r="J283" i="4"/>
  <c r="K282" i="4"/>
  <c r="K282" i="10" l="1"/>
  <c r="J283" i="10"/>
  <c r="J282" i="8"/>
  <c r="K281" i="8"/>
  <c r="K282" i="9"/>
  <c r="J283" i="9"/>
  <c r="J283" i="11"/>
  <c r="K282" i="11"/>
  <c r="J282" i="7"/>
  <c r="K281" i="7"/>
  <c r="J282" i="5"/>
  <c r="K281" i="5"/>
  <c r="J282" i="6"/>
  <c r="K281" i="6"/>
  <c r="J284" i="4"/>
  <c r="K283" i="4"/>
  <c r="J284" i="10" l="1"/>
  <c r="K283" i="10"/>
  <c r="K283" i="9"/>
  <c r="J284" i="9"/>
  <c r="J283" i="8"/>
  <c r="K282" i="8"/>
  <c r="J284" i="11"/>
  <c r="K283" i="11"/>
  <c r="J283" i="6"/>
  <c r="K282" i="6"/>
  <c r="K282" i="5"/>
  <c r="J283" i="5"/>
  <c r="K282" i="7"/>
  <c r="J283" i="7"/>
  <c r="K284" i="4"/>
  <c r="J285" i="4"/>
  <c r="K284" i="10" l="1"/>
  <c r="J285" i="10"/>
  <c r="J285" i="11"/>
  <c r="K284" i="11"/>
  <c r="J284" i="8"/>
  <c r="K283" i="8"/>
  <c r="K284" i="9"/>
  <c r="J285" i="9"/>
  <c r="J284" i="7"/>
  <c r="K283" i="7"/>
  <c r="J284" i="5"/>
  <c r="K283" i="5"/>
  <c r="J284" i="6"/>
  <c r="K283" i="6"/>
  <c r="K285" i="4"/>
  <c r="J286" i="4"/>
  <c r="K285" i="10" l="1"/>
  <c r="J286" i="10"/>
  <c r="K285" i="9"/>
  <c r="J286" i="9"/>
  <c r="J285" i="8"/>
  <c r="K284" i="8"/>
  <c r="K285" i="11"/>
  <c r="J286" i="11"/>
  <c r="J285" i="6"/>
  <c r="K284" i="6"/>
  <c r="J285" i="5"/>
  <c r="K284" i="5"/>
  <c r="J285" i="7"/>
  <c r="K284" i="7"/>
  <c r="J287" i="4"/>
  <c r="K286" i="4"/>
  <c r="J287" i="10" l="1"/>
  <c r="K286" i="10"/>
  <c r="J286" i="8"/>
  <c r="K285" i="8"/>
  <c r="K286" i="9"/>
  <c r="J287" i="9"/>
  <c r="K286" i="11"/>
  <c r="J287" i="11"/>
  <c r="K285" i="7"/>
  <c r="J286" i="7"/>
  <c r="K285" i="5"/>
  <c r="J286" i="5"/>
  <c r="J286" i="6"/>
  <c r="K285" i="6"/>
  <c r="J288" i="4"/>
  <c r="K287" i="4"/>
  <c r="K287" i="10" l="1"/>
  <c r="J288" i="10"/>
  <c r="J288" i="11"/>
  <c r="K287" i="11"/>
  <c r="K287" i="9"/>
  <c r="J288" i="9"/>
  <c r="J287" i="8"/>
  <c r="K286" i="8"/>
  <c r="J287" i="6"/>
  <c r="K286" i="6"/>
  <c r="J287" i="5"/>
  <c r="K286" i="5"/>
  <c r="J287" i="7"/>
  <c r="K286" i="7"/>
  <c r="J289" i="4"/>
  <c r="K288" i="4"/>
  <c r="J289" i="10" l="1"/>
  <c r="K288" i="10"/>
  <c r="K288" i="11"/>
  <c r="J289" i="11"/>
  <c r="J289" i="9"/>
  <c r="K288" i="9"/>
  <c r="K287" i="8"/>
  <c r="J288" i="8"/>
  <c r="J288" i="5"/>
  <c r="K287" i="5"/>
  <c r="J288" i="7"/>
  <c r="K287" i="7"/>
  <c r="J288" i="6"/>
  <c r="K287" i="6"/>
  <c r="J290" i="4"/>
  <c r="K289" i="4"/>
  <c r="J290" i="10" l="1"/>
  <c r="K289" i="10"/>
  <c r="K289" i="9"/>
  <c r="J290" i="9"/>
  <c r="J290" i="11"/>
  <c r="K289" i="11"/>
  <c r="J289" i="8"/>
  <c r="K288" i="8"/>
  <c r="K288" i="5"/>
  <c r="J289" i="5"/>
  <c r="K288" i="7"/>
  <c r="J289" i="7"/>
  <c r="J289" i="6"/>
  <c r="K288" i="6"/>
  <c r="J291" i="4"/>
  <c r="K290" i="4"/>
  <c r="K290" i="10" l="1"/>
  <c r="J291" i="10"/>
  <c r="J290" i="8"/>
  <c r="K289" i="8"/>
  <c r="K290" i="11"/>
  <c r="J291" i="11"/>
  <c r="J291" i="9"/>
  <c r="K290" i="9"/>
  <c r="J290" i="6"/>
  <c r="K289" i="6"/>
  <c r="K289" i="7"/>
  <c r="J290" i="7"/>
  <c r="K289" i="5"/>
  <c r="J290" i="5"/>
  <c r="K291" i="4"/>
  <c r="J292" i="4"/>
  <c r="K291" i="10" l="1"/>
  <c r="J292" i="10"/>
  <c r="J292" i="11"/>
  <c r="K291" i="11"/>
  <c r="J291" i="8"/>
  <c r="K290" i="8"/>
  <c r="J292" i="9"/>
  <c r="K291" i="9"/>
  <c r="J291" i="7"/>
  <c r="K290" i="7"/>
  <c r="J291" i="6"/>
  <c r="K290" i="6"/>
  <c r="J291" i="5"/>
  <c r="K290" i="5"/>
  <c r="J293" i="4"/>
  <c r="K292" i="4"/>
  <c r="J293" i="10" l="1"/>
  <c r="K292" i="10"/>
  <c r="K291" i="8"/>
  <c r="J292" i="8"/>
  <c r="J293" i="11"/>
  <c r="K292" i="11"/>
  <c r="K292" i="9"/>
  <c r="J293" i="9"/>
  <c r="J292" i="6"/>
  <c r="K291" i="6"/>
  <c r="K291" i="7"/>
  <c r="J292" i="7"/>
  <c r="J292" i="5"/>
  <c r="K291" i="5"/>
  <c r="J294" i="4"/>
  <c r="K293" i="4"/>
  <c r="J294" i="10" l="1"/>
  <c r="K293" i="10"/>
  <c r="J294" i="9"/>
  <c r="K293" i="9"/>
  <c r="J294" i="11"/>
  <c r="K293" i="11"/>
  <c r="J293" i="8"/>
  <c r="K292" i="8"/>
  <c r="K292" i="6"/>
  <c r="J293" i="6"/>
  <c r="J293" i="5"/>
  <c r="K292" i="5"/>
  <c r="J293" i="7"/>
  <c r="K292" i="7"/>
  <c r="J295" i="4"/>
  <c r="K294" i="4"/>
  <c r="J295" i="10" l="1"/>
  <c r="K294" i="10"/>
  <c r="K293" i="8"/>
  <c r="J294" i="8"/>
  <c r="K294" i="11"/>
  <c r="J295" i="11"/>
  <c r="K294" i="9"/>
  <c r="J295" i="9"/>
  <c r="J294" i="6"/>
  <c r="K293" i="6"/>
  <c r="K293" i="7"/>
  <c r="J294" i="7"/>
  <c r="J294" i="5"/>
  <c r="K293" i="5"/>
  <c r="J296" i="4"/>
  <c r="K295" i="4"/>
  <c r="K295" i="10" l="1"/>
  <c r="J296" i="10"/>
  <c r="K295" i="9"/>
  <c r="J296" i="9"/>
  <c r="J296" i="11"/>
  <c r="K295" i="11"/>
  <c r="J295" i="8"/>
  <c r="K294" i="8"/>
  <c r="J295" i="6"/>
  <c r="K294" i="6"/>
  <c r="J295" i="7"/>
  <c r="K294" i="7"/>
  <c r="K294" i="5"/>
  <c r="J295" i="5"/>
  <c r="J297" i="4"/>
  <c r="K296" i="4"/>
  <c r="K296" i="10" l="1"/>
  <c r="J297" i="10"/>
  <c r="J297" i="11"/>
  <c r="K296" i="11"/>
  <c r="K296" i="9"/>
  <c r="J297" i="9"/>
  <c r="K295" i="8"/>
  <c r="J296" i="8"/>
  <c r="J296" i="5"/>
  <c r="K295" i="5"/>
  <c r="K295" i="7"/>
  <c r="J296" i="7"/>
  <c r="J296" i="6"/>
  <c r="K295" i="6"/>
  <c r="K297" i="4"/>
  <c r="J298" i="4"/>
  <c r="J299" i="4" s="1"/>
  <c r="K299" i="4" s="1"/>
  <c r="J298" i="10" l="1"/>
  <c r="K297" i="10"/>
  <c r="K297" i="9"/>
  <c r="J298" i="9"/>
  <c r="K296" i="8"/>
  <c r="J297" i="8"/>
  <c r="K297" i="11"/>
  <c r="J298" i="11"/>
  <c r="J297" i="5"/>
  <c r="K296" i="5"/>
  <c r="J297" i="6"/>
  <c r="K296" i="6"/>
  <c r="K296" i="7"/>
  <c r="J297" i="7"/>
  <c r="J300" i="4"/>
  <c r="K298" i="4"/>
  <c r="K298" i="10" l="1"/>
  <c r="J299" i="10"/>
  <c r="J299" i="9"/>
  <c r="K298" i="9"/>
  <c r="J299" i="11"/>
  <c r="K298" i="11"/>
  <c r="J298" i="8"/>
  <c r="K297" i="8"/>
  <c r="K297" i="7"/>
  <c r="J298" i="7"/>
  <c r="J298" i="6"/>
  <c r="K297" i="6"/>
  <c r="K297" i="5"/>
  <c r="J298" i="5"/>
  <c r="K300" i="4"/>
  <c r="J301" i="4"/>
  <c r="J300" i="10" l="1"/>
  <c r="K299" i="10"/>
  <c r="J300" i="11"/>
  <c r="K299" i="11"/>
  <c r="J300" i="9"/>
  <c r="K299" i="9"/>
  <c r="K298" i="8"/>
  <c r="J299" i="8"/>
  <c r="J299" i="5"/>
  <c r="K298" i="5"/>
  <c r="J299" i="6"/>
  <c r="K298" i="6"/>
  <c r="J299" i="7"/>
  <c r="K298" i="7"/>
  <c r="J302" i="4"/>
  <c r="K301" i="4"/>
  <c r="K300" i="10" l="1"/>
  <c r="J301" i="10"/>
  <c r="J300" i="8"/>
  <c r="K299" i="8"/>
  <c r="J301" i="9"/>
  <c r="K300" i="9"/>
  <c r="K300" i="11"/>
  <c r="J301" i="11"/>
  <c r="J300" i="7"/>
  <c r="K299" i="7"/>
  <c r="J300" i="6"/>
  <c r="K299" i="6"/>
  <c r="J300" i="5"/>
  <c r="K299" i="5"/>
  <c r="K302" i="4"/>
  <c r="J303" i="4"/>
  <c r="J302" i="10" l="1"/>
  <c r="K301" i="10"/>
  <c r="K301" i="9"/>
  <c r="J302" i="9"/>
  <c r="J301" i="8"/>
  <c r="K300" i="8"/>
  <c r="J302" i="11"/>
  <c r="K301" i="11"/>
  <c r="K300" i="6"/>
  <c r="J301" i="6"/>
  <c r="J301" i="7"/>
  <c r="K300" i="7"/>
  <c r="K300" i="5"/>
  <c r="J301" i="5"/>
  <c r="J304" i="4"/>
  <c r="K303" i="4"/>
  <c r="K302" i="10" l="1"/>
  <c r="J303" i="10"/>
  <c r="J302" i="8"/>
  <c r="K301" i="8"/>
  <c r="J303" i="11"/>
  <c r="K302" i="11"/>
  <c r="K302" i="9"/>
  <c r="J303" i="9"/>
  <c r="J302" i="6"/>
  <c r="K301" i="6"/>
  <c r="K301" i="5"/>
  <c r="J302" i="5"/>
  <c r="K301" i="7"/>
  <c r="J302" i="7"/>
  <c r="K304" i="4"/>
  <c r="J305" i="4"/>
  <c r="J304" i="10" l="1"/>
  <c r="K303" i="10"/>
  <c r="J304" i="9"/>
  <c r="K303" i="9"/>
  <c r="K303" i="11"/>
  <c r="J304" i="11"/>
  <c r="J303" i="8"/>
  <c r="K302" i="8"/>
  <c r="K302" i="7"/>
  <c r="J303" i="7"/>
  <c r="J303" i="6"/>
  <c r="K302" i="6"/>
  <c r="J303" i="5"/>
  <c r="K302" i="5"/>
  <c r="J306" i="4"/>
  <c r="K305" i="4"/>
  <c r="K304" i="10" l="1"/>
  <c r="J305" i="10"/>
  <c r="K304" i="11"/>
  <c r="J305" i="11"/>
  <c r="J304" i="8"/>
  <c r="K303" i="8"/>
  <c r="K304" i="9"/>
  <c r="J305" i="9"/>
  <c r="K303" i="5"/>
  <c r="J304" i="5"/>
  <c r="K303" i="7"/>
  <c r="J304" i="7"/>
  <c r="J304" i="6"/>
  <c r="K303" i="6"/>
  <c r="J307" i="4"/>
  <c r="K306" i="4"/>
  <c r="K305" i="10" l="1"/>
  <c r="J306" i="10"/>
  <c r="K304" i="8"/>
  <c r="J305" i="8"/>
  <c r="J306" i="9"/>
  <c r="K305" i="9"/>
  <c r="J306" i="11"/>
  <c r="K305" i="11"/>
  <c r="J305" i="6"/>
  <c r="K304" i="6"/>
  <c r="K304" i="7"/>
  <c r="J305" i="7"/>
  <c r="J305" i="5"/>
  <c r="K304" i="5"/>
  <c r="K307" i="4"/>
  <c r="J308" i="4"/>
  <c r="J307" i="10" l="1"/>
  <c r="K306" i="10"/>
  <c r="K306" i="11"/>
  <c r="J307" i="11"/>
  <c r="K306" i="9"/>
  <c r="J307" i="9"/>
  <c r="J306" i="8"/>
  <c r="K305" i="8"/>
  <c r="J306" i="5"/>
  <c r="K305" i="5"/>
  <c r="J306" i="7"/>
  <c r="K305" i="7"/>
  <c r="J306" i="6"/>
  <c r="K305" i="6"/>
  <c r="J309" i="4"/>
  <c r="K308" i="4"/>
  <c r="K307" i="10" l="1"/>
  <c r="J308" i="10"/>
  <c r="J308" i="11"/>
  <c r="K307" i="11"/>
  <c r="K307" i="9"/>
  <c r="J308" i="9"/>
  <c r="J307" i="8"/>
  <c r="K306" i="8"/>
  <c r="K306" i="7"/>
  <c r="J307" i="7"/>
  <c r="J307" i="6"/>
  <c r="K306" i="6"/>
  <c r="K306" i="5"/>
  <c r="J307" i="5"/>
  <c r="J310" i="4"/>
  <c r="K309" i="4"/>
  <c r="K308" i="10" l="1"/>
  <c r="J309" i="10"/>
  <c r="K307" i="8"/>
  <c r="J308" i="8"/>
  <c r="J309" i="9"/>
  <c r="K308" i="9"/>
  <c r="K308" i="11"/>
  <c r="J309" i="11"/>
  <c r="J308" i="6"/>
  <c r="K307" i="6"/>
  <c r="K307" i="5"/>
  <c r="J308" i="5"/>
  <c r="J308" i="7"/>
  <c r="K307" i="7"/>
  <c r="K310" i="4"/>
  <c r="J311" i="4"/>
  <c r="J310" i="10" l="1"/>
  <c r="K309" i="10"/>
  <c r="J310" i="9"/>
  <c r="K309" i="9"/>
  <c r="J310" i="11"/>
  <c r="K309" i="11"/>
  <c r="K308" i="8"/>
  <c r="J309" i="8"/>
  <c r="J309" i="7"/>
  <c r="K308" i="7"/>
  <c r="J309" i="5"/>
  <c r="K308" i="5"/>
  <c r="J309" i="6"/>
  <c r="K308" i="6"/>
  <c r="J312" i="4"/>
  <c r="K311" i="4"/>
  <c r="K310" i="10" l="1"/>
  <c r="J311" i="10"/>
  <c r="K309" i="8"/>
  <c r="J310" i="8"/>
  <c r="K310" i="11"/>
  <c r="J311" i="11"/>
  <c r="K310" i="9"/>
  <c r="J311" i="9"/>
  <c r="K309" i="7"/>
  <c r="J310" i="7"/>
  <c r="J310" i="6"/>
  <c r="K309" i="6"/>
  <c r="J310" i="5"/>
  <c r="K309" i="5"/>
  <c r="J313" i="4"/>
  <c r="K312" i="4"/>
  <c r="K311" i="10" l="1"/>
  <c r="J312" i="10"/>
  <c r="K311" i="9"/>
  <c r="J312" i="9"/>
  <c r="J312" i="11"/>
  <c r="K311" i="11"/>
  <c r="J311" i="8"/>
  <c r="K310" i="8"/>
  <c r="J311" i="6"/>
  <c r="K310" i="6"/>
  <c r="J311" i="7"/>
  <c r="K310" i="7"/>
  <c r="J311" i="5"/>
  <c r="K310" i="5"/>
  <c r="J314" i="4"/>
  <c r="K313" i="4"/>
  <c r="K312" i="10" l="1"/>
  <c r="J313" i="10"/>
  <c r="J312" i="8"/>
  <c r="K311" i="8"/>
  <c r="K312" i="11"/>
  <c r="J313" i="11"/>
  <c r="J313" i="9"/>
  <c r="K312" i="9"/>
  <c r="J312" i="5"/>
  <c r="K311" i="5"/>
  <c r="J312" i="7"/>
  <c r="K311" i="7"/>
  <c r="K311" i="6"/>
  <c r="J312" i="6"/>
  <c r="K314" i="4"/>
  <c r="J315" i="4"/>
  <c r="K313" i="10" l="1"/>
  <c r="J314" i="10"/>
  <c r="K313" i="11"/>
  <c r="J314" i="11"/>
  <c r="J313" i="8"/>
  <c r="K312" i="8"/>
  <c r="K313" i="9"/>
  <c r="J314" i="9"/>
  <c r="J313" i="6"/>
  <c r="K312" i="6"/>
  <c r="J313" i="7"/>
  <c r="K312" i="7"/>
  <c r="K312" i="5"/>
  <c r="J313" i="5"/>
  <c r="J316" i="4"/>
  <c r="K315" i="4"/>
  <c r="K314" i="10" l="1"/>
  <c r="J315" i="10"/>
  <c r="J315" i="9"/>
  <c r="K314" i="9"/>
  <c r="K313" i="8"/>
  <c r="J314" i="8"/>
  <c r="J315" i="11"/>
  <c r="K314" i="11"/>
  <c r="K313" i="7"/>
  <c r="J314" i="7"/>
  <c r="J314" i="5"/>
  <c r="K313" i="5"/>
  <c r="J314" i="6"/>
  <c r="K313" i="6"/>
  <c r="K316" i="4"/>
  <c r="J317" i="4"/>
  <c r="J316" i="10" l="1"/>
  <c r="K315" i="10"/>
  <c r="J315" i="8"/>
  <c r="K314" i="8"/>
  <c r="K315" i="9"/>
  <c r="J316" i="9"/>
  <c r="J316" i="11"/>
  <c r="K315" i="11"/>
  <c r="J315" i="5"/>
  <c r="K314" i="5"/>
  <c r="J315" i="6"/>
  <c r="K314" i="6"/>
  <c r="K314" i="7"/>
  <c r="J315" i="7"/>
  <c r="J318" i="4"/>
  <c r="K317" i="4"/>
  <c r="J317" i="10" l="1"/>
  <c r="K316" i="10"/>
  <c r="J316" i="8"/>
  <c r="K315" i="8"/>
  <c r="J317" i="9"/>
  <c r="K316" i="9"/>
  <c r="K316" i="11"/>
  <c r="J317" i="11"/>
  <c r="J316" i="6"/>
  <c r="K315" i="6"/>
  <c r="K315" i="5"/>
  <c r="J316" i="5"/>
  <c r="K315" i="7"/>
  <c r="J316" i="7"/>
  <c r="J319" i="4"/>
  <c r="K318" i="4"/>
  <c r="J318" i="10" l="1"/>
  <c r="K317" i="10"/>
  <c r="J318" i="11"/>
  <c r="K317" i="11"/>
  <c r="J318" i="9"/>
  <c r="K317" i="9"/>
  <c r="J317" i="8"/>
  <c r="K316" i="8"/>
  <c r="K316" i="6"/>
  <c r="J317" i="6"/>
  <c r="J317" i="7"/>
  <c r="K316" i="7"/>
  <c r="J317" i="5"/>
  <c r="K316" i="5"/>
  <c r="J320" i="4"/>
  <c r="K319" i="4"/>
  <c r="J319" i="10" l="1"/>
  <c r="K318" i="10"/>
  <c r="J318" i="8"/>
  <c r="K317" i="8"/>
  <c r="K318" i="9"/>
  <c r="J319" i="9"/>
  <c r="K318" i="11"/>
  <c r="J319" i="11"/>
  <c r="J318" i="5"/>
  <c r="K317" i="5"/>
  <c r="K317" i="7"/>
  <c r="J318" i="7"/>
  <c r="K317" i="6"/>
  <c r="J318" i="6"/>
  <c r="J321" i="4"/>
  <c r="K320" i="4"/>
  <c r="J320" i="10" l="1"/>
  <c r="K319" i="10"/>
  <c r="K319" i="9"/>
  <c r="J320" i="9"/>
  <c r="J320" i="11"/>
  <c r="K319" i="11"/>
  <c r="J319" i="8"/>
  <c r="K318" i="8"/>
  <c r="K318" i="6"/>
  <c r="J319" i="6"/>
  <c r="K318" i="5"/>
  <c r="J319" i="5"/>
  <c r="K318" i="7"/>
  <c r="J319" i="7"/>
  <c r="K321" i="4"/>
  <c r="J322" i="4"/>
  <c r="K320" i="10" l="1"/>
  <c r="J321" i="10"/>
  <c r="K320" i="9"/>
  <c r="J321" i="9"/>
  <c r="J321" i="11"/>
  <c r="K320" i="11"/>
  <c r="J320" i="8"/>
  <c r="K319" i="8"/>
  <c r="K319" i="5"/>
  <c r="J320" i="5"/>
  <c r="K319" i="7"/>
  <c r="J320" i="7"/>
  <c r="J320" i="6"/>
  <c r="K319" i="6"/>
  <c r="K322" i="4"/>
  <c r="J323" i="4"/>
  <c r="J322" i="10" l="1"/>
  <c r="K321" i="10"/>
  <c r="J321" i="8"/>
  <c r="K320" i="8"/>
  <c r="J322" i="11"/>
  <c r="K321" i="11"/>
  <c r="J322" i="9"/>
  <c r="K321" i="9"/>
  <c r="J321" i="7"/>
  <c r="K320" i="7"/>
  <c r="J321" i="5"/>
  <c r="K320" i="5"/>
  <c r="J321" i="6"/>
  <c r="K320" i="6"/>
  <c r="J324" i="4"/>
  <c r="K323" i="4"/>
  <c r="K322" i="10" l="1"/>
  <c r="J323" i="10"/>
  <c r="J323" i="11"/>
  <c r="K322" i="11"/>
  <c r="K321" i="8"/>
  <c r="J322" i="8"/>
  <c r="K322" i="9"/>
  <c r="J323" i="9"/>
  <c r="K321" i="6"/>
  <c r="J322" i="6"/>
  <c r="K321" i="5"/>
  <c r="J322" i="5"/>
  <c r="K321" i="7"/>
  <c r="J322" i="7"/>
  <c r="K324" i="4"/>
  <c r="J325" i="4"/>
  <c r="J324" i="10" l="1"/>
  <c r="K323" i="10"/>
  <c r="K322" i="8"/>
  <c r="J323" i="8"/>
  <c r="J324" i="11"/>
  <c r="K323" i="11"/>
  <c r="K323" i="9"/>
  <c r="J324" i="9"/>
  <c r="J323" i="5"/>
  <c r="K322" i="5"/>
  <c r="J323" i="7"/>
  <c r="K322" i="7"/>
  <c r="J323" i="6"/>
  <c r="K322" i="6"/>
  <c r="J326" i="4"/>
  <c r="K325" i="4"/>
  <c r="J325" i="10" l="1"/>
  <c r="K324" i="10"/>
  <c r="J325" i="11"/>
  <c r="K324" i="11"/>
  <c r="J324" i="8"/>
  <c r="K323" i="8"/>
  <c r="K324" i="9"/>
  <c r="J325" i="9"/>
  <c r="J324" i="5"/>
  <c r="K323" i="5"/>
  <c r="J324" i="7"/>
  <c r="K323" i="7"/>
  <c r="J324" i="6"/>
  <c r="K323" i="6"/>
  <c r="J327" i="4"/>
  <c r="K326" i="4"/>
  <c r="J326" i="10" l="1"/>
  <c r="K325" i="10"/>
  <c r="J325" i="8"/>
  <c r="K324" i="8"/>
  <c r="J326" i="11"/>
  <c r="K325" i="11"/>
  <c r="K325" i="9"/>
  <c r="J326" i="9"/>
  <c r="K324" i="5"/>
  <c r="J325" i="5"/>
  <c r="J325" i="7"/>
  <c r="K324" i="7"/>
  <c r="J325" i="6"/>
  <c r="K324" i="6"/>
  <c r="J328" i="4"/>
  <c r="K327" i="4"/>
  <c r="K326" i="10" l="1"/>
  <c r="J327" i="10"/>
  <c r="K326" i="11"/>
  <c r="J327" i="11"/>
  <c r="J326" i="8"/>
  <c r="K325" i="8"/>
  <c r="J327" i="9"/>
  <c r="K326" i="9"/>
  <c r="J326" i="6"/>
  <c r="K325" i="6"/>
  <c r="K325" i="5"/>
  <c r="J326" i="5"/>
  <c r="J326" i="7"/>
  <c r="K325" i="7"/>
  <c r="K328" i="4"/>
  <c r="J329" i="4"/>
  <c r="J328" i="10" l="1"/>
  <c r="K327" i="10"/>
  <c r="K326" i="8"/>
  <c r="J327" i="8"/>
  <c r="K327" i="11"/>
  <c r="J328" i="11"/>
  <c r="K327" i="9"/>
  <c r="J328" i="9"/>
  <c r="J327" i="7"/>
  <c r="K326" i="7"/>
  <c r="J327" i="6"/>
  <c r="K326" i="6"/>
  <c r="J327" i="5"/>
  <c r="K326" i="5"/>
  <c r="J330" i="4"/>
  <c r="K329" i="4"/>
  <c r="J329" i="10" l="1"/>
  <c r="K328" i="10"/>
  <c r="K328" i="9"/>
  <c r="J329" i="9"/>
  <c r="J328" i="8"/>
  <c r="K327" i="8"/>
  <c r="J329" i="11"/>
  <c r="K328" i="11"/>
  <c r="K327" i="7"/>
  <c r="J328" i="7"/>
  <c r="J328" i="5"/>
  <c r="K327" i="5"/>
  <c r="J328" i="6"/>
  <c r="K327" i="6"/>
  <c r="J331" i="4"/>
  <c r="K330" i="4"/>
  <c r="K329" i="10" l="1"/>
  <c r="J330" i="10"/>
  <c r="J330" i="11"/>
  <c r="K329" i="11"/>
  <c r="J329" i="8"/>
  <c r="K328" i="8"/>
  <c r="J330" i="9"/>
  <c r="K329" i="9"/>
  <c r="K328" i="6"/>
  <c r="J329" i="6"/>
  <c r="J329" i="5"/>
  <c r="K328" i="5"/>
  <c r="J329" i="7"/>
  <c r="K328" i="7"/>
  <c r="J332" i="4"/>
  <c r="K331" i="4"/>
  <c r="J331" i="10" l="1"/>
  <c r="K330" i="10"/>
  <c r="J330" i="8"/>
  <c r="K329" i="8"/>
  <c r="K330" i="11"/>
  <c r="J331" i="11"/>
  <c r="J331" i="9"/>
  <c r="K330" i="9"/>
  <c r="K329" i="7"/>
  <c r="J330" i="7"/>
  <c r="J330" i="5"/>
  <c r="K329" i="5"/>
  <c r="J330" i="6"/>
  <c r="K329" i="6"/>
  <c r="J333" i="4"/>
  <c r="K332" i="4"/>
  <c r="K331" i="10" l="1"/>
  <c r="J332" i="10"/>
  <c r="J331" i="8"/>
  <c r="K330" i="8"/>
  <c r="J332" i="11"/>
  <c r="K331" i="11"/>
  <c r="K331" i="9"/>
  <c r="J332" i="9"/>
  <c r="K330" i="5"/>
  <c r="J331" i="5"/>
  <c r="J331" i="6"/>
  <c r="K330" i="6"/>
  <c r="J331" i="7"/>
  <c r="K330" i="7"/>
  <c r="J334" i="4"/>
  <c r="K333" i="4"/>
  <c r="K332" i="10" l="1"/>
  <c r="J333" i="10"/>
  <c r="K332" i="9"/>
  <c r="J333" i="9"/>
  <c r="J333" i="11"/>
  <c r="K332" i="11"/>
  <c r="J332" i="8"/>
  <c r="K331" i="8"/>
  <c r="J332" i="6"/>
  <c r="K331" i="6"/>
  <c r="J332" i="5"/>
  <c r="K331" i="5"/>
  <c r="J332" i="7"/>
  <c r="K331" i="7"/>
  <c r="K334" i="4"/>
  <c r="J335" i="4"/>
  <c r="J334" i="10" l="1"/>
  <c r="K333" i="10"/>
  <c r="K333" i="11"/>
  <c r="J334" i="11"/>
  <c r="K333" i="9"/>
  <c r="J334" i="9"/>
  <c r="J333" i="8"/>
  <c r="K332" i="8"/>
  <c r="J333" i="5"/>
  <c r="K332" i="5"/>
  <c r="K332" i="7"/>
  <c r="J333" i="7"/>
  <c r="J333" i="6"/>
  <c r="K332" i="6"/>
  <c r="J336" i="4"/>
  <c r="K335" i="4"/>
  <c r="J335" i="10" l="1"/>
  <c r="K334" i="10"/>
  <c r="J335" i="9"/>
  <c r="K334" i="9"/>
  <c r="K333" i="8"/>
  <c r="J334" i="8"/>
  <c r="J335" i="11"/>
  <c r="K334" i="11"/>
  <c r="K333" i="7"/>
  <c r="J334" i="7"/>
  <c r="K333" i="5"/>
  <c r="J334" i="5"/>
  <c r="J334" i="6"/>
  <c r="K333" i="6"/>
  <c r="K336" i="4"/>
  <c r="J337" i="4"/>
  <c r="J336" i="10" l="1"/>
  <c r="K335" i="10"/>
  <c r="J336" i="11"/>
  <c r="K335" i="11"/>
  <c r="K334" i="8"/>
  <c r="J335" i="8"/>
  <c r="J336" i="9"/>
  <c r="K335" i="9"/>
  <c r="J335" i="5"/>
  <c r="K334" i="5"/>
  <c r="K334" i="7"/>
  <c r="J335" i="7"/>
  <c r="J335" i="6"/>
  <c r="K334" i="6"/>
  <c r="J338" i="4"/>
  <c r="K337" i="4"/>
  <c r="J337" i="10" l="1"/>
  <c r="K336" i="10"/>
  <c r="J336" i="8"/>
  <c r="K335" i="8"/>
  <c r="K336" i="9"/>
  <c r="J337" i="9"/>
  <c r="K336" i="11"/>
  <c r="J337" i="11"/>
  <c r="J336" i="5"/>
  <c r="K335" i="5"/>
  <c r="J336" i="6"/>
  <c r="K335" i="6"/>
  <c r="K335" i="7"/>
  <c r="J336" i="7"/>
  <c r="J339" i="4"/>
  <c r="K338" i="4"/>
  <c r="J338" i="10" l="1"/>
  <c r="K337" i="10"/>
  <c r="J338" i="11"/>
  <c r="K337" i="11"/>
  <c r="K337" i="9"/>
  <c r="J338" i="9"/>
  <c r="J337" i="8"/>
  <c r="K336" i="8"/>
  <c r="J337" i="7"/>
  <c r="K336" i="7"/>
  <c r="K336" i="5"/>
  <c r="J337" i="5"/>
  <c r="J337" i="6"/>
  <c r="K336" i="6"/>
  <c r="J340" i="4"/>
  <c r="K339" i="4"/>
  <c r="K338" i="10" l="1"/>
  <c r="J339" i="10"/>
  <c r="J339" i="11"/>
  <c r="K338" i="11"/>
  <c r="J338" i="8"/>
  <c r="K337" i="8"/>
  <c r="J339" i="9"/>
  <c r="K338" i="9"/>
  <c r="J338" i="5"/>
  <c r="K337" i="5"/>
  <c r="J338" i="7"/>
  <c r="K337" i="7"/>
  <c r="J338" i="6"/>
  <c r="K337" i="6"/>
  <c r="K340" i="4"/>
  <c r="J341" i="4"/>
  <c r="K339" i="10" l="1"/>
  <c r="J340" i="10"/>
  <c r="J339" i="8"/>
  <c r="K338" i="8"/>
  <c r="K339" i="9"/>
  <c r="J340" i="9"/>
  <c r="K339" i="11"/>
  <c r="J340" i="11"/>
  <c r="J339" i="7"/>
  <c r="K338" i="7"/>
  <c r="J339" i="6"/>
  <c r="K338" i="6"/>
  <c r="J339" i="5"/>
  <c r="K338" i="5"/>
  <c r="J342" i="4"/>
  <c r="K341" i="4"/>
  <c r="K340" i="10" l="1"/>
  <c r="J341" i="10"/>
  <c r="J341" i="11"/>
  <c r="K340" i="11"/>
  <c r="J341" i="9"/>
  <c r="K340" i="9"/>
  <c r="K339" i="8"/>
  <c r="J340" i="8"/>
  <c r="J340" i="5"/>
  <c r="K339" i="5"/>
  <c r="K339" i="7"/>
  <c r="J340" i="7"/>
  <c r="J340" i="6"/>
  <c r="K339" i="6"/>
  <c r="J343" i="4"/>
  <c r="K342" i="4"/>
  <c r="J342" i="10" l="1"/>
  <c r="K341" i="10"/>
  <c r="J341" i="8"/>
  <c r="K340" i="8"/>
  <c r="K341" i="9"/>
  <c r="J342" i="9"/>
  <c r="J342" i="11"/>
  <c r="K341" i="11"/>
  <c r="K340" i="6"/>
  <c r="J341" i="6"/>
  <c r="J341" i="7"/>
  <c r="K340" i="7"/>
  <c r="J341" i="5"/>
  <c r="K340" i="5"/>
  <c r="K343" i="4"/>
  <c r="J344" i="4"/>
  <c r="J343" i="10" l="1"/>
  <c r="K342" i="10"/>
  <c r="J343" i="9"/>
  <c r="K342" i="9"/>
  <c r="J342" i="8"/>
  <c r="K341" i="8"/>
  <c r="J343" i="11"/>
  <c r="K342" i="11"/>
  <c r="J342" i="5"/>
  <c r="K341" i="5"/>
  <c r="K341" i="7"/>
  <c r="J342" i="7"/>
  <c r="K341" i="6"/>
  <c r="J342" i="6"/>
  <c r="J345" i="4"/>
  <c r="K344" i="4"/>
  <c r="J344" i="10" l="1"/>
  <c r="K343" i="10"/>
  <c r="J344" i="11"/>
  <c r="K343" i="11"/>
  <c r="J343" i="8"/>
  <c r="K342" i="8"/>
  <c r="K343" i="9"/>
  <c r="J344" i="9"/>
  <c r="K342" i="6"/>
  <c r="J343" i="6"/>
  <c r="K342" i="7"/>
  <c r="J343" i="7"/>
  <c r="K342" i="5"/>
  <c r="J343" i="5"/>
  <c r="J346" i="4"/>
  <c r="K345" i="4"/>
  <c r="J345" i="10" l="1"/>
  <c r="K344" i="10"/>
  <c r="J344" i="8"/>
  <c r="K343" i="8"/>
  <c r="K344" i="11"/>
  <c r="J345" i="11"/>
  <c r="J345" i="9"/>
  <c r="K344" i="9"/>
  <c r="K343" i="5"/>
  <c r="J344" i="5"/>
  <c r="J344" i="7"/>
  <c r="K343" i="7"/>
  <c r="J344" i="6"/>
  <c r="K343" i="6"/>
  <c r="K346" i="4"/>
  <c r="J347" i="4"/>
  <c r="K345" i="10" l="1"/>
  <c r="J346" i="10"/>
  <c r="J346" i="9"/>
  <c r="K345" i="9"/>
  <c r="J346" i="11"/>
  <c r="K345" i="11"/>
  <c r="J345" i="8"/>
  <c r="K344" i="8"/>
  <c r="J345" i="6"/>
  <c r="K344" i="6"/>
  <c r="J345" i="5"/>
  <c r="K344" i="5"/>
  <c r="J345" i="7"/>
  <c r="K344" i="7"/>
  <c r="J348" i="4"/>
  <c r="K347" i="4"/>
  <c r="J347" i="10" l="1"/>
  <c r="K346" i="10"/>
  <c r="K346" i="11"/>
  <c r="J347" i="11"/>
  <c r="J346" i="8"/>
  <c r="K345" i="8"/>
  <c r="J347" i="9"/>
  <c r="K346" i="9"/>
  <c r="J346" i="7"/>
  <c r="K345" i="7"/>
  <c r="J346" i="6"/>
  <c r="K345" i="6"/>
  <c r="J346" i="5"/>
  <c r="K345" i="5"/>
  <c r="J349" i="4"/>
  <c r="K348" i="4"/>
  <c r="J348" i="10" l="1"/>
  <c r="K347" i="10"/>
  <c r="J348" i="9"/>
  <c r="K347" i="9"/>
  <c r="J347" i="8"/>
  <c r="K346" i="8"/>
  <c r="J348" i="11"/>
  <c r="K347" i="11"/>
  <c r="J347" i="6"/>
  <c r="K346" i="6"/>
  <c r="J347" i="5"/>
  <c r="K346" i="5"/>
  <c r="J347" i="7"/>
  <c r="K346" i="7"/>
  <c r="K349" i="4"/>
  <c r="J350" i="4"/>
  <c r="K348" i="10" l="1"/>
  <c r="J349" i="10"/>
  <c r="J349" i="11"/>
  <c r="K348" i="11"/>
  <c r="K347" i="8"/>
  <c r="J348" i="8"/>
  <c r="J349" i="9"/>
  <c r="K348" i="9"/>
  <c r="J348" i="6"/>
  <c r="K347" i="6"/>
  <c r="K347" i="7"/>
  <c r="J348" i="7"/>
  <c r="J348" i="5"/>
  <c r="K347" i="5"/>
  <c r="J351" i="4"/>
  <c r="K350" i="4"/>
  <c r="K349" i="10" l="1"/>
  <c r="J350" i="10"/>
  <c r="K349" i="9"/>
  <c r="J350" i="9"/>
  <c r="J349" i="8"/>
  <c r="K348" i="8"/>
  <c r="K349" i="11"/>
  <c r="J350" i="11"/>
  <c r="K348" i="5"/>
  <c r="J349" i="5"/>
  <c r="J349" i="6"/>
  <c r="K348" i="6"/>
  <c r="J349" i="7"/>
  <c r="K348" i="7"/>
  <c r="J352" i="4"/>
  <c r="K351" i="4"/>
  <c r="J351" i="10" l="1"/>
  <c r="K350" i="10"/>
  <c r="J350" i="8"/>
  <c r="K349" i="8"/>
  <c r="J351" i="11"/>
  <c r="K350" i="11"/>
  <c r="J351" i="9"/>
  <c r="K350" i="9"/>
  <c r="K349" i="5"/>
  <c r="J350" i="5"/>
  <c r="J350" i="7"/>
  <c r="K349" i="7"/>
  <c r="J350" i="6"/>
  <c r="K349" i="6"/>
  <c r="K352" i="4"/>
  <c r="J353" i="4"/>
  <c r="K351" i="10" l="1"/>
  <c r="J352" i="10"/>
  <c r="K351" i="9"/>
  <c r="J352" i="9"/>
  <c r="K351" i="11"/>
  <c r="J352" i="11"/>
  <c r="K350" i="8"/>
  <c r="J351" i="8"/>
  <c r="J351" i="6"/>
  <c r="K350" i="6"/>
  <c r="K350" i="7"/>
  <c r="J351" i="7"/>
  <c r="J351" i="5"/>
  <c r="K350" i="5"/>
  <c r="J354" i="4"/>
  <c r="K353" i="4"/>
  <c r="J353" i="10" l="1"/>
  <c r="K352" i="10"/>
  <c r="J353" i="11"/>
  <c r="K352" i="11"/>
  <c r="J352" i="8"/>
  <c r="K351" i="8"/>
  <c r="J353" i="9"/>
  <c r="K352" i="9"/>
  <c r="K351" i="5"/>
  <c r="J352" i="5"/>
  <c r="J352" i="6"/>
  <c r="K351" i="6"/>
  <c r="J352" i="7"/>
  <c r="K351" i="7"/>
  <c r="J355" i="4"/>
  <c r="K354" i="4"/>
  <c r="K353" i="10" l="1"/>
  <c r="J354" i="10"/>
  <c r="K352" i="8"/>
  <c r="J353" i="8"/>
  <c r="J354" i="11"/>
  <c r="K353" i="11"/>
  <c r="J354" i="9"/>
  <c r="K353" i="9"/>
  <c r="K352" i="6"/>
  <c r="J353" i="6"/>
  <c r="J353" i="5"/>
  <c r="K352" i="5"/>
  <c r="J353" i="7"/>
  <c r="K352" i="7"/>
  <c r="J356" i="4"/>
  <c r="K355" i="4"/>
  <c r="K354" i="10" l="1"/>
  <c r="J355" i="10"/>
  <c r="J355" i="11"/>
  <c r="K354" i="11"/>
  <c r="J354" i="8"/>
  <c r="K353" i="8"/>
  <c r="K354" i="9"/>
  <c r="J355" i="9"/>
  <c r="J354" i="7"/>
  <c r="K353" i="7"/>
  <c r="J354" i="5"/>
  <c r="K353" i="5"/>
  <c r="K353" i="6"/>
  <c r="J354" i="6"/>
  <c r="J357" i="4"/>
  <c r="K356" i="4"/>
  <c r="J356" i="10" l="1"/>
  <c r="K355" i="10"/>
  <c r="J355" i="8"/>
  <c r="K354" i="8"/>
  <c r="J356" i="11"/>
  <c r="K355" i="11"/>
  <c r="K355" i="9"/>
  <c r="J356" i="9"/>
  <c r="K354" i="5"/>
  <c r="J355" i="5"/>
  <c r="K354" i="7"/>
  <c r="J355" i="7"/>
  <c r="J355" i="6"/>
  <c r="K354" i="6"/>
  <c r="J358" i="4"/>
  <c r="K357" i="4"/>
  <c r="K356" i="10" l="1"/>
  <c r="J357" i="10"/>
  <c r="K356" i="9"/>
  <c r="J357" i="9"/>
  <c r="J357" i="11"/>
  <c r="K356" i="11"/>
  <c r="J356" i="8"/>
  <c r="K355" i="8"/>
  <c r="J356" i="6"/>
  <c r="K355" i="6"/>
  <c r="K355" i="5"/>
  <c r="J356" i="5"/>
  <c r="K355" i="7"/>
  <c r="J356" i="7"/>
  <c r="K358" i="4"/>
  <c r="J359" i="4"/>
  <c r="K357" i="10" l="1"/>
  <c r="J358" i="10"/>
  <c r="K357" i="11"/>
  <c r="J358" i="11"/>
  <c r="K357" i="9"/>
  <c r="J358" i="9"/>
  <c r="J357" i="8"/>
  <c r="K356" i="8"/>
  <c r="J357" i="6"/>
  <c r="K356" i="6"/>
  <c r="J357" i="7"/>
  <c r="K356" i="7"/>
  <c r="J357" i="5"/>
  <c r="K356" i="5"/>
  <c r="J360" i="4"/>
  <c r="K359" i="4"/>
  <c r="K358" i="10" l="1"/>
  <c r="J359" i="10"/>
  <c r="K358" i="9"/>
  <c r="J359" i="9"/>
  <c r="J358" i="8"/>
  <c r="K357" i="8"/>
  <c r="J359" i="11"/>
  <c r="K358" i="11"/>
  <c r="J358" i="5"/>
  <c r="K357" i="5"/>
  <c r="J358" i="7"/>
  <c r="K357" i="7"/>
  <c r="J358" i="6"/>
  <c r="K357" i="6"/>
  <c r="J361" i="4"/>
  <c r="K360" i="4"/>
  <c r="J360" i="10" l="1"/>
  <c r="K359" i="10"/>
  <c r="J360" i="11"/>
  <c r="K359" i="11"/>
  <c r="J359" i="8"/>
  <c r="K358" i="8"/>
  <c r="J360" i="9"/>
  <c r="K359" i="9"/>
  <c r="J359" i="7"/>
  <c r="K358" i="7"/>
  <c r="K358" i="6"/>
  <c r="J359" i="6"/>
  <c r="J359" i="5"/>
  <c r="K358" i="5"/>
  <c r="J362" i="4"/>
  <c r="K361" i="4"/>
  <c r="K360" i="10" l="1"/>
  <c r="J361" i="10"/>
  <c r="K359" i="8"/>
  <c r="J360" i="8"/>
  <c r="J361" i="9"/>
  <c r="K360" i="9"/>
  <c r="K360" i="11"/>
  <c r="J361" i="11"/>
  <c r="K359" i="6"/>
  <c r="J360" i="6"/>
  <c r="J360" i="7"/>
  <c r="K359" i="7"/>
  <c r="J360" i="5"/>
  <c r="K359" i="5"/>
  <c r="J363" i="4"/>
  <c r="K362" i="4"/>
  <c r="J362" i="10" l="1"/>
  <c r="K361" i="10"/>
  <c r="K361" i="9"/>
  <c r="J362" i="9"/>
  <c r="J361" i="8"/>
  <c r="K360" i="8"/>
  <c r="J362" i="11"/>
  <c r="K361" i="11"/>
  <c r="K360" i="5"/>
  <c r="J361" i="5"/>
  <c r="J361" i="6"/>
  <c r="K360" i="6"/>
  <c r="J361" i="7"/>
  <c r="K360" i="7"/>
  <c r="J364" i="4"/>
  <c r="K363" i="4"/>
  <c r="K362" i="10" l="1"/>
  <c r="J363" i="10"/>
  <c r="J363" i="9"/>
  <c r="K362" i="9"/>
  <c r="K362" i="11"/>
  <c r="J363" i="11"/>
  <c r="J362" i="8"/>
  <c r="K361" i="8"/>
  <c r="K361" i="5"/>
  <c r="J362" i="5"/>
  <c r="J362" i="7"/>
  <c r="K361" i="7"/>
  <c r="J362" i="6"/>
  <c r="K361" i="6"/>
  <c r="K364" i="4"/>
  <c r="J365" i="4"/>
  <c r="K363" i="10" l="1"/>
  <c r="J364" i="10"/>
  <c r="J363" i="8"/>
  <c r="K362" i="8"/>
  <c r="K363" i="11"/>
  <c r="J364" i="11"/>
  <c r="K363" i="9"/>
  <c r="J364" i="9"/>
  <c r="J363" i="5"/>
  <c r="K362" i="5"/>
  <c r="J363" i="6"/>
  <c r="K362" i="6"/>
  <c r="K362" i="7"/>
  <c r="J363" i="7"/>
  <c r="J366" i="4"/>
  <c r="K365" i="4"/>
  <c r="J365" i="10" l="1"/>
  <c r="K364" i="10"/>
  <c r="J365" i="9"/>
  <c r="K364" i="9"/>
  <c r="J364" i="8"/>
  <c r="K363" i="8"/>
  <c r="J365" i="11"/>
  <c r="K364" i="11"/>
  <c r="J364" i="6"/>
  <c r="K363" i="6"/>
  <c r="J364" i="5"/>
  <c r="K363" i="5"/>
  <c r="J364" i="7"/>
  <c r="K363" i="7"/>
  <c r="J367" i="4"/>
  <c r="K366" i="4"/>
  <c r="J366" i="10" l="1"/>
  <c r="K365" i="10"/>
  <c r="J366" i="11"/>
  <c r="K365" i="11"/>
  <c r="J365" i="8"/>
  <c r="K364" i="8"/>
  <c r="K365" i="9"/>
  <c r="J366" i="9"/>
  <c r="J365" i="5"/>
  <c r="K364" i="5"/>
  <c r="J365" i="7"/>
  <c r="K364" i="7"/>
  <c r="K364" i="6"/>
  <c r="J365" i="6"/>
  <c r="K367" i="4"/>
  <c r="J368" i="4"/>
  <c r="K366" i="10" l="1"/>
  <c r="J367" i="10"/>
  <c r="K365" i="8"/>
  <c r="J366" i="8"/>
  <c r="K366" i="9"/>
  <c r="J367" i="9"/>
  <c r="J367" i="11"/>
  <c r="K366" i="11"/>
  <c r="J366" i="6"/>
  <c r="K365" i="6"/>
  <c r="J366" i="7"/>
  <c r="K365" i="7"/>
  <c r="J366" i="5"/>
  <c r="K365" i="5"/>
  <c r="J369" i="4"/>
  <c r="K368" i="4"/>
  <c r="K367" i="10" l="1"/>
  <c r="J368" i="10"/>
  <c r="J368" i="11"/>
  <c r="K367" i="11"/>
  <c r="J367" i="8"/>
  <c r="K366" i="8"/>
  <c r="K367" i="9"/>
  <c r="J368" i="9"/>
  <c r="K366" i="5"/>
  <c r="J367" i="5"/>
  <c r="K366" i="7"/>
  <c r="J367" i="7"/>
  <c r="K366" i="6"/>
  <c r="J367" i="6"/>
  <c r="J370" i="4"/>
  <c r="K369" i="4"/>
  <c r="K368" i="10" l="1"/>
  <c r="J369" i="10"/>
  <c r="J369" i="9"/>
  <c r="K368" i="9"/>
  <c r="K367" i="8"/>
  <c r="J368" i="8"/>
  <c r="J369" i="11"/>
  <c r="K368" i="11"/>
  <c r="J368" i="6"/>
  <c r="K367" i="6"/>
  <c r="J368" i="7"/>
  <c r="K367" i="7"/>
  <c r="J368" i="5"/>
  <c r="K367" i="5"/>
  <c r="K370" i="4"/>
  <c r="J371" i="4"/>
  <c r="K369" i="10" l="1"/>
  <c r="J370" i="10"/>
  <c r="K368" i="8"/>
  <c r="J369" i="8"/>
  <c r="J370" i="11"/>
  <c r="K369" i="11"/>
  <c r="K369" i="9"/>
  <c r="J370" i="9"/>
  <c r="J369" i="5"/>
  <c r="K368" i="5"/>
  <c r="J369" i="7"/>
  <c r="K368" i="7"/>
  <c r="J369" i="6"/>
  <c r="K368" i="6"/>
  <c r="J372" i="4"/>
  <c r="K371" i="4"/>
  <c r="J371" i="10" l="1"/>
  <c r="K370" i="10"/>
  <c r="J371" i="11"/>
  <c r="K370" i="11"/>
  <c r="J370" i="8"/>
  <c r="K369" i="8"/>
  <c r="J371" i="9"/>
  <c r="K370" i="9"/>
  <c r="J370" i="7"/>
  <c r="K369" i="7"/>
  <c r="K369" i="6"/>
  <c r="J370" i="6"/>
  <c r="K369" i="5"/>
  <c r="J370" i="5"/>
  <c r="J373" i="4"/>
  <c r="K372" i="4"/>
  <c r="K371" i="10" l="1"/>
  <c r="J372" i="10"/>
  <c r="J372" i="9"/>
  <c r="K371" i="9"/>
  <c r="J371" i="8"/>
  <c r="K370" i="8"/>
  <c r="J372" i="11"/>
  <c r="K371" i="11"/>
  <c r="J371" i="5"/>
  <c r="K370" i="5"/>
  <c r="J371" i="6"/>
  <c r="K370" i="6"/>
  <c r="J371" i="7"/>
  <c r="K370" i="7"/>
  <c r="K373" i="4"/>
  <c r="J374" i="4"/>
  <c r="J373" i="10" l="1"/>
  <c r="K372" i="10"/>
  <c r="J373" i="11"/>
  <c r="K372" i="11"/>
  <c r="J372" i="8"/>
  <c r="K371" i="8"/>
  <c r="K372" i="9"/>
  <c r="J373" i="9"/>
  <c r="J372" i="6"/>
  <c r="K371" i="6"/>
  <c r="J372" i="7"/>
  <c r="K371" i="7"/>
  <c r="J372" i="5"/>
  <c r="K371" i="5"/>
  <c r="J375" i="4"/>
  <c r="K374" i="4"/>
  <c r="J374" i="10" l="1"/>
  <c r="K373" i="10"/>
  <c r="K373" i="9"/>
  <c r="J374" i="9"/>
  <c r="J373" i="8"/>
  <c r="K372" i="8"/>
  <c r="J374" i="11"/>
  <c r="K373" i="11"/>
  <c r="J373" i="6"/>
  <c r="K372" i="6"/>
  <c r="K372" i="5"/>
  <c r="J373" i="5"/>
  <c r="J373" i="7"/>
  <c r="K372" i="7"/>
  <c r="J376" i="4"/>
  <c r="K375" i="4"/>
  <c r="J375" i="10" l="1"/>
  <c r="K374" i="10"/>
  <c r="J375" i="11"/>
  <c r="K374" i="11"/>
  <c r="J374" i="8"/>
  <c r="K373" i="8"/>
  <c r="K374" i="9"/>
  <c r="J375" i="9"/>
  <c r="J374" i="7"/>
  <c r="K373" i="7"/>
  <c r="J374" i="6"/>
  <c r="K373" i="6"/>
  <c r="J374" i="5"/>
  <c r="K373" i="5"/>
  <c r="K376" i="4"/>
  <c r="J377" i="4"/>
  <c r="K375" i="10" l="1"/>
  <c r="J376" i="10"/>
  <c r="J376" i="9"/>
  <c r="K375" i="9"/>
  <c r="J375" i="8"/>
  <c r="K374" i="8"/>
  <c r="K375" i="11"/>
  <c r="J376" i="11"/>
  <c r="J375" i="6"/>
  <c r="K374" i="6"/>
  <c r="J375" i="5"/>
  <c r="K374" i="5"/>
  <c r="K374" i="7"/>
  <c r="J375" i="7"/>
  <c r="J378" i="4"/>
  <c r="K377" i="4"/>
  <c r="J377" i="10" l="1"/>
  <c r="K376" i="10"/>
  <c r="J376" i="8"/>
  <c r="K375" i="8"/>
  <c r="J377" i="9"/>
  <c r="K376" i="9"/>
  <c r="J377" i="11"/>
  <c r="K376" i="11"/>
  <c r="J376" i="7"/>
  <c r="K375" i="7"/>
  <c r="J376" i="5"/>
  <c r="K375" i="5"/>
  <c r="K375" i="6"/>
  <c r="J376" i="6"/>
  <c r="J379" i="4"/>
  <c r="K378" i="4"/>
  <c r="J378" i="10" l="1"/>
  <c r="K377" i="10"/>
  <c r="K377" i="9"/>
  <c r="J378" i="9"/>
  <c r="J378" i="11"/>
  <c r="K377" i="11"/>
  <c r="K376" i="8"/>
  <c r="J377" i="8"/>
  <c r="J377" i="5"/>
  <c r="K376" i="5"/>
  <c r="K376" i="6"/>
  <c r="J377" i="6"/>
  <c r="J377" i="7"/>
  <c r="K376" i="7"/>
  <c r="J380" i="4"/>
  <c r="K379" i="4"/>
  <c r="J379" i="10" l="1"/>
  <c r="K378" i="10"/>
  <c r="J379" i="11"/>
  <c r="K378" i="11"/>
  <c r="J378" i="8"/>
  <c r="K377" i="8"/>
  <c r="K378" i="9"/>
  <c r="J379" i="9"/>
  <c r="J378" i="7"/>
  <c r="K377" i="7"/>
  <c r="J378" i="5"/>
  <c r="K377" i="5"/>
  <c r="J378" i="6"/>
  <c r="K377" i="6"/>
  <c r="J381" i="4"/>
  <c r="K380" i="4"/>
  <c r="K379" i="10" l="1"/>
  <c r="J380" i="10"/>
  <c r="K379" i="9"/>
  <c r="J380" i="9"/>
  <c r="J379" i="8"/>
  <c r="K378" i="8"/>
  <c r="K379" i="11"/>
  <c r="J380" i="11"/>
  <c r="J379" i="6"/>
  <c r="K378" i="6"/>
  <c r="K378" i="5"/>
  <c r="J379" i="5"/>
  <c r="K378" i="7"/>
  <c r="J379" i="7"/>
  <c r="J382" i="4"/>
  <c r="K381" i="4"/>
  <c r="J381" i="10" l="1"/>
  <c r="K380" i="10"/>
  <c r="K380" i="11"/>
  <c r="J381" i="11"/>
  <c r="K379" i="8"/>
  <c r="J380" i="8"/>
  <c r="J381" i="9"/>
  <c r="K380" i="9"/>
  <c r="J380" i="7"/>
  <c r="K379" i="7"/>
  <c r="J380" i="6"/>
  <c r="K379" i="6"/>
  <c r="K379" i="5"/>
  <c r="J380" i="5"/>
  <c r="K382" i="4"/>
  <c r="J383" i="4"/>
  <c r="K381" i="10" l="1"/>
  <c r="J382" i="10"/>
  <c r="K380" i="8"/>
  <c r="J381" i="8"/>
  <c r="J382" i="11"/>
  <c r="K381" i="11"/>
  <c r="K381" i="9"/>
  <c r="J382" i="9"/>
  <c r="J381" i="5"/>
  <c r="K380" i="5"/>
  <c r="J381" i="6"/>
  <c r="K380" i="6"/>
  <c r="J381" i="7"/>
  <c r="K380" i="7"/>
  <c r="J384" i="4"/>
  <c r="K383" i="4"/>
  <c r="K382" i="10" l="1"/>
  <c r="J383" i="10"/>
  <c r="J383" i="11"/>
  <c r="K382" i="11"/>
  <c r="K382" i="9"/>
  <c r="J383" i="9"/>
  <c r="J382" i="8"/>
  <c r="K381" i="8"/>
  <c r="J382" i="5"/>
  <c r="K381" i="5"/>
  <c r="J382" i="6"/>
  <c r="K381" i="6"/>
  <c r="J382" i="7"/>
  <c r="K381" i="7"/>
  <c r="J385" i="4"/>
  <c r="K384" i="4"/>
  <c r="J384" i="10" l="1"/>
  <c r="K383" i="10"/>
  <c r="J384" i="11"/>
  <c r="K383" i="11"/>
  <c r="J383" i="8"/>
  <c r="K382" i="8"/>
  <c r="K383" i="9"/>
  <c r="J384" i="9"/>
  <c r="J383" i="7"/>
  <c r="K382" i="7"/>
  <c r="J383" i="6"/>
  <c r="K382" i="6"/>
  <c r="J383" i="5"/>
  <c r="K382" i="5"/>
  <c r="J386" i="4"/>
  <c r="K385" i="4"/>
  <c r="K384" i="10" l="1"/>
  <c r="J385" i="10"/>
  <c r="J384" i="8"/>
  <c r="K383" i="8"/>
  <c r="J385" i="9"/>
  <c r="K384" i="9"/>
  <c r="J385" i="11"/>
  <c r="K384" i="11"/>
  <c r="J384" i="5"/>
  <c r="K383" i="5"/>
  <c r="K383" i="6"/>
  <c r="J384" i="6"/>
  <c r="J384" i="7"/>
  <c r="K383" i="7"/>
  <c r="J387" i="4"/>
  <c r="K386" i="4"/>
  <c r="J386" i="10" l="1"/>
  <c r="K385" i="10"/>
  <c r="J385" i="8"/>
  <c r="K384" i="8"/>
  <c r="J386" i="11"/>
  <c r="K385" i="11"/>
  <c r="K385" i="9"/>
  <c r="J386" i="9"/>
  <c r="J385" i="6"/>
  <c r="K384" i="6"/>
  <c r="J385" i="7"/>
  <c r="K384" i="7"/>
  <c r="K384" i="5"/>
  <c r="J385" i="5"/>
  <c r="J388" i="4"/>
  <c r="K387" i="4"/>
  <c r="K386" i="10" l="1"/>
  <c r="J387" i="10"/>
  <c r="J387" i="11"/>
  <c r="K386" i="11"/>
  <c r="K385" i="8"/>
  <c r="J386" i="8"/>
  <c r="K386" i="9"/>
  <c r="J387" i="9"/>
  <c r="J386" i="7"/>
  <c r="K385" i="7"/>
  <c r="J386" i="5"/>
  <c r="K385" i="5"/>
  <c r="J386" i="6"/>
  <c r="K385" i="6"/>
  <c r="K388" i="4"/>
  <c r="J389" i="4"/>
  <c r="K387" i="10" l="1"/>
  <c r="J388" i="10"/>
  <c r="J387" i="8"/>
  <c r="K386" i="8"/>
  <c r="K387" i="9"/>
  <c r="J388" i="9"/>
  <c r="J388" i="11"/>
  <c r="K387" i="11"/>
  <c r="J387" i="5"/>
  <c r="K386" i="5"/>
  <c r="J387" i="6"/>
  <c r="K386" i="6"/>
  <c r="J387" i="7"/>
  <c r="K386" i="7"/>
  <c r="J390" i="4"/>
  <c r="K389" i="4"/>
  <c r="K388" i="10" l="1"/>
  <c r="J389" i="10"/>
  <c r="J389" i="9"/>
  <c r="K388" i="9"/>
  <c r="J388" i="8"/>
  <c r="K387" i="8"/>
  <c r="K388" i="11"/>
  <c r="J389" i="11"/>
  <c r="J388" i="7"/>
  <c r="K387" i="7"/>
  <c r="J388" i="6"/>
  <c r="K387" i="6"/>
  <c r="K387" i="5"/>
  <c r="J388" i="5"/>
  <c r="J391" i="4"/>
  <c r="K390" i="4"/>
  <c r="K389" i="10" l="1"/>
  <c r="J390" i="10"/>
  <c r="K389" i="9"/>
  <c r="J390" i="9"/>
  <c r="J390" i="11"/>
  <c r="K389" i="11"/>
  <c r="J389" i="8"/>
  <c r="K388" i="8"/>
  <c r="J389" i="7"/>
  <c r="K388" i="7"/>
  <c r="J389" i="5"/>
  <c r="K388" i="5"/>
  <c r="K388" i="6"/>
  <c r="J389" i="6"/>
  <c r="K391" i="4"/>
  <c r="J392" i="4"/>
  <c r="J391" i="10" l="1"/>
  <c r="K390" i="10"/>
  <c r="J391" i="11"/>
  <c r="K390" i="11"/>
  <c r="J391" i="9"/>
  <c r="K390" i="9"/>
  <c r="J390" i="8"/>
  <c r="K389" i="8"/>
  <c r="J390" i="7"/>
  <c r="K389" i="7"/>
  <c r="K389" i="6"/>
  <c r="J390" i="6"/>
  <c r="J390" i="5"/>
  <c r="K389" i="5"/>
  <c r="J393" i="4"/>
  <c r="K392" i="4"/>
  <c r="J392" i="10" l="1"/>
  <c r="K391" i="10"/>
  <c r="K391" i="9"/>
  <c r="J392" i="9"/>
  <c r="K391" i="11"/>
  <c r="J392" i="11"/>
  <c r="J391" i="8"/>
  <c r="K390" i="8"/>
  <c r="K390" i="7"/>
  <c r="J391" i="7"/>
  <c r="J391" i="6"/>
  <c r="K390" i="6"/>
  <c r="K390" i="5"/>
  <c r="J391" i="5"/>
  <c r="J394" i="4"/>
  <c r="K393" i="4"/>
  <c r="K392" i="10" l="1"/>
  <c r="J393" i="10"/>
  <c r="J392" i="8"/>
  <c r="K391" i="8"/>
  <c r="J393" i="9"/>
  <c r="K392" i="9"/>
  <c r="J393" i="11"/>
  <c r="K392" i="11"/>
  <c r="J392" i="7"/>
  <c r="K391" i="7"/>
  <c r="J392" i="6"/>
  <c r="K391" i="6"/>
  <c r="J392" i="5"/>
  <c r="K391" i="5"/>
  <c r="K394" i="4"/>
  <c r="J395" i="4"/>
  <c r="K393" i="10" l="1"/>
  <c r="J394" i="10"/>
  <c r="J394" i="9"/>
  <c r="K393" i="9"/>
  <c r="K392" i="8"/>
  <c r="J393" i="8"/>
  <c r="K393" i="11"/>
  <c r="J394" i="11"/>
  <c r="J393" i="5"/>
  <c r="K392" i="5"/>
  <c r="K392" i="7"/>
  <c r="J393" i="7"/>
  <c r="J393" i="6"/>
  <c r="K392" i="6"/>
  <c r="J396" i="4"/>
  <c r="K395" i="4"/>
  <c r="J395" i="10" l="1"/>
  <c r="K394" i="10"/>
  <c r="K393" i="8"/>
  <c r="J394" i="8"/>
  <c r="J395" i="11"/>
  <c r="K394" i="11"/>
  <c r="K394" i="9"/>
  <c r="J395" i="9"/>
  <c r="J394" i="7"/>
  <c r="K393" i="7"/>
  <c r="J394" i="6"/>
  <c r="K393" i="6"/>
  <c r="J394" i="5"/>
  <c r="K393" i="5"/>
  <c r="J397" i="4"/>
  <c r="K396" i="4"/>
  <c r="J396" i="10" l="1"/>
  <c r="K395" i="10"/>
  <c r="K395" i="9"/>
  <c r="J396" i="9"/>
  <c r="K394" i="8"/>
  <c r="J395" i="8"/>
  <c r="J396" i="11"/>
  <c r="K395" i="11"/>
  <c r="J395" i="5"/>
  <c r="K394" i="5"/>
  <c r="J395" i="6"/>
  <c r="K394" i="6"/>
  <c r="J395" i="7"/>
  <c r="K394" i="7"/>
  <c r="K397" i="4"/>
  <c r="J398" i="4"/>
  <c r="J397" i="10" l="1"/>
  <c r="K396" i="10"/>
  <c r="J396" i="8"/>
  <c r="K395" i="8"/>
  <c r="K396" i="9"/>
  <c r="J397" i="9"/>
  <c r="J397" i="11"/>
  <c r="K396" i="11"/>
  <c r="J396" i="7"/>
  <c r="K395" i="7"/>
  <c r="J396" i="5"/>
  <c r="K395" i="5"/>
  <c r="J396" i="6"/>
  <c r="K395" i="6"/>
  <c r="J399" i="4"/>
  <c r="K398" i="4"/>
  <c r="K397" i="10" l="1"/>
  <c r="J398" i="10"/>
  <c r="K397" i="9"/>
  <c r="J398" i="9"/>
  <c r="J398" i="11"/>
  <c r="K397" i="11"/>
  <c r="J397" i="8"/>
  <c r="K396" i="8"/>
  <c r="J397" i="7"/>
  <c r="K396" i="7"/>
  <c r="J397" i="6"/>
  <c r="K396" i="6"/>
  <c r="K396" i="5"/>
  <c r="J397" i="5"/>
  <c r="J400" i="4"/>
  <c r="K399" i="4"/>
  <c r="J399" i="10" l="1"/>
  <c r="K398" i="10"/>
  <c r="K398" i="9"/>
  <c r="J399" i="9"/>
  <c r="K398" i="11"/>
  <c r="J399" i="11"/>
  <c r="J398" i="8"/>
  <c r="K397" i="8"/>
  <c r="K397" i="5"/>
  <c r="J398" i="5"/>
  <c r="J398" i="6"/>
  <c r="K397" i="6"/>
  <c r="K397" i="7"/>
  <c r="J398" i="7"/>
  <c r="K400" i="4"/>
  <c r="J401" i="4"/>
  <c r="K399" i="10" l="1"/>
  <c r="J400" i="10"/>
  <c r="J400" i="11"/>
  <c r="K399" i="11"/>
  <c r="J400" i="9"/>
  <c r="K399" i="9"/>
  <c r="K398" i="8"/>
  <c r="J399" i="8"/>
  <c r="J399" i="6"/>
  <c r="K398" i="6"/>
  <c r="K398" i="7"/>
  <c r="J399" i="7"/>
  <c r="J399" i="5"/>
  <c r="K398" i="5"/>
  <c r="J402" i="4"/>
  <c r="K401" i="4"/>
  <c r="K400" i="10" l="1"/>
  <c r="J401" i="10"/>
  <c r="K400" i="9"/>
  <c r="J401" i="9"/>
  <c r="J401" i="11"/>
  <c r="K400" i="11"/>
  <c r="J400" i="8"/>
  <c r="K399" i="8"/>
  <c r="J400" i="5"/>
  <c r="K399" i="5"/>
  <c r="K399" i="6"/>
  <c r="J400" i="6"/>
  <c r="J400" i="7"/>
  <c r="K399" i="7"/>
  <c r="J403" i="4"/>
  <c r="K402" i="4"/>
  <c r="K401" i="10" l="1"/>
  <c r="J402" i="10"/>
  <c r="K400" i="8"/>
  <c r="J401" i="8"/>
  <c r="J402" i="11"/>
  <c r="K401" i="11"/>
  <c r="J402" i="9"/>
  <c r="K401" i="9"/>
  <c r="J401" i="6"/>
  <c r="K400" i="6"/>
  <c r="J401" i="7"/>
  <c r="K400" i="7"/>
  <c r="J401" i="5"/>
  <c r="K400" i="5"/>
  <c r="J404" i="4"/>
  <c r="K403" i="4"/>
  <c r="J403" i="10" l="1"/>
  <c r="K402" i="10"/>
  <c r="K402" i="9"/>
  <c r="J403" i="9"/>
  <c r="J403" i="11"/>
  <c r="K402" i="11"/>
  <c r="K401" i="8"/>
  <c r="J402" i="8"/>
  <c r="J402" i="5"/>
  <c r="K401" i="5"/>
  <c r="K401" i="7"/>
  <c r="J402" i="7"/>
  <c r="J402" i="6"/>
  <c r="K401" i="6"/>
  <c r="J405" i="4"/>
  <c r="K404" i="4"/>
  <c r="J404" i="10" l="1"/>
  <c r="K403" i="10"/>
  <c r="J403" i="8"/>
  <c r="K402" i="8"/>
  <c r="J404" i="11"/>
  <c r="K403" i="11"/>
  <c r="K403" i="9"/>
  <c r="J404" i="9"/>
  <c r="J403" i="6"/>
  <c r="K402" i="6"/>
  <c r="K402" i="7"/>
  <c r="J403" i="7"/>
  <c r="K402" i="5"/>
  <c r="J403" i="5"/>
  <c r="J406" i="4"/>
  <c r="K405" i="4"/>
  <c r="J405" i="10" l="1"/>
  <c r="K404" i="10"/>
  <c r="K404" i="9"/>
  <c r="J405" i="9"/>
  <c r="K404" i="11"/>
  <c r="J405" i="11"/>
  <c r="K403" i="8"/>
  <c r="J404" i="8"/>
  <c r="K403" i="5"/>
  <c r="J404" i="5"/>
  <c r="K403" i="7"/>
  <c r="J404" i="7"/>
  <c r="J404" i="6"/>
  <c r="K403" i="6"/>
  <c r="K406" i="4"/>
  <c r="J407" i="4"/>
  <c r="K405" i="10" l="1"/>
  <c r="J406" i="10"/>
  <c r="K404" i="8"/>
  <c r="J405" i="8"/>
  <c r="J406" i="11"/>
  <c r="K405" i="11"/>
  <c r="J406" i="9"/>
  <c r="K405" i="9"/>
  <c r="J405" i="6"/>
  <c r="K404" i="6"/>
  <c r="K404" i="7"/>
  <c r="J405" i="7"/>
  <c r="J405" i="5"/>
  <c r="K404" i="5"/>
  <c r="J408" i="4"/>
  <c r="K407" i="4"/>
  <c r="J407" i="10" l="1"/>
  <c r="K406" i="10"/>
  <c r="J407" i="9"/>
  <c r="K406" i="9"/>
  <c r="J407" i="11"/>
  <c r="K406" i="11"/>
  <c r="J406" i="8"/>
  <c r="K405" i="8"/>
  <c r="K405" i="5"/>
  <c r="J406" i="5"/>
  <c r="J406" i="7"/>
  <c r="K405" i="7"/>
  <c r="J406" i="6"/>
  <c r="K405" i="6"/>
  <c r="J409" i="4"/>
  <c r="K408" i="4"/>
  <c r="J408" i="10" l="1"/>
  <c r="K407" i="10"/>
  <c r="J408" i="11"/>
  <c r="K407" i="11"/>
  <c r="K407" i="9"/>
  <c r="J408" i="9"/>
  <c r="J407" i="8"/>
  <c r="K406" i="8"/>
  <c r="J407" i="5"/>
  <c r="K406" i="5"/>
  <c r="K406" i="6"/>
  <c r="J407" i="6"/>
  <c r="J407" i="7"/>
  <c r="K406" i="7"/>
  <c r="J410" i="4"/>
  <c r="K409" i="4"/>
  <c r="J409" i="10" l="1"/>
  <c r="K408" i="10"/>
  <c r="K408" i="9"/>
  <c r="J409" i="9"/>
  <c r="K407" i="8"/>
  <c r="J408" i="8"/>
  <c r="K408" i="11"/>
  <c r="J409" i="11"/>
  <c r="K407" i="6"/>
  <c r="J408" i="6"/>
  <c r="J408" i="5"/>
  <c r="K407" i="5"/>
  <c r="J408" i="7"/>
  <c r="K407" i="7"/>
  <c r="J411" i="4"/>
  <c r="K410" i="4"/>
  <c r="J410" i="10" l="1"/>
  <c r="K409" i="10"/>
  <c r="J409" i="8"/>
  <c r="K408" i="8"/>
  <c r="K409" i="9"/>
  <c r="J410" i="9"/>
  <c r="J410" i="11"/>
  <c r="K409" i="11"/>
  <c r="J409" i="7"/>
  <c r="K408" i="7"/>
  <c r="J409" i="6"/>
  <c r="K408" i="6"/>
  <c r="K408" i="5"/>
  <c r="J409" i="5"/>
  <c r="J412" i="4"/>
  <c r="K411" i="4"/>
  <c r="K410" i="10" l="1"/>
  <c r="J411" i="10"/>
  <c r="K410" i="9"/>
  <c r="J411" i="9"/>
  <c r="J411" i="11"/>
  <c r="K410" i="11"/>
  <c r="J410" i="8"/>
  <c r="K409" i="8"/>
  <c r="K409" i="5"/>
  <c r="J410" i="5"/>
  <c r="J410" i="7"/>
  <c r="K409" i="7"/>
  <c r="J410" i="6"/>
  <c r="K409" i="6"/>
  <c r="K412" i="4"/>
  <c r="J413" i="4"/>
  <c r="K411" i="10" l="1"/>
  <c r="J412" i="10"/>
  <c r="K410" i="8"/>
  <c r="J411" i="8"/>
  <c r="J412" i="9"/>
  <c r="K411" i="9"/>
  <c r="J412" i="11"/>
  <c r="K411" i="11"/>
  <c r="K410" i="7"/>
  <c r="J411" i="7"/>
  <c r="J411" i="6"/>
  <c r="K410" i="6"/>
  <c r="J411" i="5"/>
  <c r="K410" i="5"/>
  <c r="J414" i="4"/>
  <c r="K413" i="4"/>
  <c r="K412" i="10" l="1"/>
  <c r="J413" i="10"/>
  <c r="J412" i="8"/>
  <c r="K411" i="8"/>
  <c r="J413" i="11"/>
  <c r="K412" i="11"/>
  <c r="J413" i="9"/>
  <c r="K412" i="9"/>
  <c r="J412" i="6"/>
  <c r="K411" i="6"/>
  <c r="K411" i="5"/>
  <c r="J412" i="5"/>
  <c r="J412" i="7"/>
  <c r="K411" i="7"/>
  <c r="J415" i="4"/>
  <c r="K414" i="4"/>
  <c r="K413" i="10" l="1"/>
  <c r="J414" i="10"/>
  <c r="J414" i="11"/>
  <c r="K413" i="11"/>
  <c r="J413" i="8"/>
  <c r="K412" i="8"/>
  <c r="K413" i="9"/>
  <c r="J414" i="9"/>
  <c r="J413" i="7"/>
  <c r="K412" i="7"/>
  <c r="K412" i="6"/>
  <c r="J413" i="6"/>
  <c r="J413" i="5"/>
  <c r="K412" i="5"/>
  <c r="K415" i="4"/>
  <c r="J416" i="4"/>
  <c r="J415" i="10" l="1"/>
  <c r="K414" i="10"/>
  <c r="K413" i="8"/>
  <c r="J414" i="8"/>
  <c r="J415" i="9"/>
  <c r="K414" i="9"/>
  <c r="J415" i="11"/>
  <c r="K414" i="11"/>
  <c r="J414" i="6"/>
  <c r="K413" i="6"/>
  <c r="J414" i="7"/>
  <c r="K413" i="7"/>
  <c r="J414" i="5"/>
  <c r="K413" i="5"/>
  <c r="J417" i="4"/>
  <c r="K416" i="4"/>
  <c r="J416" i="10" l="1"/>
  <c r="K415" i="10"/>
  <c r="J415" i="8"/>
  <c r="K414" i="8"/>
  <c r="K415" i="11"/>
  <c r="J416" i="11"/>
  <c r="K415" i="9"/>
  <c r="J416" i="9"/>
  <c r="K414" i="5"/>
  <c r="J415" i="5"/>
  <c r="J415" i="7"/>
  <c r="K414" i="7"/>
  <c r="K414" i="6"/>
  <c r="J415" i="6"/>
  <c r="J418" i="4"/>
  <c r="K417" i="4"/>
  <c r="J417" i="10" l="1"/>
  <c r="K416" i="10"/>
  <c r="J417" i="11"/>
  <c r="K416" i="11"/>
  <c r="J416" i="8"/>
  <c r="K415" i="8"/>
  <c r="J417" i="9"/>
  <c r="K416" i="9"/>
  <c r="J416" i="7"/>
  <c r="K415" i="7"/>
  <c r="J416" i="6"/>
  <c r="K415" i="6"/>
  <c r="K415" i="5"/>
  <c r="J416" i="5"/>
  <c r="K418" i="4"/>
  <c r="J419" i="4"/>
  <c r="K417" i="10" l="1"/>
  <c r="J418" i="10"/>
  <c r="J418" i="9"/>
  <c r="K417" i="9"/>
  <c r="K416" i="8"/>
  <c r="J417" i="8"/>
  <c r="J418" i="11"/>
  <c r="K417" i="11"/>
  <c r="K416" i="7"/>
  <c r="J417" i="7"/>
  <c r="J417" i="5"/>
  <c r="K416" i="5"/>
  <c r="J417" i="6"/>
  <c r="K416" i="6"/>
  <c r="J420" i="4"/>
  <c r="K419" i="4"/>
  <c r="J419" i="10" l="1"/>
  <c r="K418" i="10"/>
  <c r="K418" i="11"/>
  <c r="J419" i="11"/>
  <c r="J418" i="8"/>
  <c r="K417" i="8"/>
  <c r="J419" i="9"/>
  <c r="K418" i="9"/>
  <c r="J418" i="5"/>
  <c r="K417" i="5"/>
  <c r="K417" i="6"/>
  <c r="J418" i="6"/>
  <c r="J418" i="7"/>
  <c r="K417" i="7"/>
  <c r="J421" i="4"/>
  <c r="K420" i="4"/>
  <c r="J420" i="10" l="1"/>
  <c r="K419" i="10"/>
  <c r="J420" i="9"/>
  <c r="K419" i="9"/>
  <c r="J419" i="8"/>
  <c r="K418" i="8"/>
  <c r="J420" i="11"/>
  <c r="K419" i="11"/>
  <c r="J419" i="7"/>
  <c r="K418" i="7"/>
  <c r="J419" i="6"/>
  <c r="K418" i="6"/>
  <c r="J419" i="5"/>
  <c r="K418" i="5"/>
  <c r="K421" i="4"/>
  <c r="J422" i="4"/>
  <c r="K420" i="10" l="1"/>
  <c r="J421" i="10"/>
  <c r="J420" i="8"/>
  <c r="K419" i="8"/>
  <c r="J421" i="11"/>
  <c r="K420" i="11"/>
  <c r="J421" i="9"/>
  <c r="K420" i="9"/>
  <c r="J420" i="5"/>
  <c r="K419" i="5"/>
  <c r="J420" i="6"/>
  <c r="K419" i="6"/>
  <c r="K419" i="7"/>
  <c r="J420" i="7"/>
  <c r="J423" i="4"/>
  <c r="K422" i="4"/>
  <c r="J422" i="10" l="1"/>
  <c r="K421" i="10"/>
  <c r="K421" i="11"/>
  <c r="J422" i="11"/>
  <c r="K421" i="9"/>
  <c r="J422" i="9"/>
  <c r="J421" i="8"/>
  <c r="K420" i="8"/>
  <c r="K420" i="7"/>
  <c r="J421" i="7"/>
  <c r="K420" i="6"/>
  <c r="J421" i="6"/>
  <c r="K420" i="5"/>
  <c r="J421" i="5"/>
  <c r="J424" i="4"/>
  <c r="K423" i="4"/>
  <c r="J423" i="10" l="1"/>
  <c r="K422" i="10"/>
  <c r="J422" i="8"/>
  <c r="K421" i="8"/>
  <c r="J423" i="9"/>
  <c r="K422" i="9"/>
  <c r="K422" i="11"/>
  <c r="J423" i="11"/>
  <c r="J422" i="5"/>
  <c r="K421" i="5"/>
  <c r="J422" i="6"/>
  <c r="K421" i="6"/>
  <c r="K421" i="7"/>
  <c r="J422" i="7"/>
  <c r="K424" i="4"/>
  <c r="J425" i="4"/>
  <c r="K423" i="10" l="1"/>
  <c r="J424" i="10"/>
  <c r="J424" i="11"/>
  <c r="K423" i="11"/>
  <c r="J424" i="9"/>
  <c r="K423" i="9"/>
  <c r="K422" i="8"/>
  <c r="J423" i="8"/>
  <c r="J423" i="5"/>
  <c r="K422" i="5"/>
  <c r="J423" i="7"/>
  <c r="K422" i="7"/>
  <c r="J423" i="6"/>
  <c r="K422" i="6"/>
  <c r="J426" i="4"/>
  <c r="K425" i="4"/>
  <c r="J425" i="10" l="1"/>
  <c r="K424" i="10"/>
  <c r="J425" i="9"/>
  <c r="K424" i="9"/>
  <c r="K424" i="11"/>
  <c r="J425" i="11"/>
  <c r="K423" i="8"/>
  <c r="J424" i="8"/>
  <c r="J424" i="6"/>
  <c r="K423" i="6"/>
  <c r="J424" i="7"/>
  <c r="K423" i="7"/>
  <c r="K423" i="5"/>
  <c r="J424" i="5"/>
  <c r="J427" i="4"/>
  <c r="K426" i="4"/>
  <c r="K425" i="10" l="1"/>
  <c r="J426" i="10"/>
  <c r="J425" i="8"/>
  <c r="K424" i="8"/>
  <c r="J426" i="11"/>
  <c r="K425" i="11"/>
  <c r="K425" i="9"/>
  <c r="J426" i="9"/>
  <c r="J425" i="5"/>
  <c r="K424" i="5"/>
  <c r="K424" i="6"/>
  <c r="J425" i="6"/>
  <c r="J425" i="7"/>
  <c r="K424" i="7"/>
  <c r="J428" i="4"/>
  <c r="K427" i="4"/>
  <c r="K426" i="10" l="1"/>
  <c r="J427" i="10"/>
  <c r="J427" i="11"/>
  <c r="K426" i="11"/>
  <c r="J426" i="8"/>
  <c r="K425" i="8"/>
  <c r="K426" i="9"/>
  <c r="J427" i="9"/>
  <c r="K425" i="7"/>
  <c r="J426" i="7"/>
  <c r="J426" i="5"/>
  <c r="K425" i="5"/>
  <c r="J426" i="6"/>
  <c r="K425" i="6"/>
  <c r="J429" i="4"/>
  <c r="K428" i="4"/>
  <c r="J428" i="9" l="1"/>
  <c r="K427" i="9"/>
  <c r="J428" i="11"/>
  <c r="K427" i="11"/>
  <c r="K427" i="10"/>
  <c r="J428" i="10"/>
  <c r="J431" i="10"/>
  <c r="K431" i="10" s="1"/>
  <c r="J431" i="9"/>
  <c r="J427" i="8"/>
  <c r="K426" i="8"/>
  <c r="J431" i="11"/>
  <c r="K426" i="7"/>
  <c r="J427" i="7"/>
  <c r="J427" i="6"/>
  <c r="K426" i="6"/>
  <c r="K426" i="5"/>
  <c r="J427" i="5"/>
  <c r="J430" i="4"/>
  <c r="K429" i="4"/>
  <c r="J428" i="7" l="1"/>
  <c r="K427" i="7"/>
  <c r="K431" i="9"/>
  <c r="K431" i="11"/>
  <c r="J429" i="11"/>
  <c r="K428" i="11"/>
  <c r="K427" i="6"/>
  <c r="J428" i="6"/>
  <c r="J429" i="10"/>
  <c r="K428" i="10"/>
  <c r="J428" i="8"/>
  <c r="K427" i="8"/>
  <c r="J429" i="9"/>
  <c r="K428" i="9"/>
  <c r="J428" i="5"/>
  <c r="K427" i="5"/>
  <c r="J431" i="8"/>
  <c r="J431" i="6"/>
  <c r="K431" i="6" s="1"/>
  <c r="J431" i="7"/>
  <c r="J431" i="5"/>
  <c r="K430" i="4"/>
  <c r="J431" i="4"/>
  <c r="K431" i="4" s="1"/>
  <c r="K432" i="4" s="1"/>
  <c r="J430" i="11" l="1"/>
  <c r="K430" i="11" s="1"/>
  <c r="K429" i="11"/>
  <c r="K432" i="11" s="1"/>
  <c r="K431" i="7"/>
  <c r="J429" i="8"/>
  <c r="K428" i="8"/>
  <c r="K429" i="9"/>
  <c r="K432" i="9" s="1"/>
  <c r="J430" i="9"/>
  <c r="K430" i="9" s="1"/>
  <c r="K428" i="6"/>
  <c r="J429" i="6"/>
  <c r="K431" i="8"/>
  <c r="K429" i="10"/>
  <c r="K432" i="10" s="1"/>
  <c r="J430" i="10"/>
  <c r="K430" i="10" s="1"/>
  <c r="K428" i="7"/>
  <c r="J429" i="7"/>
  <c r="K431" i="5"/>
  <c r="J429" i="5"/>
  <c r="K428" i="5"/>
  <c r="K432" i="8" l="1"/>
  <c r="K429" i="8"/>
  <c r="J430" i="8"/>
  <c r="K430" i="8" s="1"/>
  <c r="K429" i="6"/>
  <c r="K432" i="6" s="1"/>
  <c r="J430" i="6"/>
  <c r="K430" i="6" s="1"/>
  <c r="J430" i="7"/>
  <c r="K430" i="7" s="1"/>
  <c r="K429" i="7"/>
  <c r="K432" i="7" s="1"/>
  <c r="J430" i="5"/>
  <c r="K430" i="5" s="1"/>
  <c r="K429" i="5"/>
  <c r="K432" i="5" l="1"/>
</calcChain>
</file>

<file path=xl/sharedStrings.xml><?xml version="1.0" encoding="utf-8"?>
<sst xmlns="http://schemas.openxmlformats.org/spreadsheetml/2006/main" count="6625" uniqueCount="587">
  <si>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</si>
  <si>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</si>
  <si>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</si>
  <si>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</si>
  <si>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</si>
  <si>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</si>
  <si>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</si>
  <si>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</si>
  <si>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</si>
  <si>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</si>
  <si>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</si>
  <si>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</si>
  <si>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</si>
  <si>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</si>
  <si>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</si>
  <si>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</si>
  <si>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</si>
  <si>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</si>
  <si>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</si>
  <si>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</si>
  <si>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</si>
  <si>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</si>
  <si>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</si>
  <si>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</si>
  <si>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</si>
  <si>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</si>
  <si>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</si>
  <si>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</si>
  <si>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</si>
  <si>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</si>
  <si>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</si>
  <si>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</si>
  <si>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</si>
  <si>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</si>
  <si>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</si>
  <si>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</si>
  <si>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</si>
  <si>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</si>
  <si>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</si>
  <si>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</si>
  <si>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</si>
  <si>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</si>
  <si>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</si>
  <si>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</si>
  <si>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</si>
  <si>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</si>
  <si>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</si>
  <si>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</si>
  <si>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</si>
  <si>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</si>
  <si>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</si>
  <si>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</si>
  <si>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</si>
  <si>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</si>
  <si>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</si>
  <si>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</si>
  <si>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</si>
  <si>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</si>
  <si>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</si>
  <si>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</si>
  <si>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</si>
  <si>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</si>
  <si>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</si>
  <si>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</si>
  <si>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</si>
  <si>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</si>
  <si>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</si>
  <si>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</si>
  <si>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</si>
  <si>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</si>
  <si>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</si>
  <si>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</si>
  <si>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</si>
  <si>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</si>
  <si>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</si>
  <si>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</si>
  <si>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</si>
  <si>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</si>
  <si>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</si>
  <si>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</si>
  <si>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</si>
  <si>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</si>
  <si>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</si>
  <si>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</si>
  <si>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</si>
  <si>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</si>
  <si>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</si>
  <si>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</si>
  <si>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</si>
  <si>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</si>
  <si>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</si>
  <si>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</si>
  <si>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</si>
  <si>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</si>
  <si>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</si>
  <si>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</si>
  <si>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</si>
  <si>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</si>
  <si>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</si>
  <si>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</si>
  <si>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</si>
  <si>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</si>
  <si>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</si>
  <si>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</si>
  <si>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</si>
  <si>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</si>
  <si>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</si>
  <si>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</si>
  <si>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</si>
  <si>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</si>
  <si>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</si>
  <si>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</si>
  <si>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</si>
  <si>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</si>
  <si>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</si>
  <si>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</si>
  <si>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</si>
  <si>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</si>
  <si>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</si>
  <si>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</si>
  <si>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</si>
  <si>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</si>
  <si>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</si>
  <si>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</si>
  <si>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</si>
  <si>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</si>
  <si>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</si>
  <si>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</si>
  <si>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</si>
  <si>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</si>
  <si>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</si>
  <si>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</si>
  <si>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</si>
  <si>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</si>
  <si>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</si>
  <si>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</si>
  <si>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</si>
  <si>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</si>
  <si>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</si>
  <si>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</si>
  <si>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</si>
  <si>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</si>
  <si>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</si>
  <si>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</si>
  <si>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</si>
  <si>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</si>
  <si>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</si>
  <si>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</si>
  <si>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</si>
  <si>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</si>
  <si>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</si>
  <si>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</si>
  <si>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</si>
  <si>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</si>
  <si>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</si>
  <si>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</si>
  <si>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</si>
  <si>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</si>
  <si>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</si>
  <si>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</si>
  <si>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</si>
  <si>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</si>
  <si>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</si>
  <si>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</si>
  <si>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</si>
  <si>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</si>
  <si>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</si>
  <si>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</si>
  <si>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</si>
  <si>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</si>
  <si>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</si>
  <si>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</si>
  <si>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</si>
  <si>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</si>
  <si>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</si>
  <si>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</si>
  <si>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</si>
  <si>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</si>
  <si>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</si>
  <si>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</si>
  <si>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</si>
  <si>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</si>
  <si>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</si>
  <si>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</si>
  <si>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</si>
  <si>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</si>
  <si>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</si>
  <si>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</si>
  <si>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</si>
  <si>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</si>
  <si>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</si>
  <si>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</si>
  <si>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</si>
  <si>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</si>
  <si>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</si>
  <si>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</si>
  <si>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</si>
  <si>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</si>
  <si>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</si>
  <si>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</si>
  <si>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</si>
  <si>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</si>
  <si>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</si>
  <si>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</si>
  <si>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</si>
  <si>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</si>
  <si>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</si>
  <si>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</si>
  <si>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</si>
  <si>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</si>
  <si>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</si>
  <si>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</si>
  <si>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</si>
  <si>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</si>
  <si>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</si>
  <si>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</si>
  <si>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</si>
  <si>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</si>
  <si>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</si>
  <si>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</si>
  <si>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</si>
  <si>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</si>
  <si>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</si>
  <si>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</si>
  <si>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</si>
  <si>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</si>
  <si>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</si>
  <si>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</si>
  <si>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</si>
  <si>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</si>
  <si>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</si>
  <si>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</si>
  <si>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</si>
  <si>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</si>
  <si>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</si>
  <si>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</si>
  <si>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</si>
  <si>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</si>
  <si>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</si>
  <si>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</si>
  <si>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</si>
  <si>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</si>
  <si>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</si>
  <si>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</si>
  <si>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</si>
  <si>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</si>
  <si>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</si>
  <si>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</si>
  <si>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</si>
  <si>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</si>
  <si>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</si>
  <si>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</si>
  <si>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</si>
  <si>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</si>
  <si>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</si>
  <si>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</si>
  <si>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</si>
  <si>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</si>
  <si>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</si>
  <si>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</si>
  <si>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</si>
  <si>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</si>
  <si>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</si>
  <si>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</si>
  <si>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</si>
  <si>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</si>
  <si>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</si>
  <si>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</si>
  <si>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</si>
  <si>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</si>
  <si>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</si>
  <si>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</si>
  <si>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</si>
  <si>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</si>
  <si>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</si>
  <si>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</si>
  <si>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</si>
  <si>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</si>
  <si>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</si>
  <si>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</si>
  <si>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</si>
  <si>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</si>
  <si>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</si>
  <si>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</si>
  <si>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</si>
  <si>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</si>
  <si>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</si>
  <si>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</si>
  <si>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</si>
  <si>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</si>
  <si>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</si>
  <si>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</si>
  <si>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</si>
  <si>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</si>
  <si>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</si>
  <si>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</si>
  <si>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</si>
  <si>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</si>
  <si>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</si>
  <si>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</si>
  <si>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</si>
  <si>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</si>
  <si>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</si>
  <si>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</si>
  <si>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</si>
  <si>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</si>
  <si>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</si>
  <si>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</si>
  <si>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</si>
  <si>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</si>
  <si>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</si>
  <si>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</si>
  <si>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</si>
  <si>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</si>
  <si>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</si>
  <si>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</si>
  <si>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</si>
  <si>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</si>
  <si>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</si>
  <si>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</si>
  <si>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</si>
  <si>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</si>
  <si>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</si>
  <si>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</si>
  <si>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</si>
  <si>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</si>
  <si>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</si>
  <si>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</si>
  <si>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</si>
  <si>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</si>
  <si>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</si>
  <si>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</si>
  <si>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</si>
  <si>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</si>
  <si>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</si>
  <si>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</si>
  <si>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</si>
  <si>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</si>
  <si>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</si>
  <si>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</si>
  <si>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</si>
  <si>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</si>
  <si>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</si>
  <si>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</si>
  <si>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</si>
  <si>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</si>
  <si>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</si>
  <si>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</si>
  <si>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</si>
  <si>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</si>
  <si>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</si>
  <si>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</si>
  <si>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</si>
  <si>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</si>
  <si>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</si>
  <si>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</si>
  <si>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</si>
  <si>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</si>
  <si>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</si>
  <si>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</si>
  <si>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</si>
  <si>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</si>
  <si>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</si>
  <si>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</si>
  <si>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</si>
  <si>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</si>
  <si>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</si>
  <si>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</si>
  <si>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</si>
  <si>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</si>
  <si>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</si>
  <si>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</si>
  <si>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</si>
  <si>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</si>
  <si>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</si>
  <si>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</si>
  <si>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</si>
  <si>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</si>
  <si>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</si>
  <si>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</si>
  <si>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</si>
  <si>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</si>
  <si>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</si>
  <si>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</si>
  <si>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</si>
  <si>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</si>
  <si>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</si>
  <si>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</si>
  <si>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</si>
  <si>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</si>
  <si>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</si>
  <si>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</si>
  <si>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</si>
  <si>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</si>
  <si>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</si>
  <si>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</si>
  <si>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</si>
  <si>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</si>
  <si>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</si>
  <si>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</si>
  <si>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</si>
  <si>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</si>
  <si>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</si>
  <si>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</si>
  <si>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</si>
  <si>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</si>
  <si>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</si>
  <si>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</si>
  <si>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</si>
  <si>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</si>
  <si>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</si>
  <si>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</si>
  <si>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</si>
  <si>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</si>
  <si>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</si>
  <si>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</si>
  <si>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</si>
  <si>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</si>
  <si>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</si>
  <si>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</si>
  <si>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</si>
  <si>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</si>
  <si>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</si>
  <si>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</si>
  <si>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</si>
  <si>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</si>
  <si>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</si>
  <si>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</si>
  <si>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</si>
  <si>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</si>
  <si>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</si>
  <si>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</si>
  <si>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</si>
  <si>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</si>
  <si>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</si>
  <si>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</si>
  <si>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</si>
  <si>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</si>
  <si>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</si>
  <si>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</si>
  <si>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</si>
  <si>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</si>
  <si>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</si>
  <si>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</si>
  <si>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</si>
  <si>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</si>
  <si>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</si>
  <si>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</si>
  <si>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</si>
  <si>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</si>
  <si>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</si>
  <si>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</si>
  <si>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</si>
  <si>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</si>
  <si>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</si>
  <si>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</si>
  <si>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</si>
  <si>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</si>
  <si>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</si>
  <si>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</si>
  <si>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</si>
  <si>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</si>
  <si>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</si>
  <si>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</si>
  <si>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</si>
  <si>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</si>
  <si>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</si>
  <si>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</si>
  <si>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</si>
  <si>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</si>
  <si>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</si>
  <si>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</si>
  <si>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</si>
  <si>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</si>
  <si>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</si>
  <si>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</si>
  <si>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</si>
  <si>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</si>
  <si>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</si>
  <si>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</si>
  <si>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</si>
  <si>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</si>
  <si>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</si>
  <si>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</si>
  <si>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</si>
  <si>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</si>
  <si>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</si>
  <si>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</si>
  <si>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</si>
  <si>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</si>
  <si>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</si>
  <si>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</si>
  <si>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</si>
  <si>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</si>
  <si>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</si>
  <si>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</si>
  <si>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</si>
  <si>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</si>
  <si>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Freightworks GSA (HK) Limited</t>
  </si>
  <si>
    <t>HKD</t>
  </si>
  <si>
    <t>FW HK HSBC SGD 411-639388-838</t>
    <phoneticPr fontId="14" type="noConversion"/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</si>
  <si>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</si>
  <si>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</si>
  <si>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</si>
  <si>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</si>
  <si>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</si>
  <si>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</si>
  <si>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</si>
  <si>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</si>
  <si>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</si>
  <si>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</si>
  <si>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</si>
  <si>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</si>
  <si>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</si>
  <si>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</si>
  <si>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</si>
  <si>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</si>
  <si>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</si>
  <si>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</si>
  <si>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</si>
  <si>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</si>
  <si>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</si>
  <si>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</si>
  <si>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</si>
  <si>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</si>
  <si>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</si>
  <si>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</si>
  <si>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</si>
  <si>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</si>
  <si>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</si>
  <si>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</si>
  <si>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</si>
  <si>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</si>
  <si>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</si>
  <si>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</si>
  <si>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</si>
  <si>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</si>
  <si>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</si>
  <si>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</si>
  <si>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</si>
  <si>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</si>
  <si>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</si>
  <si>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</si>
  <si>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</si>
  <si>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</si>
  <si>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</si>
  <si>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</si>
  <si>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</si>
  <si>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</si>
  <si>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</si>
  <si>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</si>
  <si>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</si>
  <si>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</si>
  <si>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</si>
  <si>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</si>
  <si>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</si>
  <si>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</si>
  <si>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</si>
  <si>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</si>
  <si>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13165</t>
  </si>
  <si>
    <t>FW HK HSBC SGD 411-639388-838</t>
  </si>
  <si>
    <t>RAYA AIRWAYS (TH)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</si>
  <si>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</si>
  <si>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</si>
  <si>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</si>
  <si>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</si>
  <si>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</si>
  <si>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</si>
  <si>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</si>
  <si>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</si>
  <si>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</si>
  <si>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</si>
  <si>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</si>
  <si>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</si>
  <si>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</si>
  <si>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</si>
  <si>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</si>
  <si>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</si>
  <si>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</si>
  <si>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</si>
  <si>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 RE YE in template  </t>
  </si>
  <si>
    <t xml:space="preserve">  PL Y2025  </t>
  </si>
  <si>
    <t xml:space="preserve">  Diff  </t>
  </si>
  <si>
    <t xml:space="preserve">TRIAL BALANCE FROM </t>
  </si>
  <si>
    <t>71033</t>
  </si>
  <si>
    <t>81033</t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</si>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</sst>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indexed="8"/>
      <name val="Calibri"/>
      <family val="2"/>
      <scheme val="minor"/>
    </font>
    <font>
      <sz val="10"/>
      <color theme="1" tint="0.249977111117893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4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0" fontId="19" fillId="16" borderId="0" xfId="0" applyFont="1" applyFill="1"/>
    <xf numFmtId="0" fontId="15" fillId="16" borderId="0" xfId="0" applyFont="1" applyFill="1"/>
    <xf numFmtId="164" fontId="3" fillId="16" borderId="0" xfId="0" applyNumberFormat="1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43" fontId="3" fillId="7" borderId="6" xfId="0" applyNumberFormat="1" applyFont="1" applyFill="1" applyBorder="1"/>
    <xf numFmtId="0" fontId="0" fillId="7" borderId="0" xfId="0" applyFill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0" fontId="3" fillId="7" borderId="0" xfId="0" applyFont="1" applyFill="1"/>
    <xf numFmtId="164" fontId="10" fillId="0" borderId="19" xfId="0" applyNumberFormat="1" applyFont="1" applyBorder="1" applyAlignment="1" applyProtection="1">
      <alignment vertical="center"/>
      <protection locked="0"/>
    </xf>
    <xf numFmtId="164" fontId="10" fillId="7" borderId="18" xfId="0" applyNumberFormat="1" applyFont="1" applyFill="1" applyBorder="1" applyAlignment="1">
      <alignment vertical="center"/>
    </xf>
    <xf numFmtId="164" fontId="3" fillId="7" borderId="6" xfId="0" applyNumberFormat="1" applyFont="1" applyFill="1" applyBorder="1"/>
    <xf numFmtId="164" fontId="9" fillId="8" borderId="20" xfId="0" quotePrefix="1" applyNumberFormat="1" applyFont="1" applyFill="1" applyBorder="1" applyAlignment="1">
      <alignment horizontal="centerContinuous" vertical="center"/>
    </xf>
    <xf numFmtId="164" fontId="9" fillId="8" borderId="20" xfId="0" applyNumberFormat="1" applyFont="1" applyFill="1" applyBorder="1" applyAlignment="1">
      <alignment horizontal="centerContinuous" vertical="center"/>
    </xf>
    <xf numFmtId="43" fontId="25" fillId="7" borderId="6" xfId="0" applyNumberFormat="1" applyFont="1" applyFill="1" applyBorder="1"/>
    <xf numFmtId="43" fontId="2" fillId="3" borderId="21" xfId="0" applyNumberFormat="1" applyFont="1" applyFill="1" applyBorder="1" applyAlignment="1">
      <alignment horizontal="center" vertical="center"/>
    </xf>
    <xf numFmtId="17" fontId="2" fillId="3" borderId="21" xfId="0" applyNumberFormat="1" applyFont="1" applyFill="1" applyBorder="1" applyAlignment="1">
      <alignment horizontal="center" vertical="center"/>
    </xf>
    <xf numFmtId="17" fontId="2" fillId="5" borderId="21" xfId="0" applyNumberFormat="1" applyFont="1" applyFill="1" applyBorder="1" applyAlignment="1">
      <alignment horizontal="center" vertical="center"/>
    </xf>
    <xf numFmtId="10" fontId="3" fillId="0" borderId="0" xfId="5" applyNumberFormat="1" applyFont="1" applyAlignment="1">
      <alignment vertical="center"/>
    </xf>
    <xf numFmtId="168" fontId="3" fillId="0" borderId="0" xfId="5" applyNumberFormat="1" applyFont="1" applyAlignment="1">
      <alignment vertical="center"/>
    </xf>
    <xf numFmtId="43" fontId="0" fillId="0" borderId="0" xfId="1" applyFont="1"/>
    <xf numFmtId="43" fontId="0" fillId="7" borderId="0" xfId="1" applyFont="1" applyFill="1"/>
    <xf numFmtId="164" fontId="2" fillId="3" borderId="22" xfId="0" applyNumberFormat="1" applyFont="1" applyFill="1" applyBorder="1" applyAlignment="1">
      <alignment vertical="center"/>
    </xf>
    <xf numFmtId="43" fontId="3" fillId="3" borderId="23" xfId="0" applyNumberFormat="1" applyFont="1" applyFill="1" applyBorder="1" applyAlignment="1">
      <alignment vertical="center"/>
    </xf>
    <xf numFmtId="43" fontId="2" fillId="3" borderId="24" xfId="0" applyNumberFormat="1" applyFont="1" applyFill="1" applyBorder="1" applyAlignment="1">
      <alignment horizontal="center" vertical="center"/>
    </xf>
    <xf numFmtId="17" fontId="2" fillId="3" borderId="24" xfId="0" applyNumberFormat="1" applyFont="1" applyFill="1" applyBorder="1" applyAlignment="1">
      <alignment horizontal="center" vertical="center"/>
    </xf>
    <xf numFmtId="17" fontId="2" fillId="5" borderId="24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5" xfId="0" applyNumberFormat="1" applyFont="1" applyFill="1" applyBorder="1" applyAlignment="1">
      <alignment horizontal="centerContinuous"/>
    </xf>
    <xf numFmtId="43" fontId="3" fillId="6" borderId="25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6">
    <cellStyle name="Comma" xfId="1" builtinId="3"/>
    <cellStyle name="Normal" xfId="0" builtinId="0"/>
    <cellStyle name="Normal 134" xfId="4" xr:uid="{F195A5B7-441A-496B-BA25-94E127166452}"/>
    <cellStyle name="Normal 2 2" xfId="2" xr:uid="{00000000-0005-0000-0000-000000000000}"/>
    <cellStyle name="Normal 2 2 2" xfId="3" xr:uid="{00000000-0005-0000-0000-000001000000}"/>
    <cellStyle name="Percent" xfId="5" builtinId="5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="115" zoomScaleNormal="115" workbookViewId="0">
      <pane xSplit="4" ySplit="7" topLeftCell="E8" activePane="bottomRight" state="frozen"/>
      <selection activeCell="U70" sqref="U70"/>
      <selection pane="topRight" activeCell="U70" sqref="U70"/>
      <selection pane="bottomLeft" activeCell="U70" sqref="U70"/>
      <selection pane="bottomRight" activeCell="K92" sqref="K92"/>
    </sheetView>
  </sheetViews>
  <sheetFormatPr defaultColWidth="9.4609375" defaultRowHeight="12.9"/>
  <cols>
    <col min="1" max="1" width="2.4609375" style="2" customWidth="1"/>
    <col min="2" max="2" width="6.4609375" style="34" customWidth="1"/>
    <col min="3" max="3" width="2.4609375" style="34" customWidth="1"/>
    <col min="4" max="4" width="42.4609375" style="34" customWidth="1"/>
    <col min="5" max="16" width="15.4609375" style="2" customWidth="1"/>
    <col min="17" max="18" width="5.4609375" style="160" customWidth="1"/>
    <col min="19" max="30" width="15.4609375" style="2" customWidth="1"/>
    <col min="31" max="16384" width="9.4609375" style="4"/>
  </cols>
  <sheetData>
    <row r="1" spans="1:40">
      <c r="A1" s="1" t="s">
        <v>0</v>
      </c>
      <c r="E1" s="57" t="str">
        <f>TB!C1</f>
        <v>HKD</v>
      </c>
      <c r="F1" s="57" t="str">
        <f>E1</f>
        <v>HKD</v>
      </c>
      <c r="G1" s="57" t="str">
        <f t="shared" ref="G1:P1" si="0">F1</f>
        <v>HKD</v>
      </c>
      <c r="H1" s="57" t="str">
        <f t="shared" si="0"/>
        <v>HKD</v>
      </c>
      <c r="I1" s="57" t="str">
        <f t="shared" si="0"/>
        <v>HKD</v>
      </c>
      <c r="J1" s="57" t="str">
        <f t="shared" si="0"/>
        <v>HKD</v>
      </c>
      <c r="K1" s="57" t="str">
        <f t="shared" si="0"/>
        <v>HKD</v>
      </c>
      <c r="L1" s="57" t="str">
        <f t="shared" si="0"/>
        <v>HKD</v>
      </c>
      <c r="M1" s="57" t="str">
        <f t="shared" si="0"/>
        <v>HKD</v>
      </c>
      <c r="N1" s="57" t="str">
        <f t="shared" si="0"/>
        <v>HKD</v>
      </c>
      <c r="O1" s="57" t="str">
        <f t="shared" si="0"/>
        <v>HKD</v>
      </c>
      <c r="P1" s="57" t="str">
        <f t="shared" si="0"/>
        <v>HKD</v>
      </c>
      <c r="S1" s="57" t="s">
        <v>499</v>
      </c>
      <c r="T1" s="57" t="s">
        <v>499</v>
      </c>
      <c r="U1" s="57" t="s">
        <v>499</v>
      </c>
      <c r="V1" s="57" t="s">
        <v>499</v>
      </c>
      <c r="W1" s="57" t="s">
        <v>499</v>
      </c>
      <c r="X1" s="57" t="s">
        <v>499</v>
      </c>
      <c r="Y1" s="57" t="s">
        <v>499</v>
      </c>
      <c r="Z1" s="57" t="s">
        <v>499</v>
      </c>
      <c r="AA1" s="57" t="s">
        <v>499</v>
      </c>
      <c r="AB1" s="57" t="s">
        <v>499</v>
      </c>
      <c r="AC1" s="57" t="s">
        <v>499</v>
      </c>
      <c r="AD1" s="57" t="s">
        <v>499</v>
      </c>
    </row>
    <row r="2" spans="1:40">
      <c r="A2" s="1" t="s">
        <v>1</v>
      </c>
    </row>
    <row r="3" spans="1:40">
      <c r="A3" s="1" t="s">
        <v>2</v>
      </c>
      <c r="C3" s="98" t="str">
        <f>TB!A1</f>
        <v>Freightworks GSA (HK) Limited</v>
      </c>
      <c r="D3" s="98"/>
      <c r="L3" s="2">
        <f>+K46-L46</f>
        <v>0</v>
      </c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6"/>
      <c r="R6" s="166"/>
      <c r="S6" s="6">
        <f t="shared" si="1"/>
        <v>0</v>
      </c>
      <c r="T6" s="6">
        <f t="shared" si="1"/>
        <v>0</v>
      </c>
      <c r="U6" s="6">
        <f t="shared" si="1"/>
        <v>1.0000001639127731E-2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159" t="str">
        <f>TB!N5</f>
        <v>Dec'25</v>
      </c>
      <c r="S7" s="108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40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40" s="1" customFormat="1">
      <c r="A9" s="59" t="s">
        <v>4</v>
      </c>
      <c r="B9" s="82"/>
      <c r="C9" s="148"/>
      <c r="D9" s="14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61"/>
      <c r="R9" s="161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40" s="68" customFormat="1">
      <c r="B10" s="83" t="s">
        <v>5</v>
      </c>
      <c r="C10" s="149"/>
      <c r="D10" s="14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62"/>
      <c r="R10" s="162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40">
      <c r="A11" s="4"/>
      <c r="B11" s="84"/>
      <c r="C11" s="34" t="s">
        <v>6</v>
      </c>
      <c r="E11" s="2">
        <f>TB!C95</f>
        <v>11169523.59</v>
      </c>
      <c r="F11" s="2">
        <f>TB!D95</f>
        <v>7882138.5300000003</v>
      </c>
      <c r="G11" s="2">
        <f>TB!E95</f>
        <v>8735170.6999999993</v>
      </c>
      <c r="H11" s="2">
        <f>TB!F95</f>
        <v>7892881.0499999998</v>
      </c>
      <c r="I11" s="2">
        <f>TB!G95</f>
        <v>13276746.01</v>
      </c>
      <c r="J11" s="2">
        <f>TB!H95</f>
        <v>12149763.73</v>
      </c>
      <c r="K11" s="2">
        <f>TB!I95</f>
        <v>12149763.73</v>
      </c>
      <c r="L11" s="2">
        <f>TB!J95</f>
        <v>12149763.73</v>
      </c>
      <c r="M11" s="2">
        <f>TB!K95</f>
        <v>12149763.73</v>
      </c>
      <c r="N11" s="2">
        <f>TB!L95</f>
        <v>12149763.73</v>
      </c>
      <c r="O11" s="2">
        <f>TB!M95</f>
        <v>12149763.73</v>
      </c>
      <c r="P11" s="2">
        <f>TB!N95</f>
        <v>12149763.73</v>
      </c>
      <c r="S11" s="2">
        <f>TB!Q95</f>
        <v>7491162.3200000003</v>
      </c>
      <c r="T11" s="2">
        <f>TB!R95</f>
        <v>8884195.4199999999</v>
      </c>
      <c r="U11" s="2">
        <f>TB!S95</f>
        <v>10465355.949999999</v>
      </c>
      <c r="V11" s="2">
        <f>TB!T95</f>
        <v>13824060.390000001</v>
      </c>
      <c r="W11" s="2">
        <f>TB!U95</f>
        <v>13805648.68</v>
      </c>
      <c r="X11" s="2">
        <f>TB!V95</f>
        <v>8349309.0199999996</v>
      </c>
      <c r="Y11" s="2">
        <f>TB!W95</f>
        <v>4211822.2300000004</v>
      </c>
      <c r="Z11" s="2">
        <f>TB!X95</f>
        <v>8418482.4900000002</v>
      </c>
      <c r="AA11" s="2">
        <f>TB!Y95</f>
        <v>9533909.4100000001</v>
      </c>
      <c r="AB11" s="2">
        <f>TB!Z95</f>
        <v>5892685.9400000004</v>
      </c>
      <c r="AC11" s="2">
        <f>TB!AA95</f>
        <v>7926212.6699999999</v>
      </c>
      <c r="AD11" s="2">
        <f>TB!AB95</f>
        <v>13137160.460000001</v>
      </c>
    </row>
    <row r="12" spans="1:40">
      <c r="A12" s="4"/>
      <c r="B12" s="84"/>
      <c r="C12" s="34" t="s">
        <v>7</v>
      </c>
      <c r="E12" s="2">
        <f>TB!C102</f>
        <v>0</v>
      </c>
      <c r="F12" s="2">
        <f>TB!D102</f>
        <v>0</v>
      </c>
      <c r="G12" s="2">
        <f>TB!E102</f>
        <v>0</v>
      </c>
      <c r="H12" s="2">
        <f>TB!F102</f>
        <v>0</v>
      </c>
      <c r="I12" s="2">
        <f>TB!G102</f>
        <v>0</v>
      </c>
      <c r="J12" s="2">
        <f>TB!H102</f>
        <v>0</v>
      </c>
      <c r="K12" s="2">
        <f>TB!I102</f>
        <v>0</v>
      </c>
      <c r="L12" s="2">
        <f>TB!J102</f>
        <v>0</v>
      </c>
      <c r="M12" s="2">
        <f>TB!K102</f>
        <v>0</v>
      </c>
      <c r="N12" s="2">
        <f>TB!L102</f>
        <v>0</v>
      </c>
      <c r="O12" s="2">
        <f>TB!M102</f>
        <v>0</v>
      </c>
      <c r="P12" s="2">
        <f>TB!N102</f>
        <v>0</v>
      </c>
      <c r="S12" s="2">
        <f>TB!Q102</f>
        <v>0</v>
      </c>
      <c r="T12" s="2">
        <f>TB!R102</f>
        <v>0</v>
      </c>
      <c r="U12" s="2">
        <f>TB!S102</f>
        <v>0</v>
      </c>
      <c r="V12" s="2">
        <f>TB!T102</f>
        <v>0</v>
      </c>
      <c r="W12" s="2">
        <f>TB!U102</f>
        <v>0</v>
      </c>
      <c r="X12" s="2">
        <f>TB!V102</f>
        <v>0</v>
      </c>
      <c r="Y12" s="2">
        <f>TB!W102</f>
        <v>0</v>
      </c>
      <c r="Z12" s="2">
        <f>TB!X102</f>
        <v>0</v>
      </c>
      <c r="AA12" s="2">
        <f>TB!Y102</f>
        <v>0</v>
      </c>
      <c r="AB12" s="2">
        <f>TB!Z102</f>
        <v>0</v>
      </c>
      <c r="AC12" s="2">
        <f>TB!AA102</f>
        <v>0</v>
      </c>
      <c r="AD12" s="2">
        <f>TB!AB102</f>
        <v>0</v>
      </c>
    </row>
    <row r="13" spans="1:40">
      <c r="A13" s="4"/>
      <c r="B13" s="84"/>
      <c r="C13" s="34" t="s">
        <v>8</v>
      </c>
      <c r="E13" s="2">
        <f>TB!C117</f>
        <v>3264373.46</v>
      </c>
      <c r="F13" s="2">
        <f>TB!D117</f>
        <v>3520174.23</v>
      </c>
      <c r="G13" s="2">
        <f>TB!E117</f>
        <v>5512163.3399999999</v>
      </c>
      <c r="H13" s="2">
        <f>TB!F117</f>
        <v>6213940.0199999996</v>
      </c>
      <c r="I13" s="2">
        <f>TB!G117</f>
        <v>3549060.41</v>
      </c>
      <c r="J13" s="2">
        <f>TB!H117</f>
        <v>5421962.4500000002</v>
      </c>
      <c r="K13" s="2">
        <f>TB!I117</f>
        <v>5421962.4500000002</v>
      </c>
      <c r="L13" s="2">
        <f>TB!J117</f>
        <v>5421962.4500000002</v>
      </c>
      <c r="M13" s="2">
        <f>TB!K117</f>
        <v>5421962.4500000002</v>
      </c>
      <c r="N13" s="2">
        <f>TB!L117</f>
        <v>5421962.4500000002</v>
      </c>
      <c r="O13" s="2">
        <f>TB!M117</f>
        <v>5421962.4500000002</v>
      </c>
      <c r="P13" s="2">
        <f>TB!N117</f>
        <v>5421962.4500000002</v>
      </c>
      <c r="S13" s="2">
        <f>TB!Q117</f>
        <v>5510241.5599999996</v>
      </c>
      <c r="T13" s="2">
        <f>TB!R117</f>
        <v>5985597</v>
      </c>
      <c r="U13" s="2">
        <f>TB!S117</f>
        <v>3963735.57</v>
      </c>
      <c r="V13" s="2">
        <f>TB!T117</f>
        <v>3589955.7</v>
      </c>
      <c r="W13" s="2">
        <f>TB!U117</f>
        <v>5378350.8300000001</v>
      </c>
      <c r="X13" s="2">
        <f>TB!V117</f>
        <v>2098944.11</v>
      </c>
      <c r="Y13" s="2">
        <f>TB!W117</f>
        <v>3880055.55</v>
      </c>
      <c r="Z13" s="2">
        <f>TB!X117</f>
        <v>2495977.62</v>
      </c>
      <c r="AA13" s="2">
        <f>TB!Y117</f>
        <v>2544625.3199999998</v>
      </c>
      <c r="AB13" s="2">
        <f>TB!Z117</f>
        <v>4984789.8</v>
      </c>
      <c r="AC13" s="2">
        <f>TB!AA117</f>
        <v>10304603.039999999</v>
      </c>
      <c r="AD13" s="2">
        <f>TB!AB117</f>
        <v>4001345.26</v>
      </c>
    </row>
    <row r="14" spans="1:40" s="105" customFormat="1">
      <c r="A14" s="102"/>
      <c r="B14" s="103"/>
      <c r="C14" s="150" t="s">
        <v>9</v>
      </c>
      <c r="D14" s="150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63"/>
      <c r="R14" s="163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>
      <c r="A15" s="4"/>
      <c r="B15" s="84"/>
      <c r="C15" s="34" t="s">
        <v>10</v>
      </c>
      <c r="E15" s="2">
        <f>TB!C150</f>
        <v>0</v>
      </c>
      <c r="F15" s="2">
        <f>TB!D150</f>
        <v>0</v>
      </c>
      <c r="G15" s="2">
        <f>TB!E150</f>
        <v>0</v>
      </c>
      <c r="H15" s="2">
        <f>TB!F150</f>
        <v>0</v>
      </c>
      <c r="I15" s="2">
        <f>TB!G150</f>
        <v>0</v>
      </c>
      <c r="J15" s="2">
        <f>TB!H150</f>
        <v>0</v>
      </c>
      <c r="K15" s="2">
        <f>TB!I150</f>
        <v>0</v>
      </c>
      <c r="L15" s="2">
        <f>TB!J150</f>
        <v>0</v>
      </c>
      <c r="M15" s="2">
        <f>TB!K150</f>
        <v>0</v>
      </c>
      <c r="N15" s="2">
        <f>TB!L150</f>
        <v>0</v>
      </c>
      <c r="O15" s="2">
        <f>TB!M150</f>
        <v>0</v>
      </c>
      <c r="P15" s="2">
        <f>TB!N150</f>
        <v>0</v>
      </c>
      <c r="S15" s="2">
        <f>TB!Q150</f>
        <v>0</v>
      </c>
      <c r="T15" s="2">
        <f>TB!R150</f>
        <v>0</v>
      </c>
      <c r="U15" s="2">
        <f>TB!S150</f>
        <v>0</v>
      </c>
      <c r="V15" s="2">
        <f>TB!T150</f>
        <v>0</v>
      </c>
      <c r="W15" s="2">
        <f>TB!U150</f>
        <v>0</v>
      </c>
      <c r="X15" s="2">
        <f>TB!V150</f>
        <v>0</v>
      </c>
      <c r="Y15" s="2">
        <f>TB!W150</f>
        <v>0</v>
      </c>
      <c r="Z15" s="2">
        <f>TB!X150</f>
        <v>0</v>
      </c>
      <c r="AA15" s="2">
        <f>TB!Y150</f>
        <v>0</v>
      </c>
      <c r="AB15" s="2">
        <f>TB!Z150</f>
        <v>0</v>
      </c>
      <c r="AC15" s="2">
        <f>TB!AA150</f>
        <v>0</v>
      </c>
      <c r="AD15" s="2">
        <f>TB!AB150</f>
        <v>0</v>
      </c>
    </row>
    <row r="16" spans="1:40">
      <c r="A16" s="4"/>
      <c r="B16" s="84"/>
      <c r="C16" s="34" t="s">
        <v>11</v>
      </c>
      <c r="E16" s="2">
        <f>TB!C153</f>
        <v>0</v>
      </c>
      <c r="F16" s="2">
        <f>TB!D153</f>
        <v>0</v>
      </c>
      <c r="G16" s="2">
        <f>TB!E153</f>
        <v>0</v>
      </c>
      <c r="H16" s="2">
        <f>TB!F153</f>
        <v>0</v>
      </c>
      <c r="I16" s="2">
        <f>TB!G153</f>
        <v>0</v>
      </c>
      <c r="J16" s="2">
        <f>TB!H153</f>
        <v>0</v>
      </c>
      <c r="K16" s="2">
        <f>TB!I153</f>
        <v>0</v>
      </c>
      <c r="L16" s="2">
        <f>TB!J153</f>
        <v>0</v>
      </c>
      <c r="M16" s="2">
        <f>TB!K153</f>
        <v>0</v>
      </c>
      <c r="N16" s="2">
        <f>TB!L153</f>
        <v>0</v>
      </c>
      <c r="O16" s="2">
        <f>TB!M153</f>
        <v>0</v>
      </c>
      <c r="P16" s="2">
        <f>TB!N153</f>
        <v>0</v>
      </c>
      <c r="S16" s="2">
        <f>TB!Q153</f>
        <v>0</v>
      </c>
      <c r="T16" s="2">
        <f>TB!R153</f>
        <v>0</v>
      </c>
      <c r="U16" s="2">
        <f>TB!S153</f>
        <v>0</v>
      </c>
      <c r="V16" s="2">
        <f>TB!T153</f>
        <v>0</v>
      </c>
      <c r="W16" s="2">
        <f>TB!U153</f>
        <v>0</v>
      </c>
      <c r="X16" s="2">
        <f>TB!V153</f>
        <v>0</v>
      </c>
      <c r="Y16" s="2">
        <f>TB!W153</f>
        <v>0</v>
      </c>
      <c r="Z16" s="2">
        <f>TB!X153</f>
        <v>0</v>
      </c>
      <c r="AA16" s="2">
        <f>TB!Y153</f>
        <v>0</v>
      </c>
      <c r="AB16" s="2">
        <f>TB!Z153</f>
        <v>0</v>
      </c>
      <c r="AC16" s="2">
        <f>TB!AA153</f>
        <v>0</v>
      </c>
      <c r="AD16" s="2">
        <f>TB!AB153</f>
        <v>0</v>
      </c>
    </row>
    <row r="17" spans="1:40">
      <c r="A17" s="4"/>
      <c r="B17" s="84"/>
      <c r="C17" s="34" t="s">
        <v>12</v>
      </c>
      <c r="E17" s="2">
        <f>TB!C157</f>
        <v>0</v>
      </c>
      <c r="F17" s="2">
        <f>TB!D157</f>
        <v>0</v>
      </c>
      <c r="G17" s="2">
        <f>TB!E157</f>
        <v>0</v>
      </c>
      <c r="H17" s="2">
        <f>TB!F157</f>
        <v>0</v>
      </c>
      <c r="I17" s="2">
        <f>TB!G157</f>
        <v>0</v>
      </c>
      <c r="J17" s="2">
        <f>TB!H157</f>
        <v>0</v>
      </c>
      <c r="K17" s="2">
        <f>TB!I157</f>
        <v>0</v>
      </c>
      <c r="L17" s="2">
        <f>TB!J157</f>
        <v>0</v>
      </c>
      <c r="M17" s="2">
        <f>TB!K157</f>
        <v>0</v>
      </c>
      <c r="N17" s="2">
        <f>TB!L157</f>
        <v>0</v>
      </c>
      <c r="O17" s="2">
        <f>TB!M157</f>
        <v>0</v>
      </c>
      <c r="P17" s="2">
        <f>TB!N157</f>
        <v>0</v>
      </c>
      <c r="S17" s="2">
        <f>TB!Q157</f>
        <v>0</v>
      </c>
      <c r="T17" s="2">
        <f>TB!R157</f>
        <v>0</v>
      </c>
      <c r="U17" s="2">
        <f>TB!S157</f>
        <v>0</v>
      </c>
      <c r="V17" s="2">
        <f>TB!T157</f>
        <v>0</v>
      </c>
      <c r="W17" s="2">
        <f>TB!U157</f>
        <v>0</v>
      </c>
      <c r="X17" s="2">
        <f>TB!V157</f>
        <v>0</v>
      </c>
      <c r="Y17" s="2">
        <f>TB!W157</f>
        <v>0</v>
      </c>
      <c r="Z17" s="2">
        <f>TB!X157</f>
        <v>0</v>
      </c>
      <c r="AA17" s="2">
        <f>TB!Y157</f>
        <v>0</v>
      </c>
      <c r="AB17" s="2">
        <f>TB!Z157</f>
        <v>0</v>
      </c>
      <c r="AC17" s="2">
        <f>TB!AA157</f>
        <v>0</v>
      </c>
      <c r="AD17" s="2">
        <f>TB!AB157</f>
        <v>0</v>
      </c>
    </row>
    <row r="18" spans="1:40">
      <c r="A18" s="4"/>
      <c r="B18" s="84"/>
      <c r="C18" s="34" t="s">
        <v>13</v>
      </c>
      <c r="E18" s="2">
        <f>TB!C161</f>
        <v>0</v>
      </c>
      <c r="F18" s="2">
        <f>TB!D161</f>
        <v>0</v>
      </c>
      <c r="G18" s="2">
        <f>TB!E161</f>
        <v>0</v>
      </c>
      <c r="H18" s="2">
        <f>TB!F161</f>
        <v>0</v>
      </c>
      <c r="I18" s="2">
        <f>TB!G161</f>
        <v>0</v>
      </c>
      <c r="J18" s="2">
        <f>TB!H161</f>
        <v>0</v>
      </c>
      <c r="K18" s="2">
        <f>TB!I161</f>
        <v>0</v>
      </c>
      <c r="L18" s="2">
        <f>TB!J161</f>
        <v>0</v>
      </c>
      <c r="M18" s="2">
        <f>TB!K161</f>
        <v>0</v>
      </c>
      <c r="N18" s="2">
        <f>TB!L161</f>
        <v>0</v>
      </c>
      <c r="O18" s="2">
        <f>TB!M161</f>
        <v>0</v>
      </c>
      <c r="P18" s="2">
        <f>TB!N161</f>
        <v>0</v>
      </c>
      <c r="S18" s="2">
        <f>TB!Q161</f>
        <v>0</v>
      </c>
      <c r="T18" s="2">
        <f>TB!R161</f>
        <v>0</v>
      </c>
      <c r="U18" s="2">
        <f>TB!S161</f>
        <v>0</v>
      </c>
      <c r="V18" s="2">
        <f>TB!T161</f>
        <v>0</v>
      </c>
      <c r="W18" s="2">
        <f>TB!U161</f>
        <v>0</v>
      </c>
      <c r="X18" s="2">
        <f>TB!V161</f>
        <v>0</v>
      </c>
      <c r="Y18" s="2">
        <f>TB!W161</f>
        <v>0</v>
      </c>
      <c r="Z18" s="2">
        <f>TB!X161</f>
        <v>0</v>
      </c>
      <c r="AA18" s="2">
        <f>TB!Y161</f>
        <v>0</v>
      </c>
      <c r="AB18" s="2">
        <f>TB!Z161</f>
        <v>0</v>
      </c>
      <c r="AC18" s="2">
        <f>TB!AA161</f>
        <v>0</v>
      </c>
      <c r="AD18" s="2">
        <f>TB!AB161</f>
        <v>0</v>
      </c>
    </row>
    <row r="19" spans="1:40" ht="14.7" customHeight="1">
      <c r="A19" s="4"/>
      <c r="B19" s="84"/>
      <c r="C19" s="34" t="s">
        <v>14</v>
      </c>
      <c r="E19" s="2">
        <f>TB!C170</f>
        <v>0</v>
      </c>
      <c r="F19" s="2">
        <f>TB!D170</f>
        <v>0</v>
      </c>
      <c r="G19" s="2">
        <f>TB!E170</f>
        <v>0</v>
      </c>
      <c r="H19" s="2">
        <f>TB!F170</f>
        <v>0</v>
      </c>
      <c r="I19" s="2">
        <f>TB!G170</f>
        <v>0</v>
      </c>
      <c r="J19" s="2">
        <f>TB!H170</f>
        <v>0</v>
      </c>
      <c r="K19" s="2">
        <f>TB!I170</f>
        <v>0</v>
      </c>
      <c r="L19" s="2">
        <f>TB!J170</f>
        <v>0</v>
      </c>
      <c r="M19" s="2">
        <f>TB!K170</f>
        <v>0</v>
      </c>
      <c r="N19" s="2">
        <f>TB!L170</f>
        <v>0</v>
      </c>
      <c r="O19" s="2">
        <f>TB!M170</f>
        <v>0</v>
      </c>
      <c r="P19" s="2">
        <f>TB!N170</f>
        <v>0</v>
      </c>
      <c r="S19" s="2">
        <f>TB!Q170</f>
        <v>0</v>
      </c>
      <c r="T19" s="2">
        <f>TB!R170</f>
        <v>0</v>
      </c>
      <c r="U19" s="2">
        <f>TB!S170</f>
        <v>0</v>
      </c>
      <c r="V19" s="2">
        <f>TB!T170</f>
        <v>0</v>
      </c>
      <c r="W19" s="2">
        <f>TB!U170</f>
        <v>0</v>
      </c>
      <c r="X19" s="2">
        <f>TB!V170</f>
        <v>0</v>
      </c>
      <c r="Y19" s="2">
        <f>TB!W170</f>
        <v>0</v>
      </c>
      <c r="Z19" s="2">
        <f>TB!X170</f>
        <v>0</v>
      </c>
      <c r="AA19" s="2">
        <f>TB!Y170</f>
        <v>0</v>
      </c>
      <c r="AB19" s="2">
        <f>TB!Z170</f>
        <v>0</v>
      </c>
      <c r="AC19" s="2">
        <f>TB!AA170</f>
        <v>0</v>
      </c>
      <c r="AD19" s="2">
        <f>TB!AB170</f>
        <v>0</v>
      </c>
    </row>
    <row r="20" spans="1:40" s="62" customFormat="1">
      <c r="B20" s="85" t="s">
        <v>15</v>
      </c>
      <c r="C20" s="151"/>
      <c r="D20" s="151"/>
      <c r="E20" s="63">
        <f>SUM(E11:E19)</f>
        <v>14433897.050000001</v>
      </c>
      <c r="F20" s="63">
        <f>SUM(F11:F19)</f>
        <v>11402312.76</v>
      </c>
      <c r="G20" s="63">
        <f t="shared" ref="G20:P20" si="2">SUM(G11:G19)</f>
        <v>14247334.039999999</v>
      </c>
      <c r="H20" s="63">
        <f t="shared" si="2"/>
        <v>14106821.07</v>
      </c>
      <c r="I20" s="63">
        <f t="shared" si="2"/>
        <v>16825806.420000002</v>
      </c>
      <c r="J20" s="63">
        <f t="shared" si="2"/>
        <v>17571726.18</v>
      </c>
      <c r="K20" s="63">
        <f t="shared" si="2"/>
        <v>17571726.18</v>
      </c>
      <c r="L20" s="63">
        <f t="shared" si="2"/>
        <v>17571726.18</v>
      </c>
      <c r="M20" s="63">
        <f t="shared" si="2"/>
        <v>17571726.18</v>
      </c>
      <c r="N20" s="63">
        <f t="shared" si="2"/>
        <v>17571726.18</v>
      </c>
      <c r="O20" s="63">
        <f t="shared" si="2"/>
        <v>17571726.18</v>
      </c>
      <c r="P20" s="63">
        <f t="shared" si="2"/>
        <v>17571726.18</v>
      </c>
      <c r="Q20" s="167"/>
      <c r="R20" s="167"/>
      <c r="S20" s="63">
        <f>SUM(S11:S19)</f>
        <v>13001403.879999999</v>
      </c>
      <c r="T20" s="63">
        <f>SUM(T11:T19)</f>
        <v>14869792.42</v>
      </c>
      <c r="U20" s="63">
        <f t="shared" ref="U20:AD20" si="3">SUM(U11:U19)</f>
        <v>14429091.52</v>
      </c>
      <c r="V20" s="63">
        <f t="shared" si="3"/>
        <v>17414016.09</v>
      </c>
      <c r="W20" s="63">
        <f t="shared" si="3"/>
        <v>19183999.509999998</v>
      </c>
      <c r="X20" s="63">
        <f t="shared" si="3"/>
        <v>10448253.129999999</v>
      </c>
      <c r="Y20" s="63">
        <f t="shared" si="3"/>
        <v>8091877.7800000003</v>
      </c>
      <c r="Z20" s="63">
        <f t="shared" si="3"/>
        <v>10914460.109999999</v>
      </c>
      <c r="AA20" s="63">
        <f t="shared" si="3"/>
        <v>12078534.73</v>
      </c>
      <c r="AB20" s="63">
        <f t="shared" si="3"/>
        <v>10877475.74</v>
      </c>
      <c r="AC20" s="63">
        <f t="shared" si="3"/>
        <v>18230815.710000001</v>
      </c>
      <c r="AD20" s="63">
        <f t="shared" si="3"/>
        <v>17138505.719999999</v>
      </c>
    </row>
    <row r="21" spans="1:40">
      <c r="B21" s="86"/>
    </row>
    <row r="22" spans="1:40" s="68" customFormat="1">
      <c r="B22" s="85" t="s">
        <v>16</v>
      </c>
      <c r="C22" s="149"/>
      <c r="D22" s="14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62"/>
      <c r="R22" s="162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40">
      <c r="A23" s="4"/>
      <c r="B23" s="86"/>
      <c r="C23" s="34" t="s">
        <v>17</v>
      </c>
      <c r="E23" s="2">
        <f>TB!C174</f>
        <v>0</v>
      </c>
      <c r="F23" s="2">
        <f>TB!D174</f>
        <v>0</v>
      </c>
      <c r="G23" s="2">
        <f>TB!E174</f>
        <v>0</v>
      </c>
      <c r="H23" s="2">
        <f>TB!F174</f>
        <v>0</v>
      </c>
      <c r="I23" s="2">
        <f>TB!G174</f>
        <v>0</v>
      </c>
      <c r="J23" s="2">
        <f>TB!H174</f>
        <v>0</v>
      </c>
      <c r="K23" s="2">
        <f>TB!I174</f>
        <v>0</v>
      </c>
      <c r="L23" s="2">
        <f>TB!J174</f>
        <v>0</v>
      </c>
      <c r="M23" s="2">
        <f>TB!K174</f>
        <v>0</v>
      </c>
      <c r="N23" s="2">
        <f>TB!L174</f>
        <v>0</v>
      </c>
      <c r="O23" s="2">
        <f>TB!M174</f>
        <v>0</v>
      </c>
      <c r="P23" s="2">
        <f>TB!N174</f>
        <v>0</v>
      </c>
      <c r="S23" s="2">
        <f>TB!Q174</f>
        <v>0</v>
      </c>
      <c r="T23" s="2">
        <f>TB!R174</f>
        <v>0</v>
      </c>
      <c r="U23" s="2">
        <f>TB!S174</f>
        <v>0</v>
      </c>
      <c r="V23" s="2">
        <f>TB!T174</f>
        <v>0</v>
      </c>
      <c r="W23" s="2">
        <f>TB!U174</f>
        <v>0</v>
      </c>
      <c r="X23" s="2">
        <f>TB!V174</f>
        <v>0</v>
      </c>
      <c r="Y23" s="2">
        <f>TB!W174</f>
        <v>0</v>
      </c>
      <c r="Z23" s="2">
        <f>TB!X174</f>
        <v>0</v>
      </c>
      <c r="AA23" s="2">
        <f>TB!Y174</f>
        <v>0</v>
      </c>
      <c r="AB23" s="2">
        <f>TB!Z174</f>
        <v>0</v>
      </c>
      <c r="AC23" s="2">
        <f>TB!AA174</f>
        <v>0</v>
      </c>
      <c r="AD23" s="2">
        <f>TB!AB174</f>
        <v>0</v>
      </c>
    </row>
    <row r="24" spans="1:40">
      <c r="A24" s="4"/>
      <c r="B24" s="86"/>
      <c r="C24" s="34" t="s">
        <v>18</v>
      </c>
      <c r="E24" s="2">
        <f>TB!C178-E14</f>
        <v>0</v>
      </c>
      <c r="F24" s="2">
        <f>TB!D178-F14</f>
        <v>0</v>
      </c>
      <c r="G24" s="2">
        <f>TB!E178-G14</f>
        <v>0</v>
      </c>
      <c r="H24" s="2">
        <f>TB!F178-H14</f>
        <v>0</v>
      </c>
      <c r="I24" s="2">
        <f>TB!G178-I14</f>
        <v>0</v>
      </c>
      <c r="J24" s="2">
        <f>TB!H178-J14</f>
        <v>0</v>
      </c>
      <c r="K24" s="2">
        <f>TB!I178-K14</f>
        <v>0</v>
      </c>
      <c r="L24" s="2">
        <f>TB!J178-L14</f>
        <v>0</v>
      </c>
      <c r="M24" s="2">
        <f>TB!K178-M14</f>
        <v>0</v>
      </c>
      <c r="N24" s="2">
        <f>TB!L178-N14</f>
        <v>0</v>
      </c>
      <c r="O24" s="2">
        <f>TB!M178-O14</f>
        <v>0</v>
      </c>
      <c r="P24" s="2">
        <f>TB!N178-P14</f>
        <v>0</v>
      </c>
      <c r="S24" s="2">
        <f>TB!Q178-S14</f>
        <v>0</v>
      </c>
      <c r="T24" s="2">
        <f>TB!R178-T14</f>
        <v>0</v>
      </c>
      <c r="U24" s="2">
        <f>TB!S178-U14</f>
        <v>0</v>
      </c>
      <c r="V24" s="2">
        <f>TB!T178-V14</f>
        <v>0</v>
      </c>
      <c r="W24" s="2">
        <f>TB!U178-W14</f>
        <v>0</v>
      </c>
      <c r="X24" s="2">
        <f>TB!V178-X14</f>
        <v>0</v>
      </c>
      <c r="Y24" s="2">
        <f>TB!W178-Y14</f>
        <v>0</v>
      </c>
      <c r="Z24" s="2">
        <f>TB!X178-Z14</f>
        <v>0</v>
      </c>
      <c r="AA24" s="2">
        <f>TB!Y178-AA14</f>
        <v>0</v>
      </c>
      <c r="AB24" s="2">
        <f>TB!Z178-AB14</f>
        <v>0</v>
      </c>
      <c r="AC24" s="2">
        <f>TB!AA178-AC14</f>
        <v>0</v>
      </c>
      <c r="AD24" s="2">
        <f>TB!AB178-AD14</f>
        <v>0</v>
      </c>
    </row>
    <row r="25" spans="1:40">
      <c r="A25" s="4"/>
      <c r="B25" s="86"/>
      <c r="C25" s="34" t="s">
        <v>19</v>
      </c>
      <c r="E25" s="2">
        <f>TB!C183</f>
        <v>0</v>
      </c>
      <c r="F25" s="2">
        <f>TB!D183</f>
        <v>0</v>
      </c>
      <c r="G25" s="2">
        <f>TB!E183</f>
        <v>0</v>
      </c>
      <c r="H25" s="2">
        <f>TB!F183</f>
        <v>0</v>
      </c>
      <c r="I25" s="2">
        <f>TB!G183</f>
        <v>0</v>
      </c>
      <c r="J25" s="2">
        <f>TB!H183</f>
        <v>0</v>
      </c>
      <c r="K25" s="2">
        <f>TB!I183</f>
        <v>0</v>
      </c>
      <c r="L25" s="2">
        <f>TB!J183</f>
        <v>0</v>
      </c>
      <c r="M25" s="2">
        <f>TB!K183</f>
        <v>0</v>
      </c>
      <c r="N25" s="2">
        <f>TB!L183</f>
        <v>0</v>
      </c>
      <c r="O25" s="2">
        <f>TB!M183</f>
        <v>0</v>
      </c>
      <c r="P25" s="2">
        <f>TB!N183</f>
        <v>0</v>
      </c>
      <c r="S25" s="2">
        <f>TB!Q183</f>
        <v>0</v>
      </c>
      <c r="T25" s="2">
        <f>TB!R183</f>
        <v>0</v>
      </c>
      <c r="U25" s="2">
        <f>TB!S183</f>
        <v>0</v>
      </c>
      <c r="V25" s="2">
        <f>TB!T183</f>
        <v>0</v>
      </c>
      <c r="W25" s="2">
        <f>TB!U183</f>
        <v>0</v>
      </c>
      <c r="X25" s="2">
        <f>TB!V183</f>
        <v>0</v>
      </c>
      <c r="Y25" s="2">
        <f>TB!W183</f>
        <v>0</v>
      </c>
      <c r="Z25" s="2">
        <f>TB!X183</f>
        <v>0</v>
      </c>
      <c r="AA25" s="2">
        <f>TB!Y183</f>
        <v>0</v>
      </c>
      <c r="AB25" s="2">
        <f>TB!Z183</f>
        <v>0</v>
      </c>
      <c r="AC25" s="2">
        <f>TB!AA183</f>
        <v>0</v>
      </c>
      <c r="AD25" s="2">
        <f>TB!AB183</f>
        <v>0</v>
      </c>
    </row>
    <row r="26" spans="1:40">
      <c r="A26" s="4"/>
      <c r="B26" s="86"/>
      <c r="C26" s="34" t="s">
        <v>20</v>
      </c>
      <c r="E26" s="2">
        <f>TB!C187</f>
        <v>0</v>
      </c>
      <c r="F26" s="2">
        <f>TB!D187</f>
        <v>0</v>
      </c>
      <c r="G26" s="2">
        <f>TB!E187</f>
        <v>0</v>
      </c>
      <c r="H26" s="2">
        <f>TB!F187</f>
        <v>0</v>
      </c>
      <c r="I26" s="2">
        <f>TB!G187</f>
        <v>0</v>
      </c>
      <c r="J26" s="2">
        <f>TB!H187</f>
        <v>0</v>
      </c>
      <c r="K26" s="2">
        <f>TB!I187</f>
        <v>0</v>
      </c>
      <c r="L26" s="2">
        <f>TB!J187</f>
        <v>0</v>
      </c>
      <c r="M26" s="2">
        <f>TB!K187</f>
        <v>0</v>
      </c>
      <c r="N26" s="2">
        <f>TB!L187</f>
        <v>0</v>
      </c>
      <c r="O26" s="2">
        <f>TB!M187</f>
        <v>0</v>
      </c>
      <c r="P26" s="2">
        <f>TB!N187</f>
        <v>0</v>
      </c>
      <c r="S26" s="2">
        <f>TB!Q187</f>
        <v>0</v>
      </c>
      <c r="T26" s="2">
        <f>TB!R187</f>
        <v>0</v>
      </c>
      <c r="U26" s="2">
        <f>TB!S187</f>
        <v>0</v>
      </c>
      <c r="V26" s="2">
        <f>TB!T187</f>
        <v>0</v>
      </c>
      <c r="W26" s="2">
        <f>TB!U187</f>
        <v>0</v>
      </c>
      <c r="X26" s="2">
        <f>TB!V187</f>
        <v>0</v>
      </c>
      <c r="Y26" s="2">
        <f>TB!W187</f>
        <v>0</v>
      </c>
      <c r="Z26" s="2">
        <f>TB!X187</f>
        <v>0</v>
      </c>
      <c r="AA26" s="2">
        <f>TB!Y187</f>
        <v>0</v>
      </c>
      <c r="AB26" s="2">
        <f>TB!Z187</f>
        <v>0</v>
      </c>
      <c r="AC26" s="2">
        <f>TB!AA187</f>
        <v>0</v>
      </c>
      <c r="AD26" s="2">
        <f>TB!AB187</f>
        <v>0</v>
      </c>
    </row>
    <row r="27" spans="1:40">
      <c r="A27" s="4"/>
      <c r="B27" s="86"/>
      <c r="C27" s="34" t="s">
        <v>21</v>
      </c>
      <c r="E27" s="2">
        <f>TB!C191</f>
        <v>0</v>
      </c>
      <c r="F27" s="2">
        <f>TB!D191</f>
        <v>0</v>
      </c>
      <c r="G27" s="2">
        <f>TB!E191</f>
        <v>0</v>
      </c>
      <c r="H27" s="2">
        <f>TB!F191</f>
        <v>0</v>
      </c>
      <c r="I27" s="2">
        <f>TB!G191</f>
        <v>0</v>
      </c>
      <c r="J27" s="2">
        <f>TB!H191</f>
        <v>0</v>
      </c>
      <c r="K27" s="2">
        <f>TB!I191</f>
        <v>0</v>
      </c>
      <c r="L27" s="2">
        <f>TB!J191</f>
        <v>0</v>
      </c>
      <c r="M27" s="2">
        <f>TB!K191</f>
        <v>0</v>
      </c>
      <c r="N27" s="2">
        <f>TB!L191</f>
        <v>0</v>
      </c>
      <c r="O27" s="2">
        <f>TB!M191</f>
        <v>0</v>
      </c>
      <c r="P27" s="2">
        <f>TB!N191</f>
        <v>0</v>
      </c>
      <c r="S27" s="2">
        <f>TB!Q191</f>
        <v>0</v>
      </c>
      <c r="T27" s="2">
        <f>TB!R191</f>
        <v>0</v>
      </c>
      <c r="U27" s="2">
        <f>TB!S191</f>
        <v>0</v>
      </c>
      <c r="V27" s="2">
        <f>TB!T191</f>
        <v>0</v>
      </c>
      <c r="W27" s="2">
        <f>TB!U191</f>
        <v>0</v>
      </c>
      <c r="X27" s="2">
        <f>TB!V191</f>
        <v>0</v>
      </c>
      <c r="Y27" s="2">
        <f>TB!W191</f>
        <v>0</v>
      </c>
      <c r="Z27" s="2">
        <f>TB!X191</f>
        <v>0</v>
      </c>
      <c r="AA27" s="2">
        <f>TB!Y191</f>
        <v>0</v>
      </c>
      <c r="AB27" s="2">
        <f>TB!Z191</f>
        <v>0</v>
      </c>
      <c r="AC27" s="2">
        <f>TB!AA191</f>
        <v>0</v>
      </c>
      <c r="AD27" s="2">
        <f>TB!AB191</f>
        <v>0</v>
      </c>
    </row>
    <row r="28" spans="1:40">
      <c r="A28" s="4"/>
      <c r="B28" s="86"/>
      <c r="C28" s="34" t="s">
        <v>22</v>
      </c>
      <c r="E28" s="2">
        <f>TB!C195</f>
        <v>0</v>
      </c>
      <c r="F28" s="2">
        <f>TB!D195</f>
        <v>0</v>
      </c>
      <c r="G28" s="2">
        <f>TB!E195</f>
        <v>0</v>
      </c>
      <c r="H28" s="2">
        <f>TB!F195</f>
        <v>0</v>
      </c>
      <c r="I28" s="2">
        <f>TB!G195</f>
        <v>0</v>
      </c>
      <c r="J28" s="2">
        <f>TB!H195</f>
        <v>0</v>
      </c>
      <c r="K28" s="2">
        <f>TB!I195</f>
        <v>0</v>
      </c>
      <c r="L28" s="2">
        <f>TB!J195</f>
        <v>0</v>
      </c>
      <c r="M28" s="2">
        <f>TB!K195</f>
        <v>0</v>
      </c>
      <c r="N28" s="2">
        <f>TB!L195</f>
        <v>0</v>
      </c>
      <c r="O28" s="2">
        <f>TB!M195</f>
        <v>0</v>
      </c>
      <c r="P28" s="2">
        <f>TB!N195</f>
        <v>0</v>
      </c>
      <c r="S28" s="2">
        <f>TB!Q195</f>
        <v>0</v>
      </c>
      <c r="T28" s="2">
        <f>TB!R195</f>
        <v>0</v>
      </c>
      <c r="U28" s="2">
        <f>TB!S195</f>
        <v>0</v>
      </c>
      <c r="V28" s="2">
        <f>TB!T195</f>
        <v>0</v>
      </c>
      <c r="W28" s="2">
        <f>TB!U195</f>
        <v>0</v>
      </c>
      <c r="X28" s="2">
        <f>TB!V195</f>
        <v>0</v>
      </c>
      <c r="Y28" s="2">
        <f>TB!W195</f>
        <v>0</v>
      </c>
      <c r="Z28" s="2">
        <f>TB!X195</f>
        <v>0</v>
      </c>
      <c r="AA28" s="2">
        <f>TB!Y195</f>
        <v>0</v>
      </c>
      <c r="AB28" s="2">
        <f>TB!Z195</f>
        <v>0</v>
      </c>
      <c r="AC28" s="2">
        <f>TB!AA195</f>
        <v>0</v>
      </c>
      <c r="AD28" s="2">
        <f>TB!AB195</f>
        <v>0</v>
      </c>
    </row>
    <row r="29" spans="1:40">
      <c r="A29" s="4"/>
      <c r="B29" s="86"/>
      <c r="C29" s="34" t="s">
        <v>23</v>
      </c>
      <c r="E29" s="2">
        <f>TB!C199</f>
        <v>0</v>
      </c>
      <c r="F29" s="2">
        <f>TB!D199</f>
        <v>0</v>
      </c>
      <c r="G29" s="2">
        <f>TB!E199</f>
        <v>0</v>
      </c>
      <c r="H29" s="2">
        <f>TB!F199</f>
        <v>0</v>
      </c>
      <c r="I29" s="2">
        <f>TB!G199</f>
        <v>0</v>
      </c>
      <c r="J29" s="2">
        <f>TB!H199</f>
        <v>0</v>
      </c>
      <c r="K29" s="2">
        <f>TB!I199</f>
        <v>0</v>
      </c>
      <c r="L29" s="2">
        <f>TB!J199</f>
        <v>0</v>
      </c>
      <c r="M29" s="2">
        <f>TB!K199</f>
        <v>0</v>
      </c>
      <c r="N29" s="2">
        <f>TB!L199</f>
        <v>0</v>
      </c>
      <c r="O29" s="2">
        <f>TB!M199</f>
        <v>0</v>
      </c>
      <c r="P29" s="2">
        <f>TB!N199</f>
        <v>0</v>
      </c>
      <c r="S29" s="2">
        <f>TB!Q199</f>
        <v>0</v>
      </c>
      <c r="T29" s="2">
        <f>TB!R199</f>
        <v>0</v>
      </c>
      <c r="U29" s="2">
        <f>TB!S199</f>
        <v>0</v>
      </c>
      <c r="V29" s="2">
        <f>TB!T199</f>
        <v>0</v>
      </c>
      <c r="W29" s="2">
        <f>TB!U199</f>
        <v>0</v>
      </c>
      <c r="X29" s="2">
        <f>TB!V199</f>
        <v>0</v>
      </c>
      <c r="Y29" s="2">
        <f>TB!W199</f>
        <v>0</v>
      </c>
      <c r="Z29" s="2">
        <f>TB!X199</f>
        <v>0</v>
      </c>
      <c r="AA29" s="2">
        <f>TB!Y199</f>
        <v>0</v>
      </c>
      <c r="AB29" s="2">
        <f>TB!Z199</f>
        <v>0</v>
      </c>
      <c r="AC29" s="2">
        <f>TB!AA199</f>
        <v>0</v>
      </c>
      <c r="AD29" s="2">
        <f>TB!AB199</f>
        <v>0</v>
      </c>
    </row>
    <row r="30" spans="1:40">
      <c r="A30" s="4"/>
      <c r="B30" s="86"/>
      <c r="C30" s="34" t="s">
        <v>24</v>
      </c>
      <c r="E30" s="2">
        <f>TB!C203</f>
        <v>0</v>
      </c>
      <c r="F30" s="2">
        <f>TB!D203</f>
        <v>0</v>
      </c>
      <c r="G30" s="2">
        <f>TB!E203</f>
        <v>0</v>
      </c>
      <c r="H30" s="2">
        <f>TB!F203</f>
        <v>0</v>
      </c>
      <c r="I30" s="2">
        <f>TB!G203</f>
        <v>0</v>
      </c>
      <c r="J30" s="2">
        <f>TB!H203</f>
        <v>0</v>
      </c>
      <c r="K30" s="2">
        <f>TB!I203</f>
        <v>0</v>
      </c>
      <c r="L30" s="2">
        <f>TB!J203</f>
        <v>0</v>
      </c>
      <c r="M30" s="2">
        <f>TB!K203</f>
        <v>0</v>
      </c>
      <c r="N30" s="2">
        <f>TB!L203</f>
        <v>0</v>
      </c>
      <c r="O30" s="2">
        <f>TB!M203</f>
        <v>0</v>
      </c>
      <c r="P30" s="2">
        <f>TB!N203</f>
        <v>0</v>
      </c>
      <c r="S30" s="2">
        <f>TB!Q203</f>
        <v>0</v>
      </c>
      <c r="T30" s="2">
        <f>TB!R203</f>
        <v>0</v>
      </c>
      <c r="U30" s="2">
        <f>TB!S203</f>
        <v>0</v>
      </c>
      <c r="V30" s="2">
        <f>TB!T203</f>
        <v>0</v>
      </c>
      <c r="W30" s="2">
        <f>TB!U203</f>
        <v>0</v>
      </c>
      <c r="X30" s="2">
        <f>TB!V203</f>
        <v>0</v>
      </c>
      <c r="Y30" s="2">
        <f>TB!W203</f>
        <v>0</v>
      </c>
      <c r="Z30" s="2">
        <f>TB!X203</f>
        <v>0</v>
      </c>
      <c r="AA30" s="2">
        <f>TB!Y203</f>
        <v>0</v>
      </c>
      <c r="AB30" s="2">
        <f>TB!Z203</f>
        <v>0</v>
      </c>
      <c r="AC30" s="2">
        <f>TB!AA203</f>
        <v>0</v>
      </c>
      <c r="AD30" s="2">
        <f>TB!AB203</f>
        <v>0</v>
      </c>
    </row>
    <row r="31" spans="1:40">
      <c r="A31" s="4"/>
      <c r="B31" s="86"/>
      <c r="C31" s="34" t="s">
        <v>25</v>
      </c>
      <c r="E31" s="2">
        <f>TB!C207</f>
        <v>0</v>
      </c>
      <c r="F31" s="2">
        <f>TB!D207</f>
        <v>0</v>
      </c>
      <c r="G31" s="2">
        <f>TB!E207</f>
        <v>0</v>
      </c>
      <c r="H31" s="2">
        <f>TB!F207</f>
        <v>0</v>
      </c>
      <c r="I31" s="2">
        <f>TB!G207</f>
        <v>0</v>
      </c>
      <c r="J31" s="2">
        <f>TB!H207</f>
        <v>0</v>
      </c>
      <c r="K31" s="2">
        <f>TB!I207</f>
        <v>0</v>
      </c>
      <c r="L31" s="2">
        <f>TB!J207</f>
        <v>0</v>
      </c>
      <c r="M31" s="2">
        <f>TB!K207</f>
        <v>0</v>
      </c>
      <c r="N31" s="2">
        <f>TB!L207</f>
        <v>0</v>
      </c>
      <c r="O31" s="2">
        <f>TB!M207</f>
        <v>0</v>
      </c>
      <c r="P31" s="2">
        <f>TB!N207</f>
        <v>0</v>
      </c>
      <c r="S31" s="2">
        <f>TB!Q207</f>
        <v>0</v>
      </c>
      <c r="T31" s="2">
        <f>TB!R207</f>
        <v>0</v>
      </c>
      <c r="U31" s="2">
        <f>TB!S207</f>
        <v>0</v>
      </c>
      <c r="V31" s="2">
        <f>TB!T207</f>
        <v>0</v>
      </c>
      <c r="W31" s="2">
        <f>TB!U207</f>
        <v>0</v>
      </c>
      <c r="X31" s="2">
        <f>TB!V207</f>
        <v>0</v>
      </c>
      <c r="Y31" s="2">
        <f>TB!W207</f>
        <v>0</v>
      </c>
      <c r="Z31" s="2">
        <f>TB!X207</f>
        <v>0</v>
      </c>
      <c r="AA31" s="2">
        <f>TB!Y207</f>
        <v>0</v>
      </c>
      <c r="AB31" s="2">
        <f>TB!Z207</f>
        <v>0</v>
      </c>
      <c r="AC31" s="2">
        <f>TB!AA207</f>
        <v>0</v>
      </c>
      <c r="AD31" s="2">
        <f>TB!AB207</f>
        <v>0</v>
      </c>
    </row>
    <row r="32" spans="1:40" s="5" customFormat="1">
      <c r="A32" s="4"/>
      <c r="B32" s="86"/>
      <c r="C32" s="34" t="s">
        <v>26</v>
      </c>
      <c r="D32" s="34"/>
      <c r="E32" s="2">
        <f>TB!C221</f>
        <v>45949.52</v>
      </c>
      <c r="F32" s="2">
        <f>TB!D221</f>
        <v>43575.46</v>
      </c>
      <c r="G32" s="2">
        <f>TB!E221</f>
        <v>41388.620000000003</v>
      </c>
      <c r="H32" s="2">
        <f>TB!F221</f>
        <v>50673.73</v>
      </c>
      <c r="I32" s="2">
        <f>TB!G221</f>
        <v>48159.12</v>
      </c>
      <c r="J32" s="2">
        <f>TB!H221</f>
        <v>45644.51</v>
      </c>
      <c r="K32" s="2">
        <f>TB!I221</f>
        <v>45644.51</v>
      </c>
      <c r="L32" s="2">
        <f>TB!J221</f>
        <v>45644.51</v>
      </c>
      <c r="M32" s="2">
        <f>TB!K221</f>
        <v>45644.51</v>
      </c>
      <c r="N32" s="2">
        <f>TB!L221</f>
        <v>45644.51</v>
      </c>
      <c r="O32" s="2">
        <f>TB!M221</f>
        <v>45644.51</v>
      </c>
      <c r="P32" s="2">
        <f>TB!N221</f>
        <v>45644.51</v>
      </c>
      <c r="Q32" s="160"/>
      <c r="R32" s="160"/>
      <c r="S32" s="2">
        <f>TB!Q221</f>
        <v>56640.59</v>
      </c>
      <c r="T32" s="2">
        <f>TB!R221</f>
        <v>53995.68</v>
      </c>
      <c r="U32" s="2">
        <f>TB!S221</f>
        <v>51350.77</v>
      </c>
      <c r="V32" s="2">
        <f>TB!T221</f>
        <v>66165.86</v>
      </c>
      <c r="W32" s="2">
        <f>TB!U221</f>
        <v>61431.55</v>
      </c>
      <c r="X32" s="2">
        <f>TB!V221</f>
        <v>63847.48</v>
      </c>
      <c r="Y32" s="2">
        <f>TB!W221</f>
        <v>60610.71</v>
      </c>
      <c r="Z32" s="2">
        <f>TB!X221</f>
        <v>57373.86</v>
      </c>
      <c r="AA32" s="2">
        <f>TB!Y221</f>
        <v>54137.01</v>
      </c>
      <c r="AB32" s="2">
        <f>TB!Z221</f>
        <v>50900.160000000003</v>
      </c>
      <c r="AC32" s="2">
        <f>TB!AA221</f>
        <v>47663.31</v>
      </c>
      <c r="AD32" s="2">
        <f>TB!AB221</f>
        <v>44426.18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6"/>
      <c r="C33" s="34" t="s">
        <v>27</v>
      </c>
      <c r="D33" s="34"/>
      <c r="E33" s="2">
        <f>TB!C226</f>
        <v>1345078.6</v>
      </c>
      <c r="F33" s="2">
        <f>TB!D226</f>
        <v>1345078.6</v>
      </c>
      <c r="G33" s="2">
        <f>TB!E226</f>
        <v>1169287.98</v>
      </c>
      <c r="H33" s="2">
        <f>TB!F226</f>
        <v>1169287.98</v>
      </c>
      <c r="I33" s="2">
        <f>TB!G226</f>
        <v>1169287.98</v>
      </c>
      <c r="J33" s="2">
        <f>TB!H226</f>
        <v>993497.36</v>
      </c>
      <c r="K33" s="2">
        <f>TB!I226</f>
        <v>993497.36</v>
      </c>
      <c r="L33" s="2">
        <f>TB!J226</f>
        <v>993497.36</v>
      </c>
      <c r="M33" s="2">
        <f>TB!K226</f>
        <v>993497.36</v>
      </c>
      <c r="N33" s="2">
        <f>TB!L226</f>
        <v>993497.36</v>
      </c>
      <c r="O33" s="2">
        <f>TB!M226</f>
        <v>993497.36</v>
      </c>
      <c r="P33" s="2">
        <f>TB!N226</f>
        <v>993497.36</v>
      </c>
      <c r="Q33" s="160"/>
      <c r="R33" s="160"/>
      <c r="S33" s="2">
        <f>TB!Q226</f>
        <v>668260.51</v>
      </c>
      <c r="T33" s="2">
        <f>TB!R226</f>
        <v>668260.51</v>
      </c>
      <c r="U33" s="2">
        <f>TB!S226</f>
        <v>489620.65</v>
      </c>
      <c r="V33" s="2">
        <f>TB!T226</f>
        <v>489620.65</v>
      </c>
      <c r="W33" s="2">
        <f>TB!U226</f>
        <v>489620.65</v>
      </c>
      <c r="X33" s="2">
        <f>TB!V226</f>
        <v>310980.78999999998</v>
      </c>
      <c r="Y33" s="2">
        <f>TB!W226</f>
        <v>310980.78999999998</v>
      </c>
      <c r="Z33" s="2">
        <f>TB!X226</f>
        <v>310980.78999999998</v>
      </c>
      <c r="AA33" s="2">
        <f>TB!Y226</f>
        <v>132340.92000000001</v>
      </c>
      <c r="AB33" s="2">
        <f>TB!Z226</f>
        <v>132340.92000000001</v>
      </c>
      <c r="AC33" s="2">
        <f>TB!AA226</f>
        <v>132340.92000000001</v>
      </c>
      <c r="AD33" s="2">
        <f>TB!AB226</f>
        <v>1345078.6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6"/>
      <c r="C34" s="34" t="s">
        <v>28</v>
      </c>
      <c r="D34" s="34"/>
      <c r="E34" s="2">
        <f>TB!C231</f>
        <v>0</v>
      </c>
      <c r="F34" s="2">
        <f>TB!D231</f>
        <v>0</v>
      </c>
      <c r="G34" s="2">
        <f>TB!E231</f>
        <v>0</v>
      </c>
      <c r="H34" s="2">
        <f>TB!F231</f>
        <v>0</v>
      </c>
      <c r="I34" s="2">
        <f>TB!G231</f>
        <v>0</v>
      </c>
      <c r="J34" s="2">
        <f>TB!H231</f>
        <v>0</v>
      </c>
      <c r="K34" s="2">
        <f>TB!I231</f>
        <v>0</v>
      </c>
      <c r="L34" s="2">
        <f>TB!J231</f>
        <v>0</v>
      </c>
      <c r="M34" s="2">
        <f>TB!K231</f>
        <v>0</v>
      </c>
      <c r="N34" s="2">
        <f>TB!L231</f>
        <v>0</v>
      </c>
      <c r="O34" s="2">
        <f>TB!M231</f>
        <v>0</v>
      </c>
      <c r="P34" s="2">
        <f>TB!N231</f>
        <v>0</v>
      </c>
      <c r="Q34" s="160"/>
      <c r="R34" s="160"/>
      <c r="S34" s="2">
        <f>TB!Q231</f>
        <v>0</v>
      </c>
      <c r="T34" s="2">
        <f>TB!R231</f>
        <v>0</v>
      </c>
      <c r="U34" s="2">
        <f>TB!S231</f>
        <v>0</v>
      </c>
      <c r="V34" s="2">
        <f>TB!T231</f>
        <v>0</v>
      </c>
      <c r="W34" s="2">
        <f>TB!U231</f>
        <v>0</v>
      </c>
      <c r="X34" s="2">
        <f>TB!V231</f>
        <v>0</v>
      </c>
      <c r="Y34" s="2">
        <f>TB!W231</f>
        <v>0</v>
      </c>
      <c r="Z34" s="2">
        <f>TB!X231</f>
        <v>0</v>
      </c>
      <c r="AA34" s="2">
        <f>TB!Y231</f>
        <v>0</v>
      </c>
      <c r="AB34" s="2">
        <f>TB!Z231</f>
        <v>0</v>
      </c>
      <c r="AC34" s="2">
        <f>TB!AA231</f>
        <v>0</v>
      </c>
      <c r="AD34" s="2">
        <f>TB!AB231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6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0"/>
      <c r="R35" s="16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6"/>
      <c r="C36" s="34" t="s">
        <v>30</v>
      </c>
      <c r="D36" s="34"/>
      <c r="E36" s="2">
        <f>TB!C236</f>
        <v>0</v>
      </c>
      <c r="F36" s="2">
        <f>TB!D236</f>
        <v>0</v>
      </c>
      <c r="G36" s="2">
        <f>TB!E236</f>
        <v>1734.98</v>
      </c>
      <c r="H36" s="2">
        <f>TB!F236</f>
        <v>1734.98</v>
      </c>
      <c r="I36" s="2">
        <f>TB!G236</f>
        <v>1734.98</v>
      </c>
      <c r="J36" s="2">
        <f>TB!H236</f>
        <v>2490.15</v>
      </c>
      <c r="K36" s="2">
        <f>TB!I236</f>
        <v>2490.15</v>
      </c>
      <c r="L36" s="2">
        <f>TB!J236</f>
        <v>2490.15</v>
      </c>
      <c r="M36" s="2">
        <f>TB!K236</f>
        <v>2490.15</v>
      </c>
      <c r="N36" s="2">
        <f>TB!L236</f>
        <v>2490.15</v>
      </c>
      <c r="O36" s="2">
        <f>TB!M236</f>
        <v>2490.15</v>
      </c>
      <c r="P36" s="2">
        <f>TB!N236</f>
        <v>2490.15</v>
      </c>
      <c r="Q36" s="160"/>
      <c r="R36" s="160"/>
      <c r="S36" s="2">
        <f>TB!Q236</f>
        <v>0</v>
      </c>
      <c r="T36" s="2">
        <f>TB!R236</f>
        <v>0</v>
      </c>
      <c r="U36" s="2">
        <f>TB!S236</f>
        <v>2803.26</v>
      </c>
      <c r="V36" s="2">
        <f>TB!T236</f>
        <v>-292.38</v>
      </c>
      <c r="W36" s="2">
        <f>TB!U236</f>
        <v>-292.38</v>
      </c>
      <c r="X36" s="2">
        <f>TB!V236</f>
        <v>2137.2399999999998</v>
      </c>
      <c r="Y36" s="2">
        <f>TB!W236</f>
        <v>2137.2399999999998</v>
      </c>
      <c r="Z36" s="2">
        <f>TB!X236</f>
        <v>2137.2399999999998</v>
      </c>
      <c r="AA36" s="2">
        <f>TB!Y236</f>
        <v>1092.8699999999999</v>
      </c>
      <c r="AB36" s="2">
        <f>TB!Z236</f>
        <v>1092.8599999999999</v>
      </c>
      <c r="AC36" s="2">
        <f>TB!AA236</f>
        <v>1092.8599999999999</v>
      </c>
      <c r="AD36" s="2">
        <f>TB!AB236</f>
        <v>629.61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6"/>
      <c r="C37" s="34" t="s">
        <v>31</v>
      </c>
      <c r="D37" s="34"/>
      <c r="E37" s="2">
        <f>TB!C240</f>
        <v>149400</v>
      </c>
      <c r="F37" s="2">
        <f>TB!D240</f>
        <v>149400</v>
      </c>
      <c r="G37" s="2">
        <f>TB!E240</f>
        <v>149400</v>
      </c>
      <c r="H37" s="2">
        <f>TB!F240</f>
        <v>149400</v>
      </c>
      <c r="I37" s="2">
        <f>TB!G240</f>
        <v>149400</v>
      </c>
      <c r="J37" s="2">
        <f>TB!H240</f>
        <v>149400</v>
      </c>
      <c r="K37" s="2">
        <f>TB!I240</f>
        <v>149400</v>
      </c>
      <c r="L37" s="2">
        <f>TB!J240</f>
        <v>149400</v>
      </c>
      <c r="M37" s="2">
        <f>TB!K240</f>
        <v>149400</v>
      </c>
      <c r="N37" s="2">
        <f>TB!L240</f>
        <v>149400</v>
      </c>
      <c r="O37" s="2">
        <f>TB!M240</f>
        <v>149400</v>
      </c>
      <c r="P37" s="2">
        <f>TB!N240</f>
        <v>149400</v>
      </c>
      <c r="Q37" s="160"/>
      <c r="R37" s="160"/>
      <c r="S37" s="2">
        <f>TB!Q240</f>
        <v>145400</v>
      </c>
      <c r="T37" s="2">
        <f>TB!R240</f>
        <v>145400</v>
      </c>
      <c r="U37" s="2">
        <f>TB!S240</f>
        <v>145400</v>
      </c>
      <c r="V37" s="2">
        <f>TB!T240</f>
        <v>145400</v>
      </c>
      <c r="W37" s="2">
        <f>TB!U240</f>
        <v>145400</v>
      </c>
      <c r="X37" s="2">
        <f>TB!V240</f>
        <v>149400</v>
      </c>
      <c r="Y37" s="2">
        <f>TB!W240</f>
        <v>149400</v>
      </c>
      <c r="Z37" s="2">
        <f>TB!X240</f>
        <v>149400</v>
      </c>
      <c r="AA37" s="2">
        <f>TB!Y240</f>
        <v>149400</v>
      </c>
      <c r="AB37" s="2">
        <f>TB!Z240</f>
        <v>149400</v>
      </c>
      <c r="AC37" s="2">
        <f>TB!AA240</f>
        <v>149400</v>
      </c>
      <c r="AD37" s="2">
        <f>TB!AB240</f>
        <v>149400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6"/>
      <c r="C38" s="34" t="s">
        <v>32</v>
      </c>
      <c r="D38" s="34"/>
      <c r="E38" s="2">
        <f>TB!C244</f>
        <v>0</v>
      </c>
      <c r="F38" s="2">
        <f>TB!D244</f>
        <v>0</v>
      </c>
      <c r="G38" s="2">
        <f>TB!E244</f>
        <v>0</v>
      </c>
      <c r="H38" s="2">
        <f>TB!F244</f>
        <v>0</v>
      </c>
      <c r="I38" s="2">
        <f>TB!G244</f>
        <v>0</v>
      </c>
      <c r="J38" s="2">
        <f>TB!H244</f>
        <v>0</v>
      </c>
      <c r="K38" s="2">
        <f>TB!I244</f>
        <v>0</v>
      </c>
      <c r="L38" s="2">
        <f>TB!J244</f>
        <v>0</v>
      </c>
      <c r="M38" s="2">
        <f>TB!K244</f>
        <v>0</v>
      </c>
      <c r="N38" s="2">
        <f>TB!L244</f>
        <v>0</v>
      </c>
      <c r="O38" s="2">
        <f>TB!M244</f>
        <v>0</v>
      </c>
      <c r="P38" s="2">
        <f>TB!N244</f>
        <v>0</v>
      </c>
      <c r="Q38" s="160"/>
      <c r="R38" s="160"/>
      <c r="S38" s="2">
        <f>TB!Q244</f>
        <v>0</v>
      </c>
      <c r="T38" s="2">
        <f>TB!R244</f>
        <v>0</v>
      </c>
      <c r="U38" s="2">
        <f>TB!S244</f>
        <v>0</v>
      </c>
      <c r="V38" s="2">
        <f>TB!T244</f>
        <v>0</v>
      </c>
      <c r="W38" s="2">
        <f>TB!U244</f>
        <v>0</v>
      </c>
      <c r="X38" s="2">
        <f>TB!V244</f>
        <v>0</v>
      </c>
      <c r="Y38" s="2">
        <f>TB!W244</f>
        <v>0</v>
      </c>
      <c r="Z38" s="2">
        <f>TB!X244</f>
        <v>0</v>
      </c>
      <c r="AA38" s="2">
        <f>TB!Y244</f>
        <v>0</v>
      </c>
      <c r="AB38" s="2">
        <f>TB!Z244</f>
        <v>0</v>
      </c>
      <c r="AC38" s="2">
        <f>TB!AA244</f>
        <v>0</v>
      </c>
      <c r="AD38" s="2">
        <f>TB!AB244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6"/>
      <c r="C39" s="34" t="s">
        <v>33</v>
      </c>
      <c r="D39" s="34"/>
      <c r="E39" s="2">
        <f>TB!C250</f>
        <v>4582652.51</v>
      </c>
      <c r="F39" s="2">
        <f>TB!D250</f>
        <v>4881080.29</v>
      </c>
      <c r="G39" s="2">
        <f>TB!E250</f>
        <v>4881080.29</v>
      </c>
      <c r="H39" s="2">
        <f>TB!F250</f>
        <v>5142809.41</v>
      </c>
      <c r="I39" s="2">
        <f>TB!G250</f>
        <v>2695345.69</v>
      </c>
      <c r="J39" s="2">
        <f>TB!H250</f>
        <v>1779881.7</v>
      </c>
      <c r="K39" s="2">
        <f>TB!I250</f>
        <v>1779881.7</v>
      </c>
      <c r="L39" s="2">
        <f>TB!J250</f>
        <v>1779881.7</v>
      </c>
      <c r="M39" s="2">
        <f>TB!K250</f>
        <v>1779881.7</v>
      </c>
      <c r="N39" s="2">
        <f>TB!L250</f>
        <v>1779881.7</v>
      </c>
      <c r="O39" s="2">
        <f>TB!M250</f>
        <v>1779881.7</v>
      </c>
      <c r="P39" s="2">
        <f>TB!N250</f>
        <v>1779881.7</v>
      </c>
      <c r="Q39" s="160"/>
      <c r="R39" s="160"/>
      <c r="S39" s="2">
        <f>TB!Q250</f>
        <v>4023385</v>
      </c>
      <c r="T39" s="2">
        <f>TB!R250</f>
        <v>4043385</v>
      </c>
      <c r="U39" s="2">
        <f>TB!S250</f>
        <v>4151675</v>
      </c>
      <c r="V39" s="2">
        <f>TB!T250</f>
        <v>4496545</v>
      </c>
      <c r="W39" s="2">
        <f>TB!U250</f>
        <v>4712615</v>
      </c>
      <c r="X39" s="2">
        <f>TB!V250</f>
        <v>5159869.68</v>
      </c>
      <c r="Y39" s="2">
        <f>TB!W250</f>
        <v>5159869.68</v>
      </c>
      <c r="Z39" s="2">
        <f>TB!X250</f>
        <v>2626903.02</v>
      </c>
      <c r="AA39" s="2">
        <f>TB!Y250</f>
        <v>2883392.36</v>
      </c>
      <c r="AB39" s="2">
        <f>TB!Z250</f>
        <v>2883392.36</v>
      </c>
      <c r="AC39" s="2">
        <f>TB!AA250</f>
        <v>3392301.72</v>
      </c>
      <c r="AD39" s="2">
        <f>TB!AB250</f>
        <v>4216384.0599999996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2" customFormat="1">
      <c r="B40" s="87" t="s">
        <v>34</v>
      </c>
      <c r="C40" s="151"/>
      <c r="D40" s="151"/>
      <c r="E40" s="63">
        <f>SUM(E23:E39)</f>
        <v>6123080.6299999999</v>
      </c>
      <c r="F40" s="63">
        <f>SUM(F23:F39)</f>
        <v>6419134.3499999996</v>
      </c>
      <c r="G40" s="63">
        <f t="shared" ref="G40:P40" si="4">SUM(G23:G39)</f>
        <v>6242891.8700000001</v>
      </c>
      <c r="H40" s="63">
        <f t="shared" si="4"/>
        <v>6513906.0999999996</v>
      </c>
      <c r="I40" s="63">
        <f t="shared" si="4"/>
        <v>4063927.77</v>
      </c>
      <c r="J40" s="63">
        <f t="shared" si="4"/>
        <v>2970913.7199999997</v>
      </c>
      <c r="K40" s="63">
        <f t="shared" si="4"/>
        <v>2970913.7199999997</v>
      </c>
      <c r="L40" s="63">
        <f t="shared" si="4"/>
        <v>2970913.7199999997</v>
      </c>
      <c r="M40" s="63">
        <f t="shared" si="4"/>
        <v>2970913.7199999997</v>
      </c>
      <c r="N40" s="63">
        <f t="shared" si="4"/>
        <v>2970913.7199999997</v>
      </c>
      <c r="O40" s="63">
        <f t="shared" si="4"/>
        <v>2970913.7199999997</v>
      </c>
      <c r="P40" s="63">
        <f t="shared" si="4"/>
        <v>2970913.7199999997</v>
      </c>
      <c r="Q40" s="167"/>
      <c r="R40" s="167"/>
      <c r="S40" s="63">
        <f>SUM(S23:S39)</f>
        <v>4893686.0999999996</v>
      </c>
      <c r="T40" s="63">
        <f>SUM(T23:T39)</f>
        <v>4911041.1900000004</v>
      </c>
      <c r="U40" s="63">
        <f t="shared" ref="U40:AD40" si="5">SUM(U23:U39)</f>
        <v>4840849.68</v>
      </c>
      <c r="V40" s="63">
        <f t="shared" si="5"/>
        <v>5197439.13</v>
      </c>
      <c r="W40" s="63">
        <f t="shared" si="5"/>
        <v>5408774.8200000003</v>
      </c>
      <c r="X40" s="63">
        <f t="shared" si="5"/>
        <v>5686235.1899999995</v>
      </c>
      <c r="Y40" s="63">
        <f t="shared" si="5"/>
        <v>5682998.4199999999</v>
      </c>
      <c r="Z40" s="63">
        <f t="shared" si="5"/>
        <v>3146794.91</v>
      </c>
      <c r="AA40" s="63">
        <f t="shared" si="5"/>
        <v>3220363.16</v>
      </c>
      <c r="AB40" s="63">
        <f t="shared" si="5"/>
        <v>3217126.3</v>
      </c>
      <c r="AC40" s="63">
        <f t="shared" si="5"/>
        <v>3722798.81</v>
      </c>
      <c r="AD40" s="63">
        <f t="shared" si="5"/>
        <v>5755918.4499999993</v>
      </c>
    </row>
    <row r="41" spans="1:40" s="74" customFormat="1" ht="13.3" thickBot="1">
      <c r="A41" s="72" t="s">
        <v>35</v>
      </c>
      <c r="B41" s="88"/>
      <c r="C41" s="152"/>
      <c r="D41" s="152"/>
      <c r="E41" s="75">
        <f>E40+E20</f>
        <v>20556977.68</v>
      </c>
      <c r="F41" s="75">
        <f>F40+F20</f>
        <v>17821447.109999999</v>
      </c>
      <c r="G41" s="75">
        <f t="shared" ref="G41:P41" si="6">G40+G20</f>
        <v>20490225.91</v>
      </c>
      <c r="H41" s="75">
        <f t="shared" si="6"/>
        <v>20620727.170000002</v>
      </c>
      <c r="I41" s="75">
        <f t="shared" si="6"/>
        <v>20889734.190000001</v>
      </c>
      <c r="J41" s="75">
        <f t="shared" si="6"/>
        <v>20542639.899999999</v>
      </c>
      <c r="K41" s="75">
        <f t="shared" si="6"/>
        <v>20542639.899999999</v>
      </c>
      <c r="L41" s="75">
        <f t="shared" si="6"/>
        <v>20542639.899999999</v>
      </c>
      <c r="M41" s="75">
        <f t="shared" si="6"/>
        <v>20542639.899999999</v>
      </c>
      <c r="N41" s="75">
        <f t="shared" si="6"/>
        <v>20542639.899999999</v>
      </c>
      <c r="O41" s="75">
        <f t="shared" si="6"/>
        <v>20542639.899999999</v>
      </c>
      <c r="P41" s="75">
        <f t="shared" si="6"/>
        <v>20542639.899999999</v>
      </c>
      <c r="Q41" s="168"/>
      <c r="R41" s="168"/>
      <c r="S41" s="75">
        <f>S40+S20</f>
        <v>17895089.979999997</v>
      </c>
      <c r="T41" s="75">
        <f>T40+T20</f>
        <v>19780833.609999999</v>
      </c>
      <c r="U41" s="75">
        <f t="shared" ref="U41:AD41" si="7">U40+U20</f>
        <v>19269941.199999999</v>
      </c>
      <c r="V41" s="75">
        <f t="shared" si="7"/>
        <v>22611455.219999999</v>
      </c>
      <c r="W41" s="75">
        <f t="shared" si="7"/>
        <v>24592774.329999998</v>
      </c>
      <c r="X41" s="75">
        <f t="shared" si="7"/>
        <v>16134488.319999998</v>
      </c>
      <c r="Y41" s="75">
        <f t="shared" si="7"/>
        <v>13774876.199999999</v>
      </c>
      <c r="Z41" s="75">
        <f t="shared" si="7"/>
        <v>14061255.02</v>
      </c>
      <c r="AA41" s="75">
        <f t="shared" si="7"/>
        <v>15298897.890000001</v>
      </c>
      <c r="AB41" s="75">
        <f t="shared" si="7"/>
        <v>14094602.039999999</v>
      </c>
      <c r="AC41" s="75">
        <f t="shared" si="7"/>
        <v>21953614.52</v>
      </c>
      <c r="AD41" s="75">
        <f t="shared" si="7"/>
        <v>22894424.169999998</v>
      </c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40" s="5" customFormat="1" ht="13.3" thickTop="1">
      <c r="A42" s="4"/>
      <c r="B42" s="86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0"/>
      <c r="R42" s="160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4" customFormat="1">
      <c r="A43" s="76" t="s">
        <v>36</v>
      </c>
      <c r="B43" s="89"/>
      <c r="C43" s="153"/>
      <c r="D43" s="153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64"/>
      <c r="R43" s="164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40" s="62" customFormat="1">
      <c r="B44" s="87" t="s">
        <v>37</v>
      </c>
      <c r="C44" s="151"/>
      <c r="D44" s="151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65"/>
      <c r="R44" s="165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40" s="5" customFormat="1">
      <c r="A45" s="4"/>
      <c r="B45" s="86"/>
      <c r="C45" s="34" t="s">
        <v>38</v>
      </c>
      <c r="D45" s="34"/>
      <c r="E45" s="2">
        <f>-TB!C254</f>
        <v>0</v>
      </c>
      <c r="F45" s="2">
        <f>-TB!D254</f>
        <v>0</v>
      </c>
      <c r="G45" s="2">
        <f>-TB!E254</f>
        <v>0</v>
      </c>
      <c r="H45" s="2">
        <f>-TB!F254</f>
        <v>0</v>
      </c>
      <c r="I45" s="2">
        <f>-TB!G254</f>
        <v>0</v>
      </c>
      <c r="J45" s="2">
        <f>-TB!H254</f>
        <v>0</v>
      </c>
      <c r="K45" s="2">
        <f>-TB!I254</f>
        <v>0</v>
      </c>
      <c r="L45" s="2">
        <f>-TB!J254</f>
        <v>0</v>
      </c>
      <c r="M45" s="2">
        <f>-TB!K254</f>
        <v>0</v>
      </c>
      <c r="N45" s="2">
        <f>-TB!L254</f>
        <v>0</v>
      </c>
      <c r="O45" s="2">
        <f>-TB!M254</f>
        <v>0</v>
      </c>
      <c r="P45" s="2">
        <f>-TB!N254</f>
        <v>0</v>
      </c>
      <c r="Q45" s="160"/>
      <c r="R45" s="160"/>
      <c r="S45" s="2">
        <f>-TB!Q254</f>
        <v>0</v>
      </c>
      <c r="T45" s="2">
        <f>-TB!R254</f>
        <v>0</v>
      </c>
      <c r="U45" s="2">
        <f>-TB!S254</f>
        <v>0</v>
      </c>
      <c r="V45" s="2">
        <f>-TB!T254</f>
        <v>0</v>
      </c>
      <c r="W45" s="2">
        <f>-TB!U254</f>
        <v>0</v>
      </c>
      <c r="X45" s="2">
        <f>-TB!V254</f>
        <v>0</v>
      </c>
      <c r="Y45" s="2">
        <f>-TB!W254</f>
        <v>0</v>
      </c>
      <c r="Z45" s="2">
        <f>-TB!X254</f>
        <v>0</v>
      </c>
      <c r="AA45" s="2">
        <f>-TB!Y254</f>
        <v>0</v>
      </c>
      <c r="AB45" s="2">
        <f>-TB!Z254</f>
        <v>0</v>
      </c>
      <c r="AC45" s="2">
        <f>-TB!AA254</f>
        <v>0</v>
      </c>
      <c r="AD45" s="2">
        <f>-TB!AB254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6"/>
      <c r="C46" s="34" t="s">
        <v>39</v>
      </c>
      <c r="D46" s="34"/>
      <c r="E46" s="2">
        <f>-TB!C266</f>
        <v>13643438.619999999</v>
      </c>
      <c r="F46" s="2">
        <f>-TB!D266</f>
        <v>9229687.6899999995</v>
      </c>
      <c r="G46" s="2">
        <f>-TB!E266</f>
        <v>11710877.26</v>
      </c>
      <c r="H46" s="2">
        <f>-TB!F266</f>
        <v>10620931.779999999</v>
      </c>
      <c r="I46" s="2">
        <f>-TB!G266</f>
        <v>13105399</v>
      </c>
      <c r="J46" s="2">
        <f>-TB!H266</f>
        <v>12994282.300000001</v>
      </c>
      <c r="K46" s="2">
        <f>-TB!I266</f>
        <v>12994282.300000001</v>
      </c>
      <c r="L46" s="2">
        <f>-TB!J266</f>
        <v>12994282.300000001</v>
      </c>
      <c r="M46" s="2">
        <f>-TB!K266</f>
        <v>12994282.300000001</v>
      </c>
      <c r="N46" s="2">
        <f>-TB!L266</f>
        <v>12994282.300000001</v>
      </c>
      <c r="O46" s="2">
        <f>-TB!M266</f>
        <v>12994282.300000001</v>
      </c>
      <c r="P46" s="2">
        <f>-TB!N266</f>
        <v>12994282.300000001</v>
      </c>
      <c r="Q46" s="160"/>
      <c r="R46" s="160"/>
      <c r="S46" s="2">
        <f>-TB!Q266</f>
        <v>7403269.75</v>
      </c>
      <c r="T46" s="2">
        <f>-TB!R266</f>
        <v>7470248.75</v>
      </c>
      <c r="U46" s="2">
        <f>-TB!S266</f>
        <v>5557946.6399999997</v>
      </c>
      <c r="V46" s="2">
        <f>-TB!T266</f>
        <v>8496475.8200000003</v>
      </c>
      <c r="W46" s="2">
        <f>-TB!U266</f>
        <v>9598290.8699999992</v>
      </c>
      <c r="X46" s="2">
        <f>-TB!V266</f>
        <v>10492578.810000001</v>
      </c>
      <c r="Y46" s="2">
        <f>-TB!W266</f>
        <v>7845090.04</v>
      </c>
      <c r="Z46" s="2">
        <f>-TB!X266</f>
        <v>8973865.6099999994</v>
      </c>
      <c r="AA46" s="2">
        <f>-TB!Y266</f>
        <v>13328619.220000001</v>
      </c>
      <c r="AB46" s="2">
        <f>-TB!Z266</f>
        <v>11680804.029999999</v>
      </c>
      <c r="AC46" s="2">
        <f>-TB!AA266</f>
        <v>16649992.890000001</v>
      </c>
      <c r="AD46" s="2">
        <f>-TB!AB266</f>
        <v>16943032.870000001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5" customFormat="1">
      <c r="A47" s="102"/>
      <c r="B47" s="103"/>
      <c r="C47" s="150" t="s">
        <v>40</v>
      </c>
      <c r="D47" s="15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63"/>
      <c r="R47" s="16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</row>
    <row r="48" spans="1:40" s="105" customFormat="1">
      <c r="A48" s="102"/>
      <c r="B48" s="103"/>
      <c r="C48" s="150" t="s">
        <v>41</v>
      </c>
      <c r="D48" s="15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63"/>
      <c r="R48" s="16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</row>
    <row r="49" spans="1:40" s="105" customFormat="1">
      <c r="A49" s="102"/>
      <c r="B49" s="123"/>
      <c r="C49" s="154" t="s">
        <v>42</v>
      </c>
      <c r="D49" s="15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63"/>
      <c r="R49" s="163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s="5" customFormat="1">
      <c r="A50" s="4"/>
      <c r="B50" s="86"/>
      <c r="C50" s="34" t="s">
        <v>43</v>
      </c>
      <c r="D50" s="34"/>
      <c r="E50" s="2">
        <f>-TB!C307</f>
        <v>0</v>
      </c>
      <c r="F50" s="2">
        <f>-TB!D307</f>
        <v>0</v>
      </c>
      <c r="G50" s="2">
        <f>-TB!E307</f>
        <v>0</v>
      </c>
      <c r="H50" s="2">
        <f>-TB!F307</f>
        <v>0</v>
      </c>
      <c r="I50" s="2">
        <f>-TB!G307</f>
        <v>0</v>
      </c>
      <c r="J50" s="2">
        <f>-TB!H307</f>
        <v>0</v>
      </c>
      <c r="K50" s="2">
        <f>-TB!I307</f>
        <v>0</v>
      </c>
      <c r="L50" s="2">
        <f>-TB!J307</f>
        <v>0</v>
      </c>
      <c r="M50" s="2">
        <f>-TB!K307</f>
        <v>0</v>
      </c>
      <c r="N50" s="2">
        <f>-TB!L307</f>
        <v>0</v>
      </c>
      <c r="O50" s="2">
        <f>-TB!M307</f>
        <v>0</v>
      </c>
      <c r="P50" s="2">
        <f>-TB!N307</f>
        <v>0</v>
      </c>
      <c r="Q50" s="160"/>
      <c r="R50" s="160"/>
      <c r="S50" s="2">
        <f>-TB!Q307</f>
        <v>0</v>
      </c>
      <c r="T50" s="2">
        <f>-TB!R307</f>
        <v>0</v>
      </c>
      <c r="U50" s="2">
        <f>-TB!S307</f>
        <v>0</v>
      </c>
      <c r="V50" s="2">
        <f>-TB!T307</f>
        <v>0</v>
      </c>
      <c r="W50" s="2">
        <f>-TB!U307</f>
        <v>0</v>
      </c>
      <c r="X50" s="2">
        <f>-TB!V307</f>
        <v>0</v>
      </c>
      <c r="Y50" s="2">
        <f>-TB!W307</f>
        <v>0</v>
      </c>
      <c r="Z50" s="2">
        <f>-TB!X307</f>
        <v>0</v>
      </c>
      <c r="AA50" s="2">
        <f>-TB!Y307</f>
        <v>0</v>
      </c>
      <c r="AB50" s="2">
        <f>-TB!Z307</f>
        <v>0</v>
      </c>
      <c r="AC50" s="2">
        <f>-TB!AA307</f>
        <v>0</v>
      </c>
      <c r="AD50" s="2">
        <f>-TB!AB307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6"/>
      <c r="C51" s="34" t="s">
        <v>44</v>
      </c>
      <c r="D51" s="34"/>
      <c r="E51" s="2">
        <f>-TB!C311</f>
        <v>0</v>
      </c>
      <c r="F51" s="2">
        <f>-TB!D311</f>
        <v>0</v>
      </c>
      <c r="G51" s="2">
        <f>-TB!E311</f>
        <v>0</v>
      </c>
      <c r="H51" s="2">
        <f>-TB!F311</f>
        <v>0</v>
      </c>
      <c r="I51" s="2">
        <f>-TB!G311</f>
        <v>0</v>
      </c>
      <c r="J51" s="2">
        <f>-TB!H311</f>
        <v>0</v>
      </c>
      <c r="K51" s="2">
        <f>-TB!I311</f>
        <v>0</v>
      </c>
      <c r="L51" s="2">
        <f>-TB!J311</f>
        <v>0</v>
      </c>
      <c r="M51" s="2">
        <f>-TB!K311</f>
        <v>0</v>
      </c>
      <c r="N51" s="2">
        <f>-TB!L311</f>
        <v>0</v>
      </c>
      <c r="O51" s="2">
        <f>-TB!M311</f>
        <v>0</v>
      </c>
      <c r="P51" s="2">
        <f>-TB!N311</f>
        <v>0</v>
      </c>
      <c r="Q51" s="160"/>
      <c r="R51" s="160"/>
      <c r="S51" s="2">
        <f>-TB!Q311</f>
        <v>0</v>
      </c>
      <c r="T51" s="2">
        <f>-TB!R311</f>
        <v>0</v>
      </c>
      <c r="U51" s="2">
        <f>-TB!S311</f>
        <v>0</v>
      </c>
      <c r="V51" s="2">
        <f>-TB!T311</f>
        <v>0</v>
      </c>
      <c r="W51" s="2">
        <f>-TB!U311</f>
        <v>0</v>
      </c>
      <c r="X51" s="2">
        <f>-TB!V311</f>
        <v>0</v>
      </c>
      <c r="Y51" s="2">
        <f>-TB!W311</f>
        <v>0</v>
      </c>
      <c r="Z51" s="2">
        <f>-TB!X311</f>
        <v>0</v>
      </c>
      <c r="AA51" s="2">
        <f>-TB!Y311</f>
        <v>0</v>
      </c>
      <c r="AB51" s="2">
        <f>-TB!Z311</f>
        <v>0</v>
      </c>
      <c r="AC51" s="2">
        <f>-TB!AA311</f>
        <v>0</v>
      </c>
      <c r="AD51" s="2">
        <f>-TB!AB311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6"/>
      <c r="C52" s="34" t="s">
        <v>45</v>
      </c>
      <c r="D52" s="34"/>
      <c r="E52" s="2">
        <f>-TB!C315</f>
        <v>0</v>
      </c>
      <c r="F52" s="2">
        <f>-TB!D315</f>
        <v>0</v>
      </c>
      <c r="G52" s="2">
        <f>-TB!E315</f>
        <v>0</v>
      </c>
      <c r="H52" s="2">
        <f>-TB!F315</f>
        <v>0</v>
      </c>
      <c r="I52" s="2">
        <f>-TB!G315</f>
        <v>0</v>
      </c>
      <c r="J52" s="2">
        <f>-TB!H315</f>
        <v>0</v>
      </c>
      <c r="K52" s="2">
        <f>-TB!I315</f>
        <v>0</v>
      </c>
      <c r="L52" s="2">
        <f>-TB!J315</f>
        <v>0</v>
      </c>
      <c r="M52" s="2">
        <f>-TB!K315</f>
        <v>0</v>
      </c>
      <c r="N52" s="2">
        <f>-TB!L315</f>
        <v>0</v>
      </c>
      <c r="O52" s="2">
        <f>-TB!M315</f>
        <v>0</v>
      </c>
      <c r="P52" s="2">
        <f>-TB!N315</f>
        <v>0</v>
      </c>
      <c r="Q52" s="160"/>
      <c r="R52" s="160"/>
      <c r="S52" s="2">
        <f>-TB!Q315</f>
        <v>0</v>
      </c>
      <c r="T52" s="2">
        <f>-TB!R315</f>
        <v>0</v>
      </c>
      <c r="U52" s="2">
        <f>-TB!S315</f>
        <v>0</v>
      </c>
      <c r="V52" s="2">
        <f>-TB!T315</f>
        <v>0</v>
      </c>
      <c r="W52" s="2">
        <f>-TB!U315</f>
        <v>0</v>
      </c>
      <c r="X52" s="2">
        <f>-TB!V315</f>
        <v>0</v>
      </c>
      <c r="Y52" s="2">
        <f>-TB!W315</f>
        <v>0</v>
      </c>
      <c r="Z52" s="2">
        <f>-TB!X315</f>
        <v>0</v>
      </c>
      <c r="AA52" s="2">
        <f>-TB!Y315</f>
        <v>0</v>
      </c>
      <c r="AB52" s="2">
        <f>-TB!Z315</f>
        <v>0</v>
      </c>
      <c r="AC52" s="2">
        <f>-TB!AA315</f>
        <v>0</v>
      </c>
      <c r="AD52" s="2">
        <f>-TB!AB315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6"/>
      <c r="C53" s="34" t="s">
        <v>46</v>
      </c>
      <c r="D53" s="34"/>
      <c r="E53" s="2">
        <f>-TB!C320</f>
        <v>1810266.55</v>
      </c>
      <c r="F53" s="2">
        <f>-TB!D320</f>
        <v>2087172.91</v>
      </c>
      <c r="G53" s="2">
        <f>-TB!E320</f>
        <v>2145738.94</v>
      </c>
      <c r="H53" s="2">
        <f>-TB!F320</f>
        <v>2347112.65</v>
      </c>
      <c r="I53" s="2">
        <f>-TB!G320</f>
        <v>835855.18</v>
      </c>
      <c r="J53" s="2">
        <f>-TB!H320</f>
        <v>0</v>
      </c>
      <c r="K53" s="2">
        <f>-TB!I320</f>
        <v>0</v>
      </c>
      <c r="L53" s="2">
        <f>-TB!J320</f>
        <v>0</v>
      </c>
      <c r="M53" s="2">
        <f>-TB!K320</f>
        <v>0</v>
      </c>
      <c r="N53" s="2">
        <f>-TB!L320</f>
        <v>0</v>
      </c>
      <c r="O53" s="2">
        <f>-TB!M320</f>
        <v>0</v>
      </c>
      <c r="P53" s="2">
        <f>-TB!N320</f>
        <v>0</v>
      </c>
      <c r="Q53" s="160"/>
      <c r="R53" s="160"/>
      <c r="S53" s="2">
        <f>-TB!Q320</f>
        <v>1686829.38</v>
      </c>
      <c r="T53" s="2">
        <f>-TB!R320</f>
        <v>1987061.42</v>
      </c>
      <c r="U53" s="2">
        <f>-TB!S320</f>
        <v>1779255.44</v>
      </c>
      <c r="V53" s="2">
        <f>-TB!T320</f>
        <v>1161470.6000000001</v>
      </c>
      <c r="W53" s="2">
        <f>-TB!U320</f>
        <v>1090518.77</v>
      </c>
      <c r="X53" s="2">
        <f>-TB!V320</f>
        <v>1119748.23</v>
      </c>
      <c r="Y53" s="2">
        <f>-TB!W320</f>
        <v>1167247.8799999999</v>
      </c>
      <c r="Z53" s="2">
        <f>-TB!X320</f>
        <v>1109479.72</v>
      </c>
      <c r="AA53" s="2">
        <f>-TB!Y320</f>
        <v>1194086.72</v>
      </c>
      <c r="AB53" s="2">
        <f>-TB!Z320</f>
        <v>1267267.4099999999</v>
      </c>
      <c r="AC53" s="2">
        <f>-TB!AA320</f>
        <v>1744088.31</v>
      </c>
      <c r="AD53" s="2">
        <f>-TB!AB320</f>
        <v>1651408.28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6"/>
      <c r="C54" s="34" t="s">
        <v>47</v>
      </c>
      <c r="D54" s="34"/>
      <c r="E54" s="2">
        <f>-TB!C328</f>
        <v>0</v>
      </c>
      <c r="F54" s="2">
        <f>-TB!D328</f>
        <v>0</v>
      </c>
      <c r="G54" s="2">
        <f>-TB!E328</f>
        <v>0</v>
      </c>
      <c r="H54" s="2">
        <f>-TB!F328</f>
        <v>0</v>
      </c>
      <c r="I54" s="2">
        <f>-TB!G328</f>
        <v>0</v>
      </c>
      <c r="J54" s="2">
        <f>-TB!H328</f>
        <v>0</v>
      </c>
      <c r="K54" s="2">
        <f>-TB!I328</f>
        <v>0</v>
      </c>
      <c r="L54" s="2">
        <f>-TB!J328</f>
        <v>0</v>
      </c>
      <c r="M54" s="2">
        <f>-TB!K328</f>
        <v>0</v>
      </c>
      <c r="N54" s="2">
        <f>-TB!L328</f>
        <v>0</v>
      </c>
      <c r="O54" s="2">
        <f>-TB!M328</f>
        <v>0</v>
      </c>
      <c r="P54" s="2">
        <f>-TB!N328</f>
        <v>0</v>
      </c>
      <c r="Q54" s="160"/>
      <c r="R54" s="160"/>
      <c r="S54" s="2">
        <f>-TB!Q328</f>
        <v>0</v>
      </c>
      <c r="T54" s="2">
        <f>-TB!R328</f>
        <v>0</v>
      </c>
      <c r="U54" s="2">
        <f>-TB!S328</f>
        <v>0</v>
      </c>
      <c r="V54" s="2">
        <f>-TB!T328</f>
        <v>0</v>
      </c>
      <c r="W54" s="2">
        <f>-TB!U328</f>
        <v>0</v>
      </c>
      <c r="X54" s="2">
        <f>-TB!V328</f>
        <v>0</v>
      </c>
      <c r="Y54" s="2">
        <f>-TB!W328</f>
        <v>0</v>
      </c>
      <c r="Z54" s="2">
        <f>-TB!X328</f>
        <v>0</v>
      </c>
      <c r="AA54" s="2">
        <f>-TB!Y328</f>
        <v>0</v>
      </c>
      <c r="AB54" s="2">
        <f>-TB!Z328</f>
        <v>0</v>
      </c>
      <c r="AC54" s="2">
        <f>-TB!AA328</f>
        <v>0</v>
      </c>
      <c r="AD54" s="2">
        <f>-TB!AB328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2" customFormat="1">
      <c r="B55" s="87" t="s">
        <v>48</v>
      </c>
      <c r="C55" s="151"/>
      <c r="D55" s="151"/>
      <c r="E55" s="63">
        <f>SUM(E45:E54)</f>
        <v>15453705.17</v>
      </c>
      <c r="F55" s="63">
        <f>SUM(F45:F54)</f>
        <v>11316860.6</v>
      </c>
      <c r="G55" s="63">
        <f t="shared" ref="G55:P55" si="8">SUM(G45:G54)</f>
        <v>13856616.199999999</v>
      </c>
      <c r="H55" s="63">
        <f t="shared" si="8"/>
        <v>12968044.43</v>
      </c>
      <c r="I55" s="63">
        <f t="shared" si="8"/>
        <v>13941254.18</v>
      </c>
      <c r="J55" s="63">
        <f t="shared" si="8"/>
        <v>12994282.300000001</v>
      </c>
      <c r="K55" s="63">
        <f t="shared" si="8"/>
        <v>12994282.300000001</v>
      </c>
      <c r="L55" s="63">
        <f t="shared" si="8"/>
        <v>12994282.300000001</v>
      </c>
      <c r="M55" s="63">
        <f t="shared" si="8"/>
        <v>12994282.300000001</v>
      </c>
      <c r="N55" s="63">
        <f t="shared" si="8"/>
        <v>12994282.300000001</v>
      </c>
      <c r="O55" s="63">
        <f t="shared" si="8"/>
        <v>12994282.300000001</v>
      </c>
      <c r="P55" s="63">
        <f t="shared" si="8"/>
        <v>12994282.300000001</v>
      </c>
      <c r="Q55" s="167"/>
      <c r="R55" s="167"/>
      <c r="S55" s="63">
        <f>SUM(S45:S54)</f>
        <v>9090099.129999999</v>
      </c>
      <c r="T55" s="63">
        <f>SUM(T45:T54)</f>
        <v>9457310.1699999999</v>
      </c>
      <c r="U55" s="63">
        <f t="shared" ref="U55:AD55" si="9">SUM(U45:U54)</f>
        <v>7337202.0800000001</v>
      </c>
      <c r="V55" s="63">
        <f t="shared" si="9"/>
        <v>9657946.4199999999</v>
      </c>
      <c r="W55" s="63">
        <f t="shared" si="9"/>
        <v>10688809.639999999</v>
      </c>
      <c r="X55" s="63">
        <f t="shared" si="9"/>
        <v>11612327.040000001</v>
      </c>
      <c r="Y55" s="63">
        <f t="shared" si="9"/>
        <v>9012337.9199999999</v>
      </c>
      <c r="Z55" s="63">
        <f t="shared" si="9"/>
        <v>10083345.33</v>
      </c>
      <c r="AA55" s="63">
        <f t="shared" si="9"/>
        <v>14522705.940000001</v>
      </c>
      <c r="AB55" s="63">
        <f t="shared" si="9"/>
        <v>12948071.439999999</v>
      </c>
      <c r="AC55" s="63">
        <f t="shared" si="9"/>
        <v>18394081.199999999</v>
      </c>
      <c r="AD55" s="63">
        <f t="shared" si="9"/>
        <v>18594441.150000002</v>
      </c>
    </row>
    <row r="56" spans="1:40" s="5" customFormat="1">
      <c r="A56" s="4"/>
      <c r="B56" s="86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0"/>
      <c r="R56" s="16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2" customFormat="1">
      <c r="B57" s="87" t="s">
        <v>49</v>
      </c>
      <c r="C57" s="151"/>
      <c r="D57" s="15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65"/>
      <c r="R57" s="165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40" s="5" customFormat="1">
      <c r="A58" s="4"/>
      <c r="B58" s="86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0"/>
      <c r="R58" s="16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6"/>
      <c r="C59" s="34" t="s">
        <v>51</v>
      </c>
      <c r="D59" s="34"/>
      <c r="E59" s="61">
        <f>-TB!C275-E48</f>
        <v>0</v>
      </c>
      <c r="F59" s="61">
        <f>-TB!D275-F48</f>
        <v>0</v>
      </c>
      <c r="G59" s="61">
        <f>-TB!E275-G48</f>
        <v>0</v>
      </c>
      <c r="H59" s="61">
        <f>-TB!F275-H48</f>
        <v>0</v>
      </c>
      <c r="I59" s="61">
        <f>-TB!G275-I48</f>
        <v>0</v>
      </c>
      <c r="J59" s="61">
        <f>-TB!H275-J48</f>
        <v>0</v>
      </c>
      <c r="K59" s="61">
        <f>-TB!I275-K48</f>
        <v>0</v>
      </c>
      <c r="L59" s="61">
        <f>-TB!J275-L48</f>
        <v>0</v>
      </c>
      <c r="M59" s="61">
        <f>-TB!K275-M48</f>
        <v>0</v>
      </c>
      <c r="N59" s="61">
        <f>-TB!L275-N48</f>
        <v>0</v>
      </c>
      <c r="O59" s="61">
        <f>-TB!M275-O48</f>
        <v>0</v>
      </c>
      <c r="P59" s="61">
        <f>-TB!N275-P48</f>
        <v>0</v>
      </c>
      <c r="Q59" s="160"/>
      <c r="R59" s="160"/>
      <c r="S59" s="61">
        <f>-TB!Q275-S48</f>
        <v>0</v>
      </c>
      <c r="T59" s="61">
        <f>-TB!R275-T48</f>
        <v>0</v>
      </c>
      <c r="U59" s="61">
        <f>-TB!S275-U48</f>
        <v>0</v>
      </c>
      <c r="V59" s="61">
        <f>-TB!T275-V48</f>
        <v>0</v>
      </c>
      <c r="W59" s="61">
        <f>-TB!U275-W48</f>
        <v>0</v>
      </c>
      <c r="X59" s="61">
        <f>-TB!V275-X48</f>
        <v>0</v>
      </c>
      <c r="Y59" s="61">
        <f>-TB!W275-Y48</f>
        <v>0</v>
      </c>
      <c r="Z59" s="61">
        <f>-TB!X275-Z48</f>
        <v>0</v>
      </c>
      <c r="AA59" s="61">
        <f>-TB!Y275-AA48</f>
        <v>0</v>
      </c>
      <c r="AB59" s="61">
        <f>-TB!Z275-AB48</f>
        <v>0</v>
      </c>
      <c r="AC59" s="61">
        <f>-TB!AA275-AC48</f>
        <v>0</v>
      </c>
      <c r="AD59" s="61">
        <f>-TB!AB275-AD48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1"/>
      <c r="C60" s="155" t="s">
        <v>52</v>
      </c>
      <c r="D60" s="155"/>
      <c r="E60" s="64">
        <f>-TB!C271-E49</f>
        <v>1348894.43</v>
      </c>
      <c r="F60" s="64">
        <f>-TB!D271-F49</f>
        <v>1348894.43</v>
      </c>
      <c r="G60" s="64">
        <f>-TB!E271-G49</f>
        <v>1179803.02</v>
      </c>
      <c r="H60" s="64">
        <f>-TB!F271-H49</f>
        <v>1179803.02</v>
      </c>
      <c r="I60" s="64">
        <f>-TB!G271-I49</f>
        <v>1179803.02</v>
      </c>
      <c r="J60" s="64">
        <f>-TB!H271-J49</f>
        <v>1008589.14</v>
      </c>
      <c r="K60" s="64">
        <f>-TB!I271-K49</f>
        <v>1008589.14</v>
      </c>
      <c r="L60" s="64">
        <f>-TB!J271-L49</f>
        <v>1008589.14</v>
      </c>
      <c r="M60" s="64">
        <f>-TB!K271-M49</f>
        <v>1008589.14</v>
      </c>
      <c r="N60" s="64">
        <f>-TB!L271-N49</f>
        <v>1008589.14</v>
      </c>
      <c r="O60" s="64">
        <f>-TB!M271-O49</f>
        <v>1008589.14</v>
      </c>
      <c r="P60" s="64">
        <f>-TB!N271-P49</f>
        <v>1008589.14</v>
      </c>
      <c r="Q60" s="160"/>
      <c r="R60" s="160"/>
      <c r="S60" s="64">
        <f>-TB!Q271-S49</f>
        <v>687022.01</v>
      </c>
      <c r="T60" s="64">
        <f>-TB!R271-T49</f>
        <v>687022.01</v>
      </c>
      <c r="U60" s="64">
        <f>-TB!S271-U49</f>
        <v>506610.15</v>
      </c>
      <c r="V60" s="64">
        <f>-TB!T271-V49</f>
        <v>506610.15</v>
      </c>
      <c r="W60" s="64">
        <f>-TB!U271-W49</f>
        <v>506610.15</v>
      </c>
      <c r="X60" s="64">
        <f>-TB!V271-X49</f>
        <v>323933.73</v>
      </c>
      <c r="Y60" s="64">
        <f>-TB!W271-Y49</f>
        <v>323933.73</v>
      </c>
      <c r="Z60" s="64">
        <f>-TB!X271-Z49</f>
        <v>323933.73</v>
      </c>
      <c r="AA60" s="64">
        <f>-TB!Y271-AA49</f>
        <v>138964.34</v>
      </c>
      <c r="AB60" s="64">
        <f>-TB!Z271-AB49</f>
        <v>138964.34</v>
      </c>
      <c r="AC60" s="64">
        <f>-TB!AA271-AC49</f>
        <v>138964.34</v>
      </c>
      <c r="AD60" s="64">
        <f>-TB!AB271-AD49</f>
        <v>1348894.43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6"/>
      <c r="C61" s="34" t="s">
        <v>53</v>
      </c>
      <c r="D61" s="34"/>
      <c r="E61" s="2">
        <f>-TB!C333</f>
        <v>0</v>
      </c>
      <c r="F61" s="2">
        <f>-TB!D333</f>
        <v>0</v>
      </c>
      <c r="G61" s="2">
        <f>-TB!E333</f>
        <v>0</v>
      </c>
      <c r="H61" s="2">
        <f>-TB!F333</f>
        <v>0</v>
      </c>
      <c r="I61" s="2">
        <f>-TB!G333</f>
        <v>0</v>
      </c>
      <c r="J61" s="2">
        <f>-TB!H333</f>
        <v>0</v>
      </c>
      <c r="K61" s="2">
        <f>-TB!I333</f>
        <v>0</v>
      </c>
      <c r="L61" s="2">
        <f>-TB!J333</f>
        <v>0</v>
      </c>
      <c r="M61" s="2">
        <f>-TB!K333</f>
        <v>0</v>
      </c>
      <c r="N61" s="2">
        <f>-TB!L333</f>
        <v>0</v>
      </c>
      <c r="O61" s="2">
        <f>-TB!M333</f>
        <v>0</v>
      </c>
      <c r="P61" s="2">
        <f>-TB!N333</f>
        <v>0</v>
      </c>
      <c r="Q61" s="160"/>
      <c r="R61" s="160"/>
      <c r="S61" s="2">
        <f>-TB!Q333</f>
        <v>0</v>
      </c>
      <c r="T61" s="2">
        <f>-TB!R333</f>
        <v>0</v>
      </c>
      <c r="U61" s="2">
        <f>-TB!S333</f>
        <v>0</v>
      </c>
      <c r="V61" s="2">
        <f>-TB!T333</f>
        <v>0</v>
      </c>
      <c r="W61" s="2">
        <f>-TB!U333</f>
        <v>0</v>
      </c>
      <c r="X61" s="2">
        <f>-TB!V333</f>
        <v>0</v>
      </c>
      <c r="Y61" s="2">
        <f>-TB!W333</f>
        <v>0</v>
      </c>
      <c r="Z61" s="2">
        <f>-TB!X333</f>
        <v>0</v>
      </c>
      <c r="AA61" s="2">
        <f>-TB!Y333</f>
        <v>0</v>
      </c>
      <c r="AB61" s="2">
        <f>-TB!Z333</f>
        <v>0</v>
      </c>
      <c r="AC61" s="2">
        <f>-TB!AA333</f>
        <v>0</v>
      </c>
      <c r="AD61" s="2">
        <f>-TB!AB333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6"/>
      <c r="C62" s="34" t="s">
        <v>54</v>
      </c>
      <c r="D62" s="34"/>
      <c r="E62" s="2">
        <f>-TB!C337</f>
        <v>0</v>
      </c>
      <c r="F62" s="2">
        <f>-TB!D337</f>
        <v>0</v>
      </c>
      <c r="G62" s="2">
        <f>-TB!E337</f>
        <v>0</v>
      </c>
      <c r="H62" s="2">
        <f>-TB!F337</f>
        <v>0</v>
      </c>
      <c r="I62" s="2">
        <f>-TB!G337</f>
        <v>0</v>
      </c>
      <c r="J62" s="2">
        <f>-TB!H337</f>
        <v>0</v>
      </c>
      <c r="K62" s="2">
        <f>-TB!I337</f>
        <v>0</v>
      </c>
      <c r="L62" s="2">
        <f>-TB!J337</f>
        <v>0</v>
      </c>
      <c r="M62" s="2">
        <f>-TB!K337</f>
        <v>0</v>
      </c>
      <c r="N62" s="2">
        <f>-TB!L337</f>
        <v>0</v>
      </c>
      <c r="O62" s="2">
        <f>-TB!M337</f>
        <v>0</v>
      </c>
      <c r="P62" s="2">
        <f>-TB!N337</f>
        <v>0</v>
      </c>
      <c r="Q62" s="160"/>
      <c r="R62" s="160"/>
      <c r="S62" s="2">
        <f>-TB!Q337</f>
        <v>0</v>
      </c>
      <c r="T62" s="2">
        <f>-TB!R337</f>
        <v>0</v>
      </c>
      <c r="U62" s="2">
        <f>-TB!S337</f>
        <v>0</v>
      </c>
      <c r="V62" s="2">
        <f>-TB!T337</f>
        <v>0</v>
      </c>
      <c r="W62" s="2">
        <f>-TB!U337</f>
        <v>0</v>
      </c>
      <c r="X62" s="2">
        <f>-TB!V337</f>
        <v>0</v>
      </c>
      <c r="Y62" s="2">
        <f>-TB!W337</f>
        <v>0</v>
      </c>
      <c r="Z62" s="2">
        <f>-TB!X337</f>
        <v>0</v>
      </c>
      <c r="AA62" s="2">
        <f>-TB!Y337</f>
        <v>0</v>
      </c>
      <c r="AB62" s="2">
        <f>-TB!Z337</f>
        <v>0</v>
      </c>
      <c r="AC62" s="2">
        <f>-TB!AA337</f>
        <v>0</v>
      </c>
      <c r="AD62" s="2">
        <f>-TB!AB337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6"/>
      <c r="C63" s="34" t="s">
        <v>55</v>
      </c>
      <c r="D63" s="34"/>
      <c r="E63" s="2">
        <f>-TB!C341</f>
        <v>0</v>
      </c>
      <c r="F63" s="2">
        <f>-TB!D341</f>
        <v>0</v>
      </c>
      <c r="G63" s="2">
        <f>-TB!E341</f>
        <v>0</v>
      </c>
      <c r="H63" s="2">
        <f>-TB!F341</f>
        <v>0</v>
      </c>
      <c r="I63" s="2">
        <f>-TB!G341</f>
        <v>0</v>
      </c>
      <c r="J63" s="2">
        <f>-TB!H341</f>
        <v>0</v>
      </c>
      <c r="K63" s="2">
        <f>-TB!I341</f>
        <v>0</v>
      </c>
      <c r="L63" s="2">
        <f>-TB!J341</f>
        <v>0</v>
      </c>
      <c r="M63" s="2">
        <f>-TB!K341</f>
        <v>0</v>
      </c>
      <c r="N63" s="2">
        <f>-TB!L341</f>
        <v>0</v>
      </c>
      <c r="O63" s="2">
        <f>-TB!M341</f>
        <v>0</v>
      </c>
      <c r="P63" s="2">
        <f>-TB!N341</f>
        <v>0</v>
      </c>
      <c r="Q63" s="160"/>
      <c r="R63" s="160"/>
      <c r="S63" s="2">
        <f>-TB!Q341</f>
        <v>0</v>
      </c>
      <c r="T63" s="2">
        <f>-TB!R341</f>
        <v>0</v>
      </c>
      <c r="U63" s="2">
        <f>-TB!S341</f>
        <v>0</v>
      </c>
      <c r="V63" s="2">
        <f>-TB!T341</f>
        <v>0</v>
      </c>
      <c r="W63" s="2">
        <f>-TB!U341</f>
        <v>0</v>
      </c>
      <c r="X63" s="2">
        <f>-TB!V341</f>
        <v>0</v>
      </c>
      <c r="Y63" s="2">
        <f>-TB!W341</f>
        <v>0</v>
      </c>
      <c r="Z63" s="2">
        <f>-TB!X341</f>
        <v>0</v>
      </c>
      <c r="AA63" s="2">
        <f>-TB!Y341</f>
        <v>0</v>
      </c>
      <c r="AB63" s="2">
        <f>-TB!Z341</f>
        <v>0</v>
      </c>
      <c r="AC63" s="2">
        <f>-TB!AA341</f>
        <v>0</v>
      </c>
      <c r="AD63" s="2">
        <f>-TB!AB341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1"/>
      <c r="C64" s="155" t="s">
        <v>56</v>
      </c>
      <c r="D64" s="155"/>
      <c r="E64" s="9">
        <f>-TB!C345</f>
        <v>0</v>
      </c>
      <c r="F64" s="9">
        <f>-TB!D345</f>
        <v>0</v>
      </c>
      <c r="G64" s="9">
        <f>-TB!E345</f>
        <v>0</v>
      </c>
      <c r="H64" s="9">
        <f>-TB!F345</f>
        <v>0</v>
      </c>
      <c r="I64" s="9">
        <f>-TB!G345</f>
        <v>0</v>
      </c>
      <c r="J64" s="9">
        <f>-TB!H345</f>
        <v>0</v>
      </c>
      <c r="K64" s="9">
        <f>-TB!I345</f>
        <v>0</v>
      </c>
      <c r="L64" s="9">
        <f>-TB!J345</f>
        <v>0</v>
      </c>
      <c r="M64" s="9">
        <f>-TB!K345</f>
        <v>0</v>
      </c>
      <c r="N64" s="9">
        <f>-TB!L345</f>
        <v>0</v>
      </c>
      <c r="O64" s="9">
        <f>-TB!M345</f>
        <v>0</v>
      </c>
      <c r="P64" s="9">
        <f>-TB!N345</f>
        <v>0</v>
      </c>
      <c r="Q64" s="160"/>
      <c r="R64" s="160"/>
      <c r="S64" s="9">
        <f>-TB!Q345</f>
        <v>0</v>
      </c>
      <c r="T64" s="9">
        <f>-TB!R345</f>
        <v>0</v>
      </c>
      <c r="U64" s="9">
        <f>-TB!S345</f>
        <v>0</v>
      </c>
      <c r="V64" s="9">
        <f>-TB!T345</f>
        <v>0</v>
      </c>
      <c r="W64" s="9">
        <f>-TB!U345</f>
        <v>0</v>
      </c>
      <c r="X64" s="9">
        <f>-TB!V345</f>
        <v>0</v>
      </c>
      <c r="Y64" s="9">
        <f>-TB!W345</f>
        <v>0</v>
      </c>
      <c r="Z64" s="9">
        <f>-TB!X345</f>
        <v>0</v>
      </c>
      <c r="AA64" s="9">
        <f>-TB!Y345</f>
        <v>0</v>
      </c>
      <c r="AB64" s="9">
        <f>-TB!Z345</f>
        <v>0</v>
      </c>
      <c r="AC64" s="9">
        <f>-TB!AA345</f>
        <v>0</v>
      </c>
      <c r="AD64" s="9">
        <f>-TB!AB345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90"/>
      <c r="C65" s="156" t="s">
        <v>57</v>
      </c>
      <c r="D65" s="156"/>
      <c r="E65" s="9">
        <f>-TB!C349</f>
        <v>0</v>
      </c>
      <c r="F65" s="9">
        <f>-TB!D349</f>
        <v>0</v>
      </c>
      <c r="G65" s="9">
        <f>-TB!E349</f>
        <v>0</v>
      </c>
      <c r="H65" s="9">
        <f>-TB!F349</f>
        <v>0</v>
      </c>
      <c r="I65" s="9">
        <f>-TB!G349</f>
        <v>0</v>
      </c>
      <c r="J65" s="9">
        <f>-TB!H349</f>
        <v>0</v>
      </c>
      <c r="K65" s="9">
        <f>-TB!I349</f>
        <v>0</v>
      </c>
      <c r="L65" s="9">
        <f>-TB!J349</f>
        <v>0</v>
      </c>
      <c r="M65" s="9">
        <f>-TB!K349</f>
        <v>0</v>
      </c>
      <c r="N65" s="9">
        <f>-TB!L349</f>
        <v>0</v>
      </c>
      <c r="O65" s="9">
        <f>-TB!M349</f>
        <v>0</v>
      </c>
      <c r="P65" s="9">
        <f>-TB!N349</f>
        <v>0</v>
      </c>
      <c r="Q65" s="160"/>
      <c r="R65" s="160"/>
      <c r="S65" s="9">
        <f>-TB!Q349</f>
        <v>0</v>
      </c>
      <c r="T65" s="9">
        <f>-TB!R349</f>
        <v>0</v>
      </c>
      <c r="U65" s="9">
        <f>-TB!S349</f>
        <v>0</v>
      </c>
      <c r="V65" s="9">
        <f>-TB!T349</f>
        <v>0</v>
      </c>
      <c r="W65" s="9">
        <f>-TB!U349</f>
        <v>0</v>
      </c>
      <c r="X65" s="9">
        <f>-TB!V349</f>
        <v>0</v>
      </c>
      <c r="Y65" s="9">
        <f>-TB!W349</f>
        <v>0</v>
      </c>
      <c r="Z65" s="9">
        <f>-TB!X349</f>
        <v>0</v>
      </c>
      <c r="AA65" s="9">
        <f>-TB!Y349</f>
        <v>0</v>
      </c>
      <c r="AB65" s="9">
        <f>-TB!Z349</f>
        <v>0</v>
      </c>
      <c r="AC65" s="9">
        <f>-TB!AA349</f>
        <v>0</v>
      </c>
      <c r="AD65" s="9">
        <f>-TB!AB349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90"/>
      <c r="C66" s="156" t="s">
        <v>58</v>
      </c>
      <c r="D66" s="156"/>
      <c r="E66" s="65">
        <f>-TB!C353</f>
        <v>0</v>
      </c>
      <c r="F66" s="65">
        <f>-TB!D353</f>
        <v>0</v>
      </c>
      <c r="G66" s="65">
        <f>-TB!E353</f>
        <v>0</v>
      </c>
      <c r="H66" s="65">
        <f>-TB!F353</f>
        <v>0</v>
      </c>
      <c r="I66" s="65">
        <f>-TB!G353</f>
        <v>0</v>
      </c>
      <c r="J66" s="65">
        <f>-TB!H353</f>
        <v>0</v>
      </c>
      <c r="K66" s="65">
        <f>-TB!I353</f>
        <v>0</v>
      </c>
      <c r="L66" s="65">
        <f>-TB!J353</f>
        <v>0</v>
      </c>
      <c r="M66" s="65">
        <f>-TB!K353</f>
        <v>0</v>
      </c>
      <c r="N66" s="65">
        <f>-TB!L353</f>
        <v>0</v>
      </c>
      <c r="O66" s="65">
        <f>-TB!M353</f>
        <v>0</v>
      </c>
      <c r="P66" s="65">
        <f>-TB!N353</f>
        <v>0</v>
      </c>
      <c r="Q66" s="160"/>
      <c r="R66" s="160"/>
      <c r="S66" s="65">
        <f>-TB!Q353</f>
        <v>0</v>
      </c>
      <c r="T66" s="65">
        <f>-TB!R353</f>
        <v>0</v>
      </c>
      <c r="U66" s="65">
        <f>-TB!S353</f>
        <v>0</v>
      </c>
      <c r="V66" s="65">
        <f>-TB!T353</f>
        <v>0</v>
      </c>
      <c r="W66" s="65">
        <f>-TB!U353</f>
        <v>0</v>
      </c>
      <c r="X66" s="65">
        <f>-TB!V353</f>
        <v>0</v>
      </c>
      <c r="Y66" s="65">
        <f>-TB!W353</f>
        <v>0</v>
      </c>
      <c r="Z66" s="65">
        <f>-TB!X353</f>
        <v>0</v>
      </c>
      <c r="AA66" s="65">
        <f>-TB!Y353</f>
        <v>0</v>
      </c>
      <c r="AB66" s="65">
        <f>-TB!Z353</f>
        <v>0</v>
      </c>
      <c r="AC66" s="65">
        <f>-TB!AA353</f>
        <v>0</v>
      </c>
      <c r="AD66" s="65">
        <f>-TB!AB353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6"/>
      <c r="C67" s="34" t="s">
        <v>59</v>
      </c>
      <c r="D67" s="34"/>
      <c r="E67" s="2">
        <f>-TB!C357</f>
        <v>0</v>
      </c>
      <c r="F67" s="2">
        <f>-TB!D357</f>
        <v>0</v>
      </c>
      <c r="G67" s="2">
        <f>-TB!E357</f>
        <v>0</v>
      </c>
      <c r="H67" s="2">
        <f>-TB!F357</f>
        <v>0</v>
      </c>
      <c r="I67" s="2">
        <f>-TB!G357</f>
        <v>0</v>
      </c>
      <c r="J67" s="2">
        <f>-TB!H357</f>
        <v>0</v>
      </c>
      <c r="K67" s="2">
        <f>-TB!I357</f>
        <v>0</v>
      </c>
      <c r="L67" s="2">
        <f>-TB!J357</f>
        <v>0</v>
      </c>
      <c r="M67" s="2">
        <f>-TB!K357</f>
        <v>0</v>
      </c>
      <c r="N67" s="2">
        <f>-TB!L357</f>
        <v>0</v>
      </c>
      <c r="O67" s="2">
        <f>-TB!M357</f>
        <v>0</v>
      </c>
      <c r="P67" s="2">
        <f>-TB!N357</f>
        <v>0</v>
      </c>
      <c r="Q67" s="160"/>
      <c r="R67" s="160"/>
      <c r="S67" s="2">
        <f>-TB!Q357</f>
        <v>0</v>
      </c>
      <c r="T67" s="2">
        <f>-TB!R357</f>
        <v>0</v>
      </c>
      <c r="U67" s="2">
        <f>-TB!S357</f>
        <v>0</v>
      </c>
      <c r="V67" s="2">
        <f>-TB!T357</f>
        <v>0</v>
      </c>
      <c r="W67" s="2">
        <f>-TB!U357</f>
        <v>0</v>
      </c>
      <c r="X67" s="2">
        <f>-TB!V357</f>
        <v>0</v>
      </c>
      <c r="Y67" s="2">
        <f>-TB!W357</f>
        <v>0</v>
      </c>
      <c r="Z67" s="2">
        <f>-TB!X357</f>
        <v>0</v>
      </c>
      <c r="AA67" s="2">
        <f>-TB!Y357</f>
        <v>0</v>
      </c>
      <c r="AB67" s="2">
        <f>-TB!Z357</f>
        <v>0</v>
      </c>
      <c r="AC67" s="2">
        <f>-TB!AA357</f>
        <v>0</v>
      </c>
      <c r="AD67" s="2">
        <f>-TB!AB357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6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0"/>
      <c r="R68" s="160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1" customFormat="1">
      <c r="A69" s="68"/>
      <c r="B69" s="85" t="s">
        <v>60</v>
      </c>
      <c r="C69" s="149"/>
      <c r="D69" s="149"/>
      <c r="E69" s="78">
        <f>SUM(E58:E68)</f>
        <v>1348894.43</v>
      </c>
      <c r="F69" s="78">
        <f t="shared" ref="F69:P69" si="10">SUM(F58:F68)</f>
        <v>1348894.43</v>
      </c>
      <c r="G69" s="78">
        <f t="shared" si="10"/>
        <v>1179803.02</v>
      </c>
      <c r="H69" s="78">
        <f t="shared" si="10"/>
        <v>1179803.02</v>
      </c>
      <c r="I69" s="78">
        <f t="shared" si="10"/>
        <v>1179803.02</v>
      </c>
      <c r="J69" s="78">
        <f t="shared" si="10"/>
        <v>1008589.14</v>
      </c>
      <c r="K69" s="78">
        <f t="shared" si="10"/>
        <v>1008589.14</v>
      </c>
      <c r="L69" s="78">
        <f t="shared" si="10"/>
        <v>1008589.14</v>
      </c>
      <c r="M69" s="78">
        <f t="shared" si="10"/>
        <v>1008589.14</v>
      </c>
      <c r="N69" s="78">
        <f t="shared" si="10"/>
        <v>1008589.14</v>
      </c>
      <c r="O69" s="78">
        <f t="shared" si="10"/>
        <v>1008589.14</v>
      </c>
      <c r="P69" s="78">
        <f t="shared" si="10"/>
        <v>1008589.14</v>
      </c>
      <c r="Q69" s="169"/>
      <c r="R69" s="169"/>
      <c r="S69" s="78">
        <f>SUM(S58:S68)</f>
        <v>687022.01</v>
      </c>
      <c r="T69" s="78">
        <f t="shared" ref="T69:AD69" si="11">SUM(T58:T68)</f>
        <v>687022.01</v>
      </c>
      <c r="U69" s="78">
        <f t="shared" si="11"/>
        <v>506610.15</v>
      </c>
      <c r="V69" s="78">
        <f t="shared" si="11"/>
        <v>506610.15</v>
      </c>
      <c r="W69" s="78">
        <f t="shared" si="11"/>
        <v>506610.15</v>
      </c>
      <c r="X69" s="78">
        <f t="shared" si="11"/>
        <v>323933.73</v>
      </c>
      <c r="Y69" s="78">
        <f t="shared" si="11"/>
        <v>323933.73</v>
      </c>
      <c r="Z69" s="78">
        <f t="shared" si="11"/>
        <v>323933.73</v>
      </c>
      <c r="AA69" s="78">
        <f t="shared" si="11"/>
        <v>138964.34</v>
      </c>
      <c r="AB69" s="78">
        <f t="shared" si="11"/>
        <v>138964.34</v>
      </c>
      <c r="AC69" s="78">
        <f t="shared" si="11"/>
        <v>138964.34</v>
      </c>
      <c r="AD69" s="78">
        <f t="shared" si="11"/>
        <v>1348894.43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pans="1:40" s="74" customFormat="1" ht="13.3" thickBot="1">
      <c r="A70" s="72"/>
      <c r="B70" s="110" t="s">
        <v>61</v>
      </c>
      <c r="C70" s="152"/>
      <c r="D70" s="152"/>
      <c r="E70" s="79">
        <f>E69+E55</f>
        <v>16802599.600000001</v>
      </c>
      <c r="F70" s="79">
        <f t="shared" ref="F70:P70" si="12">F69+F55</f>
        <v>12665755.029999999</v>
      </c>
      <c r="G70" s="79">
        <f t="shared" si="12"/>
        <v>15036419.219999999</v>
      </c>
      <c r="H70" s="115">
        <f t="shared" si="12"/>
        <v>14147847.449999999</v>
      </c>
      <c r="I70" s="79">
        <f t="shared" si="12"/>
        <v>15121057.199999999</v>
      </c>
      <c r="J70" s="79">
        <f t="shared" si="12"/>
        <v>14002871.440000001</v>
      </c>
      <c r="K70" s="79">
        <f t="shared" si="12"/>
        <v>14002871.440000001</v>
      </c>
      <c r="L70" s="79">
        <f t="shared" si="12"/>
        <v>14002871.440000001</v>
      </c>
      <c r="M70" s="79">
        <f t="shared" si="12"/>
        <v>14002871.440000001</v>
      </c>
      <c r="N70" s="79">
        <f t="shared" si="12"/>
        <v>14002871.440000001</v>
      </c>
      <c r="O70" s="79">
        <f t="shared" si="12"/>
        <v>14002871.440000001</v>
      </c>
      <c r="P70" s="79">
        <f t="shared" si="12"/>
        <v>14002871.440000001</v>
      </c>
      <c r="Q70" s="168"/>
      <c r="R70" s="168"/>
      <c r="S70" s="79">
        <f>S69+S55</f>
        <v>9777121.1399999987</v>
      </c>
      <c r="T70" s="79">
        <f t="shared" ref="T70:AD70" si="13">T69+T55</f>
        <v>10144332.18</v>
      </c>
      <c r="U70" s="79">
        <f t="shared" si="13"/>
        <v>7843812.2300000004</v>
      </c>
      <c r="V70" s="79">
        <f t="shared" si="13"/>
        <v>10164556.57</v>
      </c>
      <c r="W70" s="79">
        <f t="shared" si="13"/>
        <v>11195419.789999999</v>
      </c>
      <c r="X70" s="79">
        <f t="shared" si="13"/>
        <v>11936260.770000001</v>
      </c>
      <c r="Y70" s="79">
        <f t="shared" si="13"/>
        <v>9336271.6500000004</v>
      </c>
      <c r="Z70" s="79">
        <f t="shared" si="13"/>
        <v>10407279.060000001</v>
      </c>
      <c r="AA70" s="79">
        <f t="shared" si="13"/>
        <v>14661670.280000001</v>
      </c>
      <c r="AB70" s="79">
        <f t="shared" si="13"/>
        <v>13087035.779999999</v>
      </c>
      <c r="AC70" s="79">
        <f t="shared" si="13"/>
        <v>18533045.539999999</v>
      </c>
      <c r="AD70" s="79">
        <f t="shared" si="13"/>
        <v>19943335.580000002</v>
      </c>
      <c r="AE70" s="73"/>
      <c r="AF70" s="73"/>
      <c r="AG70" s="73"/>
      <c r="AH70" s="73"/>
      <c r="AI70" s="73"/>
      <c r="AJ70" s="73"/>
      <c r="AK70" s="73"/>
      <c r="AL70" s="73"/>
      <c r="AM70" s="73"/>
      <c r="AN70" s="73"/>
    </row>
    <row r="71" spans="1:40" s="5" customFormat="1">
      <c r="A71" s="4"/>
      <c r="B71" s="86"/>
      <c r="C71" s="34"/>
      <c r="D71" s="3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60"/>
      <c r="R71" s="160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4" customFormat="1">
      <c r="A72" s="73"/>
      <c r="B72" s="88" t="s">
        <v>62</v>
      </c>
      <c r="C72" s="152"/>
      <c r="D72" s="152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64"/>
      <c r="R72" s="164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  <c r="AN72" s="73"/>
    </row>
    <row r="73" spans="1:40" s="5" customFormat="1">
      <c r="A73" s="4"/>
      <c r="B73" s="86"/>
      <c r="C73" s="34" t="s">
        <v>63</v>
      </c>
      <c r="D73" s="34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60"/>
      <c r="R73" s="160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6"/>
      <c r="C74" s="34" t="s">
        <v>64</v>
      </c>
      <c r="D74" s="34"/>
      <c r="E74" s="61">
        <f>-TB!C359</f>
        <v>500000</v>
      </c>
      <c r="F74" s="61">
        <f>-TB!D359</f>
        <v>500000</v>
      </c>
      <c r="G74" s="61">
        <f>-TB!E359</f>
        <v>500000</v>
      </c>
      <c r="H74" s="61">
        <f>-TB!F359</f>
        <v>500000</v>
      </c>
      <c r="I74" s="61">
        <f>-TB!G359</f>
        <v>500000</v>
      </c>
      <c r="J74" s="61">
        <f>-TB!H359</f>
        <v>500000</v>
      </c>
      <c r="K74" s="61">
        <f>-TB!I359</f>
        <v>500000</v>
      </c>
      <c r="L74" s="61">
        <f>-TB!J359</f>
        <v>500000</v>
      </c>
      <c r="M74" s="61">
        <f>-TB!K359</f>
        <v>500000</v>
      </c>
      <c r="N74" s="61">
        <f>-TB!L359</f>
        <v>500000</v>
      </c>
      <c r="O74" s="61">
        <f>-TB!M359</f>
        <v>500000</v>
      </c>
      <c r="P74" s="61">
        <f>-TB!N359</f>
        <v>500000</v>
      </c>
      <c r="Q74" s="160"/>
      <c r="R74" s="160"/>
      <c r="S74" s="61">
        <f>-TB!Q359</f>
        <v>500000</v>
      </c>
      <c r="T74" s="61">
        <f>-TB!R359</f>
        <v>500000</v>
      </c>
      <c r="U74" s="61">
        <f>-TB!S359</f>
        <v>500000</v>
      </c>
      <c r="V74" s="61">
        <f>-TB!T359</f>
        <v>500000</v>
      </c>
      <c r="W74" s="61">
        <f>-TB!U359</f>
        <v>500000</v>
      </c>
      <c r="X74" s="61">
        <f>-TB!V359</f>
        <v>500000</v>
      </c>
      <c r="Y74" s="61">
        <f>-TB!W359</f>
        <v>500000</v>
      </c>
      <c r="Z74" s="61">
        <f>-TB!X359</f>
        <v>500000</v>
      </c>
      <c r="AA74" s="61">
        <f>-TB!Y359</f>
        <v>500000</v>
      </c>
      <c r="AB74" s="61">
        <f>-TB!Z359</f>
        <v>500000</v>
      </c>
      <c r="AC74" s="61">
        <f>-TB!AA359</f>
        <v>500000</v>
      </c>
      <c r="AD74" s="61">
        <f>-TB!AB359</f>
        <v>500000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6"/>
      <c r="C75" s="34" t="s">
        <v>495</v>
      </c>
      <c r="D75" s="34"/>
      <c r="E75" s="61">
        <f>-TB!C360</f>
        <v>0</v>
      </c>
      <c r="F75" s="61">
        <f>-TB!D360</f>
        <v>0</v>
      </c>
      <c r="G75" s="61">
        <f>-TB!E360</f>
        <v>0</v>
      </c>
      <c r="H75" s="61">
        <f>-TB!F360</f>
        <v>0</v>
      </c>
      <c r="I75" s="61">
        <f>-TB!G360</f>
        <v>0</v>
      </c>
      <c r="J75" s="61">
        <f>-TB!H360</f>
        <v>0</v>
      </c>
      <c r="K75" s="61">
        <f>-TB!I360</f>
        <v>0</v>
      </c>
      <c r="L75" s="61">
        <f>-TB!J360</f>
        <v>0</v>
      </c>
      <c r="M75" s="61">
        <f>-TB!K360</f>
        <v>0</v>
      </c>
      <c r="N75" s="61">
        <f>-TB!L360</f>
        <v>0</v>
      </c>
      <c r="O75" s="61">
        <f>-TB!M360</f>
        <v>0</v>
      </c>
      <c r="P75" s="61">
        <f>-TB!N360</f>
        <v>0</v>
      </c>
      <c r="Q75" s="160"/>
      <c r="R75" s="160"/>
      <c r="S75" s="61">
        <f>-TB!Q360</f>
        <v>0</v>
      </c>
      <c r="T75" s="61">
        <f>-TB!R360</f>
        <v>0</v>
      </c>
      <c r="U75" s="61">
        <f>-TB!S360</f>
        <v>0</v>
      </c>
      <c r="V75" s="61">
        <f>-TB!T360</f>
        <v>0</v>
      </c>
      <c r="W75" s="61">
        <f>-TB!U360</f>
        <v>0</v>
      </c>
      <c r="X75" s="61">
        <f>-TB!V360</f>
        <v>0</v>
      </c>
      <c r="Y75" s="61">
        <f>-TB!W360</f>
        <v>0</v>
      </c>
      <c r="Z75" s="61">
        <f>-TB!X360</f>
        <v>0</v>
      </c>
      <c r="AA75" s="61">
        <f>-TB!Y360</f>
        <v>0</v>
      </c>
      <c r="AB75" s="61">
        <f>-TB!Z360</f>
        <v>0</v>
      </c>
      <c r="AC75" s="61">
        <f>-TB!AA360</f>
        <v>0</v>
      </c>
      <c r="AD75" s="61">
        <f>-TB!AB360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6"/>
      <c r="C76" s="34" t="s">
        <v>65</v>
      </c>
      <c r="E76" s="61">
        <f>-TB!C361</f>
        <v>0</v>
      </c>
      <c r="F76" s="61">
        <f>-TB!D361</f>
        <v>0</v>
      </c>
      <c r="G76" s="61">
        <f>-TB!E361</f>
        <v>0</v>
      </c>
      <c r="H76" s="61">
        <f>-TB!F361</f>
        <v>0</v>
      </c>
      <c r="I76" s="61">
        <f>-TB!G361</f>
        <v>0</v>
      </c>
      <c r="J76" s="61">
        <f>-TB!H361</f>
        <v>0</v>
      </c>
      <c r="K76" s="61">
        <f>-TB!I361</f>
        <v>0</v>
      </c>
      <c r="L76" s="61">
        <f>-TB!J361</f>
        <v>0</v>
      </c>
      <c r="M76" s="61">
        <f>-TB!K361</f>
        <v>0</v>
      </c>
      <c r="N76" s="61">
        <f>-TB!L361</f>
        <v>0</v>
      </c>
      <c r="O76" s="61">
        <f>-TB!M361</f>
        <v>0</v>
      </c>
      <c r="P76" s="61">
        <f>-TB!N361</f>
        <v>0</v>
      </c>
      <c r="S76" s="61">
        <f>-TB!Q361</f>
        <v>0</v>
      </c>
      <c r="T76" s="61">
        <f>-TB!R361</f>
        <v>0</v>
      </c>
      <c r="U76" s="61">
        <f>-TB!S361</f>
        <v>0</v>
      </c>
      <c r="V76" s="61">
        <f>-TB!T361</f>
        <v>0</v>
      </c>
      <c r="W76" s="61">
        <f>-TB!U361</f>
        <v>0</v>
      </c>
      <c r="X76" s="61">
        <f>-TB!V361</f>
        <v>0</v>
      </c>
      <c r="Y76" s="61">
        <f>-TB!W361</f>
        <v>0</v>
      </c>
      <c r="Z76" s="61">
        <f>-TB!X361</f>
        <v>0</v>
      </c>
      <c r="AA76" s="61">
        <f>-TB!Y361</f>
        <v>0</v>
      </c>
      <c r="AB76" s="61">
        <f>-TB!Z361</f>
        <v>0</v>
      </c>
      <c r="AC76" s="61">
        <f>-TB!AA361</f>
        <v>0</v>
      </c>
      <c r="AD76" s="61">
        <f>-TB!AB361</f>
        <v>0</v>
      </c>
    </row>
    <row r="77" spans="1:40">
      <c r="A77" s="4"/>
      <c r="B77" s="92"/>
      <c r="C77" s="157" t="s">
        <v>66</v>
      </c>
      <c r="D77" s="157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0">
      <c r="A78" s="4"/>
      <c r="B78" s="86"/>
      <c r="D78" s="34" t="s">
        <v>67</v>
      </c>
      <c r="E78" s="61">
        <f>-TB!C362</f>
        <v>0</v>
      </c>
      <c r="F78" s="61">
        <f>-TB!D362</f>
        <v>0</v>
      </c>
      <c r="G78" s="61">
        <f>-TB!E362</f>
        <v>0</v>
      </c>
      <c r="H78" s="61">
        <f>-TB!F362</f>
        <v>0</v>
      </c>
      <c r="I78" s="61">
        <f>-TB!G362</f>
        <v>0</v>
      </c>
      <c r="J78" s="61">
        <f>-TB!H362</f>
        <v>0</v>
      </c>
      <c r="K78" s="61">
        <f>-TB!I362</f>
        <v>0</v>
      </c>
      <c r="L78" s="61">
        <f>-TB!J362</f>
        <v>0</v>
      </c>
      <c r="M78" s="61">
        <f>-TB!K362</f>
        <v>0</v>
      </c>
      <c r="N78" s="61">
        <f>-TB!L362</f>
        <v>0</v>
      </c>
      <c r="O78" s="61">
        <f>-TB!M362</f>
        <v>0</v>
      </c>
      <c r="P78" s="61">
        <f>-TB!N362</f>
        <v>0</v>
      </c>
      <c r="S78" s="61">
        <f>-TB!Q362</f>
        <v>0</v>
      </c>
      <c r="T78" s="61">
        <f>-TB!R362</f>
        <v>0</v>
      </c>
      <c r="U78" s="61">
        <f>-TB!S362</f>
        <v>0</v>
      </c>
      <c r="V78" s="61">
        <f>-TB!T362</f>
        <v>0</v>
      </c>
      <c r="W78" s="61">
        <f>-TB!U362</f>
        <v>0</v>
      </c>
      <c r="X78" s="61">
        <f>-TB!V362</f>
        <v>0</v>
      </c>
      <c r="Y78" s="61">
        <f>-TB!W362</f>
        <v>0</v>
      </c>
      <c r="Z78" s="61">
        <f>-TB!X362</f>
        <v>0</v>
      </c>
      <c r="AA78" s="61">
        <f>-TB!Y362</f>
        <v>0</v>
      </c>
      <c r="AB78" s="61">
        <f>-TB!Z362</f>
        <v>0</v>
      </c>
      <c r="AC78" s="61">
        <f>-TB!AA362</f>
        <v>0</v>
      </c>
      <c r="AD78" s="61">
        <f>-TB!AB362</f>
        <v>0</v>
      </c>
    </row>
    <row r="79" spans="1:40">
      <c r="A79" s="4"/>
      <c r="B79" s="86"/>
      <c r="D79" s="34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40">
      <c r="A80" s="4"/>
      <c r="B80" s="86"/>
      <c r="D80" s="34" t="s">
        <v>69</v>
      </c>
      <c r="E80" s="61">
        <f>-TB!C365+PL!D23</f>
        <v>3254378.0800000005</v>
      </c>
      <c r="F80" s="61">
        <f>E80+PL!E23</f>
        <v>4655692.080000001</v>
      </c>
      <c r="G80" s="61">
        <f>-TB!E365+PL!D23+PL!E23+PL!F23</f>
        <v>4953806.6899999995</v>
      </c>
      <c r="H80" s="61">
        <f>-TB!F365+PL!D23+PL!E23+PL!F23+PL!G23</f>
        <v>5972879.7200000025</v>
      </c>
      <c r="I80" s="61">
        <f>H80+PL!H23</f>
        <v>5268676.9900000021</v>
      </c>
      <c r="J80" s="61">
        <f>I80+PL!I23</f>
        <v>6039768.4600000009</v>
      </c>
      <c r="K80" s="61">
        <f>J80+PL!J23</f>
        <v>6039768.4600000009</v>
      </c>
      <c r="L80" s="61">
        <f>K80+PL!K23</f>
        <v>6039768.4600000009</v>
      </c>
      <c r="M80" s="61">
        <f>L80+PL!L23</f>
        <v>6039768.4600000009</v>
      </c>
      <c r="N80" s="61">
        <f>M80+PL!M23</f>
        <v>6039768.4600000009</v>
      </c>
      <c r="O80" s="61">
        <f>N80+PL!N23</f>
        <v>6039768.4600000009</v>
      </c>
      <c r="P80" s="61">
        <f>O80+PL!O23</f>
        <v>6039768.4600000009</v>
      </c>
      <c r="S80" s="61">
        <f>-TB!Q364-TB!Q365+PL!R23</f>
        <v>7617968.8399999989</v>
      </c>
      <c r="T80" s="61">
        <f>-TB!R365+PL!S23+PL!R23</f>
        <v>9136501.4300000016</v>
      </c>
      <c r="U80" s="61">
        <f>-TB!S365+PL!R23+PL!S23+PL!T23</f>
        <v>10926128.98</v>
      </c>
      <c r="V80" s="61">
        <f>-TB!T365+PL!R23+PL!S23+PL!T23+PL!U23</f>
        <v>11946898.65</v>
      </c>
      <c r="W80" s="61">
        <f>V80+PL!V23</f>
        <v>12897354.540000003</v>
      </c>
      <c r="X80" s="61">
        <f>-TB!V365+SUM(PL!R23:W23)</f>
        <v>13698227.550000001</v>
      </c>
      <c r="Y80" s="61">
        <f>-TB!W365+SUM(PL!$R$23:X23)</f>
        <v>13938604.550000001</v>
      </c>
      <c r="Z80" s="61">
        <f>-TB!X365+SUM(PL!$R$23:Y23)</f>
        <v>13153975.960000001</v>
      </c>
      <c r="AA80" s="61">
        <f>-TB!Y365+SUM(PL!$R$23:Z23)</f>
        <v>13137227.609999999</v>
      </c>
      <c r="AB80" s="61">
        <f>-TB!Z365+SUM(PL!$R$23:AA23)</f>
        <v>13507566.259999998</v>
      </c>
      <c r="AC80" s="61">
        <f>-TB!AA365+SUM(PL!$R$23:AB23)</f>
        <v>15920568.980000004</v>
      </c>
      <c r="AD80" s="61">
        <f>-TB!AB365+SUM(PL!$R$23:AC23)</f>
        <v>15451088.590000004</v>
      </c>
    </row>
    <row r="81" spans="1:40">
      <c r="A81" s="4"/>
      <c r="B81" s="86"/>
      <c r="D81" s="34" t="s">
        <v>70</v>
      </c>
      <c r="E81" s="61">
        <f>-TB!C260</f>
        <v>0</v>
      </c>
      <c r="F81" s="61">
        <f>-TB!D260</f>
        <v>0</v>
      </c>
      <c r="G81" s="61">
        <f>-TB!E260</f>
        <v>0</v>
      </c>
      <c r="H81" s="61">
        <f>-TB!F260</f>
        <v>0</v>
      </c>
      <c r="I81" s="61">
        <f>-TB!G260</f>
        <v>0</v>
      </c>
      <c r="J81" s="61">
        <f>-TB!H364</f>
        <v>0</v>
      </c>
      <c r="K81" s="61">
        <f>-TB!I364</f>
        <v>0</v>
      </c>
      <c r="L81" s="61">
        <f>-TB!J364</f>
        <v>0</v>
      </c>
      <c r="M81" s="61">
        <f>-TB!K364</f>
        <v>0</v>
      </c>
      <c r="N81" s="61">
        <f t="shared" ref="N81:P81" si="14">M81</f>
        <v>0</v>
      </c>
      <c r="O81" s="61">
        <f t="shared" si="14"/>
        <v>0</v>
      </c>
      <c r="P81" s="61">
        <f t="shared" si="14"/>
        <v>0</v>
      </c>
      <c r="S81" s="61">
        <f>-TB!Q260</f>
        <v>0</v>
      </c>
      <c r="T81" s="61">
        <f>-TB!R260</f>
        <v>0</v>
      </c>
      <c r="U81" s="61">
        <f>-TB!S260</f>
        <v>0</v>
      </c>
      <c r="V81" s="61">
        <f>-TB!T260</f>
        <v>0</v>
      </c>
      <c r="W81" s="61">
        <f>-TB!U260</f>
        <v>0</v>
      </c>
      <c r="X81" s="61">
        <f>-TB!V364</f>
        <v>-10000000</v>
      </c>
      <c r="Y81" s="61">
        <f>-TB!W364</f>
        <v>-10000000</v>
      </c>
      <c r="Z81" s="61">
        <f>-TB!X364</f>
        <v>-10000000</v>
      </c>
      <c r="AA81" s="61">
        <f>-TB!Y364</f>
        <v>-13000000</v>
      </c>
      <c r="AB81" s="61">
        <f t="shared" ref="AB81" si="15">AA81</f>
        <v>-13000000</v>
      </c>
      <c r="AC81" s="61">
        <f t="shared" ref="AC81" si="16">AB81</f>
        <v>-13000000</v>
      </c>
      <c r="AD81" s="61">
        <f t="shared" ref="AD81" si="17">AC81</f>
        <v>-13000000</v>
      </c>
    </row>
    <row r="82" spans="1:40">
      <c r="A82" s="4"/>
      <c r="B82" s="92"/>
      <c r="C82" s="157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40" s="1" customFormat="1">
      <c r="B83" s="92"/>
      <c r="C83" s="157" t="s">
        <v>72</v>
      </c>
      <c r="D83" s="157"/>
      <c r="E83" s="66">
        <f t="shared" ref="E83:G83" si="18">SUM(E74:E82)</f>
        <v>3754378.0800000005</v>
      </c>
      <c r="F83" s="66">
        <f t="shared" si="18"/>
        <v>5155692.080000001</v>
      </c>
      <c r="G83" s="66">
        <f t="shared" si="18"/>
        <v>5453806.6899999995</v>
      </c>
      <c r="H83" s="66">
        <f>SUM(H74:H82)</f>
        <v>6472879.7200000025</v>
      </c>
      <c r="I83" s="66">
        <f t="shared" ref="I83:P83" si="19">SUM(I74:I82)</f>
        <v>5768676.9900000021</v>
      </c>
      <c r="J83" s="66">
        <f t="shared" si="19"/>
        <v>6539768.4600000009</v>
      </c>
      <c r="K83" s="66">
        <f t="shared" si="19"/>
        <v>6539768.4600000009</v>
      </c>
      <c r="L83" s="66">
        <f t="shared" si="19"/>
        <v>6539768.4600000009</v>
      </c>
      <c r="M83" s="66">
        <f t="shared" si="19"/>
        <v>6539768.4600000009</v>
      </c>
      <c r="N83" s="66">
        <f t="shared" si="19"/>
        <v>6539768.4600000009</v>
      </c>
      <c r="O83" s="66">
        <f t="shared" si="19"/>
        <v>6539768.4600000009</v>
      </c>
      <c r="P83" s="66">
        <f t="shared" si="19"/>
        <v>6539768.4600000009</v>
      </c>
      <c r="Q83" s="170"/>
      <c r="R83" s="170"/>
      <c r="S83" s="66">
        <f t="shared" ref="S83:U83" si="20">SUM(S74:S82)</f>
        <v>8117968.8399999989</v>
      </c>
      <c r="T83" s="66">
        <f t="shared" si="20"/>
        <v>9636501.4300000016</v>
      </c>
      <c r="U83" s="66">
        <f t="shared" si="20"/>
        <v>11426128.98</v>
      </c>
      <c r="V83" s="66">
        <f>SUM(V74:V82)</f>
        <v>12446898.65</v>
      </c>
      <c r="W83" s="66">
        <f t="shared" ref="W83:AD83" si="21">SUM(W74:W82)</f>
        <v>13397354.540000003</v>
      </c>
      <c r="X83" s="66">
        <f t="shared" si="21"/>
        <v>4198227.5500000007</v>
      </c>
      <c r="Y83" s="66">
        <f t="shared" si="21"/>
        <v>4438604.5500000007</v>
      </c>
      <c r="Z83" s="66">
        <f t="shared" si="21"/>
        <v>3653975.9600000009</v>
      </c>
      <c r="AA83" s="66">
        <f t="shared" si="21"/>
        <v>637227.6099999994</v>
      </c>
      <c r="AB83" s="66">
        <f t="shared" si="21"/>
        <v>1007566.2599999979</v>
      </c>
      <c r="AC83" s="66">
        <f t="shared" si="21"/>
        <v>3420568.9800000042</v>
      </c>
      <c r="AD83" s="66">
        <f t="shared" si="21"/>
        <v>2951088.5900000036</v>
      </c>
    </row>
    <row r="84" spans="1:40" s="102" customFormat="1">
      <c r="B84" s="103"/>
      <c r="C84" s="158" t="s">
        <v>73</v>
      </c>
      <c r="D84" s="158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71"/>
      <c r="R84" s="171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40" s="74" customFormat="1">
      <c r="A85" s="72"/>
      <c r="B85" s="88" t="s">
        <v>74</v>
      </c>
      <c r="C85" s="152"/>
      <c r="D85" s="152"/>
      <c r="E85" s="94">
        <f t="shared" ref="E85:G85" si="22">SUM(E83:E84)</f>
        <v>3754378.0800000005</v>
      </c>
      <c r="F85" s="94">
        <f t="shared" si="22"/>
        <v>5155692.080000001</v>
      </c>
      <c r="G85" s="94">
        <f t="shared" si="22"/>
        <v>5453806.6899999995</v>
      </c>
      <c r="H85" s="94">
        <f>SUM(H83:H84)</f>
        <v>6472879.7200000025</v>
      </c>
      <c r="I85" s="94">
        <f t="shared" ref="I85:P85" si="23">SUM(I83:I84)</f>
        <v>5768676.9900000021</v>
      </c>
      <c r="J85" s="94">
        <f t="shared" si="23"/>
        <v>6539768.4600000009</v>
      </c>
      <c r="K85" s="94">
        <f t="shared" si="23"/>
        <v>6539768.4600000009</v>
      </c>
      <c r="L85" s="94">
        <f t="shared" si="23"/>
        <v>6539768.4600000009</v>
      </c>
      <c r="M85" s="94">
        <f t="shared" si="23"/>
        <v>6539768.4600000009</v>
      </c>
      <c r="N85" s="94">
        <f t="shared" si="23"/>
        <v>6539768.4600000009</v>
      </c>
      <c r="O85" s="94">
        <f t="shared" si="23"/>
        <v>6539768.4600000009</v>
      </c>
      <c r="P85" s="94">
        <f t="shared" si="23"/>
        <v>6539768.4600000009</v>
      </c>
      <c r="Q85" s="168"/>
      <c r="R85" s="168"/>
      <c r="S85" s="94">
        <f t="shared" ref="S85:U85" si="24">SUM(S83:S84)</f>
        <v>8117968.8399999989</v>
      </c>
      <c r="T85" s="94">
        <f t="shared" si="24"/>
        <v>9636501.4300000016</v>
      </c>
      <c r="U85" s="94">
        <f t="shared" si="24"/>
        <v>11426128.98</v>
      </c>
      <c r="V85" s="94">
        <f>SUM(V83:V84)</f>
        <v>12446898.65</v>
      </c>
      <c r="W85" s="94">
        <f t="shared" ref="W85:AD85" si="25">SUM(W83:W84)</f>
        <v>13397354.540000003</v>
      </c>
      <c r="X85" s="94">
        <f t="shared" si="25"/>
        <v>4198227.5500000007</v>
      </c>
      <c r="Y85" s="94">
        <f t="shared" si="25"/>
        <v>4438604.5500000007</v>
      </c>
      <c r="Z85" s="94">
        <f t="shared" si="25"/>
        <v>3653975.9600000009</v>
      </c>
      <c r="AA85" s="94">
        <f t="shared" si="25"/>
        <v>637227.6099999994</v>
      </c>
      <c r="AB85" s="94">
        <f t="shared" si="25"/>
        <v>1007566.2599999979</v>
      </c>
      <c r="AC85" s="94">
        <f t="shared" si="25"/>
        <v>3420568.9800000042</v>
      </c>
      <c r="AD85" s="94">
        <f t="shared" si="25"/>
        <v>2951088.5900000036</v>
      </c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 spans="1:40" s="74" customFormat="1" ht="13.3" thickBot="1">
      <c r="A86" s="72" t="s">
        <v>75</v>
      </c>
      <c r="B86" s="88"/>
      <c r="C86" s="152"/>
      <c r="D86" s="152"/>
      <c r="E86" s="75">
        <f t="shared" ref="E86:P86" si="26">E85+E70</f>
        <v>20556977.680000003</v>
      </c>
      <c r="F86" s="75">
        <f t="shared" si="26"/>
        <v>17821447.109999999</v>
      </c>
      <c r="G86" s="75">
        <f t="shared" si="26"/>
        <v>20490225.909999996</v>
      </c>
      <c r="H86" s="75">
        <f t="shared" si="26"/>
        <v>20620727.170000002</v>
      </c>
      <c r="I86" s="75">
        <f t="shared" si="26"/>
        <v>20889734.190000001</v>
      </c>
      <c r="J86" s="75">
        <f t="shared" si="26"/>
        <v>20542639.900000002</v>
      </c>
      <c r="K86" s="75">
        <f t="shared" si="26"/>
        <v>20542639.900000002</v>
      </c>
      <c r="L86" s="75">
        <f t="shared" si="26"/>
        <v>20542639.900000002</v>
      </c>
      <c r="M86" s="75">
        <f t="shared" si="26"/>
        <v>20542639.900000002</v>
      </c>
      <c r="N86" s="75">
        <f t="shared" si="26"/>
        <v>20542639.900000002</v>
      </c>
      <c r="O86" s="75">
        <f t="shared" si="26"/>
        <v>20542639.900000002</v>
      </c>
      <c r="P86" s="75">
        <f t="shared" si="26"/>
        <v>20542639.900000002</v>
      </c>
      <c r="Q86" s="168"/>
      <c r="R86" s="168"/>
      <c r="S86" s="75">
        <f t="shared" ref="S86:AD86" si="27">S85+S70</f>
        <v>17895089.979999997</v>
      </c>
      <c r="T86" s="75">
        <f t="shared" si="27"/>
        <v>19780833.609999999</v>
      </c>
      <c r="U86" s="75">
        <f t="shared" si="27"/>
        <v>19269941.210000001</v>
      </c>
      <c r="V86" s="75">
        <f t="shared" si="27"/>
        <v>22611455.219999999</v>
      </c>
      <c r="W86" s="75">
        <f t="shared" si="27"/>
        <v>24592774.330000002</v>
      </c>
      <c r="X86" s="75">
        <f t="shared" si="27"/>
        <v>16134488.320000002</v>
      </c>
      <c r="Y86" s="75">
        <f t="shared" si="27"/>
        <v>13774876.200000001</v>
      </c>
      <c r="Z86" s="75">
        <f t="shared" si="27"/>
        <v>14061255.020000001</v>
      </c>
      <c r="AA86" s="75">
        <f t="shared" si="27"/>
        <v>15298897.890000001</v>
      </c>
      <c r="AB86" s="75">
        <f t="shared" si="27"/>
        <v>14094602.039999997</v>
      </c>
      <c r="AC86" s="75">
        <f t="shared" si="27"/>
        <v>21953614.520000003</v>
      </c>
      <c r="AD86" s="75">
        <f t="shared" si="27"/>
        <v>22894424.170000006</v>
      </c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 spans="1:40" s="5" customFormat="1" ht="13.3" thickTop="1">
      <c r="A87" s="2"/>
      <c r="B87" s="86"/>
      <c r="C87" s="34"/>
      <c r="D87" s="34"/>
      <c r="E87" s="2">
        <f t="shared" ref="E87:P87" si="28">E86-E41</f>
        <v>0</v>
      </c>
      <c r="F87" s="2">
        <f t="shared" si="28"/>
        <v>0</v>
      </c>
      <c r="G87" s="2">
        <f t="shared" si="28"/>
        <v>0</v>
      </c>
      <c r="H87" s="2">
        <f t="shared" si="28"/>
        <v>0</v>
      </c>
      <c r="I87" s="2">
        <f t="shared" si="28"/>
        <v>0</v>
      </c>
      <c r="J87" s="2">
        <f t="shared" si="28"/>
        <v>0</v>
      </c>
      <c r="K87" s="2">
        <f t="shared" si="28"/>
        <v>0</v>
      </c>
      <c r="L87" s="2">
        <f t="shared" si="28"/>
        <v>0</v>
      </c>
      <c r="M87" s="2">
        <f>M86-M41</f>
        <v>0</v>
      </c>
      <c r="N87" s="2">
        <f t="shared" si="28"/>
        <v>0</v>
      </c>
      <c r="O87" s="2">
        <f t="shared" si="28"/>
        <v>0</v>
      </c>
      <c r="P87" s="2">
        <f t="shared" si="28"/>
        <v>0</v>
      </c>
      <c r="Q87" s="166"/>
      <c r="R87" s="166"/>
      <c r="S87" s="2">
        <f t="shared" ref="S87:AD87" si="29">S86-S41</f>
        <v>0</v>
      </c>
      <c r="T87" s="2">
        <f t="shared" si="29"/>
        <v>0</v>
      </c>
      <c r="U87" s="2">
        <f t="shared" si="29"/>
        <v>1.0000001639127731E-2</v>
      </c>
      <c r="V87" s="2">
        <f t="shared" si="29"/>
        <v>0</v>
      </c>
      <c r="W87" s="2">
        <f t="shared" si="29"/>
        <v>0</v>
      </c>
      <c r="X87" s="2">
        <f t="shared" si="29"/>
        <v>0</v>
      </c>
      <c r="Y87" s="2">
        <f t="shared" si="29"/>
        <v>0</v>
      </c>
      <c r="Z87" s="2">
        <f t="shared" si="29"/>
        <v>0</v>
      </c>
      <c r="AA87" s="2">
        <f t="shared" si="29"/>
        <v>0</v>
      </c>
      <c r="AB87" s="2">
        <f t="shared" si="29"/>
        <v>0</v>
      </c>
      <c r="AC87" s="2">
        <f t="shared" si="29"/>
        <v>0</v>
      </c>
      <c r="AD87" s="2">
        <f t="shared" si="29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580</v>
      </c>
      <c r="E89" s="2">
        <v>2451088.5900000054</v>
      </c>
    </row>
    <row r="90" spans="1:40">
      <c r="D90" s="34" t="s">
        <v>581</v>
      </c>
      <c r="E90" s="2">
        <f>PL!D23</f>
        <v>803919.10000000056</v>
      </c>
    </row>
    <row r="91" spans="1:40">
      <c r="D91" s="34" t="s">
        <v>582</v>
      </c>
      <c r="E91" s="2">
        <f>E80-E89-E90</f>
        <v>-629.61000000545755</v>
      </c>
    </row>
  </sheetData>
  <sheetProtection formatCells="0" formatColumns="0" formatRows="0"/>
  <autoFilter ref="A7:AN87" xr:uid="{00000000-0009-0000-0000-000000000000}"/>
  <phoneticPr fontId="23" type="noConversion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37"/>
  <sheetViews>
    <sheetView zoomScale="90" zoomScaleNormal="90" workbookViewId="0">
      <pane ySplit="7" topLeftCell="A420" activePane="bottomLeft" state="frozen"/>
      <selection activeCell="H23" sqref="H23"/>
      <selection pane="bottomLeft"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Ex.rate25!$V$21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1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</row>
    <row r="126" spans="1:1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1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</row>
    <row r="175" spans="1:1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1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</row>
    <row r="178" spans="1:1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3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4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 t="shared" si="10"/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ref="K264:K327" si="12">ROUND(H264*J264,2)</f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ref="J265:J328" si="13">J264</f>
        <v>4.3038999999999996</v>
      </c>
      <c r="K265" s="130">
        <f t="shared" si="12"/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si="13"/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 t="shared" si="13"/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ref="K328:K391" si="15">ROUND(H328*J328,2)</f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ref="J329:J392" si="16">J328</f>
        <v>4.3038999999999996</v>
      </c>
      <c r="K329" s="130">
        <f t="shared" si="15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6"/>
        <v>4.3038999999999996</v>
      </c>
      <c r="K330" s="130">
        <f t="shared" si="15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si="16"/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1" s="193" customFormat="1">
      <c r="A345" s="35">
        <v>85001</v>
      </c>
      <c r="B345" s="247" t="s">
        <v>390</v>
      </c>
      <c r="C345" s="243"/>
      <c r="D345" s="243"/>
      <c r="E345" s="244"/>
      <c r="F345" s="244"/>
      <c r="G345" s="34"/>
      <c r="H345" s="130">
        <f t="shared" si="17"/>
        <v>0</v>
      </c>
      <c r="I345" s="217"/>
      <c r="J345" s="4">
        <f t="shared" si="16"/>
        <v>4.3038999999999996</v>
      </c>
      <c r="K345" s="130">
        <f t="shared" si="15"/>
        <v>0</v>
      </c>
    </row>
    <row r="346" spans="1:11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7"/>
        <v>3980720.01</v>
      </c>
      <c r="J347" s="4">
        <f t="shared" si="16"/>
        <v>4.3038999999999996</v>
      </c>
      <c r="K347" s="130">
        <f t="shared" si="15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4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I376" s="4" t="s">
        <v>543</v>
      </c>
      <c r="J376" s="4">
        <f t="shared" si="16"/>
        <v>4.3038999999999996</v>
      </c>
      <c r="K376" s="130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4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I389" s="4" t="s">
        <v>543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0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ref="K392:K431" si="18">ROUND(H392*J392,2)</f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J393" s="4">
        <f t="shared" ref="J393:J430" si="19">J392</f>
        <v>4.3038999999999996</v>
      </c>
      <c r="K393" s="130">
        <f t="shared" si="18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9"/>
        <v>4.3038999999999996</v>
      </c>
      <c r="K394" s="130">
        <f t="shared" si="18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si="19"/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I399" s="4" t="s">
        <v>544</v>
      </c>
      <c r="J399" s="4">
        <f t="shared" si="19"/>
        <v>4.3038999999999996</v>
      </c>
      <c r="K399" s="134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543</v>
      </c>
      <c r="J401" s="4">
        <f t="shared" si="19"/>
        <v>4.3038999999999996</v>
      </c>
      <c r="K401" s="130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4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0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I423" s="4" t="s">
        <v>543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K432" s="42">
        <f>SUM(K8:K431)</f>
        <v>2.0000038221041905E-2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A7:K430" xr:uid="{00000000-0001-0000-0900-000000000000}"/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37"/>
  <sheetViews>
    <sheetView zoomScale="90" zoomScaleNormal="90" workbookViewId="0">
      <pane ySplit="7" topLeftCell="A404" activePane="bottomLeft" state="frozen"/>
      <selection activeCell="B430" sqref="B430"/>
      <selection pane="bottomLeft"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Ex.rate25!$W$21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1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</row>
    <row r="126" spans="1:1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1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</row>
    <row r="175" spans="1:1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1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</row>
    <row r="178" spans="1:1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3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4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 t="shared" si="10"/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ref="K264:K327" si="12">ROUND(H264*J264,2)</f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ref="J265:J328" si="13">J264</f>
        <v>4.3038999999999996</v>
      </c>
      <c r="K265" s="130">
        <f t="shared" si="12"/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si="13"/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 t="shared" si="13"/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ref="K328:K391" si="15">ROUND(H328*J328,2)</f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ref="J329:J392" si="16">J328</f>
        <v>4.3038999999999996</v>
      </c>
      <c r="K329" s="130">
        <f t="shared" si="15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6"/>
        <v>4.3038999999999996</v>
      </c>
      <c r="K330" s="130">
        <f t="shared" si="15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si="16"/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1" s="193" customFormat="1">
      <c r="A345" s="35">
        <v>85001</v>
      </c>
      <c r="B345" s="247" t="s">
        <v>390</v>
      </c>
      <c r="C345" s="243"/>
      <c r="D345" s="243"/>
      <c r="E345" s="244"/>
      <c r="F345" s="244"/>
      <c r="G345" s="34"/>
      <c r="H345" s="130">
        <f t="shared" si="17"/>
        <v>0</v>
      </c>
      <c r="I345" s="217"/>
      <c r="J345" s="4">
        <f t="shared" si="16"/>
        <v>4.3038999999999996</v>
      </c>
      <c r="K345" s="130">
        <f t="shared" si="15"/>
        <v>0</v>
      </c>
    </row>
    <row r="346" spans="1:11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7"/>
        <v>3980720.01</v>
      </c>
      <c r="J347" s="4">
        <f t="shared" si="16"/>
        <v>4.3038999999999996</v>
      </c>
      <c r="K347" s="130">
        <f t="shared" si="15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4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I376" s="4" t="s">
        <v>543</v>
      </c>
      <c r="J376" s="4">
        <f t="shared" si="16"/>
        <v>4.3038999999999996</v>
      </c>
      <c r="K376" s="130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4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I389" s="4" t="s">
        <v>543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0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ref="K392:K431" si="18">ROUND(H392*J392,2)</f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J393" s="4">
        <f t="shared" ref="J393:J430" si="19">J392</f>
        <v>4.3038999999999996</v>
      </c>
      <c r="K393" s="130">
        <f t="shared" si="18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9"/>
        <v>4.3038999999999996</v>
      </c>
      <c r="K394" s="130">
        <f t="shared" si="18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si="19"/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I399" s="4" t="s">
        <v>544</v>
      </c>
      <c r="J399" s="4">
        <f t="shared" si="19"/>
        <v>4.3038999999999996</v>
      </c>
      <c r="K399" s="134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543</v>
      </c>
      <c r="J401" s="4">
        <f t="shared" si="19"/>
        <v>4.3038999999999996</v>
      </c>
      <c r="K401" s="130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4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0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I423" s="4" t="s">
        <v>543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K432" s="42">
        <f>SUM(K8:K431)</f>
        <v>2.0000038221041905E-2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C6:H430" xr:uid="{00000000-0009-0000-0000-00000A000000}"/>
  <phoneticPr fontId="2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37"/>
  <sheetViews>
    <sheetView zoomScaleNormal="100" workbookViewId="0">
      <selection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Ex.rate25!$X$21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1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</row>
    <row r="126" spans="1:1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1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</row>
    <row r="175" spans="1:1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1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</row>
    <row r="178" spans="1:1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3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4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 t="shared" si="10"/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ref="K264:K327" si="12">ROUND(H264*J264,2)</f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ref="J265:J328" si="13">J264</f>
        <v>4.3038999999999996</v>
      </c>
      <c r="K265" s="130">
        <f t="shared" si="12"/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si="13"/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 t="shared" si="13"/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ref="K328:K391" si="15">ROUND(H328*J328,2)</f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ref="J329:J392" si="16">J328</f>
        <v>4.3038999999999996</v>
      </c>
      <c r="K329" s="130">
        <f t="shared" si="15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6"/>
        <v>4.3038999999999996</v>
      </c>
      <c r="K330" s="130">
        <f t="shared" si="15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si="16"/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1" s="193" customFormat="1">
      <c r="A345" s="35">
        <v>85001</v>
      </c>
      <c r="B345" s="247" t="s">
        <v>390</v>
      </c>
      <c r="C345" s="243"/>
      <c r="D345" s="243"/>
      <c r="E345" s="244"/>
      <c r="F345" s="244"/>
      <c r="G345" s="34"/>
      <c r="H345" s="130">
        <f t="shared" si="17"/>
        <v>0</v>
      </c>
      <c r="I345" s="217"/>
      <c r="J345" s="4">
        <f t="shared" si="16"/>
        <v>4.3038999999999996</v>
      </c>
      <c r="K345" s="130">
        <f t="shared" si="15"/>
        <v>0</v>
      </c>
    </row>
    <row r="346" spans="1:11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7"/>
        <v>3980720.01</v>
      </c>
      <c r="J347" s="4">
        <f t="shared" si="16"/>
        <v>4.3038999999999996</v>
      </c>
      <c r="K347" s="130">
        <f t="shared" si="15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4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I376" s="4" t="s">
        <v>543</v>
      </c>
      <c r="J376" s="4">
        <f t="shared" si="16"/>
        <v>4.3038999999999996</v>
      </c>
      <c r="K376" s="130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4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I389" s="4" t="s">
        <v>543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0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ref="K392:K431" si="18">ROUND(H392*J392,2)</f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J393" s="4">
        <f t="shared" ref="J393:J430" si="19">J392</f>
        <v>4.3038999999999996</v>
      </c>
      <c r="K393" s="130">
        <f t="shared" si="18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9"/>
        <v>4.3038999999999996</v>
      </c>
      <c r="K394" s="130">
        <f t="shared" si="18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si="19"/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I399" s="4" t="s">
        <v>544</v>
      </c>
      <c r="J399" s="4">
        <f t="shared" si="19"/>
        <v>4.3038999999999996</v>
      </c>
      <c r="K399" s="134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543</v>
      </c>
      <c r="J401" s="4">
        <f t="shared" si="19"/>
        <v>4.3038999999999996</v>
      </c>
      <c r="K401" s="130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4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0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I423" s="4" t="s">
        <v>543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K432" s="42">
        <f>SUM(K8:K431)</f>
        <v>2.0000038221041905E-2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A6:K430" xr:uid="{00000000-0001-0000-0B00-000000000000}"/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37"/>
  <sheetViews>
    <sheetView zoomScaleNormal="100" workbookViewId="0">
      <selection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Ex.rate25!$Y$21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6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>J73</f>
        <v>4.3038999999999996</v>
      </c>
      <c r="K74" s="130">
        <f t="shared" ref="K74" si="5">ROUND(H74*J74,2)</f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>J73</f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ref="J76:J137" si="6">J75</f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6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6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6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6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6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6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6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6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6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6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6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6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6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6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6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6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6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6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6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6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6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6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6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6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6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6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6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6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6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6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6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6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6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6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6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6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6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6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J115" s="4">
        <f t="shared" si="6"/>
        <v>4.3038999999999996</v>
      </c>
      <c r="K115" s="130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I116" s="4" t="s">
        <v>543</v>
      </c>
      <c r="J116" s="4">
        <f t="shared" si="6"/>
        <v>4.3038999999999996</v>
      </c>
      <c r="K116" s="134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6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6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6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6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6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6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6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6"/>
        <v>4.3038999999999996</v>
      </c>
      <c r="K124" s="130">
        <f t="shared" si="3"/>
        <v>0</v>
      </c>
    </row>
    <row r="125" spans="1:11">
      <c r="A125" s="35">
        <v>15008</v>
      </c>
      <c r="B125" s="242" t="s">
        <v>187</v>
      </c>
      <c r="C125" s="243"/>
      <c r="D125" s="243"/>
      <c r="E125" s="244"/>
      <c r="F125" s="244"/>
      <c r="H125" s="130">
        <f t="shared" si="4"/>
        <v>0</v>
      </c>
      <c r="J125" s="4">
        <f t="shared" si="6"/>
        <v>4.3038999999999996</v>
      </c>
      <c r="K125" s="130">
        <f t="shared" si="3"/>
        <v>0</v>
      </c>
    </row>
    <row r="126" spans="1:11" s="193" customFormat="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G126" s="34"/>
      <c r="H126" s="130">
        <f t="shared" si="4"/>
        <v>1151525</v>
      </c>
      <c r="I126" s="217"/>
      <c r="J126" s="4">
        <f t="shared" si="6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6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6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6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6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6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J132" s="4">
        <f t="shared" si="6"/>
        <v>4.3038999999999996</v>
      </c>
      <c r="K132" s="130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I133" s="4" t="s">
        <v>543</v>
      </c>
      <c r="J133" s="4">
        <f t="shared" si="6"/>
        <v>4.3038999999999996</v>
      </c>
      <c r="K133" s="134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6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6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6"/>
        <v>4.3038999999999996</v>
      </c>
      <c r="K136" s="130">
        <f t="shared" si="3"/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si="6"/>
        <v>4.3038999999999996</v>
      </c>
      <c r="K137" s="130">
        <f t="shared" ref="K137:K200" si="7">ROUND(H137*J137,2)</f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ref="J138:J201" si="8">J137</f>
        <v>4.3038999999999996</v>
      </c>
      <c r="K138" s="130">
        <f t="shared" si="7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9">ROUND(C140-D140+E140-F140,2)</f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9"/>
        <v>0</v>
      </c>
      <c r="J164" s="4">
        <f t="shared" si="8"/>
        <v>4.3038999999999996</v>
      </c>
      <c r="K164" s="130">
        <f t="shared" si="7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9"/>
        <v>0</v>
      </c>
      <c r="I165" s="4" t="s">
        <v>543</v>
      </c>
      <c r="J165" s="4">
        <f t="shared" si="8"/>
        <v>4.3038999999999996</v>
      </c>
      <c r="K165" s="134">
        <f t="shared" si="7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9"/>
        <v>-158760.6</v>
      </c>
      <c r="J168" s="4">
        <f t="shared" si="8"/>
        <v>4.3038999999999996</v>
      </c>
      <c r="K168" s="130">
        <f t="shared" si="7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9"/>
        <v>-9690321.9800000004</v>
      </c>
      <c r="J169" s="4">
        <f t="shared" si="8"/>
        <v>4.3038999999999996</v>
      </c>
      <c r="K169" s="130">
        <f t="shared" si="7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9"/>
        <v>-5155.8</v>
      </c>
      <c r="J170" s="4">
        <f t="shared" si="8"/>
        <v>4.3038999999999996</v>
      </c>
      <c r="K170" s="130">
        <f t="shared" si="7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H174" s="130">
        <f t="shared" si="9"/>
        <v>-2741504.24</v>
      </c>
      <c r="J174" s="4">
        <f t="shared" si="8"/>
        <v>4.3038999999999996</v>
      </c>
      <c r="K174" s="130">
        <f t="shared" si="7"/>
        <v>-11799160.1</v>
      </c>
    </row>
    <row r="175" spans="1:11" s="193" customFormat="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G175" s="34"/>
      <c r="H175" s="130">
        <f t="shared" si="9"/>
        <v>-398539.68</v>
      </c>
      <c r="I175" s="217"/>
      <c r="J175" s="4">
        <f t="shared" si="8"/>
        <v>4.3038999999999996</v>
      </c>
      <c r="K175" s="130">
        <f t="shared" si="7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H177" s="130">
        <f t="shared" si="9"/>
        <v>-1008589.14</v>
      </c>
      <c r="J177" s="4">
        <f t="shared" si="8"/>
        <v>4.3038999999999996</v>
      </c>
      <c r="K177" s="130">
        <f t="shared" si="7"/>
        <v>-4340866.8</v>
      </c>
    </row>
    <row r="178" spans="1:11" s="193" customFormat="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G178" s="34"/>
      <c r="H178" s="130">
        <f t="shared" si="9"/>
        <v>0</v>
      </c>
      <c r="I178" s="217"/>
      <c r="J178" s="4">
        <f t="shared" si="8"/>
        <v>4.3038999999999996</v>
      </c>
      <c r="K178" s="130">
        <f t="shared" si="7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9"/>
        <v>-163927.06</v>
      </c>
      <c r="I183" s="4" t="s">
        <v>544</v>
      </c>
      <c r="J183" s="4">
        <f t="shared" si="8"/>
        <v>4.3038999999999996</v>
      </c>
      <c r="K183" s="130">
        <f t="shared" si="7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9"/>
        <v>0</v>
      </c>
      <c r="J200" s="4">
        <f t="shared" si="8"/>
        <v>4.3038999999999996</v>
      </c>
      <c r="K200" s="130">
        <f t="shared" si="7"/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9"/>
        <v>0</v>
      </c>
      <c r="J201" s="4">
        <f t="shared" si="8"/>
        <v>4.3038999999999996</v>
      </c>
      <c r="K201" s="130">
        <f t="shared" ref="K201:K264" si="10">ROUND(H201*J201,2)</f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9"/>
        <v>0</v>
      </c>
      <c r="J202" s="4">
        <f t="shared" ref="J202:J265" si="11">J201</f>
        <v>4.3038999999999996</v>
      </c>
      <c r="K202" s="130">
        <f t="shared" si="10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9"/>
        <v>0</v>
      </c>
      <c r="J203" s="4">
        <f t="shared" si="11"/>
        <v>4.3038999999999996</v>
      </c>
      <c r="K203" s="130">
        <f t="shared" si="10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2">ROUND(C204-D204+E204-F204,2)</f>
        <v>0</v>
      </c>
      <c r="J204" s="4">
        <f t="shared" si="11"/>
        <v>4.3038999999999996</v>
      </c>
      <c r="K204" s="130">
        <f t="shared" si="10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2"/>
        <v>0</v>
      </c>
      <c r="J205" s="4">
        <f t="shared" si="11"/>
        <v>4.3038999999999996</v>
      </c>
      <c r="K205" s="130">
        <f t="shared" si="10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2"/>
        <v>0</v>
      </c>
      <c r="J206" s="4">
        <f t="shared" si="11"/>
        <v>4.3038999999999996</v>
      </c>
      <c r="K206" s="130">
        <f t="shared" si="10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2"/>
        <v>0</v>
      </c>
      <c r="J207" s="4">
        <f t="shared" si="11"/>
        <v>4.3038999999999996</v>
      </c>
      <c r="K207" s="130">
        <f t="shared" si="10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2"/>
        <v>0</v>
      </c>
      <c r="J208" s="4">
        <f t="shared" si="11"/>
        <v>4.3038999999999996</v>
      </c>
      <c r="K208" s="130">
        <f t="shared" si="10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2"/>
        <v>0</v>
      </c>
      <c r="J209" s="4">
        <f t="shared" si="11"/>
        <v>4.3038999999999996</v>
      </c>
      <c r="K209" s="130">
        <f t="shared" si="10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2"/>
        <v>0</v>
      </c>
      <c r="J210" s="4">
        <f t="shared" si="11"/>
        <v>4.3038999999999996</v>
      </c>
      <c r="K210" s="130">
        <f t="shared" si="10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2"/>
        <v>0</v>
      </c>
      <c r="J211" s="4">
        <f t="shared" si="11"/>
        <v>4.3038999999999996</v>
      </c>
      <c r="K211" s="130">
        <f t="shared" si="10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2"/>
        <v>0</v>
      </c>
      <c r="J212" s="4">
        <f t="shared" si="11"/>
        <v>4.3038999999999996</v>
      </c>
      <c r="K212" s="130">
        <f t="shared" si="10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2"/>
        <v>0</v>
      </c>
      <c r="J213" s="4">
        <f t="shared" si="11"/>
        <v>4.3038999999999996</v>
      </c>
      <c r="K213" s="130">
        <f t="shared" si="10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2"/>
        <v>0</v>
      </c>
      <c r="J214" s="4">
        <f t="shared" si="11"/>
        <v>4.3038999999999996</v>
      </c>
      <c r="K214" s="130">
        <f t="shared" si="10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2"/>
        <v>0</v>
      </c>
      <c r="J215" s="4">
        <f t="shared" si="11"/>
        <v>4.3038999999999996</v>
      </c>
      <c r="K215" s="130">
        <f t="shared" si="10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2"/>
        <v>0</v>
      </c>
      <c r="J216" s="4">
        <f t="shared" si="11"/>
        <v>4.3038999999999996</v>
      </c>
      <c r="K216" s="130">
        <f t="shared" si="10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2"/>
        <v>-500000</v>
      </c>
      <c r="J217" s="4">
        <f t="shared" si="11"/>
        <v>4.3038999999999996</v>
      </c>
      <c r="K217" s="130">
        <f t="shared" si="10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2"/>
        <v>0</v>
      </c>
      <c r="J218" s="4">
        <f t="shared" si="11"/>
        <v>4.3038999999999996</v>
      </c>
      <c r="K218" s="130">
        <f t="shared" si="10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2"/>
        <v>0</v>
      </c>
      <c r="J219" s="4">
        <f t="shared" si="11"/>
        <v>4.3038999999999996</v>
      </c>
      <c r="K219" s="130">
        <f t="shared" si="10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2"/>
        <v>0</v>
      </c>
      <c r="J220" s="4">
        <f t="shared" si="11"/>
        <v>4.3038999999999996</v>
      </c>
      <c r="K220" s="130">
        <f t="shared" si="10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2"/>
        <v>0</v>
      </c>
      <c r="J221" s="4">
        <f t="shared" si="11"/>
        <v>4.3038999999999996</v>
      </c>
      <c r="K221" s="130">
        <f t="shared" si="10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I222" s="4" t="s">
        <v>543</v>
      </c>
      <c r="J222" s="4">
        <f t="shared" si="11"/>
        <v>4.3038999999999996</v>
      </c>
      <c r="K222" s="134">
        <f t="shared" si="10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1"/>
        <v>4.3038999999999996</v>
      </c>
      <c r="K223" s="130">
        <f t="shared" si="10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2"/>
        <v>0</v>
      </c>
      <c r="J224" s="4">
        <f t="shared" si="11"/>
        <v>4.3038999999999996</v>
      </c>
      <c r="K224" s="130">
        <f t="shared" si="10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2"/>
        <v>0</v>
      </c>
      <c r="J225" s="4">
        <f t="shared" si="11"/>
        <v>4.3038999999999996</v>
      </c>
      <c r="K225" s="130">
        <f t="shared" si="10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2"/>
        <v>0</v>
      </c>
      <c r="J226" s="4">
        <f t="shared" si="11"/>
        <v>4.3038999999999996</v>
      </c>
      <c r="K226" s="130">
        <f t="shared" si="10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2"/>
        <v>0</v>
      </c>
      <c r="J227" s="4">
        <f t="shared" si="11"/>
        <v>4.3038999999999996</v>
      </c>
      <c r="K227" s="130">
        <f t="shared" si="10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2"/>
        <v>0</v>
      </c>
      <c r="J228" s="4">
        <f t="shared" si="11"/>
        <v>4.3038999999999996</v>
      </c>
      <c r="K228" s="130">
        <f t="shared" si="10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2"/>
        <v>0</v>
      </c>
      <c r="J229" s="4">
        <f t="shared" si="11"/>
        <v>4.3038999999999996</v>
      </c>
      <c r="K229" s="130">
        <f t="shared" si="10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2"/>
        <v>0</v>
      </c>
      <c r="J230" s="4">
        <f t="shared" si="11"/>
        <v>4.3038999999999996</v>
      </c>
      <c r="K230" s="130">
        <f t="shared" si="10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2"/>
        <v>0</v>
      </c>
      <c r="J231" s="4">
        <f t="shared" si="11"/>
        <v>4.3038999999999996</v>
      </c>
      <c r="K231" s="130">
        <f t="shared" si="10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2"/>
        <v>0</v>
      </c>
      <c r="J232" s="4">
        <f t="shared" si="11"/>
        <v>4.3038999999999996</v>
      </c>
      <c r="K232" s="130">
        <f t="shared" si="10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2"/>
        <v>0</v>
      </c>
      <c r="J233" s="4">
        <f t="shared" si="11"/>
        <v>4.3038999999999996</v>
      </c>
      <c r="K233" s="130">
        <f t="shared" si="10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2"/>
        <v>-7505049.1200000001</v>
      </c>
      <c r="J234" s="4">
        <f t="shared" si="11"/>
        <v>4.3038999999999996</v>
      </c>
      <c r="K234" s="130">
        <f t="shared" si="10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2"/>
        <v>0</v>
      </c>
      <c r="J235" s="4">
        <f t="shared" si="11"/>
        <v>4.3038999999999996</v>
      </c>
      <c r="K235" s="130">
        <f t="shared" si="10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2"/>
        <v>0</v>
      </c>
      <c r="J236" s="4">
        <f t="shared" si="11"/>
        <v>4.3038999999999996</v>
      </c>
      <c r="K236" s="130">
        <f t="shared" si="10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2"/>
        <v>0</v>
      </c>
      <c r="J237" s="4">
        <f t="shared" si="11"/>
        <v>4.3038999999999996</v>
      </c>
      <c r="K237" s="130">
        <f t="shared" si="10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2"/>
        <v>0</v>
      </c>
      <c r="J238" s="4">
        <f t="shared" si="11"/>
        <v>4.3038999999999996</v>
      </c>
      <c r="K238" s="130">
        <f t="shared" si="10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2"/>
        <v>0</v>
      </c>
      <c r="J239" s="4">
        <f t="shared" si="11"/>
        <v>4.3038999999999996</v>
      </c>
      <c r="K239" s="130">
        <f t="shared" si="10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2"/>
        <v>0</v>
      </c>
      <c r="J240" s="4">
        <f t="shared" si="11"/>
        <v>4.3038999999999996</v>
      </c>
      <c r="K240" s="130">
        <f t="shared" si="10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2"/>
        <v>0</v>
      </c>
      <c r="J241" s="4">
        <f t="shared" si="11"/>
        <v>4.3038999999999996</v>
      </c>
      <c r="K241" s="130">
        <f t="shared" si="10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2"/>
        <v>-2891443.98</v>
      </c>
      <c r="J242" s="4">
        <f t="shared" si="11"/>
        <v>4.3038999999999996</v>
      </c>
      <c r="K242" s="130">
        <f t="shared" si="10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2"/>
        <v>0</v>
      </c>
      <c r="J243" s="4">
        <f t="shared" si="11"/>
        <v>4.3038999999999996</v>
      </c>
      <c r="K243" s="130">
        <f t="shared" si="10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2"/>
        <v>0</v>
      </c>
      <c r="J244" s="4">
        <f t="shared" si="11"/>
        <v>4.3038999999999996</v>
      </c>
      <c r="K244" s="130">
        <f t="shared" si="10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2"/>
        <v>0</v>
      </c>
      <c r="J245" s="4">
        <f t="shared" si="11"/>
        <v>4.3038999999999996</v>
      </c>
      <c r="K245" s="130">
        <f t="shared" si="10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2"/>
        <v>0</v>
      </c>
      <c r="J246" s="4">
        <f t="shared" si="11"/>
        <v>4.3038999999999996</v>
      </c>
      <c r="K246" s="130">
        <f t="shared" si="10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2"/>
        <v>0</v>
      </c>
      <c r="J247" s="4">
        <f t="shared" si="11"/>
        <v>4.3038999999999996</v>
      </c>
      <c r="K247" s="130">
        <f t="shared" si="10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2"/>
        <v>0</v>
      </c>
      <c r="J248" s="4">
        <f t="shared" si="11"/>
        <v>4.3038999999999996</v>
      </c>
      <c r="K248" s="130">
        <f t="shared" si="10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2"/>
        <v>0</v>
      </c>
      <c r="J249" s="4">
        <f t="shared" si="11"/>
        <v>4.3038999999999996</v>
      </c>
      <c r="K249" s="130">
        <f t="shared" si="10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2"/>
        <v>0</v>
      </c>
      <c r="J250" s="4">
        <f t="shared" si="11"/>
        <v>4.3038999999999996</v>
      </c>
      <c r="K250" s="130">
        <f t="shared" si="10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2"/>
        <v>0</v>
      </c>
      <c r="J251" s="4">
        <f t="shared" si="11"/>
        <v>4.3038999999999996</v>
      </c>
      <c r="K251" s="130">
        <f t="shared" si="10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2"/>
        <v>0</v>
      </c>
      <c r="J252" s="4">
        <f t="shared" si="11"/>
        <v>4.3038999999999996</v>
      </c>
      <c r="K252" s="130">
        <f t="shared" si="10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2"/>
        <v>0</v>
      </c>
      <c r="J253" s="4">
        <f t="shared" si="11"/>
        <v>4.3038999999999996</v>
      </c>
      <c r="K253" s="130">
        <f t="shared" si="10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2"/>
        <v>-7181073.8799999999</v>
      </c>
      <c r="J254" s="4">
        <f t="shared" si="11"/>
        <v>4.3038999999999996</v>
      </c>
      <c r="K254" s="130">
        <f t="shared" si="10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2"/>
        <v>-24314439.420000002</v>
      </c>
      <c r="J255" s="4">
        <f t="shared" si="11"/>
        <v>4.3038999999999996</v>
      </c>
      <c r="K255" s="130">
        <f t="shared" si="10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2"/>
        <v>0</v>
      </c>
      <c r="J256" s="4">
        <f t="shared" si="11"/>
        <v>4.3038999999999996</v>
      </c>
      <c r="K256" s="130">
        <f t="shared" si="10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2"/>
        <v>0</v>
      </c>
      <c r="J257" s="4">
        <f t="shared" si="11"/>
        <v>4.3038999999999996</v>
      </c>
      <c r="K257" s="130">
        <f t="shared" si="10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2"/>
        <v>0</v>
      </c>
      <c r="J258" s="4">
        <f t="shared" si="11"/>
        <v>4.3038999999999996</v>
      </c>
      <c r="K258" s="130">
        <f t="shared" si="10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2"/>
        <v>0</v>
      </c>
      <c r="J259" s="4">
        <f t="shared" si="11"/>
        <v>4.3038999999999996</v>
      </c>
      <c r="K259" s="130">
        <f t="shared" si="10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2"/>
        <v>0</v>
      </c>
      <c r="J260" s="4">
        <f t="shared" si="11"/>
        <v>4.3038999999999996</v>
      </c>
      <c r="K260" s="130">
        <f t="shared" si="10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2"/>
        <v>0</v>
      </c>
      <c r="J261" s="4">
        <f t="shared" si="11"/>
        <v>4.3038999999999996</v>
      </c>
      <c r="K261" s="130">
        <f t="shared" si="10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2"/>
        <v>0</v>
      </c>
      <c r="J262" s="4">
        <f t="shared" si="11"/>
        <v>4.3038999999999996</v>
      </c>
      <c r="K262" s="130">
        <f t="shared" si="10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2"/>
        <v>0</v>
      </c>
      <c r="J263" s="4">
        <f t="shared" si="11"/>
        <v>4.3038999999999996</v>
      </c>
      <c r="K263" s="130">
        <f t="shared" si="10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2"/>
        <v>0</v>
      </c>
      <c r="J264" s="4">
        <f t="shared" si="11"/>
        <v>4.3038999999999996</v>
      </c>
      <c r="K264" s="130">
        <f t="shared" si="10"/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2"/>
        <v>0</v>
      </c>
      <c r="J265" s="4">
        <f t="shared" si="11"/>
        <v>4.3038999999999996</v>
      </c>
      <c r="K265" s="130">
        <f t="shared" ref="K265:K328" si="13">ROUND(H265*J265,2)</f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2"/>
        <v>0</v>
      </c>
      <c r="J266" s="4">
        <f t="shared" ref="J266:J329" si="14">J265</f>
        <v>4.3038999999999996</v>
      </c>
      <c r="K266" s="130">
        <f t="shared" si="13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2"/>
        <v>0</v>
      </c>
      <c r="J267" s="4">
        <f t="shared" si="14"/>
        <v>4.3038999999999996</v>
      </c>
      <c r="K267" s="130">
        <f t="shared" si="13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2"/>
        <v>0</v>
      </c>
      <c r="J268" s="4">
        <f t="shared" si="14"/>
        <v>4.3038999999999996</v>
      </c>
      <c r="K268" s="130">
        <f t="shared" si="13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5">ROUND(C269-D269+E269-F269,2)</f>
        <v>0</v>
      </c>
      <c r="J269" s="4">
        <f t="shared" si="14"/>
        <v>4.3038999999999996</v>
      </c>
      <c r="K269" s="130">
        <f t="shared" si="13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5"/>
        <v>0</v>
      </c>
      <c r="J270" s="4">
        <f t="shared" si="14"/>
        <v>4.3038999999999996</v>
      </c>
      <c r="K270" s="130">
        <f t="shared" si="13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5"/>
        <v>0</v>
      </c>
      <c r="J271" s="4">
        <f t="shared" si="14"/>
        <v>4.3038999999999996</v>
      </c>
      <c r="K271" s="130">
        <f t="shared" si="13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5"/>
        <v>0</v>
      </c>
      <c r="J272" s="4">
        <f t="shared" si="14"/>
        <v>4.3038999999999996</v>
      </c>
      <c r="K272" s="130">
        <f t="shared" si="13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5"/>
        <v>0</v>
      </c>
      <c r="J273" s="4">
        <f t="shared" si="14"/>
        <v>4.3038999999999996</v>
      </c>
      <c r="K273" s="130">
        <f t="shared" si="13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5"/>
        <v>0</v>
      </c>
      <c r="J274" s="4">
        <f t="shared" si="14"/>
        <v>4.3038999999999996</v>
      </c>
      <c r="K274" s="130">
        <f t="shared" si="13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5"/>
        <v>0</v>
      </c>
      <c r="J275" s="4">
        <f t="shared" si="14"/>
        <v>4.3038999999999996</v>
      </c>
      <c r="K275" s="130">
        <f t="shared" si="13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5"/>
        <v>0</v>
      </c>
      <c r="J276" s="4">
        <f t="shared" si="14"/>
        <v>4.3038999999999996</v>
      </c>
      <c r="K276" s="130">
        <f t="shared" si="13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5"/>
        <v>0</v>
      </c>
      <c r="J277" s="4">
        <f t="shared" si="14"/>
        <v>4.3038999999999996</v>
      </c>
      <c r="K277" s="130">
        <f t="shared" si="13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5"/>
        <v>0</v>
      </c>
      <c r="J278" s="4">
        <f t="shared" si="14"/>
        <v>4.3038999999999996</v>
      </c>
      <c r="K278" s="130">
        <f t="shared" si="13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5"/>
        <v>4780529.3600000003</v>
      </c>
      <c r="J279" s="4">
        <f t="shared" si="14"/>
        <v>4.3038999999999996</v>
      </c>
      <c r="K279" s="130">
        <f t="shared" si="13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5"/>
        <v>0</v>
      </c>
      <c r="J280" s="4">
        <f t="shared" si="14"/>
        <v>4.3038999999999996</v>
      </c>
      <c r="K280" s="130">
        <f t="shared" si="13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5"/>
        <v>0</v>
      </c>
      <c r="J281" s="4">
        <f t="shared" si="14"/>
        <v>4.3038999999999996</v>
      </c>
      <c r="K281" s="130">
        <f t="shared" si="13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5"/>
        <v>0</v>
      </c>
      <c r="J282" s="4">
        <f t="shared" si="14"/>
        <v>4.3038999999999996</v>
      </c>
      <c r="K282" s="130">
        <f t="shared" si="13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5"/>
        <v>0</v>
      </c>
      <c r="J283" s="4">
        <f t="shared" si="14"/>
        <v>4.3038999999999996</v>
      </c>
      <c r="K283" s="130">
        <f t="shared" si="13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5"/>
        <v>0</v>
      </c>
      <c r="J284" s="4">
        <f t="shared" si="14"/>
        <v>4.3038999999999996</v>
      </c>
      <c r="K284" s="130">
        <f t="shared" si="13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5"/>
        <v>0</v>
      </c>
      <c r="J285" s="4">
        <f t="shared" si="14"/>
        <v>4.3038999999999996</v>
      </c>
      <c r="K285" s="130">
        <f t="shared" si="13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5"/>
        <v>0</v>
      </c>
      <c r="J286" s="4">
        <f t="shared" si="14"/>
        <v>4.3038999999999996</v>
      </c>
      <c r="K286" s="130">
        <f t="shared" si="13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5"/>
        <v>2459649.3199999998</v>
      </c>
      <c r="J287" s="4">
        <f t="shared" si="14"/>
        <v>4.3038999999999996</v>
      </c>
      <c r="K287" s="130">
        <f t="shared" si="13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5"/>
        <v>0</v>
      </c>
      <c r="J288" s="4">
        <f t="shared" si="14"/>
        <v>4.3038999999999996</v>
      </c>
      <c r="K288" s="130">
        <f t="shared" si="13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5"/>
        <v>0</v>
      </c>
      <c r="J289" s="4">
        <f t="shared" si="14"/>
        <v>4.3038999999999996</v>
      </c>
      <c r="K289" s="130">
        <f t="shared" si="13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5"/>
        <v>0</v>
      </c>
      <c r="J290" s="4">
        <f t="shared" si="14"/>
        <v>4.3038999999999996</v>
      </c>
      <c r="K290" s="130">
        <f t="shared" si="13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5"/>
        <v>0</v>
      </c>
      <c r="J291" s="4">
        <f t="shared" si="14"/>
        <v>4.3038999999999996</v>
      </c>
      <c r="K291" s="130">
        <f t="shared" si="13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5"/>
        <v>0</v>
      </c>
      <c r="J292" s="4">
        <f t="shared" si="14"/>
        <v>4.3038999999999996</v>
      </c>
      <c r="K292" s="130">
        <f t="shared" si="13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5"/>
        <v>0</v>
      </c>
      <c r="J293" s="4">
        <f t="shared" si="14"/>
        <v>4.3038999999999996</v>
      </c>
      <c r="K293" s="130">
        <f t="shared" si="13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5"/>
        <v>0</v>
      </c>
      <c r="J294" s="4">
        <f t="shared" si="14"/>
        <v>4.3038999999999996</v>
      </c>
      <c r="K294" s="130">
        <f t="shared" si="13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5"/>
        <v>0</v>
      </c>
      <c r="J295" s="4">
        <f t="shared" si="14"/>
        <v>4.3038999999999996</v>
      </c>
      <c r="K295" s="130">
        <f t="shared" si="13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5"/>
        <v>0</v>
      </c>
      <c r="J296" s="4">
        <f t="shared" si="14"/>
        <v>4.3038999999999996</v>
      </c>
      <c r="K296" s="130">
        <f t="shared" si="13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5"/>
        <v>0</v>
      </c>
      <c r="J297" s="4">
        <f t="shared" si="14"/>
        <v>4.3038999999999996</v>
      </c>
      <c r="K297" s="130">
        <f t="shared" si="13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5"/>
        <v>0</v>
      </c>
      <c r="J298" s="4">
        <f t="shared" si="14"/>
        <v>4.3038999999999996</v>
      </c>
      <c r="K298" s="130">
        <f t="shared" si="13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5"/>
        <v>6809878.6100000003</v>
      </c>
      <c r="J299" s="4">
        <f t="shared" si="14"/>
        <v>4.3038999999999996</v>
      </c>
      <c r="K299" s="130">
        <f t="shared" si="13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5"/>
        <v>14316844</v>
      </c>
      <c r="J300" s="4">
        <f t="shared" si="14"/>
        <v>4.3038999999999996</v>
      </c>
      <c r="K300" s="130">
        <f t="shared" si="13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5"/>
        <v>0</v>
      </c>
      <c r="J301" s="4">
        <f t="shared" si="14"/>
        <v>4.3038999999999996</v>
      </c>
      <c r="K301" s="130">
        <f t="shared" si="13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5"/>
        <v>0</v>
      </c>
      <c r="J302" s="4">
        <f t="shared" si="14"/>
        <v>4.3038999999999996</v>
      </c>
      <c r="K302" s="130">
        <f t="shared" si="13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5"/>
        <v>0</v>
      </c>
      <c r="J303" s="4">
        <f t="shared" si="14"/>
        <v>4.3038999999999996</v>
      </c>
      <c r="K303" s="130">
        <f t="shared" si="13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5"/>
        <v>0</v>
      </c>
      <c r="J304" s="4">
        <f t="shared" si="14"/>
        <v>4.3038999999999996</v>
      </c>
      <c r="K304" s="130">
        <f t="shared" si="13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5"/>
        <v>0</v>
      </c>
      <c r="J305" s="4">
        <f t="shared" si="14"/>
        <v>4.3038999999999996</v>
      </c>
      <c r="K305" s="130">
        <f t="shared" si="13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5"/>
        <v>0</v>
      </c>
      <c r="J306" s="4">
        <f t="shared" si="14"/>
        <v>4.3038999999999996</v>
      </c>
      <c r="K306" s="130">
        <f t="shared" si="13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5"/>
        <v>0</v>
      </c>
      <c r="J307" s="4">
        <f t="shared" si="14"/>
        <v>4.3038999999999996</v>
      </c>
      <c r="K307" s="130">
        <f t="shared" si="13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5"/>
        <v>0</v>
      </c>
      <c r="J308" s="4">
        <f t="shared" si="14"/>
        <v>4.3038999999999996</v>
      </c>
      <c r="K308" s="130">
        <f t="shared" si="13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5"/>
        <v>0</v>
      </c>
      <c r="J309" s="4">
        <f t="shared" si="14"/>
        <v>4.3038999999999996</v>
      </c>
      <c r="K309" s="130">
        <f t="shared" si="13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5"/>
        <v>0</v>
      </c>
      <c r="J310" s="4">
        <f t="shared" si="14"/>
        <v>4.3038999999999996</v>
      </c>
      <c r="K310" s="130">
        <f t="shared" si="13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5"/>
        <v>0</v>
      </c>
      <c r="J311" s="4">
        <f t="shared" si="14"/>
        <v>4.3038999999999996</v>
      </c>
      <c r="K311" s="130">
        <f t="shared" si="13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5"/>
        <v>0</v>
      </c>
      <c r="J312" s="4">
        <f t="shared" si="14"/>
        <v>4.3038999999999996</v>
      </c>
      <c r="K312" s="130">
        <f t="shared" si="13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5"/>
        <v>0</v>
      </c>
      <c r="J313" s="4">
        <f t="shared" si="14"/>
        <v>4.3038999999999996</v>
      </c>
      <c r="K313" s="130">
        <f t="shared" si="13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5"/>
        <v>0</v>
      </c>
      <c r="J314" s="4">
        <f t="shared" si="14"/>
        <v>4.3038999999999996</v>
      </c>
      <c r="K314" s="130">
        <f t="shared" si="13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5"/>
        <v>0</v>
      </c>
      <c r="J315" s="4">
        <f t="shared" si="14"/>
        <v>4.3038999999999996</v>
      </c>
      <c r="K315" s="130">
        <f t="shared" si="13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5"/>
        <v>0</v>
      </c>
      <c r="J316" s="4">
        <f t="shared" si="14"/>
        <v>4.3038999999999996</v>
      </c>
      <c r="K316" s="130">
        <f t="shared" si="13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5"/>
        <v>0</v>
      </c>
      <c r="J317" s="4">
        <f t="shared" si="14"/>
        <v>4.3038999999999996</v>
      </c>
      <c r="K317" s="130">
        <f t="shared" si="13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5"/>
        <v>0</v>
      </c>
      <c r="J318" s="4">
        <f t="shared" si="14"/>
        <v>4.3038999999999996</v>
      </c>
      <c r="K318" s="130">
        <f t="shared" si="13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5"/>
        <v>0</v>
      </c>
      <c r="J319" s="4">
        <f t="shared" si="14"/>
        <v>4.3038999999999996</v>
      </c>
      <c r="K319" s="130">
        <f t="shared" si="13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5"/>
        <v>0</v>
      </c>
      <c r="J320" s="4">
        <f t="shared" si="14"/>
        <v>4.3038999999999996</v>
      </c>
      <c r="K320" s="130">
        <f t="shared" si="13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5"/>
        <v>0</v>
      </c>
      <c r="J321" s="4">
        <f t="shared" si="14"/>
        <v>4.3038999999999996</v>
      </c>
      <c r="K321" s="130">
        <f t="shared" si="13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5"/>
        <v>0</v>
      </c>
      <c r="J322" s="4">
        <f t="shared" si="14"/>
        <v>4.3038999999999996</v>
      </c>
      <c r="K322" s="130">
        <f t="shared" si="13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5"/>
        <v>0</v>
      </c>
      <c r="J323" s="4">
        <f t="shared" si="14"/>
        <v>4.3038999999999996</v>
      </c>
      <c r="K323" s="130">
        <f t="shared" si="13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5"/>
        <v>0</v>
      </c>
      <c r="J324" s="4">
        <f t="shared" si="14"/>
        <v>4.3038999999999996</v>
      </c>
      <c r="K324" s="130">
        <f t="shared" si="13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5"/>
        <v>0</v>
      </c>
      <c r="J325" s="4">
        <f t="shared" si="14"/>
        <v>4.3038999999999996</v>
      </c>
      <c r="K325" s="130">
        <f t="shared" si="13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5"/>
        <v>0</v>
      </c>
      <c r="J326" s="4">
        <f t="shared" si="14"/>
        <v>4.3038999999999996</v>
      </c>
      <c r="K326" s="130">
        <f t="shared" si="13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5"/>
        <v>0</v>
      </c>
      <c r="J327" s="4">
        <f t="shared" si="14"/>
        <v>4.3038999999999996</v>
      </c>
      <c r="K327" s="130">
        <f t="shared" si="13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5"/>
        <v>0</v>
      </c>
      <c r="J328" s="4">
        <f t="shared" si="14"/>
        <v>4.3038999999999996</v>
      </c>
      <c r="K328" s="130">
        <f t="shared" si="13"/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5"/>
        <v>0</v>
      </c>
      <c r="J329" s="4">
        <f t="shared" si="14"/>
        <v>4.3038999999999996</v>
      </c>
      <c r="K329" s="130">
        <f t="shared" ref="K329:K392" si="16">ROUND(H329*J329,2)</f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5"/>
        <v>0</v>
      </c>
      <c r="J330" s="4">
        <f t="shared" ref="J330:J393" si="17">J329</f>
        <v>4.3038999999999996</v>
      </c>
      <c r="K330" s="130">
        <f t="shared" si="16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5"/>
        <v>0</v>
      </c>
      <c r="J331" s="4">
        <f t="shared" si="17"/>
        <v>4.3038999999999996</v>
      </c>
      <c r="K331" s="130">
        <f t="shared" si="16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5"/>
        <v>0</v>
      </c>
      <c r="J332" s="4">
        <f t="shared" si="17"/>
        <v>4.3038999999999996</v>
      </c>
      <c r="K332" s="130">
        <f t="shared" si="16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5"/>
        <v>0</v>
      </c>
      <c r="J333" s="4">
        <f t="shared" si="17"/>
        <v>4.3038999999999996</v>
      </c>
      <c r="K333" s="130">
        <f t="shared" si="16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5"/>
        <v>0</v>
      </c>
      <c r="J334" s="4">
        <f t="shared" si="17"/>
        <v>4.3038999999999996</v>
      </c>
      <c r="K334" s="130">
        <f t="shared" si="16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5"/>
        <v>0</v>
      </c>
      <c r="J335" s="4">
        <f t="shared" si="17"/>
        <v>4.3038999999999996</v>
      </c>
      <c r="K335" s="130">
        <f t="shared" si="16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5"/>
        <v>0</v>
      </c>
      <c r="J336" s="4">
        <f t="shared" si="17"/>
        <v>4.3038999999999996</v>
      </c>
      <c r="K336" s="130">
        <f t="shared" si="16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5"/>
        <v>0</v>
      </c>
      <c r="J337" s="4">
        <f t="shared" si="17"/>
        <v>4.3038999999999996</v>
      </c>
      <c r="K337" s="130">
        <f t="shared" si="16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8">ROUND(C338-D338+E338-F338,2)</f>
        <v>0</v>
      </c>
      <c r="J338" s="4">
        <f t="shared" si="17"/>
        <v>4.3038999999999996</v>
      </c>
      <c r="K338" s="130">
        <f t="shared" si="16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8"/>
        <v>0</v>
      </c>
      <c r="J339" s="4">
        <f t="shared" si="17"/>
        <v>4.3038999999999996</v>
      </c>
      <c r="K339" s="130">
        <f t="shared" si="16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8"/>
        <v>0</v>
      </c>
      <c r="J340" s="4">
        <f t="shared" si="17"/>
        <v>4.3038999999999996</v>
      </c>
      <c r="K340" s="130">
        <f t="shared" si="16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8"/>
        <v>0</v>
      </c>
      <c r="J341" s="4">
        <f t="shared" si="17"/>
        <v>4.3038999999999996</v>
      </c>
      <c r="K341" s="130">
        <f t="shared" si="16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8"/>
        <v>0</v>
      </c>
      <c r="J342" s="4">
        <f t="shared" si="17"/>
        <v>4.3038999999999996</v>
      </c>
      <c r="K342" s="130">
        <f t="shared" si="16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8"/>
        <v>0</v>
      </c>
      <c r="J343" s="4">
        <f t="shared" si="17"/>
        <v>4.3038999999999996</v>
      </c>
      <c r="K343" s="130">
        <f t="shared" si="16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8"/>
        <v>0</v>
      </c>
      <c r="J344" s="4">
        <f t="shared" si="17"/>
        <v>4.3038999999999996</v>
      </c>
      <c r="K344" s="130">
        <f t="shared" si="16"/>
        <v>0</v>
      </c>
    </row>
    <row r="345" spans="1:11">
      <c r="A345" s="35">
        <v>85001</v>
      </c>
      <c r="B345" s="247" t="s">
        <v>390</v>
      </c>
      <c r="C345" s="243"/>
      <c r="D345" s="243"/>
      <c r="E345" s="244"/>
      <c r="F345" s="244"/>
      <c r="H345" s="130">
        <f t="shared" si="18"/>
        <v>0</v>
      </c>
      <c r="J345" s="4">
        <f t="shared" si="17"/>
        <v>4.3038999999999996</v>
      </c>
      <c r="K345" s="130">
        <f t="shared" si="16"/>
        <v>0</v>
      </c>
    </row>
    <row r="346" spans="1:11" s="193" customFormat="1">
      <c r="A346" s="35">
        <v>85002</v>
      </c>
      <c r="B346" s="247" t="s">
        <v>391</v>
      </c>
      <c r="C346" s="243"/>
      <c r="D346" s="243"/>
      <c r="E346" s="244"/>
      <c r="F346" s="244"/>
      <c r="G346" s="34"/>
      <c r="H346" s="130">
        <f t="shared" si="18"/>
        <v>0</v>
      </c>
      <c r="I346" s="217"/>
      <c r="J346" s="4">
        <f t="shared" si="17"/>
        <v>4.3038999999999996</v>
      </c>
      <c r="K346" s="130">
        <f t="shared" si="16"/>
        <v>0</v>
      </c>
    </row>
    <row r="347" spans="1:1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8"/>
        <v>3980720.01</v>
      </c>
      <c r="J347" s="4">
        <f t="shared" si="17"/>
        <v>4.3038999999999996</v>
      </c>
      <c r="K347" s="130">
        <f t="shared" si="16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8"/>
        <v>316250.02</v>
      </c>
      <c r="J348" s="4">
        <f t="shared" si="17"/>
        <v>4.3038999999999996</v>
      </c>
      <c r="K348" s="130">
        <f t="shared" si="16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8"/>
        <v>0</v>
      </c>
      <c r="J349" s="4">
        <f t="shared" si="17"/>
        <v>4.3038999999999996</v>
      </c>
      <c r="K349" s="130">
        <f t="shared" si="16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8"/>
        <v>0</v>
      </c>
      <c r="J350" s="4">
        <f t="shared" si="17"/>
        <v>4.3038999999999996</v>
      </c>
      <c r="K350" s="130">
        <f t="shared" si="16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8"/>
        <v>0</v>
      </c>
      <c r="J351" s="4">
        <f t="shared" si="17"/>
        <v>4.3038999999999996</v>
      </c>
      <c r="K351" s="130">
        <f t="shared" si="16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8"/>
        <v>182662.09</v>
      </c>
      <c r="J352" s="4">
        <f t="shared" si="17"/>
        <v>4.3038999999999996</v>
      </c>
      <c r="K352" s="130">
        <f t="shared" si="16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8"/>
        <v>8050</v>
      </c>
      <c r="J353" s="4">
        <f t="shared" si="17"/>
        <v>4.3038999999999996</v>
      </c>
      <c r="K353" s="130">
        <f t="shared" si="16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8"/>
        <v>48937.27</v>
      </c>
      <c r="J354" s="4">
        <f t="shared" si="17"/>
        <v>4.3038999999999996</v>
      </c>
      <c r="K354" s="130">
        <f t="shared" si="16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8"/>
        <v>0</v>
      </c>
      <c r="J355" s="4">
        <f t="shared" si="17"/>
        <v>4.3038999999999996</v>
      </c>
      <c r="K355" s="130">
        <f t="shared" si="16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8"/>
        <v>9303.08</v>
      </c>
      <c r="J356" s="4">
        <f t="shared" si="17"/>
        <v>4.3038999999999996</v>
      </c>
      <c r="K356" s="130">
        <f t="shared" si="16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8"/>
        <v>0</v>
      </c>
      <c r="J357" s="4">
        <f t="shared" si="17"/>
        <v>4.3038999999999996</v>
      </c>
      <c r="K357" s="130">
        <f t="shared" si="16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8"/>
        <v>0</v>
      </c>
      <c r="J358" s="4">
        <f t="shared" si="17"/>
        <v>4.3038999999999996</v>
      </c>
      <c r="K358" s="130">
        <f t="shared" si="16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8"/>
        <v>0</v>
      </c>
      <c r="J359" s="4">
        <f t="shared" si="17"/>
        <v>4.3038999999999996</v>
      </c>
      <c r="K359" s="130">
        <f t="shared" si="16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8"/>
        <v>137928.70000000001</v>
      </c>
      <c r="J360" s="4">
        <f t="shared" si="17"/>
        <v>4.3038999999999996</v>
      </c>
      <c r="K360" s="130">
        <f t="shared" si="16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8"/>
        <v>0</v>
      </c>
      <c r="J361" s="4">
        <f t="shared" si="17"/>
        <v>4.3038999999999996</v>
      </c>
      <c r="K361" s="130">
        <f t="shared" si="16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8"/>
        <v>0</v>
      </c>
      <c r="J362" s="4">
        <f t="shared" si="17"/>
        <v>4.3038999999999996</v>
      </c>
      <c r="K362" s="130">
        <f t="shared" si="16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8"/>
        <v>0</v>
      </c>
      <c r="J363" s="4">
        <f t="shared" si="17"/>
        <v>4.3038999999999996</v>
      </c>
      <c r="K363" s="130">
        <f t="shared" si="16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8"/>
        <v>0</v>
      </c>
      <c r="J364" s="4">
        <f t="shared" si="17"/>
        <v>4.3038999999999996</v>
      </c>
      <c r="K364" s="130">
        <f t="shared" si="16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8"/>
        <v>0</v>
      </c>
      <c r="J365" s="4">
        <f t="shared" si="17"/>
        <v>4.3038999999999996</v>
      </c>
      <c r="K365" s="130">
        <f t="shared" si="16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8"/>
        <v>0</v>
      </c>
      <c r="J366" s="4">
        <f t="shared" si="17"/>
        <v>4.3038999999999996</v>
      </c>
      <c r="K366" s="130">
        <f t="shared" si="16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8"/>
        <v>0</v>
      </c>
      <c r="J367" s="4">
        <f t="shared" si="17"/>
        <v>4.3038999999999996</v>
      </c>
      <c r="K367" s="130">
        <f t="shared" si="16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8"/>
        <v>0</v>
      </c>
      <c r="J368" s="4">
        <f t="shared" si="17"/>
        <v>4.3038999999999996</v>
      </c>
      <c r="K368" s="130">
        <f t="shared" si="16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8"/>
        <v>0</v>
      </c>
      <c r="J369" s="4">
        <f t="shared" si="17"/>
        <v>4.3038999999999996</v>
      </c>
      <c r="K369" s="130">
        <f t="shared" si="16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8"/>
        <v>0</v>
      </c>
      <c r="J370" s="4">
        <f t="shared" si="17"/>
        <v>4.3038999999999996</v>
      </c>
      <c r="K370" s="130">
        <f t="shared" si="16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8"/>
        <v>0</v>
      </c>
      <c r="J371" s="4">
        <f t="shared" si="17"/>
        <v>4.3038999999999996</v>
      </c>
      <c r="K371" s="130">
        <f t="shared" si="16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8"/>
        <v>34733.599999999999</v>
      </c>
      <c r="J372" s="4">
        <f t="shared" si="17"/>
        <v>4.3038999999999996</v>
      </c>
      <c r="K372" s="130">
        <f t="shared" si="16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8"/>
        <v>27168</v>
      </c>
      <c r="J373" s="4">
        <f t="shared" si="17"/>
        <v>4.3038999999999996</v>
      </c>
      <c r="K373" s="130">
        <f t="shared" si="16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8"/>
        <v>220</v>
      </c>
      <c r="J374" s="4">
        <f t="shared" si="17"/>
        <v>4.3038999999999996</v>
      </c>
      <c r="K374" s="130">
        <f t="shared" si="16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8"/>
        <v>8075</v>
      </c>
      <c r="J375" s="4">
        <f t="shared" si="17"/>
        <v>4.3038999999999996</v>
      </c>
      <c r="K375" s="134">
        <f t="shared" si="16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8"/>
        <v>622.30999999999995</v>
      </c>
      <c r="J376" s="4">
        <f t="shared" si="17"/>
        <v>4.3038999999999996</v>
      </c>
      <c r="K376" s="130">
        <f t="shared" si="16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8"/>
        <v>25420</v>
      </c>
      <c r="I377" s="4" t="s">
        <v>543</v>
      </c>
      <c r="J377" s="4">
        <f t="shared" si="17"/>
        <v>4.3038999999999996</v>
      </c>
      <c r="K377" s="130">
        <f t="shared" si="16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8"/>
        <v>0</v>
      </c>
      <c r="J378" s="4">
        <f t="shared" si="17"/>
        <v>4.3038999999999996</v>
      </c>
      <c r="K378" s="130">
        <f t="shared" si="16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8"/>
        <v>0</v>
      </c>
      <c r="J379" s="4">
        <f t="shared" si="17"/>
        <v>4.3038999999999996</v>
      </c>
      <c r="K379" s="130">
        <f t="shared" si="16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8"/>
        <v>0</v>
      </c>
      <c r="J380" s="4">
        <f t="shared" si="17"/>
        <v>4.3038999999999996</v>
      </c>
      <c r="K380" s="130">
        <f t="shared" si="16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8"/>
        <v>19370</v>
      </c>
      <c r="J381" s="4">
        <f t="shared" si="17"/>
        <v>4.3038999999999996</v>
      </c>
      <c r="K381" s="130">
        <f t="shared" si="16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8"/>
        <v>82676</v>
      </c>
      <c r="J382" s="4">
        <f t="shared" si="17"/>
        <v>4.3038999999999996</v>
      </c>
      <c r="K382" s="130">
        <f t="shared" si="16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8"/>
        <v>3647.32</v>
      </c>
      <c r="J383" s="4">
        <f t="shared" si="17"/>
        <v>4.3038999999999996</v>
      </c>
      <c r="K383" s="130">
        <f t="shared" si="16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8"/>
        <v>12000</v>
      </c>
      <c r="J384" s="4">
        <f t="shared" si="17"/>
        <v>4.3038999999999996</v>
      </c>
      <c r="K384" s="130">
        <f t="shared" si="16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8"/>
        <v>629</v>
      </c>
      <c r="J385" s="4">
        <f t="shared" si="17"/>
        <v>4.3038999999999996</v>
      </c>
      <c r="K385" s="130">
        <f t="shared" si="16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8"/>
        <v>52579.44</v>
      </c>
      <c r="J386" s="4">
        <f t="shared" si="17"/>
        <v>4.3038999999999996</v>
      </c>
      <c r="K386" s="130">
        <f t="shared" si="16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8"/>
        <v>0</v>
      </c>
      <c r="J387" s="4">
        <f t="shared" si="17"/>
        <v>4.3038999999999996</v>
      </c>
      <c r="K387" s="130">
        <f t="shared" si="16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8"/>
        <v>193.98</v>
      </c>
      <c r="J388" s="4">
        <f t="shared" si="17"/>
        <v>4.3038999999999996</v>
      </c>
      <c r="K388" s="134">
        <f t="shared" si="16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8"/>
        <v>0</v>
      </c>
      <c r="J389" s="4">
        <f t="shared" si="17"/>
        <v>4.3038999999999996</v>
      </c>
      <c r="K389" s="130">
        <f t="shared" si="16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8"/>
        <v>0</v>
      </c>
      <c r="I390" s="4" t="s">
        <v>543</v>
      </c>
      <c r="J390" s="4">
        <f t="shared" si="17"/>
        <v>4.3038999999999996</v>
      </c>
      <c r="K390" s="134">
        <f t="shared" si="16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8"/>
        <v>0</v>
      </c>
      <c r="J391" s="4">
        <f t="shared" si="17"/>
        <v>4.3038999999999996</v>
      </c>
      <c r="K391" s="130">
        <f t="shared" si="16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8"/>
        <v>362162.91</v>
      </c>
      <c r="I392" s="4" t="s">
        <v>543</v>
      </c>
      <c r="J392" s="4">
        <f t="shared" si="17"/>
        <v>4.3038999999999996</v>
      </c>
      <c r="K392" s="130">
        <f t="shared" si="16"/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8"/>
        <v>0</v>
      </c>
      <c r="J393" s="4">
        <f t="shared" si="17"/>
        <v>4.3038999999999996</v>
      </c>
      <c r="K393" s="130">
        <f t="shared" ref="K393:K431" si="19">ROUND(H393*J393,2)</f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8"/>
        <v>4470</v>
      </c>
      <c r="J394" s="4">
        <f t="shared" ref="J394:J430" si="20">J393</f>
        <v>4.3038999999999996</v>
      </c>
      <c r="K394" s="130">
        <f t="shared" si="19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8"/>
        <v>59980.87</v>
      </c>
      <c r="J395" s="4">
        <f t="shared" si="20"/>
        <v>4.3038999999999996</v>
      </c>
      <c r="K395" s="130">
        <f t="shared" si="19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8"/>
        <v>0</v>
      </c>
      <c r="J396" s="4">
        <f t="shared" si="20"/>
        <v>4.3038999999999996</v>
      </c>
      <c r="K396" s="130">
        <f t="shared" si="19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8"/>
        <v>15016.39</v>
      </c>
      <c r="J397" s="4">
        <f t="shared" si="20"/>
        <v>4.3038999999999996</v>
      </c>
      <c r="K397" s="130">
        <f t="shared" si="19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8"/>
        <v>53491.62</v>
      </c>
      <c r="J398" s="4">
        <f t="shared" si="20"/>
        <v>4.3038999999999996</v>
      </c>
      <c r="K398" s="130">
        <f t="shared" si="19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8"/>
        <v>0</v>
      </c>
      <c r="J399" s="4">
        <f t="shared" si="20"/>
        <v>4.3038999999999996</v>
      </c>
      <c r="K399" s="130">
        <f t="shared" si="19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8"/>
        <v>0</v>
      </c>
      <c r="I400" s="4" t="s">
        <v>544</v>
      </c>
      <c r="J400" s="4">
        <f t="shared" si="20"/>
        <v>4.3038999999999996</v>
      </c>
      <c r="K400" s="134">
        <f t="shared" si="19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8"/>
        <v>0</v>
      </c>
      <c r="J401" s="4">
        <f t="shared" si="20"/>
        <v>4.3038999999999996</v>
      </c>
      <c r="K401" s="130">
        <f t="shared" si="19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1">ROUND(C402-D402+E402-F402,2)</f>
        <v>2399667.5699999998</v>
      </c>
      <c r="I402" s="4" t="s">
        <v>543</v>
      </c>
      <c r="J402" s="4">
        <f t="shared" si="20"/>
        <v>4.3038999999999996</v>
      </c>
      <c r="K402" s="130">
        <f t="shared" si="19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1"/>
        <v>3587.86</v>
      </c>
      <c r="J403" s="4">
        <f t="shared" si="20"/>
        <v>4.3038999999999996</v>
      </c>
      <c r="K403" s="130">
        <f t="shared" si="19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1"/>
        <v>0</v>
      </c>
      <c r="J404" s="4">
        <f t="shared" si="20"/>
        <v>4.3038999999999996</v>
      </c>
      <c r="K404" s="130">
        <f t="shared" si="19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1"/>
        <v>0</v>
      </c>
      <c r="J405" s="4">
        <f t="shared" si="20"/>
        <v>4.3038999999999996</v>
      </c>
      <c r="K405" s="130">
        <f t="shared" si="19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1"/>
        <v>0</v>
      </c>
      <c r="J406" s="4">
        <f t="shared" si="20"/>
        <v>4.3038999999999996</v>
      </c>
      <c r="K406" s="130">
        <f t="shared" si="19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1"/>
        <v>49042.65</v>
      </c>
      <c r="J407" s="4">
        <f t="shared" si="20"/>
        <v>4.3038999999999996</v>
      </c>
      <c r="K407" s="130">
        <f t="shared" si="19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1"/>
        <v>0</v>
      </c>
      <c r="J408" s="4">
        <f t="shared" si="20"/>
        <v>4.3038999999999996</v>
      </c>
      <c r="K408" s="130">
        <f t="shared" si="19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1"/>
        <v>21000</v>
      </c>
      <c r="J409" s="4">
        <f t="shared" si="20"/>
        <v>4.3038999999999996</v>
      </c>
      <c r="K409" s="130">
        <f t="shared" si="19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1"/>
        <v>0</v>
      </c>
      <c r="J410" s="4">
        <f t="shared" si="20"/>
        <v>4.3038999999999996</v>
      </c>
      <c r="K410" s="130">
        <f t="shared" si="19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1"/>
        <v>0</v>
      </c>
      <c r="J411" s="4">
        <f t="shared" si="20"/>
        <v>4.3038999999999996</v>
      </c>
      <c r="K411" s="130">
        <f t="shared" si="19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1"/>
        <v>0</v>
      </c>
      <c r="J412" s="4">
        <f t="shared" si="20"/>
        <v>4.3038999999999996</v>
      </c>
      <c r="K412" s="130">
        <f t="shared" si="19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1"/>
        <v>0</v>
      </c>
      <c r="J413" s="4">
        <f t="shared" si="20"/>
        <v>4.3038999999999996</v>
      </c>
      <c r="K413" s="130">
        <f t="shared" si="19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1"/>
        <v>0</v>
      </c>
      <c r="J414" s="4">
        <f t="shared" si="20"/>
        <v>4.3038999999999996</v>
      </c>
      <c r="K414" s="130">
        <f t="shared" si="19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1"/>
        <v>0</v>
      </c>
      <c r="J415" s="4">
        <f t="shared" si="20"/>
        <v>4.3038999999999996</v>
      </c>
      <c r="K415" s="130">
        <f t="shared" si="19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1"/>
        <v>1502.54</v>
      </c>
      <c r="J416" s="4">
        <f t="shared" si="20"/>
        <v>4.3038999999999996</v>
      </c>
      <c r="K416" s="130">
        <f t="shared" si="19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1"/>
        <v>136980.92000000001</v>
      </c>
      <c r="J417" s="4">
        <f t="shared" si="20"/>
        <v>4.3038999999999996</v>
      </c>
      <c r="K417" s="130">
        <f t="shared" si="19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1"/>
        <v>-196439.14</v>
      </c>
      <c r="J418" s="4">
        <f t="shared" si="20"/>
        <v>4.3038999999999996</v>
      </c>
      <c r="K418" s="130">
        <f t="shared" si="19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1"/>
        <v>102956.43</v>
      </c>
      <c r="J419" s="4">
        <f t="shared" si="20"/>
        <v>4.3038999999999996</v>
      </c>
      <c r="K419" s="134">
        <f t="shared" si="19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1"/>
        <v>11297.88</v>
      </c>
      <c r="J420" s="4">
        <f t="shared" si="20"/>
        <v>4.3038999999999996</v>
      </c>
      <c r="K420" s="130">
        <f t="shared" si="19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1"/>
        <v>30194.71</v>
      </c>
      <c r="J421" s="4">
        <f t="shared" si="20"/>
        <v>4.3038999999999996</v>
      </c>
      <c r="K421" s="130">
        <f t="shared" si="19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1"/>
        <v>0</v>
      </c>
      <c r="J422" s="4">
        <f t="shared" si="20"/>
        <v>4.3038999999999996</v>
      </c>
      <c r="K422" s="130">
        <f t="shared" si="19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1"/>
        <v>0</v>
      </c>
      <c r="J423" s="4">
        <f t="shared" si="20"/>
        <v>4.3038999999999996</v>
      </c>
      <c r="K423" s="130">
        <f t="shared" si="19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1"/>
        <v>0</v>
      </c>
      <c r="I424" s="4" t="s">
        <v>543</v>
      </c>
      <c r="J424" s="4">
        <f t="shared" si="20"/>
        <v>4.3038999999999996</v>
      </c>
      <c r="K424" s="130">
        <f t="shared" si="19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1"/>
        <v>1935856.2</v>
      </c>
      <c r="J425" s="4">
        <f t="shared" si="20"/>
        <v>4.3038999999999996</v>
      </c>
      <c r="K425" s="130">
        <f t="shared" si="19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1"/>
        <v>0</v>
      </c>
      <c r="J426" s="4">
        <f t="shared" si="20"/>
        <v>4.3038999999999996</v>
      </c>
      <c r="K426" s="130">
        <f t="shared" si="19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1"/>
        <v>-5529.99</v>
      </c>
      <c r="J427" s="4">
        <f t="shared" si="20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1"/>
        <v>0</v>
      </c>
      <c r="J428" s="4">
        <f t="shared" si="20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1"/>
        <v>0</v>
      </c>
      <c r="J429" s="4">
        <f t="shared" si="20"/>
        <v>4.3038999999999996</v>
      </c>
      <c r="K429" s="130">
        <f t="shared" si="19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1"/>
        <v>0</v>
      </c>
      <c r="J430" s="4">
        <f t="shared" si="20"/>
        <v>4.3038999999999996</v>
      </c>
      <c r="K430" s="130">
        <f t="shared" si="19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1"/>
        <v>0</v>
      </c>
      <c r="J431" s="4">
        <f>J427</f>
        <v>4.3038999999999996</v>
      </c>
      <c r="K431" s="130">
        <f t="shared" si="19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J432" s="4">
        <f>J431</f>
        <v>4.3038999999999996</v>
      </c>
      <c r="K432" s="130">
        <f>ROUND(H429*J432,2)</f>
        <v>0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C6:H431" xr:uid="{00000000-0009-0000-0000-00000C000000}"/>
  <phoneticPr fontId="2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37"/>
  <sheetViews>
    <sheetView zoomScaleNormal="100" workbookViewId="0">
      <pane ySplit="7" topLeftCell="A8" activePane="bottomLeft" state="frozen"/>
      <selection activeCell="B430" sqref="B430"/>
      <selection pane="bottomLeft"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Ex.rate25!$Z$21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1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</row>
    <row r="126" spans="1:1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1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</row>
    <row r="175" spans="1:1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1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</row>
    <row r="178" spans="1:1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4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5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>J253</f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si="9"/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si="10"/>
        <v>4.3038999999999996</v>
      </c>
      <c r="K265" s="130">
        <f t="shared" ref="K265:K329" si="12">ROUND(H265*J265,2)</f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ref="J266:J330" si="13">J265</f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>J298</f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si="12"/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si="13"/>
        <v>4.3038999999999996</v>
      </c>
      <c r="K329" s="130">
        <f t="shared" si="12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3"/>
        <v>4.3038999999999996</v>
      </c>
      <c r="K330" s="130">
        <f t="shared" ref="K330:K393" si="15">ROUND(H330*J330,2)</f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ref="J331:J394" si="16">J330</f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1">
      <c r="A345" s="35">
        <v>85001</v>
      </c>
      <c r="B345" s="247" t="s">
        <v>390</v>
      </c>
      <c r="C345" s="243"/>
      <c r="D345" s="243"/>
      <c r="E345" s="244"/>
      <c r="F345" s="244"/>
      <c r="H345" s="130">
        <f t="shared" si="17"/>
        <v>0</v>
      </c>
      <c r="J345" s="4">
        <f t="shared" si="16"/>
        <v>4.3038999999999996</v>
      </c>
      <c r="K345" s="130">
        <f t="shared" si="15"/>
        <v>0</v>
      </c>
    </row>
    <row r="346" spans="1:11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1" s="193" customFormat="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G347" s="34"/>
      <c r="H347" s="130">
        <f t="shared" si="17"/>
        <v>3980720.01</v>
      </c>
      <c r="I347" s="217"/>
      <c r="J347" s="4">
        <f t="shared" si="16"/>
        <v>4.3038999999999996</v>
      </c>
      <c r="K347" s="130">
        <f t="shared" si="15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0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J376" s="4">
        <f t="shared" si="16"/>
        <v>4.3038999999999996</v>
      </c>
      <c r="K376" s="134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I378" s="4" t="s">
        <v>543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0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4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si="15"/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I393" s="4" t="s">
        <v>543</v>
      </c>
      <c r="J393" s="4">
        <f t="shared" si="16"/>
        <v>4.3038999999999996</v>
      </c>
      <c r="K393" s="130">
        <f t="shared" si="15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6"/>
        <v>4.3038999999999996</v>
      </c>
      <c r="K394" s="130">
        <f t="shared" ref="K394:K431" si="18">ROUND(H394*J394,2)</f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ref="J395:J430" si="19">J394</f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J399" s="4">
        <f t="shared" si="19"/>
        <v>4.3038999999999996</v>
      </c>
      <c r="K399" s="130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544</v>
      </c>
      <c r="J401" s="4">
        <f t="shared" si="19"/>
        <v>4.3038999999999996</v>
      </c>
      <c r="K401" s="134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I403" s="4" t="s">
        <v>543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0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4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I425" s="4" t="s">
        <v>543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J432" s="4">
        <f>J431</f>
        <v>4.3038999999999996</v>
      </c>
      <c r="K432" s="130">
        <f>ROUND(H429*J432,2)</f>
        <v>0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A7:H7" xr:uid="{00000000-0009-0000-0000-00000D000000}"/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37"/>
  <sheetViews>
    <sheetView topLeftCell="A7" zoomScale="93" zoomScaleNormal="93" workbookViewId="0">
      <selection activeCell="B430" sqref="B430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Ex.rate25!$AA$21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1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1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1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1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1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1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1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1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1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1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1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1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1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</row>
    <row r="126" spans="1:11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1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1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1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1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1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1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1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1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1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1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1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1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1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1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1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1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</row>
    <row r="175" spans="1:11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1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1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</row>
    <row r="178" spans="1:11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1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1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1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1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1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1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1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1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1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1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1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1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1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1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3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4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 t="shared" si="10"/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ref="K264:K327" si="12">ROUND(H264*J264,2)</f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ref="J265:J328" si="13">J264</f>
        <v>4.3038999999999996</v>
      </c>
      <c r="K265" s="130">
        <f t="shared" si="12"/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si="13"/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 t="shared" si="13"/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ref="K328:K391" si="15">ROUND(H328*J328,2)</f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ref="J329:J392" si="16">J328</f>
        <v>4.3038999999999996</v>
      </c>
      <c r="K329" s="130">
        <f t="shared" si="15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6"/>
        <v>4.3038999999999996</v>
      </c>
      <c r="K330" s="130">
        <f t="shared" si="15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si="16"/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1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1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1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1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1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1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1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1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1" s="193" customFormat="1">
      <c r="A345" s="35">
        <v>85001</v>
      </c>
      <c r="B345" s="247" t="s">
        <v>390</v>
      </c>
      <c r="C345" s="243"/>
      <c r="D345" s="243"/>
      <c r="E345" s="244"/>
      <c r="F345" s="244"/>
      <c r="G345" s="34"/>
      <c r="H345" s="130">
        <f t="shared" si="17"/>
        <v>0</v>
      </c>
      <c r="I345" s="217"/>
      <c r="J345" s="4">
        <f t="shared" si="16"/>
        <v>4.3038999999999996</v>
      </c>
      <c r="K345" s="130">
        <f t="shared" si="15"/>
        <v>0</v>
      </c>
    </row>
    <row r="346" spans="1:11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1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7"/>
        <v>3980720.01</v>
      </c>
      <c r="J347" s="4">
        <f t="shared" si="16"/>
        <v>4.3038999999999996</v>
      </c>
      <c r="K347" s="130">
        <f t="shared" si="15"/>
        <v>17132620.850000001</v>
      </c>
    </row>
    <row r="348" spans="1:11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1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1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1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1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4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I376" s="4" t="s">
        <v>543</v>
      </c>
      <c r="J376" s="4">
        <f t="shared" si="16"/>
        <v>4.3038999999999996</v>
      </c>
      <c r="K376" s="130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4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I389" s="4" t="s">
        <v>543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0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ref="K392:K431" si="18">ROUND(H392*J392,2)</f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J393" s="4">
        <f t="shared" ref="J393:J430" si="19">J392</f>
        <v>4.3038999999999996</v>
      </c>
      <c r="K393" s="130">
        <f t="shared" si="18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9"/>
        <v>4.3038999999999996</v>
      </c>
      <c r="K394" s="130">
        <f t="shared" si="18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si="19"/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I399" s="4" t="s">
        <v>544</v>
      </c>
      <c r="J399" s="4">
        <f t="shared" si="19"/>
        <v>4.3038999999999996</v>
      </c>
      <c r="K399" s="134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543</v>
      </c>
      <c r="J401" s="4">
        <f t="shared" si="19"/>
        <v>4.3038999999999996</v>
      </c>
      <c r="K401" s="130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4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0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I423" s="4" t="s">
        <v>543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K432" s="42">
        <f>SUM(K8:K431)</f>
        <v>2.0000038221041905E-2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AB0A-E990-4C71-A410-28BC6F0CAA38}">
  <sheetPr>
    <tabColor theme="4" tint="0.79998168889431442"/>
  </sheetPr>
  <dimension ref="A1:AA57"/>
  <sheetViews>
    <sheetView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U21" sqref="A21:XFD21"/>
    </sheetView>
  </sheetViews>
  <sheetFormatPr defaultColWidth="8.84375" defaultRowHeight="12.9"/>
  <cols>
    <col min="1" max="1" width="28.4609375" style="197" customWidth="1"/>
    <col min="2" max="2" width="16.84375" style="197" customWidth="1"/>
    <col min="3" max="14" width="12.53515625" style="197" customWidth="1"/>
    <col min="15" max="15" width="8.4609375" style="197" customWidth="1"/>
    <col min="16" max="27" width="12.53515625" style="197" customWidth="1"/>
    <col min="28" max="16384" width="8.84375" style="197"/>
  </cols>
  <sheetData>
    <row r="1" spans="1:27">
      <c r="A1" s="194" t="s">
        <v>515</v>
      </c>
      <c r="B1" s="195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27">
      <c r="A2" s="194" t="s">
        <v>516</v>
      </c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</row>
    <row r="3" spans="1:27">
      <c r="A3" s="198"/>
      <c r="B3" s="195"/>
      <c r="C3" s="196"/>
      <c r="D3" s="196"/>
      <c r="E3" s="196"/>
      <c r="F3" s="199"/>
      <c r="G3" s="196"/>
      <c r="H3" s="196"/>
      <c r="I3" s="196"/>
      <c r="J3" s="196"/>
      <c r="K3" s="196"/>
      <c r="L3" s="196"/>
      <c r="M3" s="196"/>
      <c r="N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</row>
    <row r="4" spans="1:27">
      <c r="A4" s="195"/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11" t="s">
        <v>517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24" t="s">
        <v>518</v>
      </c>
      <c r="B5" s="224" t="s">
        <v>519</v>
      </c>
      <c r="C5" s="225" t="s">
        <v>520</v>
      </c>
      <c r="D5" s="225" t="s">
        <v>521</v>
      </c>
      <c r="E5" s="225" t="s">
        <v>522</v>
      </c>
      <c r="F5" s="225" t="s">
        <v>523</v>
      </c>
      <c r="G5" s="225" t="s">
        <v>524</v>
      </c>
      <c r="H5" s="225" t="s">
        <v>525</v>
      </c>
      <c r="I5" s="225" t="s">
        <v>526</v>
      </c>
      <c r="J5" s="225" t="s">
        <v>527</v>
      </c>
      <c r="K5" s="225" t="s">
        <v>528</v>
      </c>
      <c r="L5" s="225" t="s">
        <v>529</v>
      </c>
      <c r="M5" s="225" t="s">
        <v>530</v>
      </c>
      <c r="N5" s="225" t="s">
        <v>531</v>
      </c>
      <c r="P5" s="226" t="str">
        <f>C5</f>
        <v>Jan</v>
      </c>
      <c r="Q5" s="226" t="str">
        <f t="shared" ref="Q5:AA5" si="1">D5</f>
        <v>Feb</v>
      </c>
      <c r="R5" s="226" t="str">
        <f t="shared" si="1"/>
        <v>Mar</v>
      </c>
      <c r="S5" s="226" t="str">
        <f t="shared" si="1"/>
        <v>Apr</v>
      </c>
      <c r="T5" s="226" t="str">
        <f t="shared" si="1"/>
        <v>May</v>
      </c>
      <c r="U5" s="226" t="str">
        <f t="shared" si="1"/>
        <v>Jun</v>
      </c>
      <c r="V5" s="226" t="str">
        <f t="shared" si="1"/>
        <v>Jul</v>
      </c>
      <c r="W5" s="226" t="str">
        <f t="shared" si="1"/>
        <v>Aug</v>
      </c>
      <c r="X5" s="226" t="str">
        <f t="shared" si="1"/>
        <v>Sep</v>
      </c>
      <c r="Y5" s="226" t="str">
        <f t="shared" si="1"/>
        <v>Oct</v>
      </c>
      <c r="Z5" s="226" t="str">
        <f t="shared" si="1"/>
        <v>Nov</v>
      </c>
      <c r="AA5" s="226" t="str">
        <f t="shared" si="1"/>
        <v>Dec</v>
      </c>
    </row>
    <row r="6" spans="1:27">
      <c r="A6" s="200" t="s">
        <v>532</v>
      </c>
      <c r="B6" s="201" t="s">
        <v>533</v>
      </c>
      <c r="C6" s="202">
        <v>34.024700000000003</v>
      </c>
      <c r="D6" s="202">
        <v>33.532600000000002</v>
      </c>
      <c r="E6" s="202">
        <v>33.570900000000002</v>
      </c>
      <c r="F6" s="202">
        <v>33.5045</v>
      </c>
      <c r="G6" s="202">
        <v>32.698500000000003</v>
      </c>
      <c r="H6" s="202">
        <v>32.379100000000001</v>
      </c>
      <c r="I6" s="202"/>
      <c r="J6" s="202"/>
      <c r="K6" s="202"/>
      <c r="L6" s="202"/>
      <c r="M6" s="202"/>
      <c r="N6" s="202"/>
      <c r="P6" s="203">
        <f>ROUND(AVERAGE($C6:C6),4)</f>
        <v>34.024700000000003</v>
      </c>
      <c r="Q6" s="203">
        <f>ROUND(AVERAGE($C6:D6),4)</f>
        <v>33.778700000000001</v>
      </c>
      <c r="R6" s="203">
        <f>ROUND(AVERAGE($C6:E6),4)</f>
        <v>33.709400000000002</v>
      </c>
      <c r="S6" s="203">
        <f>ROUND(AVERAGE($C6:F6),4)</f>
        <v>33.658200000000001</v>
      </c>
      <c r="T6" s="203">
        <f>ROUND(AVERAGE($C6:G6),4)</f>
        <v>33.466200000000001</v>
      </c>
      <c r="U6" s="203">
        <f>ROUND(AVERAGE($C6:H6),4)</f>
        <v>33.2851</v>
      </c>
      <c r="V6" s="203">
        <f>ROUND(AVERAGE($C6:I6),4)</f>
        <v>33.2851</v>
      </c>
      <c r="W6" s="203">
        <f>ROUND(AVERAGE($C6:J6),4)</f>
        <v>33.2851</v>
      </c>
      <c r="X6" s="203">
        <f>ROUND(AVERAGE($C6:K6),4)</f>
        <v>33.2851</v>
      </c>
      <c r="Y6" s="203">
        <f>ROUND(AVERAGE($C6:L6),4)</f>
        <v>33.2851</v>
      </c>
      <c r="Z6" s="203">
        <f>ROUND(AVERAGE($C6:M6),4)</f>
        <v>33.2851</v>
      </c>
      <c r="AA6" s="203">
        <f>ROUND(AVERAGE($C6:N6),4)</f>
        <v>33.2851</v>
      </c>
    </row>
    <row r="7" spans="1:27">
      <c r="A7" s="204" t="s">
        <v>532</v>
      </c>
      <c r="B7" s="205" t="s">
        <v>534</v>
      </c>
      <c r="C7" s="206">
        <v>34.107999999999997</v>
      </c>
      <c r="D7" s="206">
        <v>33.616999999999997</v>
      </c>
      <c r="E7" s="206">
        <v>33.654200000000003</v>
      </c>
      <c r="F7" s="206">
        <v>33.589500000000001</v>
      </c>
      <c r="G7" s="206">
        <v>32.784799999999997</v>
      </c>
      <c r="H7" s="206">
        <v>32.461300000000001</v>
      </c>
      <c r="I7" s="206"/>
      <c r="J7" s="206"/>
      <c r="K7" s="206"/>
      <c r="L7" s="206"/>
      <c r="M7" s="206"/>
      <c r="N7" s="206"/>
      <c r="P7" s="207">
        <f>ROUND(AVERAGE($C7:C7),4)</f>
        <v>34.107999999999997</v>
      </c>
      <c r="Q7" s="207">
        <f>ROUND(AVERAGE($C7:D7),4)</f>
        <v>33.862499999999997</v>
      </c>
      <c r="R7" s="207">
        <f>ROUND(AVERAGE($C7:E7),4)</f>
        <v>33.793100000000003</v>
      </c>
      <c r="S7" s="207">
        <f>ROUND(AVERAGE($C7:F7),4)</f>
        <v>33.742199999999997</v>
      </c>
      <c r="T7" s="207">
        <f>ROUND(AVERAGE($C7:G7),4)</f>
        <v>33.550699999999999</v>
      </c>
      <c r="U7" s="207">
        <f>ROUND(AVERAGE($C7:H7),4)</f>
        <v>33.369100000000003</v>
      </c>
      <c r="V7" s="207">
        <f>ROUND(AVERAGE($C7:I7),4)</f>
        <v>33.369100000000003</v>
      </c>
      <c r="W7" s="207">
        <f>ROUND(AVERAGE($C7:J7),4)</f>
        <v>33.369100000000003</v>
      </c>
      <c r="X7" s="207">
        <f>ROUND(AVERAGE($C7:K7),4)</f>
        <v>33.369100000000003</v>
      </c>
      <c r="Y7" s="207">
        <f>ROUND(AVERAGE($C7:L7),4)</f>
        <v>33.369100000000003</v>
      </c>
      <c r="Z7" s="207">
        <f>ROUND(AVERAGE($C7:M7),4)</f>
        <v>33.369100000000003</v>
      </c>
      <c r="AA7" s="207">
        <f>ROUND(AVERAGE($C7:N7),4)</f>
        <v>33.369100000000003</v>
      </c>
    </row>
    <row r="8" spans="1:27">
      <c r="A8" s="204" t="s">
        <v>532</v>
      </c>
      <c r="B8" s="205" t="s">
        <v>535</v>
      </c>
      <c r="C8" s="206">
        <v>34.430500000000002</v>
      </c>
      <c r="D8" s="206">
        <v>33.938499999999998</v>
      </c>
      <c r="E8" s="206">
        <v>33.976799999999997</v>
      </c>
      <c r="F8" s="206">
        <v>33.9148</v>
      </c>
      <c r="G8" s="206">
        <v>33.107599999999998</v>
      </c>
      <c r="H8" s="206">
        <v>32.784399999999998</v>
      </c>
      <c r="I8" s="206"/>
      <c r="J8" s="206"/>
      <c r="K8" s="206"/>
      <c r="L8" s="206"/>
      <c r="M8" s="206"/>
      <c r="N8" s="206"/>
      <c r="P8" s="207">
        <f>ROUND(AVERAGE($C8:C8),4)</f>
        <v>34.430500000000002</v>
      </c>
      <c r="Q8" s="207">
        <f>ROUND(AVERAGE($C8:D8),4)</f>
        <v>34.1845</v>
      </c>
      <c r="R8" s="207">
        <f>ROUND(AVERAGE($C8:E8),4)</f>
        <v>34.115299999999998</v>
      </c>
      <c r="S8" s="207">
        <f>ROUND(AVERAGE($C8:F8),4)</f>
        <v>34.065199999999997</v>
      </c>
      <c r="T8" s="207">
        <f>ROUND(AVERAGE($C8:G8),4)</f>
        <v>33.873600000000003</v>
      </c>
      <c r="U8" s="207">
        <f>ROUND(AVERAGE($C8:H8),4)</f>
        <v>33.692100000000003</v>
      </c>
      <c r="V8" s="207">
        <f>ROUND(AVERAGE($C8:I8),4)</f>
        <v>33.692100000000003</v>
      </c>
      <c r="W8" s="207">
        <f>ROUND(AVERAGE($C8:J8),4)</f>
        <v>33.692100000000003</v>
      </c>
      <c r="X8" s="207">
        <f>ROUND(AVERAGE($C8:K8),4)</f>
        <v>33.692100000000003</v>
      </c>
      <c r="Y8" s="207">
        <f>ROUND(AVERAGE($C8:L8),4)</f>
        <v>33.692100000000003</v>
      </c>
      <c r="Z8" s="207">
        <f>ROUND(AVERAGE($C8:M8),4)</f>
        <v>33.692100000000003</v>
      </c>
      <c r="AA8" s="207">
        <f>ROUND(AVERAGE($C8:N8),4)</f>
        <v>33.692100000000003</v>
      </c>
    </row>
    <row r="9" spans="1:27">
      <c r="A9" s="231" t="s">
        <v>532</v>
      </c>
      <c r="B9" s="231" t="s">
        <v>536</v>
      </c>
      <c r="C9" s="208">
        <v>34.269199999999998</v>
      </c>
      <c r="D9" s="208">
        <v>33.777799999999999</v>
      </c>
      <c r="E9" s="208">
        <v>33.8155</v>
      </c>
      <c r="F9" s="208">
        <v>33.752200000000002</v>
      </c>
      <c r="G9" s="208">
        <v>32.946199999999997</v>
      </c>
      <c r="H9" s="208">
        <v>32.622900000000001</v>
      </c>
      <c r="I9" s="208"/>
      <c r="J9" s="208"/>
      <c r="K9" s="208"/>
      <c r="L9" s="208"/>
      <c r="M9" s="208"/>
      <c r="N9" s="208"/>
      <c r="P9" s="209">
        <f>ROUND(AVERAGE($C9:C9),4)</f>
        <v>34.269199999999998</v>
      </c>
      <c r="Q9" s="209">
        <f>ROUND(AVERAGE($C9:D9),4)</f>
        <v>34.023499999999999</v>
      </c>
      <c r="R9" s="209">
        <f>ROUND(AVERAGE($C9:E9),4)</f>
        <v>33.9542</v>
      </c>
      <c r="S9" s="209">
        <f>ROUND(AVERAGE($C9:F9),4)</f>
        <v>33.903700000000001</v>
      </c>
      <c r="T9" s="209">
        <f>ROUND(AVERAGE($C9:G9),4)</f>
        <v>33.712200000000003</v>
      </c>
      <c r="U9" s="209">
        <f>ROUND(AVERAGE($C9:H9),4)</f>
        <v>33.5306</v>
      </c>
      <c r="V9" s="209">
        <f>ROUND(AVERAGE($C9:I9),4)</f>
        <v>33.5306</v>
      </c>
      <c r="W9" s="209">
        <f>ROUND(AVERAGE($C9:J9),4)</f>
        <v>33.5306</v>
      </c>
      <c r="X9" s="209">
        <f>ROUND(AVERAGE($C9:K9),4)</f>
        <v>33.5306</v>
      </c>
      <c r="Y9" s="209">
        <f>ROUND(AVERAGE($C9:L9),4)</f>
        <v>33.5306</v>
      </c>
      <c r="Z9" s="209">
        <f>ROUND(AVERAGE($C9:M9),4)</f>
        <v>33.5306</v>
      </c>
      <c r="AA9" s="209">
        <f>ROUND(AVERAGE($C9:N9),4)</f>
        <v>33.5306</v>
      </c>
    </row>
    <row r="10" spans="1:27">
      <c r="A10" s="210"/>
      <c r="B10" s="210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</row>
    <row r="11" spans="1:27">
      <c r="A11" s="224" t="str">
        <f>A$5</f>
        <v>Contury</v>
      </c>
      <c r="B11" s="224" t="str">
        <f>B$5</f>
        <v>Remark</v>
      </c>
      <c r="C11" s="225" t="s">
        <v>520</v>
      </c>
      <c r="D11" s="225" t="s">
        <v>521</v>
      </c>
      <c r="E11" s="225" t="s">
        <v>522</v>
      </c>
      <c r="F11" s="225" t="str">
        <f t="shared" ref="F11:I11" si="2">F5</f>
        <v>Apr</v>
      </c>
      <c r="G11" s="225" t="str">
        <f t="shared" si="2"/>
        <v>May</v>
      </c>
      <c r="H11" s="225" t="s">
        <v>525</v>
      </c>
      <c r="I11" s="225" t="str">
        <f t="shared" si="2"/>
        <v>Jul</v>
      </c>
      <c r="J11" s="225" t="s">
        <v>527</v>
      </c>
      <c r="K11" s="225" t="str">
        <f t="shared" ref="K11" si="3">K5</f>
        <v>Sep</v>
      </c>
      <c r="L11" s="225" t="s">
        <v>529</v>
      </c>
      <c r="M11" s="225" t="s">
        <v>530</v>
      </c>
      <c r="N11" s="225" t="s">
        <v>531</v>
      </c>
      <c r="P11" s="226" t="str">
        <f t="shared" ref="P11:AA11" si="4">P5</f>
        <v>Jan</v>
      </c>
      <c r="Q11" s="226" t="str">
        <f t="shared" si="4"/>
        <v>Feb</v>
      </c>
      <c r="R11" s="226" t="str">
        <f t="shared" si="4"/>
        <v>Mar</v>
      </c>
      <c r="S11" s="226" t="str">
        <f t="shared" si="4"/>
        <v>Apr</v>
      </c>
      <c r="T11" s="226" t="str">
        <f t="shared" si="4"/>
        <v>May</v>
      </c>
      <c r="U11" s="226" t="str">
        <f t="shared" si="4"/>
        <v>Jun</v>
      </c>
      <c r="V11" s="226" t="str">
        <f t="shared" si="4"/>
        <v>Jul</v>
      </c>
      <c r="W11" s="226" t="str">
        <f t="shared" si="4"/>
        <v>Aug</v>
      </c>
      <c r="X11" s="226" t="str">
        <f t="shared" si="4"/>
        <v>Sep</v>
      </c>
      <c r="Y11" s="226" t="str">
        <f t="shared" si="4"/>
        <v>Oct</v>
      </c>
      <c r="Z11" s="226" t="str">
        <f t="shared" si="4"/>
        <v>Nov</v>
      </c>
      <c r="AA11" s="226" t="str">
        <f t="shared" si="4"/>
        <v>Dec</v>
      </c>
    </row>
    <row r="12" spans="1:27">
      <c r="A12" s="200" t="s">
        <v>537</v>
      </c>
      <c r="B12" s="201" t="s">
        <v>533</v>
      </c>
      <c r="C12" s="202">
        <v>24.8262</v>
      </c>
      <c r="D12" s="202">
        <v>24.7377</v>
      </c>
      <c r="E12" s="202">
        <v>24.97</v>
      </c>
      <c r="F12" s="202">
        <v>25.141200000000001</v>
      </c>
      <c r="G12" s="202">
        <v>25.108499999999999</v>
      </c>
      <c r="H12" s="202">
        <v>25.0747</v>
      </c>
      <c r="I12" s="202"/>
      <c r="J12" s="202"/>
      <c r="K12" s="202"/>
      <c r="L12" s="202"/>
      <c r="M12" s="202"/>
      <c r="N12" s="202"/>
      <c r="P12" s="203">
        <f>ROUND(AVERAGE($C12:C12),4)</f>
        <v>24.8262</v>
      </c>
      <c r="Q12" s="203">
        <f>ROUND(AVERAGE($C12:D12),4)</f>
        <v>24.782</v>
      </c>
      <c r="R12" s="203">
        <f>ROUND(AVERAGE($C12:E12),4)</f>
        <v>24.8446</v>
      </c>
      <c r="S12" s="203">
        <f>ROUND(AVERAGE($C12:F12),4)</f>
        <v>24.918800000000001</v>
      </c>
      <c r="T12" s="203">
        <f>ROUND(AVERAGE($C12:G12),4)</f>
        <v>24.956700000000001</v>
      </c>
      <c r="U12" s="203">
        <f>ROUND(AVERAGE($C12:H12),4)</f>
        <v>24.976400000000002</v>
      </c>
      <c r="V12" s="203">
        <f>ROUND(AVERAGE($C12:I12),4)</f>
        <v>24.976400000000002</v>
      </c>
      <c r="W12" s="203">
        <f>ROUND(AVERAGE($C12:J12),4)</f>
        <v>24.976400000000002</v>
      </c>
      <c r="X12" s="203">
        <f>ROUND(AVERAGE($C12:K12),4)</f>
        <v>24.976400000000002</v>
      </c>
      <c r="Y12" s="203">
        <f>ROUND(AVERAGE($C12:L12),4)</f>
        <v>24.976400000000002</v>
      </c>
      <c r="Z12" s="203">
        <f>ROUND(AVERAGE($C12:M12),4)</f>
        <v>24.976400000000002</v>
      </c>
      <c r="AA12" s="203">
        <f>ROUND(AVERAGE($C12:N12),4)</f>
        <v>24.976400000000002</v>
      </c>
    </row>
    <row r="13" spans="1:27">
      <c r="A13" s="204" t="s">
        <v>537</v>
      </c>
      <c r="B13" s="205" t="s">
        <v>534</v>
      </c>
      <c r="C13" s="206">
        <v>24.8933</v>
      </c>
      <c r="D13" s="206">
        <v>24.8049</v>
      </c>
      <c r="E13" s="206">
        <v>25.036300000000001</v>
      </c>
      <c r="F13" s="206">
        <v>25.208500000000001</v>
      </c>
      <c r="G13" s="206">
        <v>25.174499999999998</v>
      </c>
      <c r="H13" s="206">
        <v>25.138999999999999</v>
      </c>
      <c r="I13" s="206"/>
      <c r="J13" s="206"/>
      <c r="K13" s="206"/>
      <c r="L13" s="206"/>
      <c r="M13" s="206"/>
      <c r="N13" s="206"/>
      <c r="P13" s="207">
        <f>ROUND(AVERAGE($C13:C13),4)</f>
        <v>24.8933</v>
      </c>
      <c r="Q13" s="207">
        <f>ROUND(AVERAGE($C13:D13),4)</f>
        <v>24.8491</v>
      </c>
      <c r="R13" s="207">
        <f>ROUND(AVERAGE($C13:E13),4)</f>
        <v>24.9115</v>
      </c>
      <c r="S13" s="207">
        <f>ROUND(AVERAGE($C13:F13),4)</f>
        <v>24.985800000000001</v>
      </c>
      <c r="T13" s="207">
        <f>ROUND(AVERAGE($C13:G13),4)</f>
        <v>25.023499999999999</v>
      </c>
      <c r="U13" s="207">
        <f>ROUND(AVERAGE($C13:H13),4)</f>
        <v>25.0428</v>
      </c>
      <c r="V13" s="207">
        <f>ROUND(AVERAGE($C13:I13),4)</f>
        <v>25.0428</v>
      </c>
      <c r="W13" s="207">
        <f>ROUND(AVERAGE($C13:J13),4)</f>
        <v>25.0428</v>
      </c>
      <c r="X13" s="207">
        <f>ROUND(AVERAGE($C13:K13),4)</f>
        <v>25.0428</v>
      </c>
      <c r="Y13" s="207">
        <f>ROUND(AVERAGE($C13:L13),4)</f>
        <v>25.0428</v>
      </c>
      <c r="Z13" s="207">
        <f>ROUND(AVERAGE($C13:M13),4)</f>
        <v>25.0428</v>
      </c>
      <c r="AA13" s="207">
        <f>ROUND(AVERAGE($C13:N13),4)</f>
        <v>25.0428</v>
      </c>
    </row>
    <row r="14" spans="1:27">
      <c r="A14" s="204" t="s">
        <v>537</v>
      </c>
      <c r="B14" s="205" t="s">
        <v>535</v>
      </c>
      <c r="C14" s="206">
        <v>25.450700000000001</v>
      </c>
      <c r="D14" s="206">
        <v>25.359300000000001</v>
      </c>
      <c r="E14" s="206">
        <v>25.591699999999999</v>
      </c>
      <c r="F14" s="206">
        <v>25.784600000000001</v>
      </c>
      <c r="G14" s="206">
        <v>25.7456</v>
      </c>
      <c r="H14" s="206">
        <v>25.704699999999999</v>
      </c>
      <c r="I14" s="206"/>
      <c r="J14" s="206"/>
      <c r="K14" s="206"/>
      <c r="L14" s="206"/>
      <c r="M14" s="206"/>
      <c r="N14" s="206"/>
      <c r="P14" s="207">
        <f>ROUND(AVERAGE($C14:C14),4)</f>
        <v>25.450700000000001</v>
      </c>
      <c r="Q14" s="207">
        <f>ROUND(AVERAGE($C14:D14),4)</f>
        <v>25.405000000000001</v>
      </c>
      <c r="R14" s="207">
        <f>ROUND(AVERAGE($C14:E14),4)</f>
        <v>25.467199999999998</v>
      </c>
      <c r="S14" s="207">
        <f>ROUND(AVERAGE($C14:F14),4)</f>
        <v>25.546600000000002</v>
      </c>
      <c r="T14" s="207">
        <f>ROUND(AVERAGE($C14:G14),4)</f>
        <v>25.586400000000001</v>
      </c>
      <c r="U14" s="207">
        <f>ROUND(AVERAGE($C14:H14),4)</f>
        <v>25.606100000000001</v>
      </c>
      <c r="V14" s="207">
        <f>ROUND(AVERAGE($C14:I14),4)</f>
        <v>25.606100000000001</v>
      </c>
      <c r="W14" s="207">
        <f>ROUND(AVERAGE($C14:J14),4)</f>
        <v>25.606100000000001</v>
      </c>
      <c r="X14" s="207">
        <f>ROUND(AVERAGE($C14:K14),4)</f>
        <v>25.606100000000001</v>
      </c>
      <c r="Y14" s="207">
        <f>ROUND(AVERAGE($C14:L14),4)</f>
        <v>25.606100000000001</v>
      </c>
      <c r="Z14" s="207">
        <f>ROUND(AVERAGE($C14:M14),4)</f>
        <v>25.606100000000001</v>
      </c>
      <c r="AA14" s="207">
        <f>ROUND(AVERAGE($C14:N14),4)</f>
        <v>25.606100000000001</v>
      </c>
    </row>
    <row r="15" spans="1:27">
      <c r="A15" s="231" t="s">
        <v>537</v>
      </c>
      <c r="B15" s="231" t="s">
        <v>536</v>
      </c>
      <c r="C15" s="208">
        <v>25.172000000000001</v>
      </c>
      <c r="D15" s="208">
        <v>25.082100000000001</v>
      </c>
      <c r="E15" s="208">
        <v>25.3141</v>
      </c>
      <c r="F15" s="208">
        <v>25.496600000000001</v>
      </c>
      <c r="G15" s="208">
        <v>25.460100000000001</v>
      </c>
      <c r="H15" s="208">
        <v>25.421900000000001</v>
      </c>
      <c r="I15" s="208"/>
      <c r="J15" s="208"/>
      <c r="K15" s="208"/>
      <c r="L15" s="208"/>
      <c r="M15" s="208"/>
      <c r="N15" s="208"/>
      <c r="P15" s="209">
        <f>ROUND(AVERAGE($C15:C15),4)</f>
        <v>25.172000000000001</v>
      </c>
      <c r="Q15" s="209">
        <f>ROUND(AVERAGE($C15:D15),4)</f>
        <v>25.127099999999999</v>
      </c>
      <c r="R15" s="209">
        <f>ROUND(AVERAGE($C15:E15),4)</f>
        <v>25.189399999999999</v>
      </c>
      <c r="S15" s="209">
        <f>ROUND(AVERAGE($C15:F15),4)</f>
        <v>25.266200000000001</v>
      </c>
      <c r="T15" s="209">
        <f>ROUND(AVERAGE($C15:G15),4)</f>
        <v>25.305</v>
      </c>
      <c r="U15" s="209">
        <f>ROUND(AVERAGE($C15:H15),4)</f>
        <v>25.3245</v>
      </c>
      <c r="V15" s="209">
        <f>ROUND(AVERAGE($C15:I15),4)</f>
        <v>25.3245</v>
      </c>
      <c r="W15" s="209">
        <f>ROUND(AVERAGE($C15:J15),4)</f>
        <v>25.3245</v>
      </c>
      <c r="X15" s="209">
        <f>ROUND(AVERAGE($C15:K15),4)</f>
        <v>25.3245</v>
      </c>
      <c r="Y15" s="209">
        <f>ROUND(AVERAGE($C15:L15),4)</f>
        <v>25.3245</v>
      </c>
      <c r="Z15" s="209">
        <f>ROUND(AVERAGE($C15:M15),4)</f>
        <v>25.3245</v>
      </c>
      <c r="AA15" s="209">
        <f>ROUND(AVERAGE($C15:N15),4)</f>
        <v>25.3245</v>
      </c>
    </row>
    <row r="16" spans="1:27">
      <c r="A16" s="232"/>
      <c r="B16" s="210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</row>
    <row r="17" spans="1:27">
      <c r="A17" s="233" t="str">
        <f>A$5</f>
        <v>Contury</v>
      </c>
      <c r="B17" s="233" t="str">
        <f>B$5</f>
        <v>Remark</v>
      </c>
      <c r="C17" s="234" t="s">
        <v>520</v>
      </c>
      <c r="D17" s="234" t="s">
        <v>521</v>
      </c>
      <c r="E17" s="234" t="s">
        <v>522</v>
      </c>
      <c r="F17" s="234" t="str">
        <f t="shared" ref="F17:I17" si="5">F11</f>
        <v>Apr</v>
      </c>
      <c r="G17" s="234" t="str">
        <f t="shared" si="5"/>
        <v>May</v>
      </c>
      <c r="H17" s="234" t="s">
        <v>525</v>
      </c>
      <c r="I17" s="234" t="str">
        <f t="shared" si="5"/>
        <v>Jul</v>
      </c>
      <c r="J17" s="234" t="s">
        <v>527</v>
      </c>
      <c r="K17" s="234" t="str">
        <f t="shared" ref="K17" si="6">K11</f>
        <v>Sep</v>
      </c>
      <c r="L17" s="234" t="s">
        <v>529</v>
      </c>
      <c r="M17" s="234" t="s">
        <v>530</v>
      </c>
      <c r="N17" s="234" t="s">
        <v>531</v>
      </c>
      <c r="P17" s="235" t="str">
        <f t="shared" ref="P17:AA17" si="7">P11</f>
        <v>Jan</v>
      </c>
      <c r="Q17" s="235" t="str">
        <f t="shared" si="7"/>
        <v>Feb</v>
      </c>
      <c r="R17" s="235" t="str">
        <f t="shared" si="7"/>
        <v>Mar</v>
      </c>
      <c r="S17" s="235" t="str">
        <f t="shared" si="7"/>
        <v>Apr</v>
      </c>
      <c r="T17" s="235" t="str">
        <f t="shared" si="7"/>
        <v>May</v>
      </c>
      <c r="U17" s="235" t="str">
        <f t="shared" si="7"/>
        <v>Jun</v>
      </c>
      <c r="V17" s="235" t="str">
        <f t="shared" si="7"/>
        <v>Jul</v>
      </c>
      <c r="W17" s="235" t="str">
        <f t="shared" si="7"/>
        <v>Aug</v>
      </c>
      <c r="X17" s="235" t="str">
        <f t="shared" si="7"/>
        <v>Sep</v>
      </c>
      <c r="Y17" s="235" t="str">
        <f t="shared" si="7"/>
        <v>Oct</v>
      </c>
      <c r="Z17" s="235" t="str">
        <f t="shared" si="7"/>
        <v>Nov</v>
      </c>
      <c r="AA17" s="235" t="str">
        <f t="shared" si="7"/>
        <v>Dec</v>
      </c>
    </row>
    <row r="18" spans="1:27">
      <c r="A18" s="200" t="s">
        <v>538</v>
      </c>
      <c r="B18" s="201" t="s">
        <v>533</v>
      </c>
      <c r="C18" s="202">
        <v>4.3507999999999996</v>
      </c>
      <c r="D18" s="202">
        <v>4.2889999999999997</v>
      </c>
      <c r="E18" s="202">
        <v>4.2990000000000004</v>
      </c>
      <c r="F18" s="202">
        <v>4.2938999999999998</v>
      </c>
      <c r="G18" s="202">
        <v>4.1683000000000003</v>
      </c>
      <c r="H18" s="202">
        <v>4.1055000000000001</v>
      </c>
      <c r="I18" s="202"/>
      <c r="J18" s="202"/>
      <c r="K18" s="202"/>
      <c r="L18" s="202"/>
      <c r="M18" s="202"/>
      <c r="N18" s="202"/>
      <c r="P18" s="203">
        <f>ROUND(AVERAGE($C18:C18),4)</f>
        <v>4.3507999999999996</v>
      </c>
      <c r="Q18" s="203">
        <f>ROUND(AVERAGE($C18:D18),4)</f>
        <v>4.3198999999999996</v>
      </c>
      <c r="R18" s="203">
        <f>ROUND(AVERAGE($C18:E18),4)</f>
        <v>4.3129</v>
      </c>
      <c r="S18" s="203">
        <f>ROUND(AVERAGE($C18:F18),4)</f>
        <v>4.3082000000000003</v>
      </c>
      <c r="T18" s="203">
        <f>ROUND(AVERAGE($C18:G18),4)</f>
        <v>4.2801999999999998</v>
      </c>
      <c r="U18" s="203">
        <f>ROUND(AVERAGE($C18:H18),4)</f>
        <v>4.2511000000000001</v>
      </c>
      <c r="V18" s="203">
        <f>ROUND(AVERAGE($C18:I18),4)</f>
        <v>4.2511000000000001</v>
      </c>
      <c r="W18" s="203">
        <f>ROUND(AVERAGE($C18:J18),4)</f>
        <v>4.2511000000000001</v>
      </c>
      <c r="X18" s="203">
        <f>ROUND(AVERAGE($C18:K18),4)</f>
        <v>4.2511000000000001</v>
      </c>
      <c r="Y18" s="203">
        <f>ROUND(AVERAGE($C18:L18),4)</f>
        <v>4.2511000000000001</v>
      </c>
      <c r="Z18" s="203">
        <f>ROUND(AVERAGE($C18:M18),4)</f>
        <v>4.2511000000000001</v>
      </c>
      <c r="AA18" s="203">
        <f>ROUND(AVERAGE($C18:N18),4)</f>
        <v>4.2511000000000001</v>
      </c>
    </row>
    <row r="19" spans="1:27">
      <c r="A19" s="204" t="s">
        <v>538</v>
      </c>
      <c r="B19" s="205" t="s">
        <v>534</v>
      </c>
      <c r="C19" s="206">
        <v>4.3662999999999998</v>
      </c>
      <c r="D19" s="206">
        <v>4.3040000000000003</v>
      </c>
      <c r="E19" s="206">
        <v>4.3140999999999998</v>
      </c>
      <c r="F19" s="206">
        <v>4.3094000000000001</v>
      </c>
      <c r="G19" s="206">
        <v>4.1839000000000004</v>
      </c>
      <c r="H19" s="206">
        <v>4.1212999999999997</v>
      </c>
      <c r="I19" s="206"/>
      <c r="J19" s="206"/>
      <c r="K19" s="206"/>
      <c r="L19" s="206"/>
      <c r="M19" s="206"/>
      <c r="N19" s="206"/>
      <c r="P19" s="207">
        <f>ROUND(AVERAGE($C19:C19),4)</f>
        <v>4.3662999999999998</v>
      </c>
      <c r="Q19" s="207">
        <f>ROUND(AVERAGE($C19:D19),4)</f>
        <v>4.3352000000000004</v>
      </c>
      <c r="R19" s="207">
        <f>ROUND(AVERAGE($C19:E19),4)</f>
        <v>4.3281000000000001</v>
      </c>
      <c r="S19" s="207">
        <f>ROUND(AVERAGE($C19:F19),4)</f>
        <v>4.3235000000000001</v>
      </c>
      <c r="T19" s="207">
        <f>ROUND(AVERAGE($C19:G19),4)</f>
        <v>4.2954999999999997</v>
      </c>
      <c r="U19" s="207">
        <f>ROUND(AVERAGE($C19:H19),4)</f>
        <v>4.2664999999999997</v>
      </c>
      <c r="V19" s="207">
        <f>ROUND(AVERAGE($C19:I19),4)</f>
        <v>4.2664999999999997</v>
      </c>
      <c r="W19" s="207">
        <f>ROUND(AVERAGE($C19:J19),4)</f>
        <v>4.2664999999999997</v>
      </c>
      <c r="X19" s="207">
        <f>ROUND(AVERAGE($C19:K19),4)</f>
        <v>4.2664999999999997</v>
      </c>
      <c r="Y19" s="207">
        <f>ROUND(AVERAGE($C19:L19),4)</f>
        <v>4.2664999999999997</v>
      </c>
      <c r="Z19" s="207">
        <f>ROUND(AVERAGE($C19:M19),4)</f>
        <v>4.2664999999999997</v>
      </c>
      <c r="AA19" s="207">
        <f>ROUND(AVERAGE($C19:N19),4)</f>
        <v>4.2664999999999997</v>
      </c>
    </row>
    <row r="20" spans="1:27">
      <c r="A20" s="204" t="s">
        <v>538</v>
      </c>
      <c r="B20" s="205" t="s">
        <v>535</v>
      </c>
      <c r="C20" s="206">
        <v>4.4413</v>
      </c>
      <c r="D20" s="206">
        <v>4.3784000000000001</v>
      </c>
      <c r="E20" s="206">
        <v>4.3882000000000003</v>
      </c>
      <c r="F20" s="206">
        <v>4.3872</v>
      </c>
      <c r="G20" s="206">
        <v>4.2595999999999998</v>
      </c>
      <c r="H20" s="206">
        <v>4.1931000000000003</v>
      </c>
      <c r="I20" s="206"/>
      <c r="J20" s="206"/>
      <c r="K20" s="206"/>
      <c r="L20" s="206"/>
      <c r="M20" s="206"/>
      <c r="N20" s="206"/>
      <c r="P20" s="207">
        <f>ROUND(AVERAGE($C20:C20),4)</f>
        <v>4.4413</v>
      </c>
      <c r="Q20" s="207">
        <f>ROUND(AVERAGE($C20:D20),4)</f>
        <v>4.4099000000000004</v>
      </c>
      <c r="R20" s="207">
        <f>ROUND(AVERAGE($C20:E20),4)</f>
        <v>4.4025999999999996</v>
      </c>
      <c r="S20" s="207">
        <f>ROUND(AVERAGE($C20:F20),4)</f>
        <v>4.3987999999999996</v>
      </c>
      <c r="T20" s="207">
        <f>ROUND(AVERAGE($C20:G20),4)</f>
        <v>4.3708999999999998</v>
      </c>
      <c r="U20" s="207">
        <f>ROUND(AVERAGE($C20:H20),4)</f>
        <v>4.3413000000000004</v>
      </c>
      <c r="V20" s="207">
        <f>ROUND(AVERAGE($C20:I20),4)</f>
        <v>4.3413000000000004</v>
      </c>
      <c r="W20" s="207">
        <f>ROUND(AVERAGE($C20:J20),4)</f>
        <v>4.3413000000000004</v>
      </c>
      <c r="X20" s="207">
        <f>ROUND(AVERAGE($C20:K20),4)</f>
        <v>4.3413000000000004</v>
      </c>
      <c r="Y20" s="207">
        <f>ROUND(AVERAGE($C20:L20),4)</f>
        <v>4.3413000000000004</v>
      </c>
      <c r="Z20" s="207">
        <f>ROUND(AVERAGE($C20:M20),4)</f>
        <v>4.3413000000000004</v>
      </c>
      <c r="AA20" s="207">
        <f>ROUND(AVERAGE($C20:N20),4)</f>
        <v>4.3413000000000004</v>
      </c>
    </row>
    <row r="21" spans="1:27">
      <c r="A21" s="231" t="s">
        <v>538</v>
      </c>
      <c r="B21" s="231" t="s">
        <v>536</v>
      </c>
      <c r="C21" s="208">
        <v>4.4038000000000004</v>
      </c>
      <c r="D21" s="208">
        <v>4.3411999999999997</v>
      </c>
      <c r="E21" s="208">
        <v>4.3512000000000004</v>
      </c>
      <c r="F21" s="208">
        <v>4.3483000000000001</v>
      </c>
      <c r="G21" s="208">
        <v>4.2217000000000002</v>
      </c>
      <c r="H21" s="208">
        <v>4.1571999999999996</v>
      </c>
      <c r="I21" s="208"/>
      <c r="J21" s="208"/>
      <c r="K21" s="208"/>
      <c r="L21" s="208"/>
      <c r="M21" s="208"/>
      <c r="N21" s="208"/>
      <c r="P21" s="209">
        <f>ROUND(AVERAGE($C21:C21),4)</f>
        <v>4.4038000000000004</v>
      </c>
      <c r="Q21" s="209">
        <f>ROUND(AVERAGE($C21:D21),4)</f>
        <v>4.3724999999999996</v>
      </c>
      <c r="R21" s="209">
        <f>ROUND(AVERAGE($C21:E21),4)</f>
        <v>4.3654000000000002</v>
      </c>
      <c r="S21" s="209">
        <f>ROUND(AVERAGE($C21:F21),4)</f>
        <v>4.3611000000000004</v>
      </c>
      <c r="T21" s="209">
        <f>ROUND(AVERAGE($C21:G21),4)</f>
        <v>4.3331999999999997</v>
      </c>
      <c r="U21" s="209">
        <f>ROUND(AVERAGE($C21:H21),4)</f>
        <v>4.3038999999999996</v>
      </c>
      <c r="V21" s="209">
        <f>ROUND(AVERAGE($C21:I21),4)</f>
        <v>4.3038999999999996</v>
      </c>
      <c r="W21" s="209">
        <f>ROUND(AVERAGE($C21:J21),4)</f>
        <v>4.3038999999999996</v>
      </c>
      <c r="X21" s="209">
        <f>ROUND(AVERAGE($C21:K21),4)</f>
        <v>4.3038999999999996</v>
      </c>
      <c r="Y21" s="209">
        <f>ROUND(AVERAGE($C21:L21),4)</f>
        <v>4.3038999999999996</v>
      </c>
      <c r="Z21" s="209">
        <f>ROUND(AVERAGE($C21:M21),4)</f>
        <v>4.3038999999999996</v>
      </c>
      <c r="AA21" s="209">
        <f>ROUND(AVERAGE($C21:N21),4)</f>
        <v>4.3038999999999996</v>
      </c>
    </row>
    <row r="22" spans="1:27">
      <c r="A22" s="210"/>
      <c r="B22" s="210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</row>
    <row r="23" spans="1:27">
      <c r="A23" s="224" t="str">
        <f>A$5</f>
        <v>Contury</v>
      </c>
      <c r="B23" s="224" t="str">
        <f>B$5</f>
        <v>Remark</v>
      </c>
      <c r="C23" s="225" t="s">
        <v>520</v>
      </c>
      <c r="D23" s="225" t="s">
        <v>521</v>
      </c>
      <c r="E23" s="225" t="s">
        <v>522</v>
      </c>
      <c r="F23" s="225" t="str">
        <f t="shared" ref="F23:I23" si="8">F17</f>
        <v>Apr</v>
      </c>
      <c r="G23" s="225" t="str">
        <f t="shared" si="8"/>
        <v>May</v>
      </c>
      <c r="H23" s="225" t="s">
        <v>525</v>
      </c>
      <c r="I23" s="225" t="str">
        <f t="shared" si="8"/>
        <v>Jul</v>
      </c>
      <c r="J23" s="225" t="s">
        <v>527</v>
      </c>
      <c r="K23" s="225" t="str">
        <f t="shared" ref="K23" si="9">K17</f>
        <v>Sep</v>
      </c>
      <c r="L23" s="225" t="s">
        <v>529</v>
      </c>
      <c r="M23" s="225" t="s">
        <v>530</v>
      </c>
      <c r="N23" s="225" t="s">
        <v>531</v>
      </c>
      <c r="P23" s="226" t="str">
        <f t="shared" ref="P23:AA23" si="10">P17</f>
        <v>Jan</v>
      </c>
      <c r="Q23" s="226" t="str">
        <f t="shared" si="10"/>
        <v>Feb</v>
      </c>
      <c r="R23" s="226" t="str">
        <f t="shared" si="10"/>
        <v>Mar</v>
      </c>
      <c r="S23" s="226" t="str">
        <f t="shared" si="10"/>
        <v>Apr</v>
      </c>
      <c r="T23" s="226" t="str">
        <f t="shared" si="10"/>
        <v>May</v>
      </c>
      <c r="U23" s="226" t="str">
        <f t="shared" si="10"/>
        <v>Jun</v>
      </c>
      <c r="V23" s="226" t="str">
        <f t="shared" si="10"/>
        <v>Jul</v>
      </c>
      <c r="W23" s="226" t="str">
        <f t="shared" si="10"/>
        <v>Aug</v>
      </c>
      <c r="X23" s="226" t="str">
        <f t="shared" si="10"/>
        <v>Sep</v>
      </c>
      <c r="Y23" s="226" t="str">
        <f t="shared" si="10"/>
        <v>Oct</v>
      </c>
      <c r="Z23" s="226" t="str">
        <f t="shared" si="10"/>
        <v>Nov</v>
      </c>
      <c r="AA23" s="226" t="str">
        <f t="shared" si="10"/>
        <v>Dec</v>
      </c>
    </row>
    <row r="24" spans="1:27">
      <c r="A24" s="200" t="s">
        <v>539</v>
      </c>
      <c r="B24" s="201" t="s">
        <v>533</v>
      </c>
      <c r="C24" s="202">
        <v>1.6199999999999999E-2</v>
      </c>
      <c r="D24" s="202">
        <v>1.6E-2</v>
      </c>
      <c r="E24" s="202">
        <v>1.6E-2</v>
      </c>
      <c r="F24" s="202">
        <v>1.6E-2</v>
      </c>
      <c r="G24" s="202">
        <v>1.5599999999999999E-2</v>
      </c>
      <c r="H24" s="202">
        <v>1.55E-2</v>
      </c>
      <c r="I24" s="202"/>
      <c r="J24" s="202"/>
      <c r="K24" s="202"/>
      <c r="L24" s="202"/>
      <c r="M24" s="202"/>
      <c r="N24" s="202"/>
      <c r="P24" s="203">
        <f>ROUND(AVERAGE($C24:C24),4)</f>
        <v>1.6199999999999999E-2</v>
      </c>
      <c r="Q24" s="203">
        <f>ROUND(AVERAGE($C24:D24),4)</f>
        <v>1.61E-2</v>
      </c>
      <c r="R24" s="203">
        <f>ROUND(AVERAGE($C24:E24),4)</f>
        <v>1.61E-2</v>
      </c>
      <c r="S24" s="203">
        <f>ROUND(AVERAGE($C24:F24),4)</f>
        <v>1.61E-2</v>
      </c>
      <c r="T24" s="203">
        <f>ROUND(AVERAGE($C24:G24),4)</f>
        <v>1.6E-2</v>
      </c>
      <c r="U24" s="203">
        <f>ROUND(AVERAGE($C24:H24),4)</f>
        <v>1.5900000000000001E-2</v>
      </c>
      <c r="V24" s="203">
        <f>ROUND(AVERAGE($C24:I24),4)</f>
        <v>1.5900000000000001E-2</v>
      </c>
      <c r="W24" s="203">
        <f>ROUND(AVERAGE($C24:J24),4)</f>
        <v>1.5900000000000001E-2</v>
      </c>
      <c r="X24" s="203">
        <f>ROUND(AVERAGE($C24:K24),4)</f>
        <v>1.5900000000000001E-2</v>
      </c>
      <c r="Y24" s="203">
        <f>ROUND(AVERAGE($C24:L24),4)</f>
        <v>1.5900000000000001E-2</v>
      </c>
      <c r="Z24" s="203">
        <f>ROUND(AVERAGE($C24:M24),4)</f>
        <v>1.5900000000000001E-2</v>
      </c>
      <c r="AA24" s="203">
        <f>ROUND(AVERAGE($C24:N24),4)</f>
        <v>1.5900000000000001E-2</v>
      </c>
    </row>
    <row r="25" spans="1:27">
      <c r="A25" s="204" t="s">
        <v>539</v>
      </c>
      <c r="B25" s="205" t="s">
        <v>534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>
      <c r="A26" s="204" t="s">
        <v>539</v>
      </c>
      <c r="B26" s="205" t="s">
        <v>535</v>
      </c>
      <c r="C26" s="206">
        <v>1.6400000000000001E-2</v>
      </c>
      <c r="D26" s="206">
        <v>1.6199999999999999E-2</v>
      </c>
      <c r="E26" s="206">
        <v>1.6199999999999999E-2</v>
      </c>
      <c r="F26" s="206">
        <v>1.6199999999999999E-2</v>
      </c>
      <c r="G26" s="206">
        <v>1.5800000000000002E-2</v>
      </c>
      <c r="H26" s="206">
        <v>1.5599999999999999E-2</v>
      </c>
      <c r="I26" s="206"/>
      <c r="J26" s="206"/>
      <c r="K26" s="206"/>
      <c r="L26" s="206"/>
      <c r="M26" s="206"/>
      <c r="N26" s="206"/>
      <c r="P26" s="207">
        <f>ROUND(AVERAGE($C26:C26),4)</f>
        <v>1.6400000000000001E-2</v>
      </c>
      <c r="Q26" s="207">
        <f>ROUND(AVERAGE($C26:D26),4)</f>
        <v>1.6299999999999999E-2</v>
      </c>
      <c r="R26" s="207">
        <f>ROUND(AVERAGE($C26:E26),4)</f>
        <v>1.6299999999999999E-2</v>
      </c>
      <c r="S26" s="207">
        <f>ROUND(AVERAGE($C26:F26),4)</f>
        <v>1.6299999999999999E-2</v>
      </c>
      <c r="T26" s="207">
        <f>ROUND(AVERAGE($C26:G26),4)</f>
        <v>1.6199999999999999E-2</v>
      </c>
      <c r="U26" s="207">
        <f>ROUND(AVERAGE($C26:H26),4)</f>
        <v>1.61E-2</v>
      </c>
      <c r="V26" s="207">
        <f>ROUND(AVERAGE($C26:I26),4)</f>
        <v>1.61E-2</v>
      </c>
      <c r="W26" s="207">
        <f>ROUND(AVERAGE($C26:J26),4)</f>
        <v>1.61E-2</v>
      </c>
      <c r="X26" s="207">
        <f>ROUND(AVERAGE($C26:K26),4)</f>
        <v>1.61E-2</v>
      </c>
      <c r="Y26" s="207">
        <f>ROUND(AVERAGE($C26:L26),4)</f>
        <v>1.61E-2</v>
      </c>
      <c r="Z26" s="207">
        <f>ROUND(AVERAGE($C26:M26),4)</f>
        <v>1.61E-2</v>
      </c>
      <c r="AA26" s="207">
        <f>ROUND(AVERAGE($C26:N26),4)</f>
        <v>1.61E-2</v>
      </c>
    </row>
    <row r="27" spans="1:27">
      <c r="A27" s="231" t="s">
        <v>539</v>
      </c>
      <c r="B27" s="231" t="s">
        <v>536</v>
      </c>
      <c r="C27" s="206">
        <v>1.6299999999999999E-2</v>
      </c>
      <c r="D27" s="208">
        <v>1.61E-2</v>
      </c>
      <c r="E27" s="208">
        <v>1.61E-2</v>
      </c>
      <c r="F27" s="208">
        <v>1.61E-2</v>
      </c>
      <c r="G27" s="206">
        <v>1.5699999999999999E-2</v>
      </c>
      <c r="H27" s="208">
        <v>1.555E-2</v>
      </c>
      <c r="I27" s="206"/>
      <c r="J27" s="208"/>
      <c r="K27" s="208"/>
      <c r="L27" s="208"/>
      <c r="M27" s="206"/>
      <c r="N27" s="208"/>
      <c r="P27" s="209">
        <f>ROUND(AVERAGE($C27:C27),4)</f>
        <v>1.6299999999999999E-2</v>
      </c>
      <c r="Q27" s="209">
        <f>ROUND(AVERAGE($C27:D27),4)</f>
        <v>1.6199999999999999E-2</v>
      </c>
      <c r="R27" s="209">
        <f>ROUND(AVERAGE($C27:E27),4)</f>
        <v>1.6199999999999999E-2</v>
      </c>
      <c r="S27" s="209">
        <f>ROUND(AVERAGE($C27:F27),4)</f>
        <v>1.6199999999999999E-2</v>
      </c>
      <c r="T27" s="209">
        <f>ROUND(AVERAGE($C27:G27),4)</f>
        <v>1.61E-2</v>
      </c>
      <c r="U27" s="209">
        <f>ROUND(AVERAGE($C27:H27),4)</f>
        <v>1.6E-2</v>
      </c>
      <c r="V27" s="209">
        <f>ROUND(AVERAGE($C27:I27),4)</f>
        <v>1.6E-2</v>
      </c>
      <c r="W27" s="209">
        <f>ROUND(AVERAGE($C27:J27),4)</f>
        <v>1.6E-2</v>
      </c>
      <c r="X27" s="209">
        <f>ROUND(AVERAGE($C27:K27),4)</f>
        <v>1.6E-2</v>
      </c>
      <c r="Y27" s="209">
        <f>ROUND(AVERAGE($C27:L27),4)</f>
        <v>1.6E-2</v>
      </c>
      <c r="Z27" s="209">
        <f>ROUND(AVERAGE($C27:M27),4)</f>
        <v>1.6E-2</v>
      </c>
      <c r="AA27" s="209">
        <f>ROUND(AVERAGE($C27:N27),4)</f>
        <v>1.6E-2</v>
      </c>
    </row>
    <row r="28" spans="1:27">
      <c r="A28" s="210"/>
      <c r="B28" s="210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</row>
    <row r="29" spans="1:27">
      <c r="A29" s="224" t="str">
        <f>A$5</f>
        <v>Contury</v>
      </c>
      <c r="B29" s="224" t="str">
        <f>B$5</f>
        <v>Remark</v>
      </c>
      <c r="C29" s="225" t="s">
        <v>520</v>
      </c>
      <c r="D29" s="225" t="s">
        <v>521</v>
      </c>
      <c r="E29" s="225" t="s">
        <v>522</v>
      </c>
      <c r="F29" s="225" t="str">
        <f t="shared" ref="F29:I29" si="11">F23</f>
        <v>Apr</v>
      </c>
      <c r="G29" s="225" t="str">
        <f t="shared" si="11"/>
        <v>May</v>
      </c>
      <c r="H29" s="225" t="s">
        <v>525</v>
      </c>
      <c r="I29" s="225" t="str">
        <f t="shared" si="11"/>
        <v>Jul</v>
      </c>
      <c r="J29" s="225" t="s">
        <v>527</v>
      </c>
      <c r="K29" s="225" t="str">
        <f t="shared" ref="K29" si="12">K23</f>
        <v>Sep</v>
      </c>
      <c r="L29" s="225" t="s">
        <v>529</v>
      </c>
      <c r="M29" s="225" t="s">
        <v>530</v>
      </c>
      <c r="N29" s="225" t="s">
        <v>531</v>
      </c>
      <c r="P29" s="226" t="str">
        <f t="shared" ref="P29:AA29" si="13">P23</f>
        <v>Jan</v>
      </c>
      <c r="Q29" s="226" t="str">
        <f t="shared" si="13"/>
        <v>Feb</v>
      </c>
      <c r="R29" s="226" t="str">
        <f t="shared" si="13"/>
        <v>Mar</v>
      </c>
      <c r="S29" s="226" t="str">
        <f t="shared" si="13"/>
        <v>Apr</v>
      </c>
      <c r="T29" s="226" t="str">
        <f t="shared" si="13"/>
        <v>May</v>
      </c>
      <c r="U29" s="226" t="str">
        <f t="shared" si="13"/>
        <v>Jun</v>
      </c>
      <c r="V29" s="226" t="str">
        <f t="shared" si="13"/>
        <v>Jul</v>
      </c>
      <c r="W29" s="226" t="str">
        <f t="shared" si="13"/>
        <v>Aug</v>
      </c>
      <c r="X29" s="226" t="str">
        <f t="shared" si="13"/>
        <v>Sep</v>
      </c>
      <c r="Y29" s="226" t="str">
        <f t="shared" si="13"/>
        <v>Oct</v>
      </c>
      <c r="Z29" s="226" t="str">
        <f t="shared" si="13"/>
        <v>Nov</v>
      </c>
      <c r="AA29" s="226" t="str">
        <f t="shared" si="13"/>
        <v>Dec</v>
      </c>
    </row>
    <row r="30" spans="1:27">
      <c r="A30" s="200" t="s">
        <v>540</v>
      </c>
      <c r="B30" s="201" t="s">
        <v>533</v>
      </c>
      <c r="C30" s="202">
        <v>0.13489999999999999</v>
      </c>
      <c r="D30" s="202">
        <v>0.1323</v>
      </c>
      <c r="E30" s="202">
        <v>0.1318</v>
      </c>
      <c r="F30" s="202">
        <v>0.1298</v>
      </c>
      <c r="G30" s="202">
        <v>0.1263</v>
      </c>
      <c r="H30" s="202">
        <v>0.1244</v>
      </c>
      <c r="I30" s="202"/>
      <c r="J30" s="202"/>
      <c r="K30" s="202"/>
      <c r="L30" s="202"/>
      <c r="M30" s="202"/>
      <c r="N30" s="202"/>
      <c r="P30" s="203">
        <f>ROUND(AVERAGE($C30:C30),4)</f>
        <v>0.13489999999999999</v>
      </c>
      <c r="Q30" s="203">
        <f>ROUND(AVERAGE($C30:D30),4)</f>
        <v>0.1336</v>
      </c>
      <c r="R30" s="203">
        <f>ROUND(AVERAGE($C30:E30),4)</f>
        <v>0.13300000000000001</v>
      </c>
      <c r="S30" s="203">
        <f>ROUND(AVERAGE($C30:F30),4)</f>
        <v>0.13220000000000001</v>
      </c>
      <c r="T30" s="203">
        <f>ROUND(AVERAGE($C30:G30),4)</f>
        <v>0.13100000000000001</v>
      </c>
      <c r="U30" s="203">
        <f>ROUND(AVERAGE($C30:H30),4)</f>
        <v>0.12989999999999999</v>
      </c>
      <c r="V30" s="203">
        <f>ROUND(AVERAGE($C30:I30),4)</f>
        <v>0.12989999999999999</v>
      </c>
      <c r="W30" s="203">
        <f>ROUND(AVERAGE($C30:J30),4)</f>
        <v>0.12989999999999999</v>
      </c>
      <c r="X30" s="203">
        <f>ROUND(AVERAGE($C30:K30),4)</f>
        <v>0.12989999999999999</v>
      </c>
      <c r="Y30" s="203">
        <f>ROUND(AVERAGE($C30:L30),4)</f>
        <v>0.12989999999999999</v>
      </c>
      <c r="Z30" s="203">
        <f>ROUND(AVERAGE($C30:M30),4)</f>
        <v>0.12989999999999999</v>
      </c>
      <c r="AA30" s="203">
        <f>ROUND(AVERAGE($C30:N30),4)</f>
        <v>0.12989999999999999</v>
      </c>
    </row>
    <row r="31" spans="1:27">
      <c r="A31" s="204" t="s">
        <v>540</v>
      </c>
      <c r="B31" s="205" t="s">
        <v>534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</row>
    <row r="32" spans="1:27">
      <c r="A32" s="204" t="s">
        <v>540</v>
      </c>
      <c r="B32" s="205" t="s">
        <v>535</v>
      </c>
      <c r="C32" s="206">
        <v>0.13619999999999999</v>
      </c>
      <c r="D32" s="206">
        <v>0.1336</v>
      </c>
      <c r="E32" s="206">
        <v>0.13300000000000001</v>
      </c>
      <c r="F32" s="206">
        <v>0.13109999999999999</v>
      </c>
      <c r="G32" s="206">
        <v>0.1275</v>
      </c>
      <c r="H32" s="206">
        <v>0.12559999999999999</v>
      </c>
      <c r="I32" s="206"/>
      <c r="J32" s="206"/>
      <c r="K32" s="206"/>
      <c r="L32" s="206"/>
      <c r="M32" s="206"/>
      <c r="N32" s="206"/>
      <c r="P32" s="207">
        <f>ROUND(AVERAGE($C32:C32),4)</f>
        <v>0.13619999999999999</v>
      </c>
      <c r="Q32" s="207">
        <f>ROUND(AVERAGE($C32:D32),4)</f>
        <v>0.13489999999999999</v>
      </c>
      <c r="R32" s="207">
        <f>ROUND(AVERAGE($C32:E32),4)</f>
        <v>0.1343</v>
      </c>
      <c r="S32" s="207">
        <f>ROUND(AVERAGE($C32:F32),4)</f>
        <v>0.13350000000000001</v>
      </c>
      <c r="T32" s="207">
        <f>ROUND(AVERAGE($C32:G32),4)</f>
        <v>0.1323</v>
      </c>
      <c r="U32" s="207">
        <f>ROUND(AVERAGE($C32:H32),4)</f>
        <v>0.13120000000000001</v>
      </c>
      <c r="V32" s="207">
        <f>ROUND(AVERAGE($C32:I32),4)</f>
        <v>0.13120000000000001</v>
      </c>
      <c r="W32" s="207">
        <f>ROUND(AVERAGE($C32:J32),4)</f>
        <v>0.13120000000000001</v>
      </c>
      <c r="X32" s="207">
        <f>ROUND(AVERAGE($C32:K32),4)</f>
        <v>0.13120000000000001</v>
      </c>
      <c r="Y32" s="207">
        <f>ROUND(AVERAGE($C32:L32),4)</f>
        <v>0.13120000000000001</v>
      </c>
      <c r="Z32" s="207">
        <f>ROUND(AVERAGE($C32:M32),4)</f>
        <v>0.13120000000000001</v>
      </c>
      <c r="AA32" s="207">
        <f>ROUND(AVERAGE($C32:N32),4)</f>
        <v>0.13120000000000001</v>
      </c>
    </row>
    <row r="33" spans="1:27">
      <c r="A33" s="231" t="s">
        <v>540</v>
      </c>
      <c r="B33" s="231" t="s">
        <v>536</v>
      </c>
      <c r="C33" s="208">
        <v>0.1356</v>
      </c>
      <c r="D33" s="208">
        <v>0.13300000000000001</v>
      </c>
      <c r="E33" s="208">
        <v>0.13240000000000002</v>
      </c>
      <c r="F33" s="208">
        <v>0.13045000000000001</v>
      </c>
      <c r="G33" s="206">
        <v>0.12690000000000001</v>
      </c>
      <c r="H33" s="208">
        <v>0.125</v>
      </c>
      <c r="I33" s="206"/>
      <c r="J33" s="208"/>
      <c r="K33" s="208"/>
      <c r="L33" s="208"/>
      <c r="M33" s="206"/>
      <c r="N33" s="208"/>
      <c r="P33" s="209">
        <f>ROUND(AVERAGE($C33:C33),4)</f>
        <v>0.1356</v>
      </c>
      <c r="Q33" s="209">
        <f>ROUND(AVERAGE($C33:D33),4)</f>
        <v>0.1343</v>
      </c>
      <c r="R33" s="213">
        <f>ROUND(AVERAGE($C33:E33),4)</f>
        <v>0.13370000000000001</v>
      </c>
      <c r="S33" s="209">
        <f>ROUND(AVERAGE($C33:F33),4)</f>
        <v>0.13289999999999999</v>
      </c>
      <c r="T33" s="209">
        <f>ROUND(AVERAGE($C33:G33),4)</f>
        <v>0.13170000000000001</v>
      </c>
      <c r="U33" s="209">
        <f>ROUND(AVERAGE($C33:H33),4)</f>
        <v>0.13059999999999999</v>
      </c>
      <c r="V33" s="209">
        <f>ROUND(AVERAGE($C33:I33),4)</f>
        <v>0.13059999999999999</v>
      </c>
      <c r="W33" s="209">
        <f>ROUND(AVERAGE($C33:J33),4)</f>
        <v>0.13059999999999999</v>
      </c>
      <c r="X33" s="209">
        <f>ROUND(AVERAGE($C33:K33),4)</f>
        <v>0.13059999999999999</v>
      </c>
      <c r="Y33" s="209">
        <f>ROUND(AVERAGE($C33:L33),4)</f>
        <v>0.13059999999999999</v>
      </c>
      <c r="Z33" s="209">
        <f>ROUND(AVERAGE($C33:M33),4)</f>
        <v>0.13059999999999999</v>
      </c>
      <c r="AA33" s="209">
        <f>ROUND(AVERAGE($C33:N33),4)</f>
        <v>0.13059999999999999</v>
      </c>
    </row>
    <row r="34" spans="1:27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</row>
    <row r="35" spans="1:27">
      <c r="A35" s="224" t="str">
        <f>A$5</f>
        <v>Contury</v>
      </c>
      <c r="B35" s="224" t="str">
        <f>B$5</f>
        <v>Remark</v>
      </c>
      <c r="C35" s="225" t="s">
        <v>520</v>
      </c>
      <c r="D35" s="225" t="s">
        <v>521</v>
      </c>
      <c r="E35" s="225" t="s">
        <v>522</v>
      </c>
      <c r="F35" s="225" t="str">
        <f t="shared" ref="F35:I35" si="14">F29</f>
        <v>Apr</v>
      </c>
      <c r="G35" s="225" t="str">
        <f t="shared" si="14"/>
        <v>May</v>
      </c>
      <c r="H35" s="225" t="s">
        <v>525</v>
      </c>
      <c r="I35" s="225" t="str">
        <f t="shared" si="14"/>
        <v>Jul</v>
      </c>
      <c r="J35" s="225" t="s">
        <v>527</v>
      </c>
      <c r="K35" s="225" t="str">
        <f t="shared" ref="K35" si="15">K29</f>
        <v>Sep</v>
      </c>
      <c r="L35" s="225" t="s">
        <v>529</v>
      </c>
      <c r="M35" s="225" t="s">
        <v>530</v>
      </c>
      <c r="N35" s="225" t="s">
        <v>531</v>
      </c>
      <c r="P35" s="226" t="str">
        <f t="shared" ref="P35:AA35" si="16">P29</f>
        <v>Jan</v>
      </c>
      <c r="Q35" s="226" t="str">
        <f t="shared" si="16"/>
        <v>Feb</v>
      </c>
      <c r="R35" s="226" t="str">
        <f t="shared" si="16"/>
        <v>Mar</v>
      </c>
      <c r="S35" s="226" t="str">
        <f t="shared" si="16"/>
        <v>Apr</v>
      </c>
      <c r="T35" s="226" t="str">
        <f t="shared" si="16"/>
        <v>May</v>
      </c>
      <c r="U35" s="226" t="str">
        <f t="shared" si="16"/>
        <v>Jun</v>
      </c>
      <c r="V35" s="226" t="str">
        <f t="shared" si="16"/>
        <v>Jul</v>
      </c>
      <c r="W35" s="226" t="str">
        <f t="shared" si="16"/>
        <v>Aug</v>
      </c>
      <c r="X35" s="226" t="str">
        <f t="shared" si="16"/>
        <v>Sep</v>
      </c>
      <c r="Y35" s="226" t="str">
        <f t="shared" si="16"/>
        <v>Oct</v>
      </c>
      <c r="Z35" s="226" t="str">
        <f t="shared" si="16"/>
        <v>Nov</v>
      </c>
      <c r="AA35" s="226" t="str">
        <f t="shared" si="16"/>
        <v>Dec</v>
      </c>
    </row>
    <row r="36" spans="1:27">
      <c r="A36" s="200" t="s">
        <v>541</v>
      </c>
      <c r="B36" s="201" t="s">
        <v>533</v>
      </c>
      <c r="C36" s="202">
        <v>4.6054000000000004</v>
      </c>
      <c r="D36" s="202">
        <v>4.5574000000000003</v>
      </c>
      <c r="E36" s="202">
        <v>4.5808999999999997</v>
      </c>
      <c r="F36" s="202">
        <v>4.5339</v>
      </c>
      <c r="G36" s="202">
        <v>4.4839000000000002</v>
      </c>
      <c r="H36" s="202">
        <v>4.4631999999999996</v>
      </c>
      <c r="I36" s="202"/>
      <c r="J36" s="202"/>
      <c r="K36" s="202"/>
      <c r="L36" s="202"/>
      <c r="M36" s="202"/>
      <c r="N36" s="202"/>
      <c r="P36" s="203">
        <f>ROUND(AVERAGE($C36:C36),4)</f>
        <v>4.6054000000000004</v>
      </c>
      <c r="Q36" s="203">
        <f>ROUND(AVERAGE($C36:D36),4)</f>
        <v>4.5814000000000004</v>
      </c>
      <c r="R36" s="203">
        <f>ROUND(AVERAGE($C36:E36),4)</f>
        <v>4.5811999999999999</v>
      </c>
      <c r="S36" s="203">
        <f>ROUND(AVERAGE($C36:F36),4)</f>
        <v>4.5693999999999999</v>
      </c>
      <c r="T36" s="203">
        <f>ROUND(AVERAGE($C36:G36),4)</f>
        <v>4.5522999999999998</v>
      </c>
      <c r="U36" s="203">
        <f>ROUND(AVERAGE($C36:H36),4)</f>
        <v>4.5374999999999996</v>
      </c>
      <c r="V36" s="203">
        <f>ROUND(AVERAGE($C36:I36),4)</f>
        <v>4.5374999999999996</v>
      </c>
      <c r="W36" s="203">
        <f>ROUND(AVERAGE($C36:J36),4)</f>
        <v>4.5374999999999996</v>
      </c>
      <c r="X36" s="203">
        <f>ROUND(AVERAGE($C36:K36),4)</f>
        <v>4.5374999999999996</v>
      </c>
      <c r="Y36" s="203">
        <f>ROUND(AVERAGE($C36:L36),4)</f>
        <v>4.5374999999999996</v>
      </c>
      <c r="Z36" s="203">
        <f>ROUND(AVERAGE($C36:M36),4)</f>
        <v>4.5374999999999996</v>
      </c>
      <c r="AA36" s="203">
        <f>ROUND(AVERAGE($C36:N36),4)</f>
        <v>4.5374999999999996</v>
      </c>
    </row>
    <row r="37" spans="1:27">
      <c r="A37" s="204" t="s">
        <v>541</v>
      </c>
      <c r="B37" s="205" t="s">
        <v>534</v>
      </c>
      <c r="C37" s="206">
        <v>4.6310000000000002</v>
      </c>
      <c r="D37" s="206">
        <v>4.5831999999999997</v>
      </c>
      <c r="E37" s="206">
        <v>4.6059999999999999</v>
      </c>
      <c r="F37" s="206">
        <v>4.5621</v>
      </c>
      <c r="G37" s="206">
        <v>4.5113000000000003</v>
      </c>
      <c r="H37" s="206">
        <v>4.4878999999999998</v>
      </c>
      <c r="I37" s="206"/>
      <c r="J37" s="206"/>
      <c r="K37" s="206"/>
      <c r="L37" s="206"/>
      <c r="M37" s="206"/>
      <c r="N37" s="206"/>
      <c r="P37" s="207">
        <f>ROUND(AVERAGE($C37:C37),4)</f>
        <v>4.6310000000000002</v>
      </c>
      <c r="Q37" s="207">
        <f>ROUND(AVERAGE($C37:D37),4)</f>
        <v>4.6071</v>
      </c>
      <c r="R37" s="207">
        <f>ROUND(AVERAGE($C37:E37),4)</f>
        <v>4.6067</v>
      </c>
      <c r="S37" s="207">
        <f>ROUND(AVERAGE($C37:F37),4)</f>
        <v>4.5956000000000001</v>
      </c>
      <c r="T37" s="207">
        <f>ROUND(AVERAGE($C37:G37),4)</f>
        <v>4.5787000000000004</v>
      </c>
      <c r="U37" s="207">
        <f>ROUND(AVERAGE($C37:H37),4)</f>
        <v>4.5636000000000001</v>
      </c>
      <c r="V37" s="207">
        <f>ROUND(AVERAGE($C37:I37),4)</f>
        <v>4.5636000000000001</v>
      </c>
      <c r="W37" s="207">
        <f>ROUND(AVERAGE($C37:J37),4)</f>
        <v>4.5636000000000001</v>
      </c>
      <c r="X37" s="207">
        <f>ROUND(AVERAGE($C37:K37),4)</f>
        <v>4.5636000000000001</v>
      </c>
      <c r="Y37" s="207">
        <f>ROUND(AVERAGE($C37:L37),4)</f>
        <v>4.5636000000000001</v>
      </c>
      <c r="Z37" s="207">
        <f>ROUND(AVERAGE($C37:M37),4)</f>
        <v>4.5636000000000001</v>
      </c>
      <c r="AA37" s="207">
        <f>ROUND(AVERAGE($C37:N37),4)</f>
        <v>4.5636000000000001</v>
      </c>
    </row>
    <row r="38" spans="1:27">
      <c r="A38" s="204" t="s">
        <v>541</v>
      </c>
      <c r="B38" s="205" t="s">
        <v>535</v>
      </c>
      <c r="C38" s="206">
        <v>4.75</v>
      </c>
      <c r="D38" s="206">
        <v>4.6989000000000001</v>
      </c>
      <c r="E38" s="206">
        <v>4.7207999999999997</v>
      </c>
      <c r="F38" s="206">
        <v>4.6855000000000002</v>
      </c>
      <c r="G38" s="206">
        <v>4.6340000000000003</v>
      </c>
      <c r="H38" s="206">
        <v>4.6029</v>
      </c>
      <c r="I38" s="206"/>
      <c r="J38" s="206"/>
      <c r="K38" s="206"/>
      <c r="L38" s="206"/>
      <c r="M38" s="206"/>
      <c r="N38" s="206"/>
      <c r="P38" s="207">
        <f>ROUND(AVERAGE($C38:C38),4)</f>
        <v>4.75</v>
      </c>
      <c r="Q38" s="207">
        <f>ROUND(AVERAGE($C38:D38),4)</f>
        <v>4.7244999999999999</v>
      </c>
      <c r="R38" s="207">
        <f>ROUND(AVERAGE($C38:E38),4)</f>
        <v>4.7232000000000003</v>
      </c>
      <c r="S38" s="207">
        <f>ROUND(AVERAGE($C38:F38),4)</f>
        <v>4.7138</v>
      </c>
      <c r="T38" s="207">
        <f>ROUND(AVERAGE($C38:G38),4)</f>
        <v>4.6978</v>
      </c>
      <c r="U38" s="207">
        <f>ROUND(AVERAGE($C38:H38),4)</f>
        <v>4.6820000000000004</v>
      </c>
      <c r="V38" s="207">
        <f>ROUND(AVERAGE($C38:I38),4)</f>
        <v>4.6820000000000004</v>
      </c>
      <c r="W38" s="207">
        <f>ROUND(AVERAGE($C38:J38),4)</f>
        <v>4.6820000000000004</v>
      </c>
      <c r="X38" s="207">
        <f>ROUND(AVERAGE($C38:K38),4)</f>
        <v>4.6820000000000004</v>
      </c>
      <c r="Y38" s="207">
        <f>ROUND(AVERAGE($C38:L38),4)</f>
        <v>4.6820000000000004</v>
      </c>
      <c r="Z38" s="207">
        <f>ROUND(AVERAGE($C38:M38),4)</f>
        <v>4.6820000000000004</v>
      </c>
      <c r="AA38" s="207">
        <f>ROUND(AVERAGE($C38:N38),4)</f>
        <v>4.6820000000000004</v>
      </c>
    </row>
    <row r="39" spans="1:27">
      <c r="A39" s="231" t="s">
        <v>541</v>
      </c>
      <c r="B39" s="231" t="s">
        <v>536</v>
      </c>
      <c r="C39" s="208">
        <v>4.6905000000000001</v>
      </c>
      <c r="D39" s="208">
        <v>4.6410999999999998</v>
      </c>
      <c r="E39" s="208">
        <v>4.6634000000000002</v>
      </c>
      <c r="F39" s="208">
        <v>4.6238000000000001</v>
      </c>
      <c r="G39" s="206">
        <v>4.5726000000000004</v>
      </c>
      <c r="H39" s="208">
        <v>4.5453999999999999</v>
      </c>
      <c r="I39" s="206"/>
      <c r="J39" s="208"/>
      <c r="K39" s="208"/>
      <c r="L39" s="208"/>
      <c r="M39" s="206"/>
      <c r="N39" s="208"/>
      <c r="P39" s="209">
        <f>ROUND(AVERAGE($C39:C39),4)</f>
        <v>4.6905000000000001</v>
      </c>
      <c r="Q39" s="209">
        <f>ROUND(AVERAGE($C39:D39),4)</f>
        <v>4.6657999999999999</v>
      </c>
      <c r="R39" s="209">
        <f>ROUND(AVERAGE($C39:E39),4)</f>
        <v>4.665</v>
      </c>
      <c r="S39" s="209">
        <f>ROUND(AVERAGE($C39:F39),4)</f>
        <v>4.6547000000000001</v>
      </c>
      <c r="T39" s="209">
        <f>ROUND(AVERAGE($C39:G39),4)</f>
        <v>4.6383000000000001</v>
      </c>
      <c r="U39" s="209">
        <f>ROUND(AVERAGE($C39:H39),4)</f>
        <v>4.6227999999999998</v>
      </c>
      <c r="V39" s="209">
        <f>ROUND(AVERAGE($C39:I39),4)</f>
        <v>4.6227999999999998</v>
      </c>
      <c r="W39" s="209">
        <f>ROUND(AVERAGE($C39:J39),4)</f>
        <v>4.6227999999999998</v>
      </c>
      <c r="X39" s="209">
        <f>ROUND(AVERAGE($C39:K39),4)</f>
        <v>4.6227999999999998</v>
      </c>
      <c r="Y39" s="209">
        <f>ROUND(AVERAGE($C39:L39),4)</f>
        <v>4.6227999999999998</v>
      </c>
      <c r="Z39" s="209">
        <f>ROUND(AVERAGE($C39:M39),4)</f>
        <v>4.6227999999999998</v>
      </c>
      <c r="AA39" s="209">
        <f>ROUND(AVERAGE($C39:N39),4)</f>
        <v>4.6227999999999998</v>
      </c>
    </row>
    <row r="40" spans="1:27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</row>
    <row r="41" spans="1:27">
      <c r="A41" s="224" t="str">
        <f>A$5</f>
        <v>Contury</v>
      </c>
      <c r="B41" s="224" t="str">
        <f>B$5</f>
        <v>Remark</v>
      </c>
      <c r="C41" s="225" t="s">
        <v>520</v>
      </c>
      <c r="D41" s="225" t="s">
        <v>521</v>
      </c>
      <c r="E41" s="225" t="s">
        <v>522</v>
      </c>
      <c r="F41" s="225" t="str">
        <f t="shared" ref="F41:I41" si="17">F35</f>
        <v>Apr</v>
      </c>
      <c r="G41" s="225" t="str">
        <f t="shared" si="17"/>
        <v>May</v>
      </c>
      <c r="H41" s="225" t="s">
        <v>525</v>
      </c>
      <c r="I41" s="225" t="str">
        <f t="shared" si="17"/>
        <v>Jul</v>
      </c>
      <c r="J41" s="225" t="s">
        <v>527</v>
      </c>
      <c r="K41" s="225" t="str">
        <f t="shared" ref="K41" si="18">K35</f>
        <v>Sep</v>
      </c>
      <c r="L41" s="225" t="s">
        <v>529</v>
      </c>
      <c r="M41" s="225" t="s">
        <v>530</v>
      </c>
      <c r="N41" s="225" t="s">
        <v>531</v>
      </c>
      <c r="P41" s="226" t="str">
        <f t="shared" ref="P41:AA41" si="19">P35</f>
        <v>Jan</v>
      </c>
      <c r="Q41" s="226" t="str">
        <f t="shared" si="19"/>
        <v>Feb</v>
      </c>
      <c r="R41" s="226" t="str">
        <f t="shared" si="19"/>
        <v>Mar</v>
      </c>
      <c r="S41" s="226" t="str">
        <f t="shared" si="19"/>
        <v>Apr</v>
      </c>
      <c r="T41" s="226" t="str">
        <f t="shared" si="19"/>
        <v>May</v>
      </c>
      <c r="U41" s="226" t="str">
        <f t="shared" si="19"/>
        <v>Jun</v>
      </c>
      <c r="V41" s="226" t="str">
        <f t="shared" si="19"/>
        <v>Jul</v>
      </c>
      <c r="W41" s="226" t="str">
        <f t="shared" si="19"/>
        <v>Aug</v>
      </c>
      <c r="X41" s="226" t="str">
        <f t="shared" si="19"/>
        <v>Sep</v>
      </c>
      <c r="Y41" s="226" t="str">
        <f t="shared" si="19"/>
        <v>Oct</v>
      </c>
      <c r="Z41" s="226" t="str">
        <f t="shared" si="19"/>
        <v>Nov</v>
      </c>
      <c r="AA41" s="226" t="str">
        <f t="shared" si="19"/>
        <v>Dec</v>
      </c>
    </row>
    <row r="42" spans="1:27">
      <c r="A42" s="200" t="s">
        <v>542</v>
      </c>
      <c r="B42" s="201" t="s">
        <v>533</v>
      </c>
      <c r="C42" s="202">
        <v>7.5274999999999999</v>
      </c>
      <c r="D42" s="202">
        <v>7.4625000000000004</v>
      </c>
      <c r="E42" s="202">
        <v>7.4814999999999996</v>
      </c>
      <c r="F42" s="202">
        <v>7.5027999999999997</v>
      </c>
      <c r="G42" s="202">
        <v>7.5755999999999997</v>
      </c>
      <c r="H42" s="202">
        <v>7.5487000000000002</v>
      </c>
      <c r="I42" s="202"/>
      <c r="J42" s="202"/>
      <c r="K42" s="202"/>
      <c r="L42" s="202"/>
      <c r="M42" s="202"/>
      <c r="N42" s="202"/>
      <c r="P42" s="203">
        <f>ROUND(AVERAGE($C42:C42),4)</f>
        <v>7.5274999999999999</v>
      </c>
      <c r="Q42" s="203">
        <f>ROUND(AVERAGE($C42:D42),4)</f>
        <v>7.4950000000000001</v>
      </c>
      <c r="R42" s="203">
        <f>ROUND(AVERAGE($C42:E42),4)</f>
        <v>7.4904999999999999</v>
      </c>
      <c r="S42" s="203">
        <f>ROUND(AVERAGE($C42:F42),4)</f>
        <v>7.4935999999999998</v>
      </c>
      <c r="T42" s="203">
        <f>ROUND(AVERAGE($C42:G42),4)</f>
        <v>7.51</v>
      </c>
      <c r="U42" s="203">
        <f>ROUND(AVERAGE($C42:H42),4)</f>
        <v>7.5164</v>
      </c>
      <c r="V42" s="203">
        <f>ROUND(AVERAGE($C42:I42),4)</f>
        <v>7.5164</v>
      </c>
      <c r="W42" s="203">
        <f>ROUND(AVERAGE($C42:J42),4)</f>
        <v>7.5164</v>
      </c>
      <c r="X42" s="203">
        <f>ROUND(AVERAGE($C42:K42),4)</f>
        <v>7.5164</v>
      </c>
      <c r="Y42" s="203">
        <f>ROUND(AVERAGE($C42:L42),4)</f>
        <v>7.5164</v>
      </c>
      <c r="Z42" s="203">
        <f>ROUND(AVERAGE($C42:M42),4)</f>
        <v>7.5164</v>
      </c>
      <c r="AA42" s="203">
        <f>ROUND(AVERAGE($C42:N42),4)</f>
        <v>7.5164</v>
      </c>
    </row>
    <row r="43" spans="1:27">
      <c r="A43" s="204" t="str">
        <f>A42</f>
        <v>MALAYSIA : RINGGIT (MYR)</v>
      </c>
      <c r="B43" s="205" t="s">
        <v>534</v>
      </c>
      <c r="C43" s="206">
        <v>7.5675999999999997</v>
      </c>
      <c r="D43" s="206">
        <v>7.5038</v>
      </c>
      <c r="E43" s="206">
        <v>7.5232000000000001</v>
      </c>
      <c r="F43" s="206">
        <v>7.5431999999999997</v>
      </c>
      <c r="G43" s="206">
        <v>7.6166</v>
      </c>
      <c r="H43" s="206">
        <v>7.5896999999999997</v>
      </c>
      <c r="I43" s="206"/>
      <c r="J43" s="206"/>
      <c r="K43" s="206"/>
      <c r="L43" s="206"/>
      <c r="M43" s="206"/>
      <c r="N43" s="206"/>
      <c r="P43" s="207">
        <f>ROUND(AVERAGE($C43:C43),4)</f>
        <v>7.5675999999999997</v>
      </c>
      <c r="Q43" s="207">
        <f>ROUND(AVERAGE($C43:D43),4)</f>
        <v>7.5357000000000003</v>
      </c>
      <c r="R43" s="207">
        <f>ROUND(AVERAGE($C43:E43),4)</f>
        <v>7.5315000000000003</v>
      </c>
      <c r="S43" s="207">
        <f>ROUND(AVERAGE($C43:F43),4)</f>
        <v>7.5345000000000004</v>
      </c>
      <c r="T43" s="207">
        <f>ROUND(AVERAGE($C43:G43),4)</f>
        <v>7.5509000000000004</v>
      </c>
      <c r="U43" s="207">
        <f>ROUND(AVERAGE($C43:H43),4)</f>
        <v>7.5574000000000003</v>
      </c>
      <c r="V43" s="207">
        <f>ROUND(AVERAGE($C43:I43),4)</f>
        <v>7.5574000000000003</v>
      </c>
      <c r="W43" s="207">
        <f>ROUND(AVERAGE($C43:J43),4)</f>
        <v>7.5574000000000003</v>
      </c>
      <c r="X43" s="207">
        <f>ROUND(AVERAGE($C43:K43),4)</f>
        <v>7.5574000000000003</v>
      </c>
      <c r="Y43" s="207">
        <f>ROUND(AVERAGE($C43:L43),4)</f>
        <v>7.5574000000000003</v>
      </c>
      <c r="Z43" s="207">
        <f>ROUND(AVERAGE($C43:M43),4)</f>
        <v>7.5574000000000003</v>
      </c>
      <c r="AA43" s="207">
        <f>ROUND(AVERAGE($C43:N43),4)</f>
        <v>7.5574000000000003</v>
      </c>
    </row>
    <row r="44" spans="1:27">
      <c r="A44" s="204" t="str">
        <f>A43</f>
        <v>MALAYSIA : RINGGIT (MYR)</v>
      </c>
      <c r="B44" s="205" t="s">
        <v>535</v>
      </c>
      <c r="C44" s="206">
        <v>7.7849000000000004</v>
      </c>
      <c r="D44" s="206">
        <v>7.7183999999999999</v>
      </c>
      <c r="E44" s="206">
        <v>7.7361000000000004</v>
      </c>
      <c r="F44" s="206">
        <v>7.7542999999999997</v>
      </c>
      <c r="G44" s="206">
        <v>7.8316999999999997</v>
      </c>
      <c r="H44" s="206">
        <v>7.8036000000000003</v>
      </c>
      <c r="I44" s="206"/>
      <c r="J44" s="206"/>
      <c r="K44" s="206"/>
      <c r="L44" s="206"/>
      <c r="M44" s="206"/>
      <c r="N44" s="206"/>
      <c r="P44" s="207">
        <f>ROUND(AVERAGE($C44:C44),4)</f>
        <v>7.7849000000000004</v>
      </c>
      <c r="Q44" s="207">
        <f>ROUND(AVERAGE($C44:D44),4)</f>
        <v>7.7516999999999996</v>
      </c>
      <c r="R44" s="207">
        <f>ROUND(AVERAGE($C44:E44),4)</f>
        <v>7.7465000000000002</v>
      </c>
      <c r="S44" s="207">
        <f>ROUND(AVERAGE($C44:F44),4)</f>
        <v>7.7484000000000002</v>
      </c>
      <c r="T44" s="207">
        <f>ROUND(AVERAGE($C44:G44),4)</f>
        <v>7.7651000000000003</v>
      </c>
      <c r="U44" s="207">
        <f>ROUND(AVERAGE($C44:H44),4)</f>
        <v>7.7714999999999996</v>
      </c>
      <c r="V44" s="207">
        <f>ROUND(AVERAGE($C44:I44),4)</f>
        <v>7.7714999999999996</v>
      </c>
      <c r="W44" s="207">
        <f>ROUND(AVERAGE($C44:J44),4)</f>
        <v>7.7714999999999996</v>
      </c>
      <c r="X44" s="207">
        <f>ROUND(AVERAGE($C44:K44),4)</f>
        <v>7.7714999999999996</v>
      </c>
      <c r="Y44" s="207">
        <f>ROUND(AVERAGE($C44:L44),4)</f>
        <v>7.7714999999999996</v>
      </c>
      <c r="Z44" s="207">
        <f>ROUND(AVERAGE($C44:M44),4)</f>
        <v>7.7714999999999996</v>
      </c>
      <c r="AA44" s="207">
        <f>ROUND(AVERAGE($C44:N44),4)</f>
        <v>7.7714999999999996</v>
      </c>
    </row>
    <row r="45" spans="1:27">
      <c r="A45" s="216" t="str">
        <f>A44</f>
        <v>MALAYSIA : RINGGIT (MYR)</v>
      </c>
      <c r="B45" s="231" t="s">
        <v>536</v>
      </c>
      <c r="C45" s="208">
        <v>7.6761999999999997</v>
      </c>
      <c r="D45" s="208">
        <v>7.6112000000000002</v>
      </c>
      <c r="E45" s="208">
        <v>7.6296999999999997</v>
      </c>
      <c r="F45" s="208">
        <v>7.6487999999999996</v>
      </c>
      <c r="G45" s="206">
        <v>7.7241</v>
      </c>
      <c r="H45" s="208">
        <v>7.6966000000000001</v>
      </c>
      <c r="I45" s="206"/>
      <c r="J45" s="208"/>
      <c r="K45" s="208"/>
      <c r="L45" s="208"/>
      <c r="M45" s="206"/>
      <c r="N45" s="208"/>
      <c r="P45" s="209">
        <f>ROUND(AVERAGE($C45:C45),4)</f>
        <v>7.6761999999999997</v>
      </c>
      <c r="Q45" s="209">
        <f>ROUND(AVERAGE($C45:D45),4)</f>
        <v>7.6436999999999999</v>
      </c>
      <c r="R45" s="209">
        <f>ROUND(AVERAGE($C45:E45),4)</f>
        <v>7.6390000000000002</v>
      </c>
      <c r="S45" s="209">
        <f>ROUND(AVERAGE($C45:F45),4)</f>
        <v>7.6414999999999997</v>
      </c>
      <c r="T45" s="209">
        <f>ROUND(AVERAGE($C45:G45),4)</f>
        <v>7.6580000000000004</v>
      </c>
      <c r="U45" s="209">
        <f>ROUND(AVERAGE($C45:H45),4)</f>
        <v>7.6643999999999997</v>
      </c>
      <c r="V45" s="209">
        <f>ROUND(AVERAGE($C45:I45),4)</f>
        <v>7.6643999999999997</v>
      </c>
      <c r="W45" s="209">
        <f>ROUND(AVERAGE($C45:J45),4)</f>
        <v>7.6643999999999997</v>
      </c>
      <c r="X45" s="209">
        <f>ROUND(AVERAGE($C45:K45),4)</f>
        <v>7.6643999999999997</v>
      </c>
      <c r="Y45" s="209">
        <f>ROUND(AVERAGE($C45:L45),4)</f>
        <v>7.6643999999999997</v>
      </c>
      <c r="Z45" s="209">
        <f>ROUND(AVERAGE($C45:M45),4)</f>
        <v>7.6643999999999997</v>
      </c>
      <c r="AA45" s="209">
        <f>ROUND(AVERAGE($C45:N45),4)</f>
        <v>7.6643999999999997</v>
      </c>
    </row>
    <row r="46" spans="1:27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ht="15" customHeight="1">
      <c r="A47" s="224" t="s">
        <v>518</v>
      </c>
      <c r="B47" s="224" t="s">
        <v>519</v>
      </c>
      <c r="C47" s="225" t="s">
        <v>520</v>
      </c>
      <c r="D47" s="225" t="s">
        <v>521</v>
      </c>
      <c r="E47" s="225" t="s">
        <v>522</v>
      </c>
      <c r="F47" s="225" t="s">
        <v>523</v>
      </c>
      <c r="G47" s="225" t="s">
        <v>524</v>
      </c>
      <c r="H47" s="225" t="s">
        <v>525</v>
      </c>
      <c r="I47" s="225" t="s">
        <v>526</v>
      </c>
      <c r="J47" s="225" t="s">
        <v>527</v>
      </c>
      <c r="K47" s="225" t="str">
        <f t="shared" ref="K47" si="20">K41</f>
        <v>Sep</v>
      </c>
      <c r="L47" s="225" t="s">
        <v>529</v>
      </c>
      <c r="M47" s="225" t="s">
        <v>530</v>
      </c>
      <c r="N47" s="225" t="s">
        <v>531</v>
      </c>
      <c r="P47" s="226" t="str">
        <f t="shared" ref="P47:AA47" si="21">P41</f>
        <v>Jan</v>
      </c>
      <c r="Q47" s="226" t="str">
        <f t="shared" si="21"/>
        <v>Feb</v>
      </c>
      <c r="R47" s="226" t="str">
        <f t="shared" si="21"/>
        <v>Mar</v>
      </c>
      <c r="S47" s="226" t="str">
        <f t="shared" si="21"/>
        <v>Apr</v>
      </c>
      <c r="T47" s="226" t="str">
        <f t="shared" si="21"/>
        <v>May</v>
      </c>
      <c r="U47" s="226" t="str">
        <f t="shared" si="21"/>
        <v>Jun</v>
      </c>
      <c r="V47" s="226" t="str">
        <f t="shared" si="21"/>
        <v>Jul</v>
      </c>
      <c r="W47" s="226" t="str">
        <f t="shared" si="21"/>
        <v>Aug</v>
      </c>
      <c r="X47" s="226" t="str">
        <f t="shared" si="21"/>
        <v>Sep</v>
      </c>
      <c r="Y47" s="226" t="str">
        <f t="shared" si="21"/>
        <v>Oct</v>
      </c>
      <c r="Z47" s="226" t="str">
        <f t="shared" si="21"/>
        <v>Nov</v>
      </c>
      <c r="AA47" s="226" t="str">
        <f t="shared" si="21"/>
        <v>Dec</v>
      </c>
    </row>
    <row r="48" spans="1:27" ht="15" customHeight="1">
      <c r="A48" s="200" t="s">
        <v>558</v>
      </c>
      <c r="B48" s="201" t="s">
        <v>533</v>
      </c>
      <c r="C48" s="202">
        <v>0.36759999999999998</v>
      </c>
      <c r="D48" s="202">
        <v>0.35249999999999998</v>
      </c>
      <c r="E48" s="202">
        <v>0.35870000000000002</v>
      </c>
      <c r="F48" s="202">
        <v>0.36270000000000002</v>
      </c>
      <c r="G48" s="202">
        <v>0.3523</v>
      </c>
      <c r="H48" s="202">
        <v>0.34649999999999997</v>
      </c>
      <c r="I48" s="202"/>
      <c r="J48" s="202"/>
      <c r="K48" s="202"/>
      <c r="L48" s="202"/>
      <c r="M48" s="202"/>
      <c r="N48" s="202"/>
      <c r="P48" s="203">
        <f>ROUND(AVERAGE($C48:C48),4)</f>
        <v>0.36759999999999998</v>
      </c>
      <c r="Q48" s="203">
        <f>ROUND(AVERAGE($C48:D48),4)</f>
        <v>0.36009999999999998</v>
      </c>
      <c r="R48" s="203">
        <f>ROUND(AVERAGE($C48:E48),4)</f>
        <v>0.35959999999999998</v>
      </c>
      <c r="S48" s="203">
        <f>ROUND(AVERAGE($C48:F48),4)</f>
        <v>0.3604</v>
      </c>
      <c r="T48" s="203">
        <f>ROUND(AVERAGE($C48:G48),4)</f>
        <v>0.35880000000000001</v>
      </c>
      <c r="U48" s="203">
        <f>ROUND(AVERAGE($C48:H48),4)</f>
        <v>0.35670000000000002</v>
      </c>
      <c r="V48" s="203">
        <f>ROUND(AVERAGE($C48:I48),4)</f>
        <v>0.35670000000000002</v>
      </c>
      <c r="W48" s="203">
        <f>ROUND(AVERAGE($C48:J48),4)</f>
        <v>0.35670000000000002</v>
      </c>
      <c r="X48" s="203">
        <f>ROUND(AVERAGE($C48:K48),4)</f>
        <v>0.35670000000000002</v>
      </c>
      <c r="Y48" s="203">
        <f>ROUND(AVERAGE($C48:L48),4)</f>
        <v>0.35670000000000002</v>
      </c>
      <c r="Z48" s="203">
        <f>ROUND(AVERAGE($C48:M48),4)</f>
        <v>0.35670000000000002</v>
      </c>
      <c r="AA48" s="203">
        <f>ROUND(AVERAGE($C48:N48),4)</f>
        <v>0.35670000000000002</v>
      </c>
    </row>
    <row r="49" spans="1:27" ht="15" customHeight="1">
      <c r="A49" s="204" t="s">
        <v>558</v>
      </c>
      <c r="B49" s="205" t="s">
        <v>534</v>
      </c>
      <c r="C49" s="206">
        <v>0.3715</v>
      </c>
      <c r="D49" s="206">
        <v>0.36099999999999999</v>
      </c>
      <c r="E49" s="206">
        <v>0.36470000000000002</v>
      </c>
      <c r="F49" s="206">
        <v>0.36820000000000003</v>
      </c>
      <c r="G49" s="206">
        <v>0.3584</v>
      </c>
      <c r="H49" s="206">
        <v>0.35249999999999998</v>
      </c>
      <c r="I49" s="206"/>
      <c r="J49" s="206"/>
      <c r="K49" s="206"/>
      <c r="L49" s="206"/>
      <c r="M49" s="206"/>
      <c r="N49" s="206"/>
      <c r="P49" s="207">
        <f>ROUND(AVERAGE($C49:C49),4)</f>
        <v>0.3715</v>
      </c>
      <c r="Q49" s="207">
        <f>ROUND(AVERAGE($C49:D49),4)</f>
        <v>0.36630000000000001</v>
      </c>
      <c r="R49" s="207">
        <f>ROUND(AVERAGE($C49:E49),4)</f>
        <v>0.36570000000000003</v>
      </c>
      <c r="S49" s="207">
        <f>ROUND(AVERAGE($C49:F49),4)</f>
        <v>0.3664</v>
      </c>
      <c r="T49" s="207">
        <f>ROUND(AVERAGE($C49:G49),4)</f>
        <v>0.36480000000000001</v>
      </c>
      <c r="U49" s="207">
        <f>ROUND(AVERAGE($C49:H49),4)</f>
        <v>0.36270000000000002</v>
      </c>
      <c r="V49" s="207">
        <f>ROUND(AVERAGE($C49:I49),4)</f>
        <v>0.36270000000000002</v>
      </c>
      <c r="W49" s="207">
        <f>ROUND(AVERAGE($C49:J49),4)</f>
        <v>0.36270000000000002</v>
      </c>
      <c r="X49" s="207">
        <f>ROUND(AVERAGE($C49:K49),4)</f>
        <v>0.36270000000000002</v>
      </c>
      <c r="Y49" s="207">
        <f>ROUND(AVERAGE($C49:L49),4)</f>
        <v>0.36270000000000002</v>
      </c>
      <c r="Z49" s="207">
        <f>ROUND(AVERAGE($C49:M49),4)</f>
        <v>0.36270000000000002</v>
      </c>
      <c r="AA49" s="207">
        <f>ROUND(AVERAGE($C49:N49),4)</f>
        <v>0.36270000000000002</v>
      </c>
    </row>
    <row r="50" spans="1:27" ht="15" customHeight="1">
      <c r="A50" s="204" t="s">
        <v>558</v>
      </c>
      <c r="B50" s="205" t="s">
        <v>535</v>
      </c>
      <c r="C50" s="206">
        <v>0.42780000000000001</v>
      </c>
      <c r="D50" s="206">
        <v>0.41860000000000003</v>
      </c>
      <c r="E50" s="206">
        <v>0.42059999999999997</v>
      </c>
      <c r="F50" s="206">
        <v>0.42480000000000001</v>
      </c>
      <c r="G50" s="206">
        <v>0.41860000000000003</v>
      </c>
      <c r="H50" s="206">
        <v>0.4093</v>
      </c>
      <c r="I50" s="206"/>
      <c r="J50" s="206"/>
      <c r="K50" s="206"/>
      <c r="L50" s="206"/>
      <c r="M50" s="206"/>
      <c r="N50" s="206"/>
      <c r="P50" s="207">
        <f>ROUND(AVERAGE($C50:C50),4)</f>
        <v>0.42780000000000001</v>
      </c>
      <c r="Q50" s="207">
        <f>ROUND(AVERAGE($C50:D50),4)</f>
        <v>0.42320000000000002</v>
      </c>
      <c r="R50" s="207">
        <f>ROUND(AVERAGE($C50:E50),4)</f>
        <v>0.42230000000000001</v>
      </c>
      <c r="S50" s="207">
        <f>ROUND(AVERAGE($C50:F50),4)</f>
        <v>0.42299999999999999</v>
      </c>
      <c r="T50" s="207">
        <f>ROUND(AVERAGE($C50:G50),4)</f>
        <v>0.42209999999999998</v>
      </c>
      <c r="U50" s="207">
        <f>ROUND(AVERAGE($C50:H50),4)</f>
        <v>0.42</v>
      </c>
      <c r="V50" s="207">
        <f>ROUND(AVERAGE($C50:I50),4)</f>
        <v>0.42</v>
      </c>
      <c r="W50" s="207">
        <f>ROUND(AVERAGE($C50:J50),4)</f>
        <v>0.42</v>
      </c>
      <c r="X50" s="207">
        <f>ROUND(AVERAGE($C50:K50),4)</f>
        <v>0.42</v>
      </c>
      <c r="Y50" s="207">
        <f>ROUND(AVERAGE($C50:L50),4)</f>
        <v>0.42</v>
      </c>
      <c r="Z50" s="207">
        <f>ROUND(AVERAGE($C50:M50),4)</f>
        <v>0.42</v>
      </c>
      <c r="AA50" s="207">
        <f>ROUND(AVERAGE($C50:N50),4)</f>
        <v>0.42</v>
      </c>
    </row>
    <row r="51" spans="1:27" ht="15" customHeight="1">
      <c r="A51" s="216" t="s">
        <v>558</v>
      </c>
      <c r="B51" s="231" t="s">
        <v>536</v>
      </c>
      <c r="C51" s="208">
        <v>0.3997</v>
      </c>
      <c r="D51" s="208">
        <v>0.38979999999999998</v>
      </c>
      <c r="E51" s="208">
        <v>0.39269999999999999</v>
      </c>
      <c r="F51" s="208">
        <v>0.39650000000000002</v>
      </c>
      <c r="G51" s="206">
        <v>0.3886</v>
      </c>
      <c r="H51" s="208">
        <v>0.38090000000000002</v>
      </c>
      <c r="I51" s="206"/>
      <c r="J51" s="208"/>
      <c r="K51" s="208"/>
      <c r="L51" s="208"/>
      <c r="M51" s="206"/>
      <c r="N51" s="208"/>
      <c r="P51" s="209">
        <f>ROUND(AVERAGE($C51:C51),4)</f>
        <v>0.3997</v>
      </c>
      <c r="Q51" s="209">
        <f>ROUND(AVERAGE($C51:D51),4)</f>
        <v>0.39479999999999998</v>
      </c>
      <c r="R51" s="209">
        <f>ROUND(AVERAGE($C51:E51),4)</f>
        <v>0.39410000000000001</v>
      </c>
      <c r="S51" s="209">
        <f>ROUND(AVERAGE($C51:F51),4)</f>
        <v>0.3947</v>
      </c>
      <c r="T51" s="209">
        <f>ROUND(AVERAGE($C51:G51),4)</f>
        <v>0.39350000000000002</v>
      </c>
      <c r="U51" s="209">
        <f>ROUND(AVERAGE($C51:H51),4)</f>
        <v>0.39140000000000003</v>
      </c>
      <c r="V51" s="209">
        <f>ROUND(AVERAGE($C51:I51),4)</f>
        <v>0.39140000000000003</v>
      </c>
      <c r="W51" s="209">
        <f>ROUND(AVERAGE($C51:J51),4)</f>
        <v>0.39140000000000003</v>
      </c>
      <c r="X51" s="209">
        <f>ROUND(AVERAGE($C51:K51),4)</f>
        <v>0.39140000000000003</v>
      </c>
      <c r="Y51" s="209">
        <f>ROUND(AVERAGE($C51:L51),4)</f>
        <v>0.39140000000000003</v>
      </c>
      <c r="Z51" s="209">
        <f>ROUND(AVERAGE($C51:M51),4)</f>
        <v>0.39140000000000003</v>
      </c>
      <c r="AA51" s="209">
        <f>ROUND(AVERAGE($C51:N51),4)</f>
        <v>0.39140000000000003</v>
      </c>
    </row>
    <row r="52" spans="1:27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ht="15" customHeight="1">
      <c r="A53" s="224" t="s">
        <v>518</v>
      </c>
      <c r="B53" s="224" t="s">
        <v>519</v>
      </c>
      <c r="C53" s="225" t="s">
        <v>520</v>
      </c>
      <c r="D53" s="225" t="s">
        <v>521</v>
      </c>
      <c r="E53" s="225" t="s">
        <v>522</v>
      </c>
      <c r="F53" s="225" t="s">
        <v>523</v>
      </c>
      <c r="G53" s="225" t="s">
        <v>524</v>
      </c>
      <c r="H53" s="225" t="s">
        <v>525</v>
      </c>
      <c r="I53" s="225" t="s">
        <v>526</v>
      </c>
      <c r="J53" s="225" t="s">
        <v>527</v>
      </c>
      <c r="K53" s="225" t="str">
        <f t="shared" ref="K53" si="22">K47</f>
        <v>Sep</v>
      </c>
      <c r="L53" s="225" t="s">
        <v>529</v>
      </c>
      <c r="M53" s="225" t="s">
        <v>530</v>
      </c>
      <c r="N53" s="225" t="s">
        <v>531</v>
      </c>
      <c r="P53" s="226" t="str">
        <f t="shared" ref="P53:AA53" si="23">P47</f>
        <v>Jan</v>
      </c>
      <c r="Q53" s="226" t="str">
        <f t="shared" si="23"/>
        <v>Feb</v>
      </c>
      <c r="R53" s="226" t="str">
        <f t="shared" si="23"/>
        <v>Mar</v>
      </c>
      <c r="S53" s="226" t="str">
        <f t="shared" si="23"/>
        <v>Apr</v>
      </c>
      <c r="T53" s="226" t="str">
        <f t="shared" si="23"/>
        <v>May</v>
      </c>
      <c r="U53" s="226" t="str">
        <f t="shared" si="23"/>
        <v>Jun</v>
      </c>
      <c r="V53" s="226" t="str">
        <f t="shared" si="23"/>
        <v>Jul</v>
      </c>
      <c r="W53" s="226" t="str">
        <f t="shared" si="23"/>
        <v>Aug</v>
      </c>
      <c r="X53" s="226" t="str">
        <f t="shared" si="23"/>
        <v>Sep</v>
      </c>
      <c r="Y53" s="226" t="str">
        <f t="shared" si="23"/>
        <v>Oct</v>
      </c>
      <c r="Z53" s="226" t="str">
        <f t="shared" si="23"/>
        <v>Nov</v>
      </c>
      <c r="AA53" s="226" t="str">
        <f t="shared" si="23"/>
        <v>Dec</v>
      </c>
    </row>
    <row r="54" spans="1:27" ht="15" customHeight="1">
      <c r="A54" s="200" t="s">
        <v>562</v>
      </c>
      <c r="B54" s="201" t="s">
        <v>533</v>
      </c>
      <c r="C54" s="202">
        <v>2.9729000000000001</v>
      </c>
      <c r="D54" s="202">
        <v>2.9689999999999999</v>
      </c>
      <c r="E54" s="202">
        <v>3.1088</v>
      </c>
      <c r="F54" s="202">
        <v>3.1581999999999999</v>
      </c>
      <c r="G54" s="202">
        <v>3.1558000000000002</v>
      </c>
      <c r="H54" s="202">
        <v>3.1991999999999998</v>
      </c>
      <c r="I54" s="202"/>
      <c r="J54" s="202"/>
      <c r="K54" s="202"/>
      <c r="L54" s="202"/>
      <c r="M54" s="202"/>
      <c r="N54" s="202"/>
      <c r="P54" s="203">
        <f>ROUND(AVERAGE($C54:C54),4)</f>
        <v>2.9729000000000001</v>
      </c>
      <c r="Q54" s="203">
        <f>ROUND(AVERAGE($C54:D54),4)</f>
        <v>2.9710000000000001</v>
      </c>
      <c r="R54" s="203">
        <f>ROUND(AVERAGE($C54:E54),4)</f>
        <v>3.0169000000000001</v>
      </c>
      <c r="S54" s="203">
        <f>ROUND(AVERAGE($C54:F54),4)</f>
        <v>3.0522</v>
      </c>
      <c r="T54" s="203">
        <f>ROUND(AVERAGE($C54:G54),4)</f>
        <v>3.0729000000000002</v>
      </c>
      <c r="U54" s="203">
        <f>ROUND(AVERAGE($C54:H54),4)</f>
        <v>3.0939999999999999</v>
      </c>
      <c r="V54" s="203">
        <f>ROUND(AVERAGE($C54:I54),4)</f>
        <v>3.0939999999999999</v>
      </c>
      <c r="W54" s="203">
        <f>ROUND(AVERAGE($C54:J54),4)</f>
        <v>3.0939999999999999</v>
      </c>
      <c r="X54" s="203">
        <f>ROUND(AVERAGE($C54:K54),4)</f>
        <v>3.0939999999999999</v>
      </c>
      <c r="Y54" s="203">
        <f>ROUND(AVERAGE($C54:L54),4)</f>
        <v>3.0939999999999999</v>
      </c>
      <c r="Z54" s="203">
        <f>ROUND(AVERAGE($C54:M54),4)</f>
        <v>3.0939999999999999</v>
      </c>
      <c r="AA54" s="203">
        <f>ROUND(AVERAGE($C54:N54),4)</f>
        <v>3.0939999999999999</v>
      </c>
    </row>
    <row r="55" spans="1:27" ht="15" customHeight="1">
      <c r="A55" s="200" t="s">
        <v>562</v>
      </c>
      <c r="B55" s="205" t="s">
        <v>534</v>
      </c>
      <c r="C55" s="206">
        <v>2.9849999999999999</v>
      </c>
      <c r="D55" s="206">
        <v>2.9809999999999999</v>
      </c>
      <c r="E55" s="206">
        <v>3.1211000000000002</v>
      </c>
      <c r="F55" s="206">
        <v>3.1711</v>
      </c>
      <c r="G55" s="206">
        <v>3.1686999999999999</v>
      </c>
      <c r="H55" s="206">
        <v>3.2118000000000002</v>
      </c>
      <c r="I55" s="206"/>
      <c r="J55" s="206"/>
      <c r="K55" s="206"/>
      <c r="L55" s="206"/>
      <c r="M55" s="206"/>
      <c r="N55" s="206"/>
      <c r="P55" s="207">
        <f>ROUND(AVERAGE($C55:C55),4)</f>
        <v>2.9849999999999999</v>
      </c>
      <c r="Q55" s="207">
        <f>ROUND(AVERAGE($C55:D55),4)</f>
        <v>2.9830000000000001</v>
      </c>
      <c r="R55" s="207">
        <f>ROUND(AVERAGE($C55:E55),4)</f>
        <v>3.0289999999999999</v>
      </c>
      <c r="S55" s="207">
        <f>ROUND(AVERAGE($C55:F55),4)</f>
        <v>3.0646</v>
      </c>
      <c r="T55" s="207">
        <f>ROUND(AVERAGE($C55:G55),4)</f>
        <v>3.0853999999999999</v>
      </c>
      <c r="U55" s="207">
        <f>ROUND(AVERAGE($C55:H55),4)</f>
        <v>3.1065</v>
      </c>
      <c r="V55" s="207">
        <f>ROUND(AVERAGE($C55:I55),4)</f>
        <v>3.1065</v>
      </c>
      <c r="W55" s="207">
        <f>ROUND(AVERAGE($C55:J55),4)</f>
        <v>3.1065</v>
      </c>
      <c r="X55" s="207">
        <f>ROUND(AVERAGE($C55:K55),4)</f>
        <v>3.1065</v>
      </c>
      <c r="Y55" s="207">
        <f>ROUND(AVERAGE($C55:L55),4)</f>
        <v>3.1065</v>
      </c>
      <c r="Z55" s="207">
        <f>ROUND(AVERAGE($C55:M55),4)</f>
        <v>3.1065</v>
      </c>
      <c r="AA55" s="207">
        <f>ROUND(AVERAGE($C55:N55),4)</f>
        <v>3.1065</v>
      </c>
    </row>
    <row r="56" spans="1:27" ht="15" customHeight="1">
      <c r="A56" s="200" t="s">
        <v>562</v>
      </c>
      <c r="B56" s="205" t="s">
        <v>535</v>
      </c>
      <c r="C56" s="206">
        <v>3.0499000000000001</v>
      </c>
      <c r="D56" s="206">
        <v>3.0457999999999998</v>
      </c>
      <c r="E56" s="206">
        <v>3.1884000000000001</v>
      </c>
      <c r="F56" s="206">
        <v>3.2414999999999998</v>
      </c>
      <c r="G56" s="206">
        <v>3.2363</v>
      </c>
      <c r="H56" s="206">
        <v>3.2770999999999999</v>
      </c>
      <c r="I56" s="206"/>
      <c r="J56" s="206"/>
      <c r="K56" s="206"/>
      <c r="L56" s="206"/>
      <c r="M56" s="206"/>
      <c r="N56" s="206"/>
      <c r="P56" s="207">
        <f>ROUND(AVERAGE($C56:C56),4)</f>
        <v>3.0499000000000001</v>
      </c>
      <c r="Q56" s="207">
        <f>ROUND(AVERAGE($C56:D56),4)</f>
        <v>3.0478999999999998</v>
      </c>
      <c r="R56" s="207">
        <f>ROUND(AVERAGE($C56:E56),4)</f>
        <v>3.0947</v>
      </c>
      <c r="S56" s="207">
        <f>ROUND(AVERAGE($C56:F56),4)</f>
        <v>3.1314000000000002</v>
      </c>
      <c r="T56" s="207">
        <f>ROUND(AVERAGE($C56:G56),4)</f>
        <v>3.1524000000000001</v>
      </c>
      <c r="U56" s="207">
        <f>ROUND(AVERAGE($C56:H56),4)</f>
        <v>3.1732</v>
      </c>
      <c r="V56" s="207">
        <f>ROUND(AVERAGE($C56:I56),4)</f>
        <v>3.1732</v>
      </c>
      <c r="W56" s="207">
        <f>ROUND(AVERAGE($C56:J56),4)</f>
        <v>3.1732</v>
      </c>
      <c r="X56" s="207">
        <f>ROUND(AVERAGE($C56:K56),4)</f>
        <v>3.1732</v>
      </c>
      <c r="Y56" s="207">
        <f>ROUND(AVERAGE($C56:L56),4)</f>
        <v>3.1732</v>
      </c>
      <c r="Z56" s="207">
        <f>ROUND(AVERAGE($C56:M56),4)</f>
        <v>3.1732</v>
      </c>
      <c r="AA56" s="207">
        <f>ROUND(AVERAGE($C56:N56),4)</f>
        <v>3.1732</v>
      </c>
    </row>
    <row r="57" spans="1:27" ht="15" customHeight="1">
      <c r="A57" s="200" t="s">
        <v>562</v>
      </c>
      <c r="B57" s="231" t="s">
        <v>536</v>
      </c>
      <c r="C57" s="208">
        <v>3.0175000000000001</v>
      </c>
      <c r="D57" s="208">
        <v>3.0135000000000001</v>
      </c>
      <c r="E57" s="208">
        <v>3.1547000000000001</v>
      </c>
      <c r="F57" s="208">
        <v>3.2063999999999999</v>
      </c>
      <c r="G57" s="206">
        <v>3.2025000000000001</v>
      </c>
      <c r="H57" s="208">
        <v>3.2444999999999999</v>
      </c>
      <c r="I57" s="206"/>
      <c r="J57" s="208"/>
      <c r="K57" s="208"/>
      <c r="L57" s="208"/>
      <c r="M57" s="206"/>
      <c r="N57" s="208"/>
      <c r="P57" s="209">
        <f>ROUND(AVERAGE($C57:C57),4)</f>
        <v>3.0175000000000001</v>
      </c>
      <c r="Q57" s="209">
        <f>ROUND(AVERAGE($C57:D57),4)</f>
        <v>3.0154999999999998</v>
      </c>
      <c r="R57" s="209">
        <f>ROUND(AVERAGE($C57:E57),4)</f>
        <v>3.0619000000000001</v>
      </c>
      <c r="S57" s="209">
        <f>ROUND(AVERAGE($C57:F57),4)</f>
        <v>3.0979999999999999</v>
      </c>
      <c r="T57" s="209">
        <f>ROUND(AVERAGE($C57:G57),4)</f>
        <v>3.1189</v>
      </c>
      <c r="U57" s="209">
        <f>ROUND(AVERAGE($C57:H57),4)</f>
        <v>3.1398999999999999</v>
      </c>
      <c r="V57" s="209">
        <f>ROUND(AVERAGE($C57:I57),4)</f>
        <v>3.1398999999999999</v>
      </c>
      <c r="W57" s="209">
        <f>ROUND(AVERAGE($C57:J57),4)</f>
        <v>3.1398999999999999</v>
      </c>
      <c r="X57" s="209">
        <f>ROUND(AVERAGE($C57:K57),4)</f>
        <v>3.1398999999999999</v>
      </c>
      <c r="Y57" s="209">
        <f>ROUND(AVERAGE($C57:L57),4)</f>
        <v>3.1398999999999999</v>
      </c>
      <c r="Z57" s="209">
        <f>ROUND(AVERAGE($C57:M57),4)</f>
        <v>3.1398999999999999</v>
      </c>
      <c r="AA57" s="209">
        <f>ROUND(AVERAGE($C57:N57),4)</f>
        <v>3.1398999999999999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tabSelected="1" zoomScale="96" zoomScaleNormal="96" workbookViewId="0">
      <pane xSplit="3" ySplit="7" topLeftCell="O8" activePane="bottomRight" state="frozen"/>
      <selection activeCell="U70" sqref="U70"/>
      <selection pane="topRight" activeCell="U70" sqref="U70"/>
      <selection pane="bottomLeft" activeCell="U70" sqref="U70"/>
      <selection pane="bottomRight" activeCell="P21" sqref="P21:P22"/>
    </sheetView>
  </sheetViews>
  <sheetFormatPr defaultColWidth="9.4609375" defaultRowHeight="12.9"/>
  <cols>
    <col min="1" max="1" width="8.4609375" style="4" customWidth="1"/>
    <col min="2" max="2" width="3.4609375" style="86" customWidth="1"/>
    <col min="3" max="3" width="32.4609375" style="2" customWidth="1"/>
    <col min="4" max="16" width="15.4609375" style="2" customWidth="1"/>
    <col min="17" max="17" width="5.4609375" style="160" customWidth="1"/>
    <col min="18" max="30" width="15.4609375" style="2" customWidth="1"/>
    <col min="31" max="16384" width="9.4609375" style="4"/>
  </cols>
  <sheetData>
    <row r="1" spans="1:30">
      <c r="A1" s="1" t="str">
        <f>BS!$A$1</f>
        <v>Asia Network International Group</v>
      </c>
      <c r="D1" s="57" t="str">
        <f>TB!C1</f>
        <v>HKD</v>
      </c>
      <c r="E1" s="57" t="str">
        <f>D1</f>
        <v>HKD</v>
      </c>
      <c r="F1" s="57" t="str">
        <f t="shared" ref="F1:G1" si="0">E1</f>
        <v>HKD</v>
      </c>
      <c r="G1" s="57" t="str">
        <f t="shared" si="0"/>
        <v>HKD</v>
      </c>
      <c r="H1" s="57" t="str">
        <f t="shared" ref="H1" si="1">G1</f>
        <v>HKD</v>
      </c>
      <c r="I1" s="57" t="str">
        <f t="shared" ref="I1" si="2">H1</f>
        <v>HKD</v>
      </c>
      <c r="J1" s="57" t="str">
        <f t="shared" ref="J1" si="3">I1</f>
        <v>HKD</v>
      </c>
      <c r="K1" s="57" t="str">
        <f t="shared" ref="K1" si="4">J1</f>
        <v>HKD</v>
      </c>
      <c r="L1" s="57" t="str">
        <f t="shared" ref="L1" si="5">K1</f>
        <v>HKD</v>
      </c>
      <c r="M1" s="57" t="str">
        <f t="shared" ref="M1" si="6">L1</f>
        <v>HKD</v>
      </c>
      <c r="N1" s="57" t="str">
        <f t="shared" ref="N1" si="7">M1</f>
        <v>HKD</v>
      </c>
      <c r="O1" s="57" t="str">
        <f t="shared" ref="O1:P1" si="8">N1</f>
        <v>HKD</v>
      </c>
      <c r="P1" s="57" t="str">
        <f t="shared" si="8"/>
        <v>HKD</v>
      </c>
      <c r="R1" s="57" t="s">
        <v>499</v>
      </c>
      <c r="S1" s="57" t="s">
        <v>499</v>
      </c>
      <c r="T1" s="57" t="s">
        <v>499</v>
      </c>
      <c r="U1" s="57" t="s">
        <v>499</v>
      </c>
      <c r="V1" s="57" t="s">
        <v>499</v>
      </c>
      <c r="W1" s="57" t="s">
        <v>499</v>
      </c>
      <c r="X1" s="57" t="s">
        <v>499</v>
      </c>
      <c r="Y1" s="57" t="s">
        <v>499</v>
      </c>
      <c r="Z1" s="57" t="s">
        <v>499</v>
      </c>
      <c r="AA1" s="57" t="s">
        <v>499</v>
      </c>
      <c r="AB1" s="57" t="s">
        <v>499</v>
      </c>
      <c r="AC1" s="57" t="s">
        <v>499</v>
      </c>
      <c r="AD1" s="57" t="str">
        <f t="shared" ref="AD1" si="9">AC1</f>
        <v>HKD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Freightworks GSA (HK) Limited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AD4" si="10">IFERROR((D9+D10)/D9,0)</f>
        <v>0.31896034950116409</v>
      </c>
      <c r="E4" s="97">
        <f t="shared" si="10"/>
        <v>0.47352380763012031</v>
      </c>
      <c r="F4" s="97">
        <f t="shared" si="10"/>
        <v>0.22045293948171879</v>
      </c>
      <c r="G4" s="97">
        <f t="shared" si="10"/>
        <v>0.34007980519227993</v>
      </c>
      <c r="H4" s="97">
        <f t="shared" si="10"/>
        <v>0.27898109669864901</v>
      </c>
      <c r="I4" s="97">
        <f t="shared" si="10"/>
        <v>0.30023188340004314</v>
      </c>
      <c r="J4" s="97">
        <f t="shared" si="10"/>
        <v>0</v>
      </c>
      <c r="K4" s="97">
        <f t="shared" si="10"/>
        <v>0</v>
      </c>
      <c r="L4" s="97">
        <f t="shared" si="10"/>
        <v>0</v>
      </c>
      <c r="M4" s="97">
        <f t="shared" si="10"/>
        <v>0</v>
      </c>
      <c r="N4" s="97">
        <f t="shared" si="10"/>
        <v>0</v>
      </c>
      <c r="O4" s="97">
        <f t="shared" si="10"/>
        <v>0</v>
      </c>
      <c r="P4" s="97">
        <f t="shared" si="10"/>
        <v>0.32285646528498574</v>
      </c>
      <c r="Q4" s="174"/>
      <c r="R4" s="97">
        <f t="shared" si="10"/>
        <v>3.8350501749524792E-2</v>
      </c>
      <c r="S4" s="97">
        <f t="shared" si="10"/>
        <v>0.70118459462915128</v>
      </c>
      <c r="T4" s="97">
        <f t="shared" si="10"/>
        <v>0.59063645767579387</v>
      </c>
      <c r="U4" s="97">
        <f t="shared" si="10"/>
        <v>0.24348213352350564</v>
      </c>
      <c r="V4" s="97">
        <f t="shared" si="10"/>
        <v>0.45954541339786642</v>
      </c>
      <c r="W4" s="97">
        <f t="shared" si="10"/>
        <v>0.54124507664104904</v>
      </c>
      <c r="X4" s="97">
        <f t="shared" si="10"/>
        <v>0.36290550920339482</v>
      </c>
      <c r="Y4" s="97">
        <f t="shared" si="10"/>
        <v>0.32926836162130235</v>
      </c>
      <c r="Z4" s="97">
        <f t="shared" si="10"/>
        <v>0.34906493972759484</v>
      </c>
      <c r="AA4" s="97">
        <f t="shared" si="10"/>
        <v>0.3525333872641509</v>
      </c>
      <c r="AB4" s="97">
        <f t="shared" si="10"/>
        <v>0.32228344071527681</v>
      </c>
      <c r="AC4" s="97">
        <f t="shared" si="10"/>
        <v>0.18710342267080751</v>
      </c>
      <c r="AD4" s="97">
        <f t="shared" si="10"/>
        <v>0.37328142508435852</v>
      </c>
    </row>
    <row r="5" spans="1:30">
      <c r="T5" s="97"/>
    </row>
    <row r="7" spans="1:30">
      <c r="A7" s="106" t="s">
        <v>3</v>
      </c>
      <c r="B7" s="107"/>
      <c r="C7" s="108"/>
      <c r="D7" s="109" t="str">
        <f>BS!E7</f>
        <v>Jan'25</v>
      </c>
      <c r="E7" s="109" t="str">
        <f>BS!F7</f>
        <v>Feb'25</v>
      </c>
      <c r="F7" s="109" t="str">
        <f>BS!G7</f>
        <v>Mar'25</v>
      </c>
      <c r="G7" s="109" t="str">
        <f>BS!H7</f>
        <v>Apr'25</v>
      </c>
      <c r="H7" s="109" t="str">
        <f>BS!I7</f>
        <v>May'25</v>
      </c>
      <c r="I7" s="109" t="str">
        <f>BS!J7</f>
        <v>Jun'25</v>
      </c>
      <c r="J7" s="109" t="str">
        <f>BS!K7</f>
        <v>Jul'25</v>
      </c>
      <c r="K7" s="109" t="str">
        <f>BS!L7</f>
        <v>Aug'25</v>
      </c>
      <c r="L7" s="109" t="str">
        <f>BS!M7</f>
        <v>Sep'25</v>
      </c>
      <c r="M7" s="109" t="str">
        <f>BS!N7</f>
        <v>Oct'25</v>
      </c>
      <c r="N7" s="109" t="str">
        <f>BS!O7</f>
        <v>Nov'25</v>
      </c>
      <c r="O7" s="109" t="str">
        <f>BS!P7</f>
        <v>Dec'25</v>
      </c>
      <c r="P7" s="172" t="s">
        <v>575</v>
      </c>
      <c r="R7" s="173" t="str">
        <f>BS!S7</f>
        <v>Jan'24</v>
      </c>
      <c r="S7" s="109" t="str">
        <f>BS!T7</f>
        <v>Feb'24</v>
      </c>
      <c r="T7" s="109" t="str">
        <f>BS!U7</f>
        <v>Mar'24</v>
      </c>
      <c r="U7" s="109" t="str">
        <f>BS!V7</f>
        <v>Apr'24</v>
      </c>
      <c r="V7" s="109" t="str">
        <f>BS!W7</f>
        <v>May'24</v>
      </c>
      <c r="W7" s="109" t="str">
        <f>BS!X7</f>
        <v>Jun'24</v>
      </c>
      <c r="X7" s="109" t="str">
        <f>BS!Y7</f>
        <v>Jul'24</v>
      </c>
      <c r="Y7" s="109" t="str">
        <f>BS!Z7</f>
        <v>Aug'24</v>
      </c>
      <c r="Z7" s="109" t="str">
        <f>BS!AA7</f>
        <v>Sep'24</v>
      </c>
      <c r="AA7" s="109" t="str">
        <f>BS!AB7</f>
        <v>Oct'24</v>
      </c>
      <c r="AB7" s="109" t="str">
        <f>BS!AC7</f>
        <v>Nov'24</v>
      </c>
      <c r="AC7" s="109" t="str">
        <f>BS!AD7</f>
        <v>Dec'24</v>
      </c>
      <c r="AD7" s="118" t="s">
        <v>513</v>
      </c>
    </row>
    <row r="8" spans="1:30">
      <c r="P8" s="119"/>
      <c r="AD8" s="119"/>
    </row>
    <row r="9" spans="1:30">
      <c r="A9" s="90" t="s">
        <v>77</v>
      </c>
      <c r="B9" s="4"/>
      <c r="C9" s="4"/>
      <c r="D9" s="9">
        <f>-TB!C417</f>
        <v>7350508.2800000003</v>
      </c>
      <c r="E9" s="9">
        <f>-TB!D417-SUM($D9:D9)</f>
        <v>6606403.8799999999</v>
      </c>
      <c r="F9" s="9">
        <f>-TB!E417-SUM($D9:E9)</f>
        <v>5738790.0700000003</v>
      </c>
      <c r="G9" s="9">
        <f>-TB!F417-SUM($D9:F9)</f>
        <v>7187657.6400000006</v>
      </c>
      <c r="H9" s="9">
        <f>-TB!G417-SUM($D9:G9)</f>
        <v>7683935.0599999987</v>
      </c>
      <c r="I9" s="9">
        <f>-TB!H417-SUM($D9:H9)</f>
        <v>7324711.4699999988</v>
      </c>
      <c r="J9" s="9">
        <f>-TB!I417-SUM($D9:I9)</f>
        <v>0</v>
      </c>
      <c r="K9" s="9">
        <f>-TB!J417-SUM($D9:J9)</f>
        <v>0</v>
      </c>
      <c r="L9" s="9">
        <f>-TB!K417-SUM($D9:K9)</f>
        <v>0</v>
      </c>
      <c r="M9" s="9">
        <f>-TB!L417-SUM($D9:L9)</f>
        <v>0</v>
      </c>
      <c r="N9" s="9">
        <f>-TB!M417-SUM($D9:M9)</f>
        <v>0</v>
      </c>
      <c r="O9" s="9">
        <f>-TB!N417-SUM($D9:N9)</f>
        <v>0</v>
      </c>
      <c r="P9" s="120">
        <f>SUM(D9:O9)</f>
        <v>41892006.399999999</v>
      </c>
      <c r="R9" s="9">
        <f>-TB!Q417</f>
        <v>3122913.77</v>
      </c>
      <c r="S9" s="9">
        <f>-TB!R417-SUM($R9:R9)</f>
        <v>7356750.3900000006</v>
      </c>
      <c r="T9" s="9">
        <f>-TB!S417-SUM($R9:S9)</f>
        <v>4196073.5199999996</v>
      </c>
      <c r="U9" s="9">
        <f>-TB!T417-SUM($R9:T9)</f>
        <v>5942312.9699999988</v>
      </c>
      <c r="V9" s="9">
        <f>-TB!U417-SUM($R9:U9)</f>
        <v>4528377.6300000027</v>
      </c>
      <c r="W9" s="9">
        <f>-TB!V417-SUM($R9:V9)</f>
        <v>4135918.7300000004</v>
      </c>
      <c r="X9" s="9">
        <f>-TB!W417-SUM($R9:W9)</f>
        <v>3952727.1799999997</v>
      </c>
      <c r="Y9" s="9">
        <f>-TB!X417-SUM($R9:X9)</f>
        <v>4519766.59</v>
      </c>
      <c r="Z9" s="9">
        <f>-TB!Y417-SUM($R9:Y9)</f>
        <v>5768793.3699999973</v>
      </c>
      <c r="AA9" s="9">
        <f>-TB!Z417-SUM($R9:Z9)</f>
        <v>5376863.8900000006</v>
      </c>
      <c r="AB9" s="9">
        <f>-TB!AA417-SUM($R9:AA9)</f>
        <v>13344624.100000001</v>
      </c>
      <c r="AC9" s="9">
        <f>-TB!AB417-SUM($R9:AB9)</f>
        <v>7630551.5400000066</v>
      </c>
      <c r="AD9" s="120">
        <f>SUM(R9:AC9)</f>
        <v>69875673.680000007</v>
      </c>
    </row>
    <row r="10" spans="1:30">
      <c r="A10" s="90" t="s">
        <v>78</v>
      </c>
      <c r="B10" s="4"/>
      <c r="C10" s="4"/>
      <c r="D10" s="9">
        <f>-TB!C498</f>
        <v>-5005987.59</v>
      </c>
      <c r="E10" s="9">
        <f>-TB!D498-SUM($D10:D10)</f>
        <v>-3478114.3599999994</v>
      </c>
      <c r="F10" s="9">
        <f>-TB!E498-SUM($D10:E10)</f>
        <v>-4473656.9300000016</v>
      </c>
      <c r="G10" s="9">
        <f>-TB!F498-SUM($D10:F10)</f>
        <v>-4743280.4299999978</v>
      </c>
      <c r="H10" s="9">
        <f>-TB!G498-SUM($D10:G10)</f>
        <v>-5540262.4299999997</v>
      </c>
      <c r="I10" s="9">
        <f>-TB!H498-SUM($D10:H10)</f>
        <v>-5125599.5500000007</v>
      </c>
      <c r="J10" s="9">
        <f>-TB!I498-SUM($D10:I10)</f>
        <v>0</v>
      </c>
      <c r="K10" s="9">
        <f>-TB!J498-SUM($D10:J10)</f>
        <v>0</v>
      </c>
      <c r="L10" s="9">
        <f>-TB!K498-SUM($D10:K10)</f>
        <v>0</v>
      </c>
      <c r="M10" s="9">
        <f>-TB!L498-SUM($D10:L10)</f>
        <v>0</v>
      </c>
      <c r="N10" s="9">
        <f>-TB!M498-SUM($D10:M10)</f>
        <v>0</v>
      </c>
      <c r="O10" s="9">
        <f>-TB!N498-SUM($D10:N10)</f>
        <v>0</v>
      </c>
      <c r="P10" s="120">
        <f>SUM(D10:O10)</f>
        <v>-28366901.289999999</v>
      </c>
      <c r="R10" s="9">
        <f>-TB!Q498</f>
        <v>-3003148.46</v>
      </c>
      <c r="S10" s="9">
        <f>-TB!R498-SUM($R10:R10)</f>
        <v>-2198310.3499999996</v>
      </c>
      <c r="T10" s="9">
        <f>-TB!S498-SUM($R10:S10)</f>
        <v>-1717719.5200000005</v>
      </c>
      <c r="U10" s="9">
        <f>-TB!T498-SUM($R10:T10)</f>
        <v>-4495465.93</v>
      </c>
      <c r="V10" s="9">
        <f>-TB!U498-SUM($R10:U10)</f>
        <v>-2447382.4600000009</v>
      </c>
      <c r="W10" s="9">
        <f>-TB!V498-SUM($R10:V10)</f>
        <v>-1897373.08</v>
      </c>
      <c r="X10" s="9">
        <f>-TB!W498-SUM($R10:W10)</f>
        <v>-2518260.7100000009</v>
      </c>
      <c r="Y10" s="9">
        <f>-TB!X498-SUM($R10:X10)</f>
        <v>-3031550.4499999993</v>
      </c>
      <c r="Z10" s="9">
        <f>-TB!Y498-SUM($R10:Y10)</f>
        <v>-3755109.8599999994</v>
      </c>
      <c r="AA10" s="9">
        <f>-TB!Z498-SUM($R10:Z10)</f>
        <v>-3481339.8500000015</v>
      </c>
      <c r="AB10" s="9">
        <f>-TB!AA498-SUM($R10:AA10)</f>
        <v>-9043872.7299999967</v>
      </c>
      <c r="AC10" s="9">
        <f>-TB!AB498-SUM($R10:AB10)</f>
        <v>-6202849.2300000042</v>
      </c>
      <c r="AD10" s="120">
        <f>SUM(R10:AC10)</f>
        <v>-43792382.630000003</v>
      </c>
    </row>
    <row r="11" spans="1:30" s="111" customFormat="1">
      <c r="A11" s="110" t="s">
        <v>79</v>
      </c>
      <c r="D11" s="113">
        <f t="shared" ref="D11:AD11" si="11">SUM(D8:D10)</f>
        <v>2344520.6900000004</v>
      </c>
      <c r="E11" s="113">
        <f t="shared" ref="E11:F11" si="12">SUM(E8:E10)</f>
        <v>3128289.5200000005</v>
      </c>
      <c r="F11" s="113">
        <f t="shared" si="12"/>
        <v>1265133.1399999987</v>
      </c>
      <c r="G11" s="113">
        <f t="shared" si="11"/>
        <v>2444377.2100000028</v>
      </c>
      <c r="H11" s="113">
        <f t="shared" si="11"/>
        <v>2143672.629999999</v>
      </c>
      <c r="I11" s="113">
        <f t="shared" si="11"/>
        <v>2199111.9199999981</v>
      </c>
      <c r="J11" s="113">
        <f t="shared" si="11"/>
        <v>0</v>
      </c>
      <c r="K11" s="113">
        <f t="shared" si="11"/>
        <v>0</v>
      </c>
      <c r="L11" s="113">
        <f t="shared" si="11"/>
        <v>0</v>
      </c>
      <c r="M11" s="113">
        <f t="shared" si="11"/>
        <v>0</v>
      </c>
      <c r="N11" s="113">
        <f t="shared" si="11"/>
        <v>0</v>
      </c>
      <c r="O11" s="113">
        <f t="shared" si="11"/>
        <v>0</v>
      </c>
      <c r="P11" s="113">
        <f t="shared" si="11"/>
        <v>13525105.109999999</v>
      </c>
      <c r="Q11" s="175"/>
      <c r="R11" s="113">
        <f t="shared" ref="R11:AC11" si="13">SUM(R8:R10)</f>
        <v>119765.31000000006</v>
      </c>
      <c r="S11" s="113">
        <f t="shared" si="13"/>
        <v>5158440.040000001</v>
      </c>
      <c r="T11" s="113">
        <f t="shared" si="13"/>
        <v>2478353.9999999991</v>
      </c>
      <c r="U11" s="113">
        <f t="shared" si="13"/>
        <v>1446847.0399999991</v>
      </c>
      <c r="V11" s="113">
        <f t="shared" si="13"/>
        <v>2080995.1700000018</v>
      </c>
      <c r="W11" s="113">
        <f t="shared" si="13"/>
        <v>2238545.6500000004</v>
      </c>
      <c r="X11" s="113">
        <f t="shared" si="13"/>
        <v>1434466.4699999988</v>
      </c>
      <c r="Y11" s="113">
        <f t="shared" si="13"/>
        <v>1488216.1400000006</v>
      </c>
      <c r="Z11" s="113">
        <f t="shared" si="13"/>
        <v>2013683.5099999979</v>
      </c>
      <c r="AA11" s="113">
        <f t="shared" si="13"/>
        <v>1895524.0399999991</v>
      </c>
      <c r="AB11" s="113">
        <f t="shared" si="13"/>
        <v>4300751.3700000048</v>
      </c>
      <c r="AC11" s="113">
        <f t="shared" si="13"/>
        <v>1427702.3100000024</v>
      </c>
      <c r="AD11" s="113">
        <f t="shared" si="11"/>
        <v>26083291.050000004</v>
      </c>
    </row>
    <row r="12" spans="1:30">
      <c r="B12" s="9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0"/>
    </row>
    <row r="13" spans="1:30">
      <c r="A13" s="65" t="s">
        <v>80</v>
      </c>
      <c r="B13" s="4"/>
      <c r="C13" s="4"/>
      <c r="D13" s="9">
        <f>-TB!C503</f>
        <v>0</v>
      </c>
      <c r="E13" s="9">
        <f>-TB!D503-SUM($D13:D13)</f>
        <v>0</v>
      </c>
      <c r="F13" s="9">
        <f>-TB!E503-SUM($D13:E13)</f>
        <v>0</v>
      </c>
      <c r="G13" s="9">
        <f>-TB!F503-SUM($D13:F13)</f>
        <v>0</v>
      </c>
      <c r="H13" s="9">
        <f>-TB!G503-SUM($D13:G13)</f>
        <v>0</v>
      </c>
      <c r="I13" s="9">
        <f>-TB!H503-SUM($D13:H13)</f>
        <v>0</v>
      </c>
      <c r="J13" s="9">
        <f>-TB!I503-SUM($D13:I13)</f>
        <v>0</v>
      </c>
      <c r="K13" s="9">
        <f>-TB!J503-SUM($D13:J13)</f>
        <v>0</v>
      </c>
      <c r="L13" s="9">
        <f>-TB!K503-SUM($D13:K13)</f>
        <v>0</v>
      </c>
      <c r="M13" s="9">
        <f>-TB!L503-SUM($D13:L13)</f>
        <v>0</v>
      </c>
      <c r="N13" s="9">
        <f>-TB!M503-SUM($D13:M13)</f>
        <v>0</v>
      </c>
      <c r="O13" s="9">
        <f>-TB!N503-SUM($D13:N13)</f>
        <v>0</v>
      </c>
      <c r="P13" s="120">
        <f t="shared" ref="P13:P19" si="14">SUM(D13:O13)</f>
        <v>0</v>
      </c>
      <c r="R13" s="9">
        <f>-TB!Q503</f>
        <v>0</v>
      </c>
      <c r="S13" s="9">
        <f>-TB!R503-SUM($R13:R13)</f>
        <v>0</v>
      </c>
      <c r="T13" s="9">
        <f>-TB!S503-SUM($R13:S13)</f>
        <v>0</v>
      </c>
      <c r="U13" s="9">
        <f>-TB!T503-SUM($R13:T13)</f>
        <v>0</v>
      </c>
      <c r="V13" s="9">
        <f>-TB!U503-SUM($R13:U13)</f>
        <v>0</v>
      </c>
      <c r="W13" s="9">
        <f>-TB!V503-SUM($R13:V13)</f>
        <v>0</v>
      </c>
      <c r="X13" s="9">
        <f>-TB!W503-SUM($R13:W13)</f>
        <v>0</v>
      </c>
      <c r="Y13" s="9">
        <f>-TB!X503-SUM($R13:X13)</f>
        <v>0</v>
      </c>
      <c r="Z13" s="9">
        <f>-TB!Y503-SUM($R13:Y13)</f>
        <v>0</v>
      </c>
      <c r="AA13" s="9">
        <f>-TB!Z503-SUM($R13:Z13)</f>
        <v>0</v>
      </c>
      <c r="AB13" s="9">
        <f>-TB!AA503-SUM($R13:AA13)</f>
        <v>0</v>
      </c>
      <c r="AC13" s="9">
        <f>-TB!AB503-SUM($R13:AB13)</f>
        <v>0</v>
      </c>
      <c r="AD13" s="120">
        <f t="shared" ref="AD13:AD19" si="15">SUM(R13:AC13)</f>
        <v>0</v>
      </c>
    </row>
    <row r="14" spans="1:30">
      <c r="A14" s="65" t="s">
        <v>81</v>
      </c>
      <c r="B14" s="4"/>
      <c r="C14" s="4"/>
      <c r="D14" s="9">
        <f>-TB!C510</f>
        <v>320.12</v>
      </c>
      <c r="E14" s="9">
        <f>-TB!D510-SUM($D14:D14)</f>
        <v>470.88</v>
      </c>
      <c r="F14" s="9">
        <f>-TB!E510-SUM($D14:E14)</f>
        <v>331.92000000000007</v>
      </c>
      <c r="G14" s="9">
        <f>-TB!F510-SUM($D14:F14)</f>
        <v>538.86999999999989</v>
      </c>
      <c r="H14" s="9">
        <f>-TB!G510-SUM($D14:G14)</f>
        <v>424.21000000000004</v>
      </c>
      <c r="I14" s="9">
        <f>-TB!H510-SUM($D14:H14)</f>
        <v>3443.99</v>
      </c>
      <c r="J14" s="9">
        <f>-TB!I510-SUM($D14:I14)</f>
        <v>0</v>
      </c>
      <c r="K14" s="9">
        <f>-TB!J510-SUM($D14:J14)</f>
        <v>0</v>
      </c>
      <c r="L14" s="9">
        <f>-TB!K510-SUM($D14:K14)</f>
        <v>0</v>
      </c>
      <c r="M14" s="9">
        <f>-TB!L510-SUM($D14:L14)</f>
        <v>0</v>
      </c>
      <c r="N14" s="9">
        <f>-TB!M510-SUM($D14:M14)</f>
        <v>0</v>
      </c>
      <c r="O14" s="9">
        <f>-TB!N510-SUM($D14:N14)</f>
        <v>0</v>
      </c>
      <c r="P14" s="120">
        <f t="shared" si="14"/>
        <v>5529.99</v>
      </c>
      <c r="R14" s="9">
        <f>-TB!Q510</f>
        <v>2139962.44</v>
      </c>
      <c r="S14" s="9">
        <f>-TB!R510-SUM($R14:R14)</f>
        <v>-2136173.09</v>
      </c>
      <c r="T14" s="9">
        <f>-TB!S510-SUM($R14:S14)</f>
        <v>2439.7899999999072</v>
      </c>
      <c r="U14" s="9">
        <f>-TB!T510-SUM($R14:T14)</f>
        <v>2346.4800000000005</v>
      </c>
      <c r="V14" s="9">
        <f>-TB!U510-SUM($R14:U14)</f>
        <v>2754.4299999999985</v>
      </c>
      <c r="W14" s="9">
        <f>-TB!V510-SUM($R14:V14)</f>
        <v>10699.740000000002</v>
      </c>
      <c r="X14" s="9">
        <f>-TB!W510-SUM($R14:W14)</f>
        <v>1472.9699999999975</v>
      </c>
      <c r="Y14" s="9">
        <f>-TB!X510-SUM($R14:X14)</f>
        <v>766.34000000000015</v>
      </c>
      <c r="Z14" s="9">
        <f>-TB!Y510-SUM($R14:Y14)</f>
        <v>1018.0300000000025</v>
      </c>
      <c r="AA14" s="9">
        <f>-TB!Z510-SUM($R14:Z14)</f>
        <v>554.70000000000073</v>
      </c>
      <c r="AB14" s="9">
        <f>-TB!AA510-SUM($R14:AA14)</f>
        <v>268.42999999999665</v>
      </c>
      <c r="AC14" s="9">
        <f>-TB!AB510-SUM($R14:AB14)</f>
        <v>5982.2800000000025</v>
      </c>
      <c r="AD14" s="120">
        <f t="shared" si="15"/>
        <v>32092.54</v>
      </c>
    </row>
    <row r="15" spans="1:30">
      <c r="A15" s="65" t="s">
        <v>82</v>
      </c>
      <c r="B15" s="4"/>
      <c r="C15" s="4"/>
      <c r="D15" s="9">
        <f>-TB!C517</f>
        <v>-2565.19</v>
      </c>
      <c r="E15" s="9">
        <f>-TB!D517-SUM($D15:D15)</f>
        <v>-10057.1</v>
      </c>
      <c r="F15" s="9">
        <f>-TB!E517-SUM($D15:E15)</f>
        <v>-2245.5399999999991</v>
      </c>
      <c r="G15" s="9">
        <f>-TB!F517-SUM($D15:F15)</f>
        <v>-12581.960000000001</v>
      </c>
      <c r="H15" s="9">
        <f>-TB!G517-SUM($D15:G15)</f>
        <v>-17122.86</v>
      </c>
      <c r="I15" s="9">
        <f>-TB!H517-SUM($D15:H15)</f>
        <v>-4470</v>
      </c>
      <c r="J15" s="9">
        <f>-TB!I517-SUM($D15:I15)</f>
        <v>0</v>
      </c>
      <c r="K15" s="9">
        <f>-TB!J517-SUM($D15:J15)</f>
        <v>0</v>
      </c>
      <c r="L15" s="9">
        <f>-TB!K517-SUM($D15:K15)</f>
        <v>0</v>
      </c>
      <c r="M15" s="9">
        <f>-TB!L517-SUM($D15:L15)</f>
        <v>0</v>
      </c>
      <c r="N15" s="9">
        <f>-TB!M517-SUM($D15:M15)</f>
        <v>0</v>
      </c>
      <c r="O15" s="9">
        <f>-TB!N517-SUM($D15:N15)</f>
        <v>0</v>
      </c>
      <c r="P15" s="120">
        <f t="shared" si="14"/>
        <v>-49042.65</v>
      </c>
      <c r="R15" s="9">
        <f>-TB!Q517</f>
        <v>-7405</v>
      </c>
      <c r="S15" s="9">
        <f>-TB!R517-SUM($R15:R15)</f>
        <v>-4723</v>
      </c>
      <c r="T15" s="9">
        <f>-TB!S517-SUM($R15:S15)</f>
        <v>0</v>
      </c>
      <c r="U15" s="9">
        <f>-TB!T517-SUM($R15:T15)</f>
        <v>-106</v>
      </c>
      <c r="V15" s="9">
        <f>-TB!U517-SUM($R15:U15)</f>
        <v>-672</v>
      </c>
      <c r="W15" s="9">
        <f>-TB!V517-SUM($R15:V15)</f>
        <v>-22641.1</v>
      </c>
      <c r="X15" s="9">
        <f>-TB!W517-SUM($R15:W15)</f>
        <v>-2423</v>
      </c>
      <c r="Y15" s="9">
        <f>-TB!X517-SUM($R15:X15)</f>
        <v>-5206.5999999999985</v>
      </c>
      <c r="Z15" s="9">
        <f>-TB!Y517-SUM($R15:Y15)</f>
        <v>-9100</v>
      </c>
      <c r="AA15" s="9">
        <f>-TB!Z517-SUM($R15:Z15)</f>
        <v>-18167.25</v>
      </c>
      <c r="AB15" s="9">
        <f>-TB!AA517-SUM($R15:AA15)</f>
        <v>-22470.680000000008</v>
      </c>
      <c r="AC15" s="9">
        <f>-TB!AB517-SUM($R15:AB15)</f>
        <v>-12670.299999999988</v>
      </c>
      <c r="AD15" s="120">
        <f t="shared" si="15"/>
        <v>-105584.93</v>
      </c>
    </row>
    <row r="16" spans="1:30">
      <c r="A16" s="65" t="s">
        <v>83</v>
      </c>
      <c r="B16" s="4"/>
      <c r="C16" s="4"/>
      <c r="D16" s="9">
        <f>-TB!C590</f>
        <v>-1290570.73</v>
      </c>
      <c r="E16" s="9">
        <f>-TB!D590-SUM($D16:D16)</f>
        <v>-1478793.7999999998</v>
      </c>
      <c r="F16" s="9">
        <f>-TB!E590-SUM($D16:E16)</f>
        <v>-875484.17000000039</v>
      </c>
      <c r="G16" s="9">
        <f>-TB!F590-SUM($D16:F16)</f>
        <v>-1210931.8899999997</v>
      </c>
      <c r="H16" s="9">
        <f>-TB!G590-SUM($D16:G16)</f>
        <v>-1264383.1299999999</v>
      </c>
      <c r="I16" s="9">
        <f>-TB!H590-SUM($D16:H16)</f>
        <v>-1402344.7999999998</v>
      </c>
      <c r="J16" s="9">
        <f>-TB!I590-SUM($D16:I16)</f>
        <v>0</v>
      </c>
      <c r="K16" s="9">
        <f>-TB!J590-SUM($D16:J16)</f>
        <v>0</v>
      </c>
      <c r="L16" s="9">
        <f>-TB!K590-SUM($D16:K16)</f>
        <v>0</v>
      </c>
      <c r="M16" s="9">
        <f>-TB!L590-SUM($D16:L16)</f>
        <v>0</v>
      </c>
      <c r="N16" s="9">
        <f>-TB!M590-SUM($D16:M16)</f>
        <v>0</v>
      </c>
      <c r="O16" s="9">
        <f>-TB!N590-SUM($D16:N16)</f>
        <v>0</v>
      </c>
      <c r="P16" s="120">
        <f t="shared" si="14"/>
        <v>-7522508.5199999996</v>
      </c>
      <c r="R16" s="9">
        <f>-TB!Q590</f>
        <v>-1098601.1000000001</v>
      </c>
      <c r="S16" s="9">
        <f>-TB!R590-SUM($R16:R16)</f>
        <v>-1226077.9899999998</v>
      </c>
      <c r="T16" s="9">
        <f>-TB!S590-SUM($R16:S16)</f>
        <v>-809598.01000000024</v>
      </c>
      <c r="U16" s="9">
        <f>-TB!T590-SUM($R16:T16)</f>
        <v>-1101641.3299999996</v>
      </c>
      <c r="V16" s="9">
        <f>-TB!U590-SUM($R16:U16)</f>
        <v>-1184218.75</v>
      </c>
      <c r="W16" s="9">
        <f>-TB!V590-SUM($R16:V16)</f>
        <v>-1231260.58</v>
      </c>
      <c r="X16" s="9">
        <f>-TB!W590-SUM($R16:W16)</f>
        <v>-1141224.75</v>
      </c>
      <c r="Y16" s="9">
        <f>-TB!X590-SUM($R16:X16)</f>
        <v>-1182187.0899999999</v>
      </c>
      <c r="Z16" s="9">
        <f>-TB!Y590-SUM($R16:Y16)</f>
        <v>-1838687.120000001</v>
      </c>
      <c r="AA16" s="9">
        <f>-TB!Z590-SUM($R16:Z16)</f>
        <v>-1445684.5899999999</v>
      </c>
      <c r="AB16" s="9">
        <f>-TB!AA590-SUM($R16:AA16)</f>
        <v>-1399902.3899999987</v>
      </c>
      <c r="AC16" s="9">
        <f>-TB!AB590-SUM($R16:AB16)</f>
        <v>-1839418.3500000015</v>
      </c>
      <c r="AD16" s="120">
        <f t="shared" si="15"/>
        <v>-15498502.050000001</v>
      </c>
    </row>
    <row r="17" spans="1:30">
      <c r="A17" s="65" t="s">
        <v>84</v>
      </c>
      <c r="B17" s="4"/>
      <c r="C17" s="4"/>
      <c r="D17" s="9">
        <f>-TB!C600</f>
        <v>0</v>
      </c>
      <c r="E17" s="9">
        <f>-TB!D600-SUM($D17:D17)</f>
        <v>0</v>
      </c>
      <c r="F17" s="9">
        <f>-TB!E600-SUM($D17:E17)</f>
        <v>0</v>
      </c>
      <c r="G17" s="9">
        <f>-TB!F600-SUM($D17:F17)</f>
        <v>0</v>
      </c>
      <c r="H17" s="9">
        <f>-TB!G600-SUM($D17:G17)</f>
        <v>0</v>
      </c>
      <c r="I17" s="9">
        <f>-TB!H600-SUM($D17:H17)</f>
        <v>0</v>
      </c>
      <c r="J17" s="9">
        <f>-TB!I600-SUM($D17:I17)</f>
        <v>0</v>
      </c>
      <c r="K17" s="9">
        <f>-TB!J600-SUM($D17:J17)</f>
        <v>0</v>
      </c>
      <c r="L17" s="9">
        <f>-TB!K600-SUM($D17:K17)</f>
        <v>0</v>
      </c>
      <c r="M17" s="9">
        <f>-TB!L600-SUM($D17:L17)</f>
        <v>0</v>
      </c>
      <c r="N17" s="9">
        <f>-TB!M600-SUM($D17:M17)</f>
        <v>0</v>
      </c>
      <c r="O17" s="9">
        <f>-TB!N600-SUM($D17:N17)</f>
        <v>0</v>
      </c>
      <c r="P17" s="120">
        <f t="shared" si="14"/>
        <v>0</v>
      </c>
      <c r="R17" s="9">
        <f>-TB!Q600</f>
        <v>0</v>
      </c>
      <c r="S17" s="9">
        <f>-TB!R600-SUM($R17:R17)</f>
        <v>0</v>
      </c>
      <c r="T17" s="9">
        <f>-TB!S600-SUM($R17:S17)</f>
        <v>0</v>
      </c>
      <c r="U17" s="9">
        <f>-TB!T600-SUM($R17:T17)</f>
        <v>0</v>
      </c>
      <c r="V17" s="9">
        <f>-TB!U600-SUM($R17:U17)</f>
        <v>0</v>
      </c>
      <c r="W17" s="9">
        <f>-TB!V600-SUM($R17:V17)</f>
        <v>0</v>
      </c>
      <c r="X17" s="9">
        <f>-TB!W600-SUM($R17:W17)</f>
        <v>0</v>
      </c>
      <c r="Y17" s="9">
        <f>-TB!X600-SUM($R17:X17)</f>
        <v>0</v>
      </c>
      <c r="Z17" s="9">
        <f>-TB!Y600-SUM($R17:Y17)</f>
        <v>0</v>
      </c>
      <c r="AA17" s="9">
        <f>-TB!Z600-SUM($R17:Z17)</f>
        <v>0</v>
      </c>
      <c r="AB17" s="9">
        <f>-TB!AA600-SUM($R17:AA17)</f>
        <v>0</v>
      </c>
      <c r="AC17" s="9">
        <f>-TB!AB600-SUM($R17:AB17)</f>
        <v>0</v>
      </c>
      <c r="AD17" s="120">
        <f t="shared" si="15"/>
        <v>0</v>
      </c>
    </row>
    <row r="18" spans="1:30">
      <c r="A18" s="9" t="s">
        <v>85</v>
      </c>
      <c r="B18" s="4"/>
      <c r="C18" s="4"/>
      <c r="D18" s="9">
        <f>-TB!C595</f>
        <v>-88927.52</v>
      </c>
      <c r="E18" s="9">
        <f>-TB!D595-SUM($D18:D18)</f>
        <v>38310.86</v>
      </c>
      <c r="F18" s="9">
        <f>-TB!E595-SUM($D18:E18)</f>
        <v>-16631.099999999991</v>
      </c>
      <c r="G18" s="9">
        <f>-TB!F595-SUM($D18:F18)</f>
        <v>-955.49000000000524</v>
      </c>
      <c r="H18" s="9">
        <f>-TB!G595-SUM($D18:G18)</f>
        <v>-13191.990000000005</v>
      </c>
      <c r="I18" s="9">
        <f>-TB!H595-SUM($D18:H18)</f>
        <v>140853.46000000002</v>
      </c>
      <c r="J18" s="9">
        <f>-TB!I595-SUM($D18:I18)</f>
        <v>0</v>
      </c>
      <c r="K18" s="9">
        <f>-TB!J595-SUM($D18:J18)</f>
        <v>0</v>
      </c>
      <c r="L18" s="9">
        <f>-TB!K595-SUM($D18:K18)</f>
        <v>0</v>
      </c>
      <c r="M18" s="9">
        <f>-TB!L595-SUM($D18:L18)</f>
        <v>0</v>
      </c>
      <c r="N18" s="9">
        <f>-TB!M595-SUM($D18:M18)</f>
        <v>0</v>
      </c>
      <c r="O18" s="9">
        <f>-TB!N595-SUM($D18:N18)</f>
        <v>0</v>
      </c>
      <c r="P18" s="120">
        <f t="shared" si="14"/>
        <v>59458.220000000016</v>
      </c>
      <c r="R18" s="9">
        <f>-TB!Q595</f>
        <v>-282.69</v>
      </c>
      <c r="S18" s="9">
        <f>-TB!R595-SUM($R18:R18)</f>
        <v>-63199.329999999994</v>
      </c>
      <c r="T18" s="9">
        <f>-TB!S595-SUM($R18:S18)</f>
        <v>-13841.340000000004</v>
      </c>
      <c r="U18" s="9">
        <f>-TB!T595-SUM($R18:T18)</f>
        <v>-31863.710000000006</v>
      </c>
      <c r="V18" s="9">
        <f>-TB!U595-SUM($R18:U18)</f>
        <v>-19354.789999999994</v>
      </c>
      <c r="W18" s="9">
        <f>-TB!V595-SUM($R18:V18)</f>
        <v>-71599.280000000013</v>
      </c>
      <c r="X18" s="9">
        <f>-TB!W595-SUM($R18:W18)</f>
        <v>-4415.039999999979</v>
      </c>
      <c r="Y18" s="9">
        <f>-TB!X595-SUM($R18:X18)</f>
        <v>4539.4599999999919</v>
      </c>
      <c r="Z18" s="9">
        <f>-TB!Y595-SUM($R18:Y18)</f>
        <v>-94730.790000000008</v>
      </c>
      <c r="AA18" s="9">
        <f>-TB!Z595-SUM($R18:Z18)</f>
        <v>11292.450000000012</v>
      </c>
      <c r="AB18" s="9">
        <f>-TB!AA595-SUM($R18:AA18)</f>
        <v>11176.890000000014</v>
      </c>
      <c r="AC18" s="9">
        <f>-TB!AB595-SUM($R18:AB18)</f>
        <v>-136540.82</v>
      </c>
      <c r="AD18" s="120">
        <f t="shared" si="15"/>
        <v>-408818.99</v>
      </c>
    </row>
    <row r="19" spans="1:30">
      <c r="A19" s="65" t="s">
        <v>86</v>
      </c>
      <c r="B19" s="4"/>
      <c r="C19" s="4"/>
      <c r="D19" s="116">
        <f>-TB!C606</f>
        <v>0</v>
      </c>
      <c r="E19" s="116">
        <f>-TB!D606-SUM($D19:D19)</f>
        <v>0</v>
      </c>
      <c r="F19" s="116">
        <f>-TB!E606-SUM($D19:E19)</f>
        <v>-16158.59</v>
      </c>
      <c r="G19" s="116">
        <f>-TB!F606-SUM($D19:F19)</f>
        <v>0</v>
      </c>
      <c r="H19" s="116">
        <f>-TB!G606-SUM($D19:G19)</f>
        <v>0</v>
      </c>
      <c r="I19" s="116">
        <f>-TB!H606-SUM($D19:H19)</f>
        <v>-14036.119999999999</v>
      </c>
      <c r="J19" s="116">
        <f>-TB!I606-SUM($D19:I19)</f>
        <v>0</v>
      </c>
      <c r="K19" s="116">
        <f>-TB!J606-SUM($D19:J19)</f>
        <v>0</v>
      </c>
      <c r="L19" s="116">
        <f>-TB!K606-SUM($D19:K19)</f>
        <v>0</v>
      </c>
      <c r="M19" s="116">
        <f>-TB!L606-SUM($D19:L19)</f>
        <v>0</v>
      </c>
      <c r="N19" s="116">
        <f>-TB!M606-SUM($D19:M19)</f>
        <v>0</v>
      </c>
      <c r="O19" s="116">
        <f>-TB!N606-SUM($D19:N19)</f>
        <v>0</v>
      </c>
      <c r="P19" s="121">
        <f t="shared" si="14"/>
        <v>-30194.71</v>
      </c>
      <c r="R19" s="116">
        <f>-TB!Q606</f>
        <v>0</v>
      </c>
      <c r="S19" s="116">
        <f>-TB!R606-SUM($R19:R19)</f>
        <v>0</v>
      </c>
      <c r="T19" s="116">
        <f>-TB!S606-SUM($R19:S19)</f>
        <v>-7838.14</v>
      </c>
      <c r="U19" s="116">
        <f>-TB!T606-SUM($R19:T19)</f>
        <v>0</v>
      </c>
      <c r="V19" s="116">
        <f>-TB!U606-SUM($R19:U19)</f>
        <v>0</v>
      </c>
      <c r="W19" s="116">
        <f>-TB!V606-SUM($R19:V19)</f>
        <v>-5573.579999999999</v>
      </c>
      <c r="X19" s="116">
        <f>-TB!W606-SUM($R19:W19)</f>
        <v>0</v>
      </c>
      <c r="Y19" s="116">
        <f>-TB!X606-SUM($R19:X19)</f>
        <v>0</v>
      </c>
      <c r="Z19" s="116">
        <f>-TB!Y606-SUM($R19:Y19)</f>
        <v>-3280.6100000000024</v>
      </c>
      <c r="AA19" s="116">
        <f>-TB!Z606-SUM($R19:Z19)</f>
        <v>0</v>
      </c>
      <c r="AB19" s="116">
        <f>-TB!AA606-SUM($R19:AA19)</f>
        <v>0</v>
      </c>
      <c r="AC19" s="116">
        <f>-TB!AB606-SUM($R19:AB19)</f>
        <v>-6752.2899999999972</v>
      </c>
      <c r="AD19" s="121">
        <f t="shared" si="15"/>
        <v>-23444.62</v>
      </c>
    </row>
    <row r="20" spans="1:30" s="111" customFormat="1">
      <c r="A20" s="110" t="s">
        <v>87</v>
      </c>
      <c r="C20" s="112"/>
      <c r="D20" s="114">
        <f t="shared" ref="D20:AD20" si="16">SUM(D11:D19)</f>
        <v>962777.37000000058</v>
      </c>
      <c r="E20" s="114">
        <f t="shared" ref="E20:F20" si="17">SUM(E11:E19)</f>
        <v>1678220.3600000006</v>
      </c>
      <c r="F20" s="114">
        <f t="shared" si="17"/>
        <v>354945.65999999823</v>
      </c>
      <c r="G20" s="114">
        <f t="shared" si="16"/>
        <v>1220446.7400000033</v>
      </c>
      <c r="H20" s="114">
        <f t="shared" si="16"/>
        <v>849398.85999999917</v>
      </c>
      <c r="I20" s="114">
        <f t="shared" si="16"/>
        <v>922558.44999999844</v>
      </c>
      <c r="J20" s="114">
        <f t="shared" si="16"/>
        <v>0</v>
      </c>
      <c r="K20" s="114">
        <f t="shared" si="16"/>
        <v>0</v>
      </c>
      <c r="L20" s="114">
        <f t="shared" si="16"/>
        <v>0</v>
      </c>
      <c r="M20" s="114">
        <f t="shared" si="16"/>
        <v>0</v>
      </c>
      <c r="N20" s="114">
        <f t="shared" si="16"/>
        <v>0</v>
      </c>
      <c r="O20" s="114">
        <f t="shared" si="16"/>
        <v>0</v>
      </c>
      <c r="P20" s="114">
        <f t="shared" si="16"/>
        <v>5988347.4399999995</v>
      </c>
      <c r="Q20" s="175"/>
      <c r="R20" s="114">
        <f t="shared" ref="R20:AC20" si="18">SUM(R11:R19)</f>
        <v>1153438.96</v>
      </c>
      <c r="S20" s="114">
        <f t="shared" si="18"/>
        <v>1728266.6300000013</v>
      </c>
      <c r="T20" s="114">
        <f t="shared" si="18"/>
        <v>1649516.2999999989</v>
      </c>
      <c r="U20" s="114">
        <f t="shared" si="18"/>
        <v>315582.47999999946</v>
      </c>
      <c r="V20" s="114">
        <f t="shared" si="18"/>
        <v>879504.06000000169</v>
      </c>
      <c r="W20" s="114">
        <f t="shared" si="18"/>
        <v>918170.85000000044</v>
      </c>
      <c r="X20" s="114">
        <f t="shared" si="18"/>
        <v>287876.6499999988</v>
      </c>
      <c r="Y20" s="114">
        <f t="shared" si="18"/>
        <v>306128.2500000007</v>
      </c>
      <c r="Z20" s="114">
        <f t="shared" si="18"/>
        <v>68903.01999999689</v>
      </c>
      <c r="AA20" s="114">
        <f t="shared" si="18"/>
        <v>443519.34999999922</v>
      </c>
      <c r="AB20" s="114">
        <f t="shared" si="18"/>
        <v>2889823.6200000062</v>
      </c>
      <c r="AC20" s="114">
        <f t="shared" si="18"/>
        <v>-561697.16999999923</v>
      </c>
      <c r="AD20" s="114">
        <f t="shared" si="16"/>
        <v>10079033.000000004</v>
      </c>
    </row>
    <row r="21" spans="1:30">
      <c r="A21" s="99"/>
      <c r="B21" s="4"/>
      <c r="C21" s="6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20"/>
    </row>
    <row r="22" spans="1:30">
      <c r="A22" s="9" t="s">
        <v>88</v>
      </c>
      <c r="B22" s="4"/>
      <c r="C22" s="4"/>
      <c r="D22" s="9">
        <f>-TB!C610</f>
        <v>-158858.26999999999</v>
      </c>
      <c r="E22" s="9">
        <f>-TB!D610-SUM($D22:D22)</f>
        <v>-276906.36</v>
      </c>
      <c r="F22" s="9">
        <f>-TB!E610-SUM($D22:E22)</f>
        <v>-57460.659999999974</v>
      </c>
      <c r="G22" s="9">
        <f>-TB!F610-SUM($D22:F22)</f>
        <v>-201373.71000000002</v>
      </c>
      <c r="H22" s="9">
        <f>-TB!G610-SUM($D22:G22)</f>
        <v>-1553601.5899999999</v>
      </c>
      <c r="I22" s="9">
        <f>-TB!H610-SUM($D22:H22)</f>
        <v>-151466.97999999998</v>
      </c>
      <c r="J22" s="9">
        <f>-TB!I610-SUM($D22:I22)</f>
        <v>0</v>
      </c>
      <c r="K22" s="9">
        <f>-TB!J610-SUM($D22:J22)</f>
        <v>0</v>
      </c>
      <c r="L22" s="9">
        <f>-TB!K610-SUM($D22:K22)</f>
        <v>0</v>
      </c>
      <c r="M22" s="9">
        <f>-TB!L610-SUM($D22:L22)</f>
        <v>0</v>
      </c>
      <c r="N22" s="9">
        <f>-TB!M610-SUM($D22:M22)</f>
        <v>0</v>
      </c>
      <c r="O22" s="9">
        <f>-TB!N610-SUM($D22:N22)</f>
        <v>0</v>
      </c>
      <c r="P22" s="120">
        <f>SUM(D22:O22)</f>
        <v>-2399667.5699999998</v>
      </c>
      <c r="R22" s="9">
        <f>-TB!Q610</f>
        <v>-190317.43</v>
      </c>
      <c r="S22" s="9">
        <f>-TB!R610-SUM($R22:R22)</f>
        <v>-285163.99</v>
      </c>
      <c r="T22" s="9">
        <f>-TB!S610-SUM($R22:S22)</f>
        <v>212445.55</v>
      </c>
      <c r="U22" s="9">
        <f>-TB!T610-SUM($R22:T22)</f>
        <v>272798.89</v>
      </c>
      <c r="V22" s="9">
        <f>-TB!U610-SUM($R22:U22)</f>
        <v>70951.829999999987</v>
      </c>
      <c r="W22" s="9">
        <f>-TB!V610-SUM($R22:V22)</f>
        <v>315090.45999999996</v>
      </c>
      <c r="X22" s="9">
        <f>-TB!W610-SUM($R22:W22)</f>
        <v>-47499.649999999965</v>
      </c>
      <c r="Y22" s="9">
        <f>-TB!X610-SUM($R22:X22)</f>
        <v>-1090756.8400000001</v>
      </c>
      <c r="Z22" s="9">
        <f>-TB!Y610-SUM($R22:Y22)</f>
        <v>-85651.369999999879</v>
      </c>
      <c r="AA22" s="9">
        <f>-TB!Z610-SUM($R22:Z22)</f>
        <v>-73180.699999999953</v>
      </c>
      <c r="AB22" s="9">
        <f>-TB!AA610-SUM($R22:AA22)</f>
        <v>-476820.89999999991</v>
      </c>
      <c r="AC22" s="9">
        <f>-TB!AB610-SUM($R22:AB22)</f>
        <v>92216.779999999795</v>
      </c>
      <c r="AD22" s="120">
        <f>SUM(R22:AC22)</f>
        <v>-1285887.3700000001</v>
      </c>
    </row>
    <row r="23" spans="1:30" s="111" customFormat="1" ht="13.3" thickBot="1">
      <c r="A23" s="110" t="s">
        <v>89</v>
      </c>
      <c r="C23" s="112"/>
      <c r="D23" s="117">
        <f t="shared" ref="D23:AD23" si="19">SUM(D20:D22)</f>
        <v>803919.10000000056</v>
      </c>
      <c r="E23" s="117">
        <f t="shared" ref="E23:F23" si="20">SUM(E20:E22)</f>
        <v>1401314.0000000005</v>
      </c>
      <c r="F23" s="117">
        <f t="shared" si="20"/>
        <v>297484.99999999825</v>
      </c>
      <c r="G23" s="117">
        <f t="shared" si="19"/>
        <v>1019073.0300000033</v>
      </c>
      <c r="H23" s="117">
        <f t="shared" si="19"/>
        <v>-704202.73000000068</v>
      </c>
      <c r="I23" s="117">
        <f t="shared" si="19"/>
        <v>771091.46999999846</v>
      </c>
      <c r="J23" s="117">
        <f t="shared" si="19"/>
        <v>0</v>
      </c>
      <c r="K23" s="117">
        <f t="shared" si="19"/>
        <v>0</v>
      </c>
      <c r="L23" s="117">
        <f t="shared" si="19"/>
        <v>0</v>
      </c>
      <c r="M23" s="117">
        <f t="shared" si="19"/>
        <v>0</v>
      </c>
      <c r="N23" s="117">
        <f t="shared" si="19"/>
        <v>0</v>
      </c>
      <c r="O23" s="117">
        <f t="shared" si="19"/>
        <v>0</v>
      </c>
      <c r="P23" s="117">
        <f t="shared" si="19"/>
        <v>3588679.8699999996</v>
      </c>
      <c r="Q23" s="175"/>
      <c r="R23" s="117">
        <f t="shared" ref="R23:AC23" si="21">SUM(R20:R22)</f>
        <v>963121.53</v>
      </c>
      <c r="S23" s="117">
        <f t="shared" si="21"/>
        <v>1443102.6400000013</v>
      </c>
      <c r="T23" s="117">
        <f t="shared" si="21"/>
        <v>1861961.8499999989</v>
      </c>
      <c r="U23" s="117">
        <f t="shared" si="21"/>
        <v>588381.36999999941</v>
      </c>
      <c r="V23" s="117">
        <f t="shared" si="21"/>
        <v>950455.89000000164</v>
      </c>
      <c r="W23" s="117">
        <f t="shared" si="21"/>
        <v>1233261.3100000005</v>
      </c>
      <c r="X23" s="117">
        <f t="shared" si="21"/>
        <v>240376.99999999884</v>
      </c>
      <c r="Y23" s="117">
        <f t="shared" si="21"/>
        <v>-784628.58999999939</v>
      </c>
      <c r="Z23" s="117">
        <f t="shared" si="21"/>
        <v>-16748.350000002989</v>
      </c>
      <c r="AA23" s="117">
        <f t="shared" si="21"/>
        <v>370338.64999999927</v>
      </c>
      <c r="AB23" s="117">
        <f t="shared" si="21"/>
        <v>2413002.7200000063</v>
      </c>
      <c r="AC23" s="117">
        <f t="shared" si="21"/>
        <v>-469480.38999999943</v>
      </c>
      <c r="AD23" s="117">
        <f t="shared" si="19"/>
        <v>8793145.6300000027</v>
      </c>
    </row>
    <row r="24" spans="1:30" ht="13.3" thickTop="1">
      <c r="B24" s="9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1"/>
      <c r="C25" s="9"/>
      <c r="D25" s="228">
        <f>+D22/D20</f>
        <v>-0.16500000410271368</v>
      </c>
      <c r="E25" s="228">
        <f t="shared" ref="E25:I25" si="22">+E22/E20</f>
        <v>-0.16500000035752152</v>
      </c>
      <c r="F25" s="228">
        <f t="shared" si="22"/>
        <v>-0.16188579401139955</v>
      </c>
      <c r="G25" s="228">
        <f t="shared" si="22"/>
        <v>-0.16499999827931819</v>
      </c>
      <c r="H25" s="228">
        <f t="shared" si="22"/>
        <v>-1.8290601308318231</v>
      </c>
      <c r="I25" s="228">
        <f t="shared" si="22"/>
        <v>-0.16418144563089768</v>
      </c>
      <c r="J25" s="9"/>
      <c r="K25" s="9"/>
      <c r="L25" s="9"/>
      <c r="M25" s="9"/>
      <c r="N25" s="9"/>
      <c r="O25" s="9"/>
      <c r="P25" s="228">
        <f t="shared" ref="P25" si="23">+P22/P20</f>
        <v>-0.4007228361485986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9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91"/>
      <c r="C27" s="9"/>
      <c r="D27" s="9"/>
      <c r="E27" s="9"/>
      <c r="F27" s="9"/>
      <c r="G27" s="9"/>
      <c r="H27" s="9">
        <v>1651408.28</v>
      </c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1"/>
      <c r="C28" s="9"/>
      <c r="D28" s="9"/>
      <c r="E28" s="9"/>
      <c r="F28" s="9"/>
      <c r="G28" s="9"/>
      <c r="H28" s="9">
        <f>+H22+H27</f>
        <v>97806.690000000177</v>
      </c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227">
        <f>+H28/H20</f>
        <v>0.11514812958425712</v>
      </c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autoFilter ref="A7:AD23" xr:uid="{00000000-0009-0000-0000-000001000000}"/>
  <phoneticPr fontId="23" type="noConversion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3"/>
  <sheetViews>
    <sheetView zoomScaleNormal="100" workbookViewId="0">
      <pane xSplit="2" ySplit="5" topLeftCell="C219" activePane="bottomRight" state="frozen"/>
      <selection activeCell="U70" sqref="U70"/>
      <selection pane="topRight" activeCell="U70" sqref="U70"/>
      <selection pane="bottomLeft" activeCell="U70" sqref="U70"/>
      <selection pane="bottomRight" activeCell="G231" sqref="G231"/>
    </sheetView>
  </sheetViews>
  <sheetFormatPr defaultColWidth="16.4609375" defaultRowHeight="16.2" customHeight="1"/>
  <cols>
    <col min="1" max="1" width="13.4609375" style="7" customWidth="1"/>
    <col min="2" max="2" width="40.4609375" style="9" customWidth="1"/>
    <col min="3" max="14" width="15.4609375" style="9" customWidth="1"/>
    <col min="15" max="16" width="5.4609375" style="187" customWidth="1"/>
    <col min="17" max="28" width="15.4609375" style="9" customWidth="1"/>
    <col min="29" max="29" width="16.4609375" customWidth="1"/>
    <col min="30" max="41" width="15.4609375" style="9" customWidth="1"/>
    <col min="42" max="42" width="5.4609375" customWidth="1"/>
    <col min="43" max="54" width="15.4609375" customWidth="1"/>
  </cols>
  <sheetData>
    <row r="1" spans="1:41" ht="16.2" customHeight="1">
      <c r="A1" s="54" t="s">
        <v>498</v>
      </c>
      <c r="B1" s="55"/>
      <c r="C1" s="57" t="s">
        <v>499</v>
      </c>
      <c r="D1" s="3" t="str">
        <f>+C1</f>
        <v>HKD</v>
      </c>
      <c r="E1" s="3" t="str">
        <f t="shared" ref="E1:N1" si="0">+D1</f>
        <v>HKD</v>
      </c>
      <c r="F1" s="3" t="str">
        <f t="shared" si="0"/>
        <v>HKD</v>
      </c>
      <c r="G1" s="3" t="str">
        <f t="shared" si="0"/>
        <v>HKD</v>
      </c>
      <c r="H1" s="3" t="str">
        <f t="shared" si="0"/>
        <v>HKD</v>
      </c>
      <c r="I1" s="3" t="str">
        <f t="shared" si="0"/>
        <v>HKD</v>
      </c>
      <c r="J1" s="3" t="str">
        <f t="shared" si="0"/>
        <v>HKD</v>
      </c>
      <c r="K1" s="3" t="str">
        <f t="shared" si="0"/>
        <v>HKD</v>
      </c>
      <c r="L1" s="3" t="str">
        <f t="shared" si="0"/>
        <v>HKD</v>
      </c>
      <c r="M1" s="3" t="str">
        <f t="shared" si="0"/>
        <v>HKD</v>
      </c>
      <c r="N1" s="3" t="str">
        <f t="shared" si="0"/>
        <v>HKD</v>
      </c>
      <c r="Q1" s="57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7" t="s">
        <v>514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2" customHeight="1">
      <c r="A2" s="8"/>
      <c r="AD2" s="9">
        <f>+Ex.rate25!P21</f>
        <v>4.4038000000000004</v>
      </c>
      <c r="AE2" s="9">
        <f>+Ex.rate25!Q21</f>
        <v>4.3724999999999996</v>
      </c>
      <c r="AF2" s="9">
        <f>+Ex.rate25!R21</f>
        <v>4.3654000000000002</v>
      </c>
      <c r="AG2" s="9">
        <f>+Ex.rate25!S21</f>
        <v>4.3611000000000004</v>
      </c>
      <c r="AH2" s="9">
        <f>+Ex.rate25!T21</f>
        <v>4.3331999999999997</v>
      </c>
      <c r="AI2" s="9">
        <f>+Ex.rate25!U21</f>
        <v>4.3038999999999996</v>
      </c>
      <c r="AJ2" s="9">
        <f>+Ex.rate25!V21</f>
        <v>4.3038999999999996</v>
      </c>
      <c r="AK2" s="9">
        <f>+Ex.rate25!W21</f>
        <v>4.3038999999999996</v>
      </c>
      <c r="AL2" s="9">
        <f>+Ex.rate25!X21</f>
        <v>4.3038999999999996</v>
      </c>
      <c r="AM2" s="9">
        <f>+Ex.rate25!Y21</f>
        <v>4.3038999999999996</v>
      </c>
      <c r="AN2" s="9">
        <f>+Ex.rate25!Z21</f>
        <v>4.3038999999999996</v>
      </c>
      <c r="AO2" s="9">
        <f>+Ex.rate25!AA21</f>
        <v>4.3038999999999996</v>
      </c>
    </row>
    <row r="3" spans="1:41" ht="16.2" customHeight="1">
      <c r="A3" s="10"/>
      <c r="C3" s="227"/>
      <c r="D3" s="227"/>
      <c r="E3" s="227"/>
      <c r="F3" s="227"/>
      <c r="G3" s="227"/>
      <c r="O3" s="188"/>
      <c r="P3" s="188"/>
    </row>
    <row r="4" spans="1:41" ht="16.2" customHeight="1">
      <c r="C4" s="12">
        <f>C613</f>
        <v>0</v>
      </c>
      <c r="D4" s="12">
        <f t="shared" ref="D4:F4" si="11">D613</f>
        <v>0</v>
      </c>
      <c r="E4" s="12">
        <f t="shared" si="11"/>
        <v>0</v>
      </c>
      <c r="F4" s="12">
        <f t="shared" si="11"/>
        <v>0</v>
      </c>
      <c r="G4" s="12">
        <f t="shared" ref="G4:N4" si="12">G613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-0.01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AD613</f>
        <v>0.01</v>
      </c>
      <c r="AE4" s="12">
        <f t="shared" ref="AE4:AO4" si="13">AE613</f>
        <v>-0.01</v>
      </c>
      <c r="AF4" s="12">
        <f t="shared" si="13"/>
        <v>0.03</v>
      </c>
      <c r="AG4" s="12">
        <f t="shared" si="13"/>
        <v>0.04</v>
      </c>
      <c r="AH4" s="12">
        <f t="shared" si="13"/>
        <v>-0.02</v>
      </c>
      <c r="AI4" s="12">
        <f t="shared" si="13"/>
        <v>0.02</v>
      </c>
      <c r="AJ4" s="12">
        <f t="shared" si="13"/>
        <v>0.02</v>
      </c>
      <c r="AK4" s="12">
        <f t="shared" si="13"/>
        <v>0.02</v>
      </c>
      <c r="AL4" s="12">
        <f t="shared" si="13"/>
        <v>0.02</v>
      </c>
      <c r="AM4" s="12">
        <f t="shared" si="13"/>
        <v>0.02</v>
      </c>
      <c r="AN4" s="12">
        <f t="shared" si="13"/>
        <v>0.02</v>
      </c>
      <c r="AO4" s="12">
        <f t="shared" si="13"/>
        <v>0.02</v>
      </c>
    </row>
    <row r="5" spans="1:41" ht="16.2" customHeight="1">
      <c r="A5" s="49" t="s">
        <v>90</v>
      </c>
      <c r="B5" s="50" t="s">
        <v>3</v>
      </c>
      <c r="C5" s="221" t="s">
        <v>563</v>
      </c>
      <c r="D5" s="221" t="s">
        <v>564</v>
      </c>
      <c r="E5" s="222" t="s">
        <v>565</v>
      </c>
      <c r="F5" s="222" t="s">
        <v>566</v>
      </c>
      <c r="G5" s="222" t="s">
        <v>567</v>
      </c>
      <c r="H5" s="222" t="s">
        <v>568</v>
      </c>
      <c r="I5" s="222" t="s">
        <v>569</v>
      </c>
      <c r="J5" s="222" t="s">
        <v>570</v>
      </c>
      <c r="K5" s="222" t="s">
        <v>571</v>
      </c>
      <c r="L5" s="222" t="s">
        <v>572</v>
      </c>
      <c r="M5" s="222" t="s">
        <v>573</v>
      </c>
      <c r="N5" s="222" t="s">
        <v>574</v>
      </c>
      <c r="O5" s="189"/>
      <c r="P5" s="189"/>
      <c r="Q5" s="51" t="s">
        <v>501</v>
      </c>
      <c r="R5" s="51" t="s">
        <v>502</v>
      </c>
      <c r="S5" s="51" t="s">
        <v>503</v>
      </c>
      <c r="T5" s="51" t="s">
        <v>504</v>
      </c>
      <c r="U5" s="51" t="s">
        <v>505</v>
      </c>
      <c r="V5" s="51" t="s">
        <v>506</v>
      </c>
      <c r="W5" s="51" t="s">
        <v>507</v>
      </c>
      <c r="X5" s="51" t="s">
        <v>508</v>
      </c>
      <c r="Y5" s="51" t="s">
        <v>509</v>
      </c>
      <c r="Z5" s="51" t="s">
        <v>510</v>
      </c>
      <c r="AA5" s="51" t="s">
        <v>511</v>
      </c>
      <c r="AB5" s="51" t="s">
        <v>512</v>
      </c>
      <c r="AD5" s="51" t="s">
        <v>501</v>
      </c>
      <c r="AE5" s="51" t="s">
        <v>502</v>
      </c>
      <c r="AF5" s="51" t="s">
        <v>503</v>
      </c>
      <c r="AG5" s="51" t="s">
        <v>504</v>
      </c>
      <c r="AH5" s="51" t="s">
        <v>505</v>
      </c>
      <c r="AI5" s="51" t="s">
        <v>506</v>
      </c>
      <c r="AJ5" s="51" t="s">
        <v>507</v>
      </c>
      <c r="AK5" s="51" t="s">
        <v>508</v>
      </c>
      <c r="AL5" s="51" t="s">
        <v>509</v>
      </c>
      <c r="AM5" s="51" t="s">
        <v>510</v>
      </c>
      <c r="AN5" s="51" t="s">
        <v>511</v>
      </c>
      <c r="AO5" s="176" t="s">
        <v>512</v>
      </c>
    </row>
    <row r="6" spans="1:41" ht="16.2" customHeight="1">
      <c r="A6" s="13"/>
      <c r="B6" s="14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>
        <f>SUMIF(Jun!$A:$A,TB!$A6,Jun!$H:$H)</f>
        <v>0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177">
        <f>SUMIF(Dec!$A:$A,TB!$A6,Dec!$H:$H)</f>
        <v>0</v>
      </c>
      <c r="O6" s="190"/>
      <c r="P6" s="190"/>
      <c r="Q6" s="182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O6" si="14">ROUND(C6*AD$2,2)</f>
        <v>0</v>
      </c>
      <c r="AE6" s="44">
        <f t="shared" si="14"/>
        <v>0</v>
      </c>
      <c r="AF6" s="44">
        <f t="shared" si="14"/>
        <v>0</v>
      </c>
      <c r="AG6" s="44">
        <f t="shared" si="14"/>
        <v>0</v>
      </c>
      <c r="AH6" s="44">
        <f t="shared" si="14"/>
        <v>0</v>
      </c>
      <c r="AI6" s="44">
        <f t="shared" si="14"/>
        <v>0</v>
      </c>
      <c r="AJ6" s="44">
        <f t="shared" si="14"/>
        <v>0</v>
      </c>
      <c r="AK6" s="44">
        <f t="shared" si="14"/>
        <v>0</v>
      </c>
      <c r="AL6" s="44">
        <f t="shared" si="14"/>
        <v>0</v>
      </c>
      <c r="AM6" s="44">
        <f t="shared" si="14"/>
        <v>0</v>
      </c>
      <c r="AN6" s="44">
        <f t="shared" si="14"/>
        <v>0</v>
      </c>
      <c r="AO6" s="218">
        <f t="shared" si="14"/>
        <v>0</v>
      </c>
    </row>
    <row r="7" spans="1:41" ht="16.2" customHeight="1">
      <c r="A7" s="13">
        <v>13011</v>
      </c>
      <c r="B7" s="14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>
        <f>SUMIF(Jun!$A:$A,TB!$A7,Jun!$H:$H)</f>
        <v>0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177">
        <f>SUMIF(Dec!$A:$A,TB!$A7,Dec!$H:$H)</f>
        <v>0</v>
      </c>
      <c r="O7" s="190"/>
      <c r="P7" s="190"/>
      <c r="Q7" s="182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ref="AD7:AD70" si="15">ROUND(C7*AD$2,2)</f>
        <v>0</v>
      </c>
      <c r="AE7" s="44">
        <f t="shared" ref="AE7:AE70" si="16">ROUND(D7*AE$2,2)</f>
        <v>0</v>
      </c>
      <c r="AF7" s="44">
        <f t="shared" ref="AF7:AF70" si="17">ROUND(E7*AF$2,2)</f>
        <v>0</v>
      </c>
      <c r="AG7" s="44">
        <f t="shared" ref="AG7:AG70" si="18">ROUND(F7*AG$2,2)</f>
        <v>0</v>
      </c>
      <c r="AH7" s="44">
        <f t="shared" ref="AH7:AH70" si="19">ROUND(G7*AH$2,2)</f>
        <v>0</v>
      </c>
      <c r="AI7" s="44">
        <f t="shared" ref="AI7:AI70" si="20">ROUND(H7*AI$2,2)</f>
        <v>0</v>
      </c>
      <c r="AJ7" s="44">
        <f t="shared" ref="AJ7:AJ70" si="21">ROUND(I7*AJ$2,2)</f>
        <v>0</v>
      </c>
      <c r="AK7" s="44">
        <f t="shared" ref="AK7:AK70" si="22">ROUND(J7*AK$2,2)</f>
        <v>0</v>
      </c>
      <c r="AL7" s="44">
        <f t="shared" ref="AL7:AL70" si="23">ROUND(K7*AL$2,2)</f>
        <v>0</v>
      </c>
      <c r="AM7" s="44">
        <f t="shared" ref="AM7:AM70" si="24">ROUND(L7*AM$2,2)</f>
        <v>0</v>
      </c>
      <c r="AN7" s="44">
        <f t="shared" ref="AN7:AN70" si="25">ROUND(M7*AN$2,2)</f>
        <v>0</v>
      </c>
      <c r="AO7" s="44">
        <f t="shared" ref="AO7:AO70" si="26">ROUND(N7*AO$2,2)</f>
        <v>0</v>
      </c>
    </row>
    <row r="8" spans="1:41" ht="16.2" customHeight="1">
      <c r="A8" s="13">
        <v>13012</v>
      </c>
      <c r="B8" s="14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>
        <f>SUMIF(Jun!$A:$A,TB!$A8,Jun!$H:$H)</f>
        <v>0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177">
        <f>SUMIF(Dec!$A:$A,TB!$A8,Dec!$H:$H)</f>
        <v>0</v>
      </c>
      <c r="O8" s="190"/>
      <c r="P8" s="190"/>
      <c r="Q8" s="182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5"/>
        <v>0</v>
      </c>
      <c r="AE8" s="44">
        <f t="shared" si="16"/>
        <v>0</v>
      </c>
      <c r="AF8" s="44">
        <f t="shared" si="17"/>
        <v>0</v>
      </c>
      <c r="AG8" s="44">
        <f t="shared" si="18"/>
        <v>0</v>
      </c>
      <c r="AH8" s="44">
        <f t="shared" si="19"/>
        <v>0</v>
      </c>
      <c r="AI8" s="44">
        <f t="shared" si="20"/>
        <v>0</v>
      </c>
      <c r="AJ8" s="44">
        <f t="shared" si="21"/>
        <v>0</v>
      </c>
      <c r="AK8" s="44">
        <f t="shared" si="22"/>
        <v>0</v>
      </c>
      <c r="AL8" s="44">
        <f t="shared" si="23"/>
        <v>0</v>
      </c>
      <c r="AM8" s="44">
        <f t="shared" si="24"/>
        <v>0</v>
      </c>
      <c r="AN8" s="44">
        <f t="shared" si="25"/>
        <v>0</v>
      </c>
      <c r="AO8" s="44">
        <f t="shared" si="26"/>
        <v>0</v>
      </c>
    </row>
    <row r="9" spans="1:41" ht="16.2" customHeight="1">
      <c r="A9" s="13">
        <v>13021</v>
      </c>
      <c r="B9" s="14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>
        <f>SUMIF(Jun!$A:$A,TB!$A9,Jun!$H:$H)</f>
        <v>0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177">
        <f>SUMIF(Dec!$A:$A,TB!$A9,Dec!$H:$H)</f>
        <v>0</v>
      </c>
      <c r="O9" s="190"/>
      <c r="P9" s="190"/>
      <c r="Q9" s="182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5"/>
        <v>0</v>
      </c>
      <c r="AE9" s="44">
        <f t="shared" si="16"/>
        <v>0</v>
      </c>
      <c r="AF9" s="44">
        <f t="shared" si="17"/>
        <v>0</v>
      </c>
      <c r="AG9" s="44">
        <f t="shared" si="18"/>
        <v>0</v>
      </c>
      <c r="AH9" s="44">
        <f t="shared" si="19"/>
        <v>0</v>
      </c>
      <c r="AI9" s="44">
        <f t="shared" si="20"/>
        <v>0</v>
      </c>
      <c r="AJ9" s="44">
        <f t="shared" si="21"/>
        <v>0</v>
      </c>
      <c r="AK9" s="44">
        <f t="shared" si="22"/>
        <v>0</v>
      </c>
      <c r="AL9" s="44">
        <f t="shared" si="23"/>
        <v>0</v>
      </c>
      <c r="AM9" s="44">
        <f t="shared" si="24"/>
        <v>0</v>
      </c>
      <c r="AN9" s="44">
        <f t="shared" si="25"/>
        <v>0</v>
      </c>
      <c r="AO9" s="44">
        <f t="shared" si="26"/>
        <v>0</v>
      </c>
    </row>
    <row r="10" spans="1:41" ht="16.2" customHeight="1">
      <c r="A10" s="13">
        <v>13022</v>
      </c>
      <c r="B10" s="14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>
        <f>SUMIF(Jun!$A:$A,TB!$A10,Jun!$H:$H)</f>
        <v>0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177">
        <f>SUMIF(Dec!$A:$A,TB!$A10,Dec!$H:$H)</f>
        <v>0</v>
      </c>
      <c r="O10" s="190"/>
      <c r="P10" s="190"/>
      <c r="Q10" s="182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5"/>
        <v>0</v>
      </c>
      <c r="AE10" s="44">
        <f t="shared" si="16"/>
        <v>0</v>
      </c>
      <c r="AF10" s="44">
        <f t="shared" si="17"/>
        <v>0</v>
      </c>
      <c r="AG10" s="44">
        <f t="shared" si="18"/>
        <v>0</v>
      </c>
      <c r="AH10" s="44">
        <f t="shared" si="19"/>
        <v>0</v>
      </c>
      <c r="AI10" s="44">
        <f t="shared" si="20"/>
        <v>0</v>
      </c>
      <c r="AJ10" s="44">
        <f t="shared" si="21"/>
        <v>0</v>
      </c>
      <c r="AK10" s="44">
        <f t="shared" si="22"/>
        <v>0</v>
      </c>
      <c r="AL10" s="44">
        <f t="shared" si="23"/>
        <v>0</v>
      </c>
      <c r="AM10" s="44">
        <f t="shared" si="24"/>
        <v>0</v>
      </c>
      <c r="AN10" s="44">
        <f t="shared" si="25"/>
        <v>0</v>
      </c>
      <c r="AO10" s="44">
        <f t="shared" si="26"/>
        <v>0</v>
      </c>
    </row>
    <row r="11" spans="1:41" ht="16.2" customHeight="1">
      <c r="A11" s="13">
        <v>13023</v>
      </c>
      <c r="B11" s="14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>
        <f>SUMIF(Jun!$A:$A,TB!$A11,Jun!$H:$H)</f>
        <v>0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177">
        <f>SUMIF(Dec!$A:$A,TB!$A11,Dec!$H:$H)</f>
        <v>0</v>
      </c>
      <c r="O11" s="190"/>
      <c r="P11" s="190"/>
      <c r="Q11" s="182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5"/>
        <v>0</v>
      </c>
      <c r="AE11" s="44">
        <f t="shared" si="16"/>
        <v>0</v>
      </c>
      <c r="AF11" s="44">
        <f t="shared" si="17"/>
        <v>0</v>
      </c>
      <c r="AG11" s="44">
        <f t="shared" si="18"/>
        <v>0</v>
      </c>
      <c r="AH11" s="44">
        <f t="shared" si="19"/>
        <v>0</v>
      </c>
      <c r="AI11" s="44">
        <f t="shared" si="20"/>
        <v>0</v>
      </c>
      <c r="AJ11" s="44">
        <f t="shared" si="21"/>
        <v>0</v>
      </c>
      <c r="AK11" s="44">
        <f t="shared" si="22"/>
        <v>0</v>
      </c>
      <c r="AL11" s="44">
        <f t="shared" si="23"/>
        <v>0</v>
      </c>
      <c r="AM11" s="44">
        <f t="shared" si="24"/>
        <v>0</v>
      </c>
      <c r="AN11" s="44">
        <f t="shared" si="25"/>
        <v>0</v>
      </c>
      <c r="AO11" s="44">
        <f t="shared" si="26"/>
        <v>0</v>
      </c>
    </row>
    <row r="12" spans="1:41" ht="16.2" customHeight="1">
      <c r="A12" s="13">
        <v>13024</v>
      </c>
      <c r="B12" s="14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>
        <f>SUMIF(Jun!$A:$A,TB!$A12,Jun!$H:$H)</f>
        <v>0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177">
        <f>SUMIF(Dec!$A:$A,TB!$A12,Dec!$H:$H)</f>
        <v>0</v>
      </c>
      <c r="O12" s="190"/>
      <c r="P12" s="190"/>
      <c r="Q12" s="182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5"/>
        <v>0</v>
      </c>
      <c r="AE12" s="44">
        <f t="shared" si="16"/>
        <v>0</v>
      </c>
      <c r="AF12" s="44">
        <f t="shared" si="17"/>
        <v>0</v>
      </c>
      <c r="AG12" s="44">
        <f t="shared" si="18"/>
        <v>0</v>
      </c>
      <c r="AH12" s="44">
        <f t="shared" si="19"/>
        <v>0</v>
      </c>
      <c r="AI12" s="44">
        <f t="shared" si="20"/>
        <v>0</v>
      </c>
      <c r="AJ12" s="44">
        <f t="shared" si="21"/>
        <v>0</v>
      </c>
      <c r="AK12" s="44">
        <f t="shared" si="22"/>
        <v>0</v>
      </c>
      <c r="AL12" s="44">
        <f t="shared" si="23"/>
        <v>0</v>
      </c>
      <c r="AM12" s="44">
        <f t="shared" si="24"/>
        <v>0</v>
      </c>
      <c r="AN12" s="44">
        <f t="shared" si="25"/>
        <v>0</v>
      </c>
      <c r="AO12" s="44">
        <f t="shared" si="26"/>
        <v>0</v>
      </c>
    </row>
    <row r="13" spans="1:41" ht="16.2" customHeight="1">
      <c r="A13" s="13">
        <v>13031</v>
      </c>
      <c r="B13" s="14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>
        <f>SUMIF(Jun!$A:$A,TB!$A13,Jun!$H:$H)</f>
        <v>0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177">
        <f>SUMIF(Dec!$A:$A,TB!$A13,Dec!$H:$H)</f>
        <v>0</v>
      </c>
      <c r="O13" s="190"/>
      <c r="P13" s="190"/>
      <c r="Q13" s="182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5"/>
        <v>0</v>
      </c>
      <c r="AE13" s="44">
        <f t="shared" si="16"/>
        <v>0</v>
      </c>
      <c r="AF13" s="44">
        <f t="shared" si="17"/>
        <v>0</v>
      </c>
      <c r="AG13" s="44">
        <f t="shared" si="18"/>
        <v>0</v>
      </c>
      <c r="AH13" s="44">
        <f t="shared" si="19"/>
        <v>0</v>
      </c>
      <c r="AI13" s="44">
        <f t="shared" si="20"/>
        <v>0</v>
      </c>
      <c r="AJ13" s="44">
        <f t="shared" si="21"/>
        <v>0</v>
      </c>
      <c r="AK13" s="44">
        <f t="shared" si="22"/>
        <v>0</v>
      </c>
      <c r="AL13" s="44">
        <f t="shared" si="23"/>
        <v>0</v>
      </c>
      <c r="AM13" s="44">
        <f t="shared" si="24"/>
        <v>0</v>
      </c>
      <c r="AN13" s="44">
        <f t="shared" si="25"/>
        <v>0</v>
      </c>
      <c r="AO13" s="44">
        <f t="shared" si="26"/>
        <v>0</v>
      </c>
    </row>
    <row r="14" spans="1:41" ht="16.2" customHeight="1">
      <c r="A14" s="13">
        <v>13032</v>
      </c>
      <c r="B14" s="14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>
        <f>SUMIF(Jun!$A:$A,TB!$A14,Jun!$H:$H)</f>
        <v>0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177">
        <f>SUMIF(Dec!$A:$A,TB!$A14,Dec!$H:$H)</f>
        <v>0</v>
      </c>
      <c r="O14" s="190"/>
      <c r="P14" s="190"/>
      <c r="Q14" s="182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5"/>
        <v>0</v>
      </c>
      <c r="AE14" s="44">
        <f t="shared" si="16"/>
        <v>0</v>
      </c>
      <c r="AF14" s="44">
        <f t="shared" si="17"/>
        <v>0</v>
      </c>
      <c r="AG14" s="44">
        <f t="shared" si="18"/>
        <v>0</v>
      </c>
      <c r="AH14" s="44">
        <f t="shared" si="19"/>
        <v>0</v>
      </c>
      <c r="AI14" s="44">
        <f t="shared" si="20"/>
        <v>0</v>
      </c>
      <c r="AJ14" s="44">
        <f t="shared" si="21"/>
        <v>0</v>
      </c>
      <c r="AK14" s="44">
        <f t="shared" si="22"/>
        <v>0</v>
      </c>
      <c r="AL14" s="44">
        <f t="shared" si="23"/>
        <v>0</v>
      </c>
      <c r="AM14" s="44">
        <f t="shared" si="24"/>
        <v>0</v>
      </c>
      <c r="AN14" s="44">
        <f t="shared" si="25"/>
        <v>0</v>
      </c>
      <c r="AO14" s="44">
        <f t="shared" si="26"/>
        <v>0</v>
      </c>
    </row>
    <row r="15" spans="1:41" ht="16.2" customHeight="1">
      <c r="A15" s="13">
        <v>13041</v>
      </c>
      <c r="B15" s="14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>
        <f>SUMIF(Jun!$A:$A,TB!$A15,Jun!$H:$H)</f>
        <v>0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177">
        <f>SUMIF(Dec!$A:$A,TB!$A15,Dec!$H:$H)</f>
        <v>0</v>
      </c>
      <c r="O15" s="190"/>
      <c r="P15" s="190"/>
      <c r="Q15" s="182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5"/>
        <v>0</v>
      </c>
      <c r="AE15" s="44">
        <f t="shared" si="16"/>
        <v>0</v>
      </c>
      <c r="AF15" s="44">
        <f t="shared" si="17"/>
        <v>0</v>
      </c>
      <c r="AG15" s="44">
        <f t="shared" si="18"/>
        <v>0</v>
      </c>
      <c r="AH15" s="44">
        <f t="shared" si="19"/>
        <v>0</v>
      </c>
      <c r="AI15" s="44">
        <f t="shared" si="20"/>
        <v>0</v>
      </c>
      <c r="AJ15" s="44">
        <f t="shared" si="21"/>
        <v>0</v>
      </c>
      <c r="AK15" s="44">
        <f t="shared" si="22"/>
        <v>0</v>
      </c>
      <c r="AL15" s="44">
        <f t="shared" si="23"/>
        <v>0</v>
      </c>
      <c r="AM15" s="44">
        <f t="shared" si="24"/>
        <v>0</v>
      </c>
      <c r="AN15" s="44">
        <f t="shared" si="25"/>
        <v>0</v>
      </c>
      <c r="AO15" s="44">
        <f t="shared" si="26"/>
        <v>0</v>
      </c>
    </row>
    <row r="16" spans="1:41" ht="16.2" customHeight="1">
      <c r="A16" s="13">
        <v>13042</v>
      </c>
      <c r="B16" s="14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>
        <f>SUMIF(Jun!$A:$A,TB!$A16,Jun!$H:$H)</f>
        <v>0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177">
        <f>SUMIF(Dec!$A:$A,TB!$A16,Dec!$H:$H)</f>
        <v>0</v>
      </c>
      <c r="O16" s="190"/>
      <c r="P16" s="190"/>
      <c r="Q16" s="182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5"/>
        <v>0</v>
      </c>
      <c r="AE16" s="44">
        <f t="shared" si="16"/>
        <v>0</v>
      </c>
      <c r="AF16" s="44">
        <f t="shared" si="17"/>
        <v>0</v>
      </c>
      <c r="AG16" s="44">
        <f t="shared" si="18"/>
        <v>0</v>
      </c>
      <c r="AH16" s="44">
        <f t="shared" si="19"/>
        <v>0</v>
      </c>
      <c r="AI16" s="44">
        <f t="shared" si="20"/>
        <v>0</v>
      </c>
      <c r="AJ16" s="44">
        <f t="shared" si="21"/>
        <v>0</v>
      </c>
      <c r="AK16" s="44">
        <f t="shared" si="22"/>
        <v>0</v>
      </c>
      <c r="AL16" s="44">
        <f t="shared" si="23"/>
        <v>0</v>
      </c>
      <c r="AM16" s="44">
        <f t="shared" si="24"/>
        <v>0</v>
      </c>
      <c r="AN16" s="44">
        <f t="shared" si="25"/>
        <v>0</v>
      </c>
      <c r="AO16" s="44">
        <f t="shared" si="26"/>
        <v>0</v>
      </c>
    </row>
    <row r="17" spans="1:41" ht="16.2" customHeight="1">
      <c r="A17" s="13">
        <v>13043</v>
      </c>
      <c r="B17" s="14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>
        <f>SUMIF(Jun!$A:$A,TB!$A17,Jun!$H:$H)</f>
        <v>0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177">
        <f>SUMIF(Dec!$A:$A,TB!$A17,Dec!$H:$H)</f>
        <v>0</v>
      </c>
      <c r="O17" s="190"/>
      <c r="P17" s="190"/>
      <c r="Q17" s="182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5"/>
        <v>0</v>
      </c>
      <c r="AE17" s="44">
        <f t="shared" si="16"/>
        <v>0</v>
      </c>
      <c r="AF17" s="44">
        <f t="shared" si="17"/>
        <v>0</v>
      </c>
      <c r="AG17" s="44">
        <f t="shared" si="18"/>
        <v>0</v>
      </c>
      <c r="AH17" s="44">
        <f t="shared" si="19"/>
        <v>0</v>
      </c>
      <c r="AI17" s="44">
        <f t="shared" si="20"/>
        <v>0</v>
      </c>
      <c r="AJ17" s="44">
        <f t="shared" si="21"/>
        <v>0</v>
      </c>
      <c r="AK17" s="44">
        <f t="shared" si="22"/>
        <v>0</v>
      </c>
      <c r="AL17" s="44">
        <f t="shared" si="23"/>
        <v>0</v>
      </c>
      <c r="AM17" s="44">
        <f t="shared" si="24"/>
        <v>0</v>
      </c>
      <c r="AN17" s="44">
        <f t="shared" si="25"/>
        <v>0</v>
      </c>
      <c r="AO17" s="44">
        <f t="shared" si="26"/>
        <v>0</v>
      </c>
    </row>
    <row r="18" spans="1:41" ht="16.2" customHeight="1">
      <c r="A18" s="13">
        <v>13044</v>
      </c>
      <c r="B18" s="14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>
        <f>SUMIF(Jun!$A:$A,TB!$A18,Jun!$H:$H)</f>
        <v>0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177">
        <f>SUMIF(Dec!$A:$A,TB!$A18,Dec!$H:$H)</f>
        <v>0</v>
      </c>
      <c r="O18" s="190"/>
      <c r="P18" s="190"/>
      <c r="Q18" s="182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5"/>
        <v>0</v>
      </c>
      <c r="AE18" s="44">
        <f t="shared" si="16"/>
        <v>0</v>
      </c>
      <c r="AF18" s="44">
        <f t="shared" si="17"/>
        <v>0</v>
      </c>
      <c r="AG18" s="44">
        <f t="shared" si="18"/>
        <v>0</v>
      </c>
      <c r="AH18" s="44">
        <f t="shared" si="19"/>
        <v>0</v>
      </c>
      <c r="AI18" s="44">
        <f t="shared" si="20"/>
        <v>0</v>
      </c>
      <c r="AJ18" s="44">
        <f t="shared" si="21"/>
        <v>0</v>
      </c>
      <c r="AK18" s="44">
        <f t="shared" si="22"/>
        <v>0</v>
      </c>
      <c r="AL18" s="44">
        <f t="shared" si="23"/>
        <v>0</v>
      </c>
      <c r="AM18" s="44">
        <f t="shared" si="24"/>
        <v>0</v>
      </c>
      <c r="AN18" s="44">
        <f t="shared" si="25"/>
        <v>0</v>
      </c>
      <c r="AO18" s="44">
        <f t="shared" si="26"/>
        <v>0</v>
      </c>
    </row>
    <row r="19" spans="1:41" ht="16.2" customHeight="1">
      <c r="A19" s="13">
        <v>13045</v>
      </c>
      <c r="B19" s="14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>
        <f>SUMIF(Jun!$A:$A,TB!$A19,Jun!$H:$H)</f>
        <v>0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177">
        <f>SUMIF(Dec!$A:$A,TB!$A19,Dec!$H:$H)</f>
        <v>0</v>
      </c>
      <c r="O19" s="190"/>
      <c r="P19" s="190"/>
      <c r="Q19" s="182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5"/>
        <v>0</v>
      </c>
      <c r="AE19" s="44">
        <f t="shared" si="16"/>
        <v>0</v>
      </c>
      <c r="AF19" s="44">
        <f t="shared" si="17"/>
        <v>0</v>
      </c>
      <c r="AG19" s="44">
        <f t="shared" si="18"/>
        <v>0</v>
      </c>
      <c r="AH19" s="44">
        <f t="shared" si="19"/>
        <v>0</v>
      </c>
      <c r="AI19" s="44">
        <f t="shared" si="20"/>
        <v>0</v>
      </c>
      <c r="AJ19" s="44">
        <f t="shared" si="21"/>
        <v>0</v>
      </c>
      <c r="AK19" s="44">
        <f t="shared" si="22"/>
        <v>0</v>
      </c>
      <c r="AL19" s="44">
        <f t="shared" si="23"/>
        <v>0</v>
      </c>
      <c r="AM19" s="44">
        <f t="shared" si="24"/>
        <v>0</v>
      </c>
      <c r="AN19" s="44">
        <f t="shared" si="25"/>
        <v>0</v>
      </c>
      <c r="AO19" s="44">
        <f t="shared" si="26"/>
        <v>0</v>
      </c>
    </row>
    <row r="20" spans="1:41" ht="16.2" customHeight="1">
      <c r="A20" s="13">
        <v>13051</v>
      </c>
      <c r="B20" s="14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>
        <f>SUMIF(Jun!$A:$A,TB!$A20,Jun!$H:$H)</f>
        <v>0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177">
        <f>SUMIF(Dec!$A:$A,TB!$A20,Dec!$H:$H)</f>
        <v>0</v>
      </c>
      <c r="O20" s="190"/>
      <c r="P20" s="190"/>
      <c r="Q20" s="182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5"/>
        <v>0</v>
      </c>
      <c r="AE20" s="44">
        <f t="shared" si="16"/>
        <v>0</v>
      </c>
      <c r="AF20" s="44">
        <f t="shared" si="17"/>
        <v>0</v>
      </c>
      <c r="AG20" s="44">
        <f t="shared" si="18"/>
        <v>0</v>
      </c>
      <c r="AH20" s="44">
        <f t="shared" si="19"/>
        <v>0</v>
      </c>
      <c r="AI20" s="44">
        <f t="shared" si="20"/>
        <v>0</v>
      </c>
      <c r="AJ20" s="44">
        <f t="shared" si="21"/>
        <v>0</v>
      </c>
      <c r="AK20" s="44">
        <f t="shared" si="22"/>
        <v>0</v>
      </c>
      <c r="AL20" s="44">
        <f t="shared" si="23"/>
        <v>0</v>
      </c>
      <c r="AM20" s="44">
        <f t="shared" si="24"/>
        <v>0</v>
      </c>
      <c r="AN20" s="44">
        <f t="shared" si="25"/>
        <v>0</v>
      </c>
      <c r="AO20" s="44">
        <f t="shared" si="26"/>
        <v>0</v>
      </c>
    </row>
    <row r="21" spans="1:41" ht="16.2" customHeight="1">
      <c r="A21" s="13">
        <v>13052</v>
      </c>
      <c r="B21" s="14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>
        <f>SUMIF(Jun!$A:$A,TB!$A21,Jun!$H:$H)</f>
        <v>0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177">
        <f>SUMIF(Dec!$A:$A,TB!$A21,Dec!$H:$H)</f>
        <v>0</v>
      </c>
      <c r="O21" s="190"/>
      <c r="P21" s="190"/>
      <c r="Q21" s="182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5"/>
        <v>0</v>
      </c>
      <c r="AE21" s="44">
        <f t="shared" si="16"/>
        <v>0</v>
      </c>
      <c r="AF21" s="44">
        <f t="shared" si="17"/>
        <v>0</v>
      </c>
      <c r="AG21" s="44">
        <f t="shared" si="18"/>
        <v>0</v>
      </c>
      <c r="AH21" s="44">
        <f t="shared" si="19"/>
        <v>0</v>
      </c>
      <c r="AI21" s="44">
        <f t="shared" si="20"/>
        <v>0</v>
      </c>
      <c r="AJ21" s="44">
        <f t="shared" si="21"/>
        <v>0</v>
      </c>
      <c r="AK21" s="44">
        <f t="shared" si="22"/>
        <v>0</v>
      </c>
      <c r="AL21" s="44">
        <f t="shared" si="23"/>
        <v>0</v>
      </c>
      <c r="AM21" s="44">
        <f t="shared" si="24"/>
        <v>0</v>
      </c>
      <c r="AN21" s="44">
        <f t="shared" si="25"/>
        <v>0</v>
      </c>
      <c r="AO21" s="44">
        <f t="shared" si="26"/>
        <v>0</v>
      </c>
    </row>
    <row r="22" spans="1:41" ht="16.2" customHeight="1">
      <c r="A22" s="13">
        <v>13053</v>
      </c>
      <c r="B22" s="14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>
        <f>SUMIF(Jun!$A:$A,TB!$A22,Jun!$H:$H)</f>
        <v>0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177">
        <f>SUMIF(Dec!$A:$A,TB!$A22,Dec!$H:$H)</f>
        <v>0</v>
      </c>
      <c r="O22" s="190"/>
      <c r="P22" s="190"/>
      <c r="Q22" s="182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5"/>
        <v>0</v>
      </c>
      <c r="AE22" s="44">
        <f t="shared" si="16"/>
        <v>0</v>
      </c>
      <c r="AF22" s="44">
        <f t="shared" si="17"/>
        <v>0</v>
      </c>
      <c r="AG22" s="44">
        <f t="shared" si="18"/>
        <v>0</v>
      </c>
      <c r="AH22" s="44">
        <f t="shared" si="19"/>
        <v>0</v>
      </c>
      <c r="AI22" s="44">
        <f t="shared" si="20"/>
        <v>0</v>
      </c>
      <c r="AJ22" s="44">
        <f t="shared" si="21"/>
        <v>0</v>
      </c>
      <c r="AK22" s="44">
        <f t="shared" si="22"/>
        <v>0</v>
      </c>
      <c r="AL22" s="44">
        <f t="shared" si="23"/>
        <v>0</v>
      </c>
      <c r="AM22" s="44">
        <f t="shared" si="24"/>
        <v>0</v>
      </c>
      <c r="AN22" s="44">
        <f t="shared" si="25"/>
        <v>0</v>
      </c>
      <c r="AO22" s="44">
        <f t="shared" si="26"/>
        <v>0</v>
      </c>
    </row>
    <row r="23" spans="1:41" ht="16.2" customHeight="1">
      <c r="A23" s="13">
        <v>13054</v>
      </c>
      <c r="B23" s="14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>
        <f>SUMIF(Jun!$A:$A,TB!$A23,Jun!$H:$H)</f>
        <v>0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177">
        <f>SUMIF(Dec!$A:$A,TB!$A23,Dec!$H:$H)</f>
        <v>0</v>
      </c>
      <c r="O23" s="190"/>
      <c r="P23" s="190"/>
      <c r="Q23" s="182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5"/>
        <v>0</v>
      </c>
      <c r="AE23" s="44">
        <f t="shared" si="16"/>
        <v>0</v>
      </c>
      <c r="AF23" s="44">
        <f t="shared" si="17"/>
        <v>0</v>
      </c>
      <c r="AG23" s="44">
        <f t="shared" si="18"/>
        <v>0</v>
      </c>
      <c r="AH23" s="44">
        <f t="shared" si="19"/>
        <v>0</v>
      </c>
      <c r="AI23" s="44">
        <f t="shared" si="20"/>
        <v>0</v>
      </c>
      <c r="AJ23" s="44">
        <f t="shared" si="21"/>
        <v>0</v>
      </c>
      <c r="AK23" s="44">
        <f t="shared" si="22"/>
        <v>0</v>
      </c>
      <c r="AL23" s="44">
        <f t="shared" si="23"/>
        <v>0</v>
      </c>
      <c r="AM23" s="44">
        <f t="shared" si="24"/>
        <v>0</v>
      </c>
      <c r="AN23" s="44">
        <f t="shared" si="25"/>
        <v>0</v>
      </c>
      <c r="AO23" s="44">
        <f t="shared" si="26"/>
        <v>0</v>
      </c>
    </row>
    <row r="24" spans="1:41" ht="16.2" customHeight="1">
      <c r="A24" s="13">
        <v>13055</v>
      </c>
      <c r="B24" s="14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>
        <f>SUMIF(Jun!$A:$A,TB!$A24,Jun!$H:$H)</f>
        <v>0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177">
        <f>SUMIF(Dec!$A:$A,TB!$A24,Dec!$H:$H)</f>
        <v>0</v>
      </c>
      <c r="O24" s="190"/>
      <c r="P24" s="190"/>
      <c r="Q24" s="182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5"/>
        <v>0</v>
      </c>
      <c r="AE24" s="44">
        <f t="shared" si="16"/>
        <v>0</v>
      </c>
      <c r="AF24" s="44">
        <f t="shared" si="17"/>
        <v>0</v>
      </c>
      <c r="AG24" s="44">
        <f t="shared" si="18"/>
        <v>0</v>
      </c>
      <c r="AH24" s="44">
        <f t="shared" si="19"/>
        <v>0</v>
      </c>
      <c r="AI24" s="44">
        <f t="shared" si="20"/>
        <v>0</v>
      </c>
      <c r="AJ24" s="44">
        <f t="shared" si="21"/>
        <v>0</v>
      </c>
      <c r="AK24" s="44">
        <f t="shared" si="22"/>
        <v>0</v>
      </c>
      <c r="AL24" s="44">
        <f t="shared" si="23"/>
        <v>0</v>
      </c>
      <c r="AM24" s="44">
        <f t="shared" si="24"/>
        <v>0</v>
      </c>
      <c r="AN24" s="44">
        <f t="shared" si="25"/>
        <v>0</v>
      </c>
      <c r="AO24" s="44">
        <f t="shared" si="26"/>
        <v>0</v>
      </c>
    </row>
    <row r="25" spans="1:41" ht="16.2" customHeight="1">
      <c r="A25" s="13">
        <v>13056</v>
      </c>
      <c r="B25" s="14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>
        <f>SUMIF(Jun!$A:$A,TB!$A25,Jun!$H:$H)</f>
        <v>0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177">
        <f>SUMIF(Dec!$A:$A,TB!$A25,Dec!$H:$H)</f>
        <v>0</v>
      </c>
      <c r="O25" s="190"/>
      <c r="P25" s="190"/>
      <c r="Q25" s="182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5"/>
        <v>0</v>
      </c>
      <c r="AE25" s="44">
        <f t="shared" si="16"/>
        <v>0</v>
      </c>
      <c r="AF25" s="44">
        <f t="shared" si="17"/>
        <v>0</v>
      </c>
      <c r="AG25" s="44">
        <f t="shared" si="18"/>
        <v>0</v>
      </c>
      <c r="AH25" s="44">
        <f t="shared" si="19"/>
        <v>0</v>
      </c>
      <c r="AI25" s="44">
        <f t="shared" si="20"/>
        <v>0</v>
      </c>
      <c r="AJ25" s="44">
        <f t="shared" si="21"/>
        <v>0</v>
      </c>
      <c r="AK25" s="44">
        <f t="shared" si="22"/>
        <v>0</v>
      </c>
      <c r="AL25" s="44">
        <f t="shared" si="23"/>
        <v>0</v>
      </c>
      <c r="AM25" s="44">
        <f t="shared" si="24"/>
        <v>0</v>
      </c>
      <c r="AN25" s="44">
        <f t="shared" si="25"/>
        <v>0</v>
      </c>
      <c r="AO25" s="44">
        <f t="shared" si="26"/>
        <v>0</v>
      </c>
    </row>
    <row r="26" spans="1:41" ht="16.2" customHeight="1">
      <c r="A26" s="13">
        <v>13061</v>
      </c>
      <c r="B26" s="14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>
        <f>SUMIF(Jun!$A:$A,TB!$A26,Jun!$H:$H)</f>
        <v>0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177">
        <f>SUMIF(Dec!$A:$A,TB!$A26,Dec!$H:$H)</f>
        <v>0</v>
      </c>
      <c r="O26" s="190"/>
      <c r="P26" s="190"/>
      <c r="Q26" s="182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5"/>
        <v>0</v>
      </c>
      <c r="AE26" s="44">
        <f t="shared" si="16"/>
        <v>0</v>
      </c>
      <c r="AF26" s="44">
        <f t="shared" si="17"/>
        <v>0</v>
      </c>
      <c r="AG26" s="44">
        <f t="shared" si="18"/>
        <v>0</v>
      </c>
      <c r="AH26" s="44">
        <f t="shared" si="19"/>
        <v>0</v>
      </c>
      <c r="AI26" s="44">
        <f t="shared" si="20"/>
        <v>0</v>
      </c>
      <c r="AJ26" s="44">
        <f t="shared" si="21"/>
        <v>0</v>
      </c>
      <c r="AK26" s="44">
        <f t="shared" si="22"/>
        <v>0</v>
      </c>
      <c r="AL26" s="44">
        <f t="shared" si="23"/>
        <v>0</v>
      </c>
      <c r="AM26" s="44">
        <f t="shared" si="24"/>
        <v>0</v>
      </c>
      <c r="AN26" s="44">
        <f t="shared" si="25"/>
        <v>0</v>
      </c>
      <c r="AO26" s="44">
        <f t="shared" si="26"/>
        <v>0</v>
      </c>
    </row>
    <row r="27" spans="1:41" ht="16.2" customHeight="1">
      <c r="A27" s="13">
        <v>13081</v>
      </c>
      <c r="B27" s="14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>
        <f>SUMIF(Jun!$A:$A,TB!$A27,Jun!$H:$H)</f>
        <v>0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177">
        <f>SUMIF(Dec!$A:$A,TB!$A27,Dec!$H:$H)</f>
        <v>0</v>
      </c>
      <c r="O27" s="190"/>
      <c r="P27" s="190"/>
      <c r="Q27" s="182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5"/>
        <v>0</v>
      </c>
      <c r="AE27" s="44">
        <f t="shared" si="16"/>
        <v>0</v>
      </c>
      <c r="AF27" s="44">
        <f t="shared" si="17"/>
        <v>0</v>
      </c>
      <c r="AG27" s="44">
        <f t="shared" si="18"/>
        <v>0</v>
      </c>
      <c r="AH27" s="44">
        <f t="shared" si="19"/>
        <v>0</v>
      </c>
      <c r="AI27" s="44">
        <f t="shared" si="20"/>
        <v>0</v>
      </c>
      <c r="AJ27" s="44">
        <f t="shared" si="21"/>
        <v>0</v>
      </c>
      <c r="AK27" s="44">
        <f t="shared" si="22"/>
        <v>0</v>
      </c>
      <c r="AL27" s="44">
        <f t="shared" si="23"/>
        <v>0</v>
      </c>
      <c r="AM27" s="44">
        <f t="shared" si="24"/>
        <v>0</v>
      </c>
      <c r="AN27" s="44">
        <f t="shared" si="25"/>
        <v>0</v>
      </c>
      <c r="AO27" s="44">
        <f t="shared" si="26"/>
        <v>0</v>
      </c>
    </row>
    <row r="28" spans="1:41" ht="16.2" customHeight="1">
      <c r="A28" s="13">
        <v>13091</v>
      </c>
      <c r="B28" s="14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>
        <f>SUMIF(Jun!$A:$A,TB!$A28,Jun!$H:$H)</f>
        <v>0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177">
        <f>SUMIF(Dec!$A:$A,TB!$A28,Dec!$H:$H)</f>
        <v>0</v>
      </c>
      <c r="O28" s="190"/>
      <c r="P28" s="190"/>
      <c r="Q28" s="182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5"/>
        <v>0</v>
      </c>
      <c r="AE28" s="44">
        <f t="shared" si="16"/>
        <v>0</v>
      </c>
      <c r="AF28" s="44">
        <f t="shared" si="17"/>
        <v>0</v>
      </c>
      <c r="AG28" s="44">
        <f t="shared" si="18"/>
        <v>0</v>
      </c>
      <c r="AH28" s="44">
        <f t="shared" si="19"/>
        <v>0</v>
      </c>
      <c r="AI28" s="44">
        <f t="shared" si="20"/>
        <v>0</v>
      </c>
      <c r="AJ28" s="44">
        <f t="shared" si="21"/>
        <v>0</v>
      </c>
      <c r="AK28" s="44">
        <f t="shared" si="22"/>
        <v>0</v>
      </c>
      <c r="AL28" s="44">
        <f t="shared" si="23"/>
        <v>0</v>
      </c>
      <c r="AM28" s="44">
        <f t="shared" si="24"/>
        <v>0</v>
      </c>
      <c r="AN28" s="44">
        <f t="shared" si="25"/>
        <v>0</v>
      </c>
      <c r="AO28" s="44">
        <f t="shared" si="26"/>
        <v>0</v>
      </c>
    </row>
    <row r="29" spans="1:41" ht="16.2" customHeight="1">
      <c r="A29" s="13">
        <v>13101</v>
      </c>
      <c r="B29" s="14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>
        <f>SUMIF(Jun!$A:$A,TB!$A29,Jun!$H:$H)</f>
        <v>0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177">
        <f>SUMIF(Dec!$A:$A,TB!$A29,Dec!$H:$H)</f>
        <v>0</v>
      </c>
      <c r="O29" s="190"/>
      <c r="P29" s="190"/>
      <c r="Q29" s="182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5"/>
        <v>0</v>
      </c>
      <c r="AE29" s="44">
        <f t="shared" si="16"/>
        <v>0</v>
      </c>
      <c r="AF29" s="44">
        <f t="shared" si="17"/>
        <v>0</v>
      </c>
      <c r="AG29" s="44">
        <f t="shared" si="18"/>
        <v>0</v>
      </c>
      <c r="AH29" s="44">
        <f t="shared" si="19"/>
        <v>0</v>
      </c>
      <c r="AI29" s="44">
        <f t="shared" si="20"/>
        <v>0</v>
      </c>
      <c r="AJ29" s="44">
        <f t="shared" si="21"/>
        <v>0</v>
      </c>
      <c r="AK29" s="44">
        <f t="shared" si="22"/>
        <v>0</v>
      </c>
      <c r="AL29" s="44">
        <f t="shared" si="23"/>
        <v>0</v>
      </c>
      <c r="AM29" s="44">
        <f t="shared" si="24"/>
        <v>0</v>
      </c>
      <c r="AN29" s="44">
        <f t="shared" si="25"/>
        <v>0</v>
      </c>
      <c r="AO29" s="44">
        <f t="shared" si="26"/>
        <v>0</v>
      </c>
    </row>
    <row r="30" spans="1:41" ht="16.2" customHeight="1">
      <c r="A30" s="13">
        <v>13111</v>
      </c>
      <c r="B30" s="14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>
        <f>SUMIF(Jun!$A:$A,TB!$A30,Jun!$H:$H)</f>
        <v>0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177">
        <f>SUMIF(Dec!$A:$A,TB!$A30,Dec!$H:$H)</f>
        <v>0</v>
      </c>
      <c r="O30" s="190"/>
      <c r="P30" s="190"/>
      <c r="Q30" s="182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5"/>
        <v>0</v>
      </c>
      <c r="AE30" s="44">
        <f t="shared" si="16"/>
        <v>0</v>
      </c>
      <c r="AF30" s="44">
        <f t="shared" si="17"/>
        <v>0</v>
      </c>
      <c r="AG30" s="44">
        <f t="shared" si="18"/>
        <v>0</v>
      </c>
      <c r="AH30" s="44">
        <f t="shared" si="19"/>
        <v>0</v>
      </c>
      <c r="AI30" s="44">
        <f t="shared" si="20"/>
        <v>0</v>
      </c>
      <c r="AJ30" s="44">
        <f t="shared" si="21"/>
        <v>0</v>
      </c>
      <c r="AK30" s="44">
        <f t="shared" si="22"/>
        <v>0</v>
      </c>
      <c r="AL30" s="44">
        <f t="shared" si="23"/>
        <v>0</v>
      </c>
      <c r="AM30" s="44">
        <f t="shared" si="24"/>
        <v>0</v>
      </c>
      <c r="AN30" s="44">
        <f t="shared" si="25"/>
        <v>0</v>
      </c>
      <c r="AO30" s="44">
        <f t="shared" si="26"/>
        <v>0</v>
      </c>
    </row>
    <row r="31" spans="1:41" ht="16.2" customHeight="1">
      <c r="A31" s="13">
        <v>13112</v>
      </c>
      <c r="B31" s="14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>
        <f>SUMIF(Jun!$A:$A,TB!$A31,Jun!$H:$H)</f>
        <v>0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177">
        <f>SUMIF(Dec!$A:$A,TB!$A31,Dec!$H:$H)</f>
        <v>0</v>
      </c>
      <c r="O31" s="190"/>
      <c r="P31" s="190"/>
      <c r="Q31" s="182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5"/>
        <v>0</v>
      </c>
      <c r="AE31" s="44">
        <f t="shared" si="16"/>
        <v>0</v>
      </c>
      <c r="AF31" s="44">
        <f t="shared" si="17"/>
        <v>0</v>
      </c>
      <c r="AG31" s="44">
        <f t="shared" si="18"/>
        <v>0</v>
      </c>
      <c r="AH31" s="44">
        <f t="shared" si="19"/>
        <v>0</v>
      </c>
      <c r="AI31" s="44">
        <f t="shared" si="20"/>
        <v>0</v>
      </c>
      <c r="AJ31" s="44">
        <f t="shared" si="21"/>
        <v>0</v>
      </c>
      <c r="AK31" s="44">
        <f t="shared" si="22"/>
        <v>0</v>
      </c>
      <c r="AL31" s="44">
        <f t="shared" si="23"/>
        <v>0</v>
      </c>
      <c r="AM31" s="44">
        <f t="shared" si="24"/>
        <v>0</v>
      </c>
      <c r="AN31" s="44">
        <f t="shared" si="25"/>
        <v>0</v>
      </c>
      <c r="AO31" s="44">
        <f t="shared" si="26"/>
        <v>0</v>
      </c>
    </row>
    <row r="32" spans="1:41" ht="16.2" customHeight="1">
      <c r="A32" s="13">
        <v>13113</v>
      </c>
      <c r="B32" s="14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>
        <f>SUMIF(Jun!$A:$A,TB!$A32,Jun!$H:$H)</f>
        <v>0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177">
        <f>SUMIF(Dec!$A:$A,TB!$A32,Dec!$H:$H)</f>
        <v>0</v>
      </c>
      <c r="O32" s="190"/>
      <c r="P32" s="190"/>
      <c r="Q32" s="182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5"/>
        <v>0</v>
      </c>
      <c r="AE32" s="44">
        <f t="shared" si="16"/>
        <v>0</v>
      </c>
      <c r="AF32" s="44">
        <f t="shared" si="17"/>
        <v>0</v>
      </c>
      <c r="AG32" s="44">
        <f t="shared" si="18"/>
        <v>0</v>
      </c>
      <c r="AH32" s="44">
        <f t="shared" si="19"/>
        <v>0</v>
      </c>
      <c r="AI32" s="44">
        <f t="shared" si="20"/>
        <v>0</v>
      </c>
      <c r="AJ32" s="44">
        <f t="shared" si="21"/>
        <v>0</v>
      </c>
      <c r="AK32" s="44">
        <f t="shared" si="22"/>
        <v>0</v>
      </c>
      <c r="AL32" s="44">
        <f t="shared" si="23"/>
        <v>0</v>
      </c>
      <c r="AM32" s="44">
        <f t="shared" si="24"/>
        <v>0</v>
      </c>
      <c r="AN32" s="44">
        <f t="shared" si="25"/>
        <v>0</v>
      </c>
      <c r="AO32" s="44">
        <f t="shared" si="26"/>
        <v>0</v>
      </c>
    </row>
    <row r="33" spans="1:41" ht="16.2" customHeight="1">
      <c r="A33" s="13">
        <v>13114</v>
      </c>
      <c r="B33" s="14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>
        <f>SUMIF(Jun!$A:$A,TB!$A33,Jun!$H:$H)</f>
        <v>0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177">
        <f>SUMIF(Dec!$A:$A,TB!$A33,Dec!$H:$H)</f>
        <v>0</v>
      </c>
      <c r="O33" s="190"/>
      <c r="P33" s="190"/>
      <c r="Q33" s="182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5"/>
        <v>0</v>
      </c>
      <c r="AE33" s="44">
        <f t="shared" si="16"/>
        <v>0</v>
      </c>
      <c r="AF33" s="44">
        <f t="shared" si="17"/>
        <v>0</v>
      </c>
      <c r="AG33" s="44">
        <f t="shared" si="18"/>
        <v>0</v>
      </c>
      <c r="AH33" s="44">
        <f t="shared" si="19"/>
        <v>0</v>
      </c>
      <c r="AI33" s="44">
        <f t="shared" si="20"/>
        <v>0</v>
      </c>
      <c r="AJ33" s="44">
        <f t="shared" si="21"/>
        <v>0</v>
      </c>
      <c r="AK33" s="44">
        <f t="shared" si="22"/>
        <v>0</v>
      </c>
      <c r="AL33" s="44">
        <f t="shared" si="23"/>
        <v>0</v>
      </c>
      <c r="AM33" s="44">
        <f t="shared" si="24"/>
        <v>0</v>
      </c>
      <c r="AN33" s="44">
        <f t="shared" si="25"/>
        <v>0</v>
      </c>
      <c r="AO33" s="44">
        <f t="shared" si="26"/>
        <v>0</v>
      </c>
    </row>
    <row r="34" spans="1:41" ht="16.2" customHeight="1">
      <c r="A34" s="13">
        <v>13115</v>
      </c>
      <c r="B34" s="14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>
        <f>SUMIF(Jun!$A:$A,TB!$A34,Jun!$H:$H)</f>
        <v>0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177">
        <f>SUMIF(Dec!$A:$A,TB!$A34,Dec!$H:$H)</f>
        <v>0</v>
      </c>
      <c r="O34" s="190"/>
      <c r="P34" s="190"/>
      <c r="Q34" s="182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5"/>
        <v>0</v>
      </c>
      <c r="AE34" s="44">
        <f t="shared" si="16"/>
        <v>0</v>
      </c>
      <c r="AF34" s="44">
        <f t="shared" si="17"/>
        <v>0</v>
      </c>
      <c r="AG34" s="44">
        <f t="shared" si="18"/>
        <v>0</v>
      </c>
      <c r="AH34" s="44">
        <f t="shared" si="19"/>
        <v>0</v>
      </c>
      <c r="AI34" s="44">
        <f t="shared" si="20"/>
        <v>0</v>
      </c>
      <c r="AJ34" s="44">
        <f t="shared" si="21"/>
        <v>0</v>
      </c>
      <c r="AK34" s="44">
        <f t="shared" si="22"/>
        <v>0</v>
      </c>
      <c r="AL34" s="44">
        <f t="shared" si="23"/>
        <v>0</v>
      </c>
      <c r="AM34" s="44">
        <f t="shared" si="24"/>
        <v>0</v>
      </c>
      <c r="AN34" s="44">
        <f t="shared" si="25"/>
        <v>0</v>
      </c>
      <c r="AO34" s="44">
        <f t="shared" si="26"/>
        <v>0</v>
      </c>
    </row>
    <row r="35" spans="1:41" ht="16.2" customHeight="1">
      <c r="A35" s="13">
        <v>13116</v>
      </c>
      <c r="B35" s="14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>
        <f>SUMIF(Jun!$A:$A,TB!$A35,Jun!$H:$H)</f>
        <v>0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177">
        <f>SUMIF(Dec!$A:$A,TB!$A35,Dec!$H:$H)</f>
        <v>0</v>
      </c>
      <c r="O35" s="190"/>
      <c r="P35" s="190"/>
      <c r="Q35" s="182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5"/>
        <v>0</v>
      </c>
      <c r="AE35" s="44">
        <f t="shared" si="16"/>
        <v>0</v>
      </c>
      <c r="AF35" s="44">
        <f t="shared" si="17"/>
        <v>0</v>
      </c>
      <c r="AG35" s="44">
        <f t="shared" si="18"/>
        <v>0</v>
      </c>
      <c r="AH35" s="44">
        <f t="shared" si="19"/>
        <v>0</v>
      </c>
      <c r="AI35" s="44">
        <f t="shared" si="20"/>
        <v>0</v>
      </c>
      <c r="AJ35" s="44">
        <f t="shared" si="21"/>
        <v>0</v>
      </c>
      <c r="AK35" s="44">
        <f t="shared" si="22"/>
        <v>0</v>
      </c>
      <c r="AL35" s="44">
        <f t="shared" si="23"/>
        <v>0</v>
      </c>
      <c r="AM35" s="44">
        <f t="shared" si="24"/>
        <v>0</v>
      </c>
      <c r="AN35" s="44">
        <f t="shared" si="25"/>
        <v>0</v>
      </c>
      <c r="AO35" s="44">
        <f t="shared" si="26"/>
        <v>0</v>
      </c>
    </row>
    <row r="36" spans="1:41" ht="16.2" customHeight="1">
      <c r="A36" s="13">
        <v>13117</v>
      </c>
      <c r="B36" s="14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>
        <f>SUMIF(Jun!$A:$A,TB!$A36,Jun!$H:$H)</f>
        <v>0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177">
        <f>SUMIF(Dec!$A:$A,TB!$A36,Dec!$H:$H)</f>
        <v>0</v>
      </c>
      <c r="O36" s="190"/>
      <c r="P36" s="190"/>
      <c r="Q36" s="182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5"/>
        <v>0</v>
      </c>
      <c r="AE36" s="44">
        <f t="shared" si="16"/>
        <v>0</v>
      </c>
      <c r="AF36" s="44">
        <f t="shared" si="17"/>
        <v>0</v>
      </c>
      <c r="AG36" s="44">
        <f t="shared" si="18"/>
        <v>0</v>
      </c>
      <c r="AH36" s="44">
        <f t="shared" si="19"/>
        <v>0</v>
      </c>
      <c r="AI36" s="44">
        <f t="shared" si="20"/>
        <v>0</v>
      </c>
      <c r="AJ36" s="44">
        <f t="shared" si="21"/>
        <v>0</v>
      </c>
      <c r="AK36" s="44">
        <f t="shared" si="22"/>
        <v>0</v>
      </c>
      <c r="AL36" s="44">
        <f t="shared" si="23"/>
        <v>0</v>
      </c>
      <c r="AM36" s="44">
        <f t="shared" si="24"/>
        <v>0</v>
      </c>
      <c r="AN36" s="44">
        <f t="shared" si="25"/>
        <v>0</v>
      </c>
      <c r="AO36" s="44">
        <f t="shared" si="26"/>
        <v>0</v>
      </c>
    </row>
    <row r="37" spans="1:41" ht="16.2" customHeight="1">
      <c r="A37" s="13">
        <v>13118</v>
      </c>
      <c r="B37" s="14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>
        <f>SUMIF(Jun!$A:$A,TB!$A37,Jun!$H:$H)</f>
        <v>0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177">
        <f>SUMIF(Dec!$A:$A,TB!$A37,Dec!$H:$H)</f>
        <v>0</v>
      </c>
      <c r="O37" s="190"/>
      <c r="P37" s="190"/>
      <c r="Q37" s="182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5"/>
        <v>0</v>
      </c>
      <c r="AE37" s="44">
        <f t="shared" si="16"/>
        <v>0</v>
      </c>
      <c r="AF37" s="44">
        <f t="shared" si="17"/>
        <v>0</v>
      </c>
      <c r="AG37" s="44">
        <f t="shared" si="18"/>
        <v>0</v>
      </c>
      <c r="AH37" s="44">
        <f t="shared" si="19"/>
        <v>0</v>
      </c>
      <c r="AI37" s="44">
        <f t="shared" si="20"/>
        <v>0</v>
      </c>
      <c r="AJ37" s="44">
        <f t="shared" si="21"/>
        <v>0</v>
      </c>
      <c r="AK37" s="44">
        <f t="shared" si="22"/>
        <v>0</v>
      </c>
      <c r="AL37" s="44">
        <f t="shared" si="23"/>
        <v>0</v>
      </c>
      <c r="AM37" s="44">
        <f t="shared" si="24"/>
        <v>0</v>
      </c>
      <c r="AN37" s="44">
        <f t="shared" si="25"/>
        <v>0</v>
      </c>
      <c r="AO37" s="44">
        <f t="shared" si="26"/>
        <v>0</v>
      </c>
    </row>
    <row r="38" spans="1:41" ht="16.2" customHeight="1">
      <c r="A38" s="13">
        <v>13121</v>
      </c>
      <c r="B38" s="14" t="s">
        <v>122</v>
      </c>
      <c r="C38" s="44">
        <f>SUMIF(Jan!$A:$A,TB!$A38,Jan!$H:$H)</f>
        <v>0</v>
      </c>
      <c r="D38" s="44">
        <f>SUMIF(Feb!$A:$A,TB!$A38,Feb!$H:$H)</f>
        <v>0</v>
      </c>
      <c r="E38" s="44">
        <f>SUMIF(Mar!$A:$A,TB!$A38,Mar!$H:$H)</f>
        <v>0</v>
      </c>
      <c r="F38" s="44">
        <f>SUMIF(Apr!$A:$A,TB!$A38,Apr!$H:$H)</f>
        <v>0</v>
      </c>
      <c r="G38" s="44">
        <f>SUMIF(May!$A:$A,TB!$A38,May!$H:$H)</f>
        <v>0</v>
      </c>
      <c r="H38" s="44">
        <f>SUMIF(Jun!$A:$A,TB!$A38,Jun!$H:$H)</f>
        <v>0</v>
      </c>
      <c r="I38" s="44">
        <f>SUMIF(Jul!$A:$A,TB!$A38,Jul!$H:$H)</f>
        <v>0</v>
      </c>
      <c r="J38" s="44">
        <f>SUMIF(Aug!$A:$A,TB!$A38,Aug!$H:$H)</f>
        <v>0</v>
      </c>
      <c r="K38" s="44">
        <f>SUMIF(Sep!$A:$A,TB!$A38,Sep!$H:$H)</f>
        <v>0</v>
      </c>
      <c r="L38" s="44">
        <f>SUMIF(Oct!$A:$A,TB!$A38,Oct!$H:$H)</f>
        <v>0</v>
      </c>
      <c r="M38" s="44">
        <f>SUMIF(Nov!$A:$A,TB!$A38,Nov!$H:$H)</f>
        <v>0</v>
      </c>
      <c r="N38" s="177">
        <f>SUMIF(Dec!$A:$A,TB!$A38,Dec!$H:$H)</f>
        <v>0</v>
      </c>
      <c r="O38" s="190"/>
      <c r="P38" s="190"/>
      <c r="Q38" s="182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D38" s="44">
        <f t="shared" si="15"/>
        <v>0</v>
      </c>
      <c r="AE38" s="44">
        <f t="shared" si="16"/>
        <v>0</v>
      </c>
      <c r="AF38" s="44">
        <f t="shared" si="17"/>
        <v>0</v>
      </c>
      <c r="AG38" s="44">
        <f t="shared" si="18"/>
        <v>0</v>
      </c>
      <c r="AH38" s="44">
        <f t="shared" si="19"/>
        <v>0</v>
      </c>
      <c r="AI38" s="44">
        <f t="shared" si="20"/>
        <v>0</v>
      </c>
      <c r="AJ38" s="44">
        <f t="shared" si="21"/>
        <v>0</v>
      </c>
      <c r="AK38" s="44">
        <f t="shared" si="22"/>
        <v>0</v>
      </c>
      <c r="AL38" s="44">
        <f t="shared" si="23"/>
        <v>0</v>
      </c>
      <c r="AM38" s="44">
        <f t="shared" si="24"/>
        <v>0</v>
      </c>
      <c r="AN38" s="44">
        <f t="shared" si="25"/>
        <v>0</v>
      </c>
      <c r="AO38" s="44">
        <f t="shared" si="26"/>
        <v>0</v>
      </c>
    </row>
    <row r="39" spans="1:41" ht="16.2" customHeight="1">
      <c r="A39" s="13">
        <v>13131</v>
      </c>
      <c r="B39" s="14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>
        <f>SUMIF(Jun!$A:$A,TB!$A39,Jun!$H:$H)</f>
        <v>0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177">
        <f>SUMIF(Dec!$A:$A,TB!$A39,Dec!$H:$H)</f>
        <v>0</v>
      </c>
      <c r="O39" s="190"/>
      <c r="P39" s="190"/>
      <c r="Q39" s="182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15"/>
        <v>0</v>
      </c>
      <c r="AE39" s="44">
        <f t="shared" si="16"/>
        <v>0</v>
      </c>
      <c r="AF39" s="44">
        <f t="shared" si="17"/>
        <v>0</v>
      </c>
      <c r="AG39" s="44">
        <f t="shared" si="18"/>
        <v>0</v>
      </c>
      <c r="AH39" s="44">
        <f t="shared" si="19"/>
        <v>0</v>
      </c>
      <c r="AI39" s="44">
        <f t="shared" si="20"/>
        <v>0</v>
      </c>
      <c r="AJ39" s="44">
        <f t="shared" si="21"/>
        <v>0</v>
      </c>
      <c r="AK39" s="44">
        <f t="shared" si="22"/>
        <v>0</v>
      </c>
      <c r="AL39" s="44">
        <f t="shared" si="23"/>
        <v>0</v>
      </c>
      <c r="AM39" s="44">
        <f t="shared" si="24"/>
        <v>0</v>
      </c>
      <c r="AN39" s="44">
        <f t="shared" si="25"/>
        <v>0</v>
      </c>
      <c r="AO39" s="44">
        <f t="shared" si="26"/>
        <v>0</v>
      </c>
    </row>
    <row r="40" spans="1:41" ht="16.2" customHeight="1">
      <c r="A40" s="13">
        <v>13132</v>
      </c>
      <c r="B40" s="14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>
        <f>SUMIF(Jun!$A:$A,TB!$A40,Jun!$H:$H)</f>
        <v>0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177">
        <f>SUMIF(Dec!$A:$A,TB!$A40,Dec!$H:$H)</f>
        <v>0</v>
      </c>
      <c r="O40" s="190"/>
      <c r="P40" s="190"/>
      <c r="Q40" s="182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15"/>
        <v>0</v>
      </c>
      <c r="AE40" s="44">
        <f t="shared" si="16"/>
        <v>0</v>
      </c>
      <c r="AF40" s="44">
        <f t="shared" si="17"/>
        <v>0</v>
      </c>
      <c r="AG40" s="44">
        <f t="shared" si="18"/>
        <v>0</v>
      </c>
      <c r="AH40" s="44">
        <f t="shared" si="19"/>
        <v>0</v>
      </c>
      <c r="AI40" s="44">
        <f t="shared" si="20"/>
        <v>0</v>
      </c>
      <c r="AJ40" s="44">
        <f t="shared" si="21"/>
        <v>0</v>
      </c>
      <c r="AK40" s="44">
        <f t="shared" si="22"/>
        <v>0</v>
      </c>
      <c r="AL40" s="44">
        <f t="shared" si="23"/>
        <v>0</v>
      </c>
      <c r="AM40" s="44">
        <f t="shared" si="24"/>
        <v>0</v>
      </c>
      <c r="AN40" s="44">
        <f t="shared" si="25"/>
        <v>0</v>
      </c>
      <c r="AO40" s="44">
        <f t="shared" si="26"/>
        <v>0</v>
      </c>
    </row>
    <row r="41" spans="1:41" ht="16.2" customHeight="1">
      <c r="A41" s="13">
        <v>13133</v>
      </c>
      <c r="B41" s="14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>
        <f>SUMIF(Jun!$A:$A,TB!$A41,Jun!$H:$H)</f>
        <v>0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177">
        <f>SUMIF(Dec!$A:$A,TB!$A41,Dec!$H:$H)</f>
        <v>0</v>
      </c>
      <c r="O41" s="190"/>
      <c r="P41" s="190"/>
      <c r="Q41" s="182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15"/>
        <v>0</v>
      </c>
      <c r="AE41" s="44">
        <f t="shared" si="16"/>
        <v>0</v>
      </c>
      <c r="AF41" s="44">
        <f t="shared" si="17"/>
        <v>0</v>
      </c>
      <c r="AG41" s="44">
        <f t="shared" si="18"/>
        <v>0</v>
      </c>
      <c r="AH41" s="44">
        <f t="shared" si="19"/>
        <v>0</v>
      </c>
      <c r="AI41" s="44">
        <f t="shared" si="20"/>
        <v>0</v>
      </c>
      <c r="AJ41" s="44">
        <f t="shared" si="21"/>
        <v>0</v>
      </c>
      <c r="AK41" s="44">
        <f t="shared" si="22"/>
        <v>0</v>
      </c>
      <c r="AL41" s="44">
        <f t="shared" si="23"/>
        <v>0</v>
      </c>
      <c r="AM41" s="44">
        <f t="shared" si="24"/>
        <v>0</v>
      </c>
      <c r="AN41" s="44">
        <f t="shared" si="25"/>
        <v>0</v>
      </c>
      <c r="AO41" s="44">
        <f t="shared" si="26"/>
        <v>0</v>
      </c>
    </row>
    <row r="42" spans="1:41" ht="16.2" customHeight="1">
      <c r="A42" s="13">
        <v>13134</v>
      </c>
      <c r="B42" s="14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>
        <f>SUMIF(Jun!$A:$A,TB!$A42,Jun!$H:$H)</f>
        <v>0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177">
        <f>SUMIF(Dec!$A:$A,TB!$A42,Dec!$H:$H)</f>
        <v>0</v>
      </c>
      <c r="O42" s="190"/>
      <c r="P42" s="190"/>
      <c r="Q42" s="182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15"/>
        <v>0</v>
      </c>
      <c r="AE42" s="44">
        <f t="shared" si="16"/>
        <v>0</v>
      </c>
      <c r="AF42" s="44">
        <f t="shared" si="17"/>
        <v>0</v>
      </c>
      <c r="AG42" s="44">
        <f t="shared" si="18"/>
        <v>0</v>
      </c>
      <c r="AH42" s="44">
        <f t="shared" si="19"/>
        <v>0</v>
      </c>
      <c r="AI42" s="44">
        <f t="shared" si="20"/>
        <v>0</v>
      </c>
      <c r="AJ42" s="44">
        <f t="shared" si="21"/>
        <v>0</v>
      </c>
      <c r="AK42" s="44">
        <f t="shared" si="22"/>
        <v>0</v>
      </c>
      <c r="AL42" s="44">
        <f t="shared" si="23"/>
        <v>0</v>
      </c>
      <c r="AM42" s="44">
        <f t="shared" si="24"/>
        <v>0</v>
      </c>
      <c r="AN42" s="44">
        <f t="shared" si="25"/>
        <v>0</v>
      </c>
      <c r="AO42" s="44">
        <f t="shared" si="26"/>
        <v>0</v>
      </c>
    </row>
    <row r="43" spans="1:41" ht="16.2" customHeight="1">
      <c r="A43" s="13">
        <v>13135</v>
      </c>
      <c r="B43" s="14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>
        <f>SUMIF(Jun!$A:$A,TB!$A43,Jun!$H:$H)</f>
        <v>0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177">
        <f>SUMIF(Dec!$A:$A,TB!$A43,Dec!$H:$H)</f>
        <v>0</v>
      </c>
      <c r="O43" s="190"/>
      <c r="P43" s="190"/>
      <c r="Q43" s="182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15"/>
        <v>0</v>
      </c>
      <c r="AE43" s="44">
        <f t="shared" si="16"/>
        <v>0</v>
      </c>
      <c r="AF43" s="44">
        <f t="shared" si="17"/>
        <v>0</v>
      </c>
      <c r="AG43" s="44">
        <f t="shared" si="18"/>
        <v>0</v>
      </c>
      <c r="AH43" s="44">
        <f t="shared" si="19"/>
        <v>0</v>
      </c>
      <c r="AI43" s="44">
        <f t="shared" si="20"/>
        <v>0</v>
      </c>
      <c r="AJ43" s="44">
        <f t="shared" si="21"/>
        <v>0</v>
      </c>
      <c r="AK43" s="44">
        <f t="shared" si="22"/>
        <v>0</v>
      </c>
      <c r="AL43" s="44">
        <f t="shared" si="23"/>
        <v>0</v>
      </c>
      <c r="AM43" s="44">
        <f t="shared" si="24"/>
        <v>0</v>
      </c>
      <c r="AN43" s="44">
        <f t="shared" si="25"/>
        <v>0</v>
      </c>
      <c r="AO43" s="44">
        <f t="shared" si="26"/>
        <v>0</v>
      </c>
    </row>
    <row r="44" spans="1:41" ht="16.2" customHeight="1">
      <c r="A44" s="13">
        <v>13136</v>
      </c>
      <c r="B44" s="14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>
        <f>SUMIF(Jun!$A:$A,TB!$A44,Jun!$H:$H)</f>
        <v>0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177">
        <f>SUMIF(Dec!$A:$A,TB!$A44,Dec!$H:$H)</f>
        <v>0</v>
      </c>
      <c r="O44" s="190"/>
      <c r="P44" s="190"/>
      <c r="Q44" s="182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15"/>
        <v>0</v>
      </c>
      <c r="AE44" s="44">
        <f t="shared" si="16"/>
        <v>0</v>
      </c>
      <c r="AF44" s="44">
        <f t="shared" si="17"/>
        <v>0</v>
      </c>
      <c r="AG44" s="44">
        <f t="shared" si="18"/>
        <v>0</v>
      </c>
      <c r="AH44" s="44">
        <f t="shared" si="19"/>
        <v>0</v>
      </c>
      <c r="AI44" s="44">
        <f t="shared" si="20"/>
        <v>0</v>
      </c>
      <c r="AJ44" s="44">
        <f t="shared" si="21"/>
        <v>0</v>
      </c>
      <c r="AK44" s="44">
        <f t="shared" si="22"/>
        <v>0</v>
      </c>
      <c r="AL44" s="44">
        <f t="shared" si="23"/>
        <v>0</v>
      </c>
      <c r="AM44" s="44">
        <f t="shared" si="24"/>
        <v>0</v>
      </c>
      <c r="AN44" s="44">
        <f t="shared" si="25"/>
        <v>0</v>
      </c>
      <c r="AO44" s="44">
        <f t="shared" si="26"/>
        <v>0</v>
      </c>
    </row>
    <row r="45" spans="1:41" ht="16.2" customHeight="1">
      <c r="A45" s="13">
        <v>13141</v>
      </c>
      <c r="B45" s="14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>
        <f>SUMIF(Jun!$A:$A,TB!$A45,Jun!$H:$H)</f>
        <v>0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177">
        <f>SUMIF(Dec!$A:$A,TB!$A45,Dec!$H:$H)</f>
        <v>0</v>
      </c>
      <c r="O45" s="190"/>
      <c r="P45" s="190"/>
      <c r="Q45" s="182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15"/>
        <v>0</v>
      </c>
      <c r="AE45" s="44">
        <f t="shared" si="16"/>
        <v>0</v>
      </c>
      <c r="AF45" s="44">
        <f t="shared" si="17"/>
        <v>0</v>
      </c>
      <c r="AG45" s="44">
        <f t="shared" si="18"/>
        <v>0</v>
      </c>
      <c r="AH45" s="44">
        <f t="shared" si="19"/>
        <v>0</v>
      </c>
      <c r="AI45" s="44">
        <f t="shared" si="20"/>
        <v>0</v>
      </c>
      <c r="AJ45" s="44">
        <f t="shared" si="21"/>
        <v>0</v>
      </c>
      <c r="AK45" s="44">
        <f t="shared" si="22"/>
        <v>0</v>
      </c>
      <c r="AL45" s="44">
        <f t="shared" si="23"/>
        <v>0</v>
      </c>
      <c r="AM45" s="44">
        <f t="shared" si="24"/>
        <v>0</v>
      </c>
      <c r="AN45" s="44">
        <f t="shared" si="25"/>
        <v>0</v>
      </c>
      <c r="AO45" s="44">
        <f t="shared" si="26"/>
        <v>0</v>
      </c>
    </row>
    <row r="46" spans="1:41" ht="16.2" customHeight="1">
      <c r="A46" s="13">
        <v>13142</v>
      </c>
      <c r="B46" s="14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>
        <f>SUMIF(Jun!$A:$A,TB!$A46,Jun!$H:$H)</f>
        <v>0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177">
        <f>SUMIF(Dec!$A:$A,TB!$A46,Dec!$H:$H)</f>
        <v>0</v>
      </c>
      <c r="O46" s="190"/>
      <c r="P46" s="190"/>
      <c r="Q46" s="182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15"/>
        <v>0</v>
      </c>
      <c r="AE46" s="44">
        <f t="shared" si="16"/>
        <v>0</v>
      </c>
      <c r="AF46" s="44">
        <f t="shared" si="17"/>
        <v>0</v>
      </c>
      <c r="AG46" s="44">
        <f t="shared" si="18"/>
        <v>0</v>
      </c>
      <c r="AH46" s="44">
        <f t="shared" si="19"/>
        <v>0</v>
      </c>
      <c r="AI46" s="44">
        <f t="shared" si="20"/>
        <v>0</v>
      </c>
      <c r="AJ46" s="44">
        <f t="shared" si="21"/>
        <v>0</v>
      </c>
      <c r="AK46" s="44">
        <f t="shared" si="22"/>
        <v>0</v>
      </c>
      <c r="AL46" s="44">
        <f t="shared" si="23"/>
        <v>0</v>
      </c>
      <c r="AM46" s="44">
        <f t="shared" si="24"/>
        <v>0</v>
      </c>
      <c r="AN46" s="44">
        <f t="shared" si="25"/>
        <v>0</v>
      </c>
      <c r="AO46" s="44">
        <f t="shared" si="26"/>
        <v>0</v>
      </c>
    </row>
    <row r="47" spans="1:41" ht="16.2" customHeight="1">
      <c r="A47" s="13">
        <v>13143</v>
      </c>
      <c r="B47" s="14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>
        <f>SUMIF(Jun!$A:$A,TB!$A47,Jun!$H:$H)</f>
        <v>0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177">
        <f>SUMIF(Dec!$A:$A,TB!$A47,Dec!$H:$H)</f>
        <v>0</v>
      </c>
      <c r="O47" s="190"/>
      <c r="P47" s="190"/>
      <c r="Q47" s="182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15"/>
        <v>0</v>
      </c>
      <c r="AE47" s="44">
        <f t="shared" si="16"/>
        <v>0</v>
      </c>
      <c r="AF47" s="44">
        <f t="shared" si="17"/>
        <v>0</v>
      </c>
      <c r="AG47" s="44">
        <f t="shared" si="18"/>
        <v>0</v>
      </c>
      <c r="AH47" s="44">
        <f t="shared" si="19"/>
        <v>0</v>
      </c>
      <c r="AI47" s="44">
        <f t="shared" si="20"/>
        <v>0</v>
      </c>
      <c r="AJ47" s="44">
        <f t="shared" si="21"/>
        <v>0</v>
      </c>
      <c r="AK47" s="44">
        <f t="shared" si="22"/>
        <v>0</v>
      </c>
      <c r="AL47" s="44">
        <f t="shared" si="23"/>
        <v>0</v>
      </c>
      <c r="AM47" s="44">
        <f t="shared" si="24"/>
        <v>0</v>
      </c>
      <c r="AN47" s="44">
        <f t="shared" si="25"/>
        <v>0</v>
      </c>
      <c r="AO47" s="44">
        <f t="shared" si="26"/>
        <v>0</v>
      </c>
    </row>
    <row r="48" spans="1:41" ht="16.2" customHeight="1">
      <c r="A48" s="13">
        <v>13144</v>
      </c>
      <c r="B48" s="14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>
        <f>SUMIF(Jun!$A:$A,TB!$A48,Jun!$H:$H)</f>
        <v>0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177">
        <f>SUMIF(Dec!$A:$A,TB!$A48,Dec!$H:$H)</f>
        <v>0</v>
      </c>
      <c r="O48" s="190"/>
      <c r="P48" s="190"/>
      <c r="Q48" s="182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15"/>
        <v>0</v>
      </c>
      <c r="AE48" s="44">
        <f t="shared" si="16"/>
        <v>0</v>
      </c>
      <c r="AF48" s="44">
        <f t="shared" si="17"/>
        <v>0</v>
      </c>
      <c r="AG48" s="44">
        <f t="shared" si="18"/>
        <v>0</v>
      </c>
      <c r="AH48" s="44">
        <f t="shared" si="19"/>
        <v>0</v>
      </c>
      <c r="AI48" s="44">
        <f t="shared" si="20"/>
        <v>0</v>
      </c>
      <c r="AJ48" s="44">
        <f t="shared" si="21"/>
        <v>0</v>
      </c>
      <c r="AK48" s="44">
        <f t="shared" si="22"/>
        <v>0</v>
      </c>
      <c r="AL48" s="44">
        <f t="shared" si="23"/>
        <v>0</v>
      </c>
      <c r="AM48" s="44">
        <f t="shared" si="24"/>
        <v>0</v>
      </c>
      <c r="AN48" s="44">
        <f t="shared" si="25"/>
        <v>0</v>
      </c>
      <c r="AO48" s="44">
        <f t="shared" si="26"/>
        <v>0</v>
      </c>
    </row>
    <row r="49" spans="1:41" ht="16.2" customHeight="1">
      <c r="A49" s="13">
        <v>13151</v>
      </c>
      <c r="B49" s="14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>
        <f>SUMIF(Jun!$A:$A,TB!$A49,Jun!$H:$H)</f>
        <v>0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177">
        <f>SUMIF(Dec!$A:$A,TB!$A49,Dec!$H:$H)</f>
        <v>0</v>
      </c>
      <c r="O49" s="190"/>
      <c r="P49" s="190"/>
      <c r="Q49" s="182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15"/>
        <v>0</v>
      </c>
      <c r="AE49" s="44">
        <f t="shared" si="16"/>
        <v>0</v>
      </c>
      <c r="AF49" s="44">
        <f t="shared" si="17"/>
        <v>0</v>
      </c>
      <c r="AG49" s="44">
        <f t="shared" si="18"/>
        <v>0</v>
      </c>
      <c r="AH49" s="44">
        <f t="shared" si="19"/>
        <v>0</v>
      </c>
      <c r="AI49" s="44">
        <f t="shared" si="20"/>
        <v>0</v>
      </c>
      <c r="AJ49" s="44">
        <f t="shared" si="21"/>
        <v>0</v>
      </c>
      <c r="AK49" s="44">
        <f t="shared" si="22"/>
        <v>0</v>
      </c>
      <c r="AL49" s="44">
        <f t="shared" si="23"/>
        <v>0</v>
      </c>
      <c r="AM49" s="44">
        <f t="shared" si="24"/>
        <v>0</v>
      </c>
      <c r="AN49" s="44">
        <f t="shared" si="25"/>
        <v>0</v>
      </c>
      <c r="AO49" s="44">
        <f t="shared" si="26"/>
        <v>0</v>
      </c>
    </row>
    <row r="50" spans="1:41" ht="16.2" customHeight="1">
      <c r="A50" s="13">
        <v>13152</v>
      </c>
      <c r="B50" s="14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>
        <f>SUMIF(Jun!$A:$A,TB!$A50,Jun!$H:$H)</f>
        <v>0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177">
        <f>SUMIF(Dec!$A:$A,TB!$A50,Dec!$H:$H)</f>
        <v>0</v>
      </c>
      <c r="O50" s="190"/>
      <c r="P50" s="190"/>
      <c r="Q50" s="182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15"/>
        <v>0</v>
      </c>
      <c r="AE50" s="44">
        <f t="shared" si="16"/>
        <v>0</v>
      </c>
      <c r="AF50" s="44">
        <f t="shared" si="17"/>
        <v>0</v>
      </c>
      <c r="AG50" s="44">
        <f t="shared" si="18"/>
        <v>0</v>
      </c>
      <c r="AH50" s="44">
        <f t="shared" si="19"/>
        <v>0</v>
      </c>
      <c r="AI50" s="44">
        <f t="shared" si="20"/>
        <v>0</v>
      </c>
      <c r="AJ50" s="44">
        <f t="shared" si="21"/>
        <v>0</v>
      </c>
      <c r="AK50" s="44">
        <f t="shared" si="22"/>
        <v>0</v>
      </c>
      <c r="AL50" s="44">
        <f t="shared" si="23"/>
        <v>0</v>
      </c>
      <c r="AM50" s="44">
        <f t="shared" si="24"/>
        <v>0</v>
      </c>
      <c r="AN50" s="44">
        <f t="shared" si="25"/>
        <v>0</v>
      </c>
      <c r="AO50" s="44">
        <f t="shared" si="26"/>
        <v>0</v>
      </c>
    </row>
    <row r="51" spans="1:41" ht="16.2" customHeight="1">
      <c r="A51" s="13">
        <v>13153</v>
      </c>
      <c r="B51" s="14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>
        <f>SUMIF(Jun!$A:$A,TB!$A51,Jun!$H:$H)</f>
        <v>0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177">
        <f>SUMIF(Dec!$A:$A,TB!$A51,Dec!$H:$H)</f>
        <v>0</v>
      </c>
      <c r="O51" s="190"/>
      <c r="P51" s="190"/>
      <c r="Q51" s="182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15"/>
        <v>0</v>
      </c>
      <c r="AE51" s="44">
        <f t="shared" si="16"/>
        <v>0</v>
      </c>
      <c r="AF51" s="44">
        <f t="shared" si="17"/>
        <v>0</v>
      </c>
      <c r="AG51" s="44">
        <f t="shared" si="18"/>
        <v>0</v>
      </c>
      <c r="AH51" s="44">
        <f t="shared" si="19"/>
        <v>0</v>
      </c>
      <c r="AI51" s="44">
        <f t="shared" si="20"/>
        <v>0</v>
      </c>
      <c r="AJ51" s="44">
        <f t="shared" si="21"/>
        <v>0</v>
      </c>
      <c r="AK51" s="44">
        <f t="shared" si="22"/>
        <v>0</v>
      </c>
      <c r="AL51" s="44">
        <f t="shared" si="23"/>
        <v>0</v>
      </c>
      <c r="AM51" s="44">
        <f t="shared" si="24"/>
        <v>0</v>
      </c>
      <c r="AN51" s="44">
        <f t="shared" si="25"/>
        <v>0</v>
      </c>
      <c r="AO51" s="44">
        <f t="shared" si="26"/>
        <v>0</v>
      </c>
    </row>
    <row r="52" spans="1:41" ht="16.2" customHeight="1">
      <c r="A52" s="13">
        <v>13161</v>
      </c>
      <c r="B52" s="14" t="s">
        <v>136</v>
      </c>
      <c r="C52" s="44">
        <f>SUMIF(Jan!$A:$A,TB!$A52,Jan!$H:$H)</f>
        <v>4098102.88</v>
      </c>
      <c r="D52" s="44">
        <f>SUMIF(Feb!$A:$A,TB!$A52,Feb!$H:$H)</f>
        <v>2394160.31</v>
      </c>
      <c r="E52" s="44">
        <f>SUMIF(Mar!$A:$A,TB!$A52,Mar!$H:$H)</f>
        <v>4338054.18</v>
      </c>
      <c r="F52" s="44">
        <f>SUMIF(Apr!$A:$A,TB!$A52,Apr!$H:$H)</f>
        <v>3634869.95</v>
      </c>
      <c r="G52" s="44">
        <f>SUMIF(May!$A:$A,TB!$A52,May!$H:$H)</f>
        <v>6202662.9699999997</v>
      </c>
      <c r="H52" s="44">
        <f>SUMIF(Jun!$A:$A,TB!$A52,Jun!$H:$H)</f>
        <v>8426227.5600000005</v>
      </c>
      <c r="I52" s="44">
        <f>SUMIF(Jul!$A:$A,TB!$A52,Jul!$H:$H)</f>
        <v>8426227.5600000005</v>
      </c>
      <c r="J52" s="44">
        <f>SUMIF(Aug!$A:$A,TB!$A52,Aug!$H:$H)</f>
        <v>8426227.5600000005</v>
      </c>
      <c r="K52" s="44">
        <f>SUMIF(Sep!$A:$A,TB!$A52,Sep!$H:$H)</f>
        <v>8426227.5600000005</v>
      </c>
      <c r="L52" s="44">
        <f>SUMIF(Oct!$A:$A,TB!$A52,Oct!$H:$H)</f>
        <v>8426227.5600000005</v>
      </c>
      <c r="M52" s="44">
        <f>SUMIF(Nov!$A:$A,TB!$A52,Nov!$H:$H)</f>
        <v>8426227.5600000005</v>
      </c>
      <c r="N52" s="177">
        <f>SUMIF(Dec!$A:$A,TB!$A52,Dec!$H:$H)</f>
        <v>8426227.5600000005</v>
      </c>
      <c r="O52" s="190"/>
      <c r="P52" s="190"/>
      <c r="Q52" s="182">
        <v>4819408.8600000003</v>
      </c>
      <c r="R52" s="44">
        <v>6202473.4500000002</v>
      </c>
      <c r="S52" s="44">
        <v>8113434.8200000003</v>
      </c>
      <c r="T52" s="44">
        <v>9117369.0899999999</v>
      </c>
      <c r="U52" s="44">
        <v>6830135.3099999996</v>
      </c>
      <c r="V52" s="44">
        <v>5159890.5999999996</v>
      </c>
      <c r="W52" s="44">
        <v>1619013.06</v>
      </c>
      <c r="X52" s="44">
        <v>3523156.64</v>
      </c>
      <c r="Y52" s="44">
        <v>3055399.92</v>
      </c>
      <c r="Z52" s="44">
        <v>1303557.3400000001</v>
      </c>
      <c r="AA52" s="44">
        <v>1842362.37</v>
      </c>
      <c r="AB52" s="44">
        <v>1779815.28</v>
      </c>
      <c r="AD52" s="44">
        <f t="shared" si="15"/>
        <v>18047225.460000001</v>
      </c>
      <c r="AE52" s="44">
        <f t="shared" si="16"/>
        <v>10468465.960000001</v>
      </c>
      <c r="AF52" s="44">
        <f t="shared" si="17"/>
        <v>18937341.719999999</v>
      </c>
      <c r="AG52" s="44">
        <f t="shared" si="18"/>
        <v>15852031.34</v>
      </c>
      <c r="AH52" s="44">
        <f t="shared" si="19"/>
        <v>26877379.18</v>
      </c>
      <c r="AI52" s="44">
        <f t="shared" si="20"/>
        <v>36265640.799999997</v>
      </c>
      <c r="AJ52" s="44">
        <f t="shared" si="21"/>
        <v>36265640.799999997</v>
      </c>
      <c r="AK52" s="44">
        <f t="shared" si="22"/>
        <v>36265640.799999997</v>
      </c>
      <c r="AL52" s="44">
        <f t="shared" si="23"/>
        <v>36265640.799999997</v>
      </c>
      <c r="AM52" s="44">
        <f t="shared" si="24"/>
        <v>36265640.799999997</v>
      </c>
      <c r="AN52" s="44">
        <f t="shared" si="25"/>
        <v>36265640.799999997</v>
      </c>
      <c r="AO52" s="44">
        <f t="shared" si="26"/>
        <v>36265640.799999997</v>
      </c>
    </row>
    <row r="53" spans="1:41" ht="16.2" customHeight="1">
      <c r="A53" s="13">
        <v>13162</v>
      </c>
      <c r="B53" s="14" t="s">
        <v>137</v>
      </c>
      <c r="C53" s="44">
        <f>SUMIF(Jan!$A:$A,TB!$A53,Jan!$H:$H)</f>
        <v>212334.11</v>
      </c>
      <c r="D53" s="44">
        <f>SUMIF(Feb!$A:$A,TB!$A53,Feb!$H:$H)</f>
        <v>476129.41</v>
      </c>
      <c r="E53" s="44">
        <f>SUMIF(Mar!$A:$A,TB!$A53,Mar!$H:$H)</f>
        <v>884905.41</v>
      </c>
      <c r="F53" s="44">
        <f>SUMIF(Apr!$A:$A,TB!$A53,Apr!$H:$H)</f>
        <v>799885.91</v>
      </c>
      <c r="G53" s="44">
        <f>SUMIF(May!$A:$A,TB!$A53,May!$H:$H)</f>
        <v>81760.91</v>
      </c>
      <c r="H53" s="44">
        <f>SUMIF(Jun!$A:$A,TB!$A53,Jun!$H:$H)</f>
        <v>405950.91</v>
      </c>
      <c r="I53" s="44">
        <f>SUMIF(Jul!$A:$A,TB!$A53,Jul!$H:$H)</f>
        <v>405950.91</v>
      </c>
      <c r="J53" s="44">
        <f>SUMIF(Aug!$A:$A,TB!$A53,Aug!$H:$H)</f>
        <v>405950.91</v>
      </c>
      <c r="K53" s="44">
        <f>SUMIF(Sep!$A:$A,TB!$A53,Sep!$H:$H)</f>
        <v>405950.91</v>
      </c>
      <c r="L53" s="44">
        <f>SUMIF(Oct!$A:$A,TB!$A53,Oct!$H:$H)</f>
        <v>405950.91</v>
      </c>
      <c r="M53" s="44">
        <f>SUMIF(Nov!$A:$A,TB!$A53,Nov!$H:$H)</f>
        <v>405950.91</v>
      </c>
      <c r="N53" s="177">
        <f>SUMIF(Dec!$A:$A,TB!$A53,Dec!$H:$H)</f>
        <v>405950.91</v>
      </c>
      <c r="O53" s="190"/>
      <c r="P53" s="190"/>
      <c r="Q53" s="182">
        <v>1579008.25</v>
      </c>
      <c r="R53" s="44">
        <v>106161.7</v>
      </c>
      <c r="S53" s="44">
        <v>399754.58</v>
      </c>
      <c r="T53" s="44">
        <v>74108.009999999995</v>
      </c>
      <c r="U53" s="44">
        <v>572154.76</v>
      </c>
      <c r="V53" s="44">
        <v>830408.52</v>
      </c>
      <c r="W53" s="44">
        <v>365145.21</v>
      </c>
      <c r="X53" s="44">
        <v>724869.11</v>
      </c>
      <c r="Y53" s="44">
        <v>82012.11</v>
      </c>
      <c r="Z53" s="44">
        <v>682897.76</v>
      </c>
      <c r="AA53" s="44">
        <v>66023.259999999995</v>
      </c>
      <c r="AB53" s="44">
        <v>100098.76</v>
      </c>
      <c r="AD53" s="44">
        <f t="shared" si="15"/>
        <v>935076.95</v>
      </c>
      <c r="AE53" s="44">
        <f t="shared" si="16"/>
        <v>2081875.85</v>
      </c>
      <c r="AF53" s="44">
        <f t="shared" si="17"/>
        <v>3862966.08</v>
      </c>
      <c r="AG53" s="44">
        <f t="shared" si="18"/>
        <v>3488382.44</v>
      </c>
      <c r="AH53" s="44">
        <f t="shared" si="19"/>
        <v>354286.38</v>
      </c>
      <c r="AI53" s="44">
        <f t="shared" si="20"/>
        <v>1747172.12</v>
      </c>
      <c r="AJ53" s="44">
        <f t="shared" si="21"/>
        <v>1747172.12</v>
      </c>
      <c r="AK53" s="44">
        <f t="shared" si="22"/>
        <v>1747172.12</v>
      </c>
      <c r="AL53" s="44">
        <f t="shared" si="23"/>
        <v>1747172.12</v>
      </c>
      <c r="AM53" s="44">
        <f t="shared" si="24"/>
        <v>1747172.12</v>
      </c>
      <c r="AN53" s="44">
        <f t="shared" si="25"/>
        <v>1747172.12</v>
      </c>
      <c r="AO53" s="44">
        <f t="shared" si="26"/>
        <v>1747172.12</v>
      </c>
    </row>
    <row r="54" spans="1:41" ht="16.2" customHeight="1">
      <c r="A54" s="13">
        <v>13163</v>
      </c>
      <c r="B54" s="14" t="s">
        <v>138</v>
      </c>
      <c r="C54" s="44">
        <f>SUMIF(Jan!$A:$A,TB!$A54,Jan!$H:$H)</f>
        <v>442536.32</v>
      </c>
      <c r="D54" s="44">
        <f>SUMIF(Feb!$A:$A,TB!$A54,Feb!$H:$H)</f>
        <v>1708647.13</v>
      </c>
      <c r="E54" s="44">
        <f>SUMIF(Mar!$A:$A,TB!$A54,Mar!$H:$H)</f>
        <v>3184350.7</v>
      </c>
      <c r="F54" s="44">
        <f>SUMIF(Apr!$A:$A,TB!$A54,Apr!$H:$H)</f>
        <v>1075021.3799999999</v>
      </c>
      <c r="G54" s="44">
        <f>SUMIF(May!$A:$A,TB!$A54,May!$H:$H)</f>
        <v>660361.92000000004</v>
      </c>
      <c r="H54" s="44">
        <f>SUMIF(Jun!$A:$A,TB!$A54,Jun!$H:$H)</f>
        <v>1248231.94</v>
      </c>
      <c r="I54" s="44">
        <f>SUMIF(Jul!$A:$A,TB!$A54,Jul!$H:$H)</f>
        <v>1248231.94</v>
      </c>
      <c r="J54" s="44">
        <f>SUMIF(Aug!$A:$A,TB!$A54,Aug!$H:$H)</f>
        <v>1248231.94</v>
      </c>
      <c r="K54" s="44">
        <f>SUMIF(Sep!$A:$A,TB!$A54,Sep!$H:$H)</f>
        <v>1248231.94</v>
      </c>
      <c r="L54" s="44">
        <f>SUMIF(Oct!$A:$A,TB!$A54,Oct!$H:$H)</f>
        <v>1248231.94</v>
      </c>
      <c r="M54" s="44">
        <f>SUMIF(Nov!$A:$A,TB!$A54,Nov!$H:$H)</f>
        <v>1248231.94</v>
      </c>
      <c r="N54" s="177">
        <f>SUMIF(Dec!$A:$A,TB!$A54,Dec!$H:$H)</f>
        <v>1248231.94</v>
      </c>
      <c r="O54" s="190"/>
      <c r="P54" s="190"/>
      <c r="Q54" s="182">
        <v>1092745.21</v>
      </c>
      <c r="R54" s="44">
        <v>2575560.27</v>
      </c>
      <c r="S54" s="44">
        <v>1952166.55</v>
      </c>
      <c r="T54" s="44">
        <v>4632583.29</v>
      </c>
      <c r="U54" s="44">
        <v>6403358.6100000003</v>
      </c>
      <c r="V54" s="44">
        <v>2358684.06</v>
      </c>
      <c r="W54" s="44">
        <v>2227336.81</v>
      </c>
      <c r="X54" s="44">
        <v>4170456.74</v>
      </c>
      <c r="Y54" s="44">
        <v>4069454.5</v>
      </c>
      <c r="Z54" s="44">
        <v>1547092.71</v>
      </c>
      <c r="AA54" s="44">
        <v>1389702.06</v>
      </c>
      <c r="AB54" s="44">
        <v>263984.90000000002</v>
      </c>
      <c r="AD54" s="44">
        <f t="shared" si="15"/>
        <v>1948841.45</v>
      </c>
      <c r="AE54" s="44">
        <f t="shared" si="16"/>
        <v>7471059.5800000001</v>
      </c>
      <c r="AF54" s="44">
        <f t="shared" si="17"/>
        <v>13900964.550000001</v>
      </c>
      <c r="AG54" s="44">
        <f t="shared" si="18"/>
        <v>4688275.74</v>
      </c>
      <c r="AH54" s="44">
        <f t="shared" si="19"/>
        <v>2861480.27</v>
      </c>
      <c r="AI54" s="44">
        <f t="shared" si="20"/>
        <v>5372265.4500000002</v>
      </c>
      <c r="AJ54" s="44">
        <f t="shared" si="21"/>
        <v>5372265.4500000002</v>
      </c>
      <c r="AK54" s="44">
        <f t="shared" si="22"/>
        <v>5372265.4500000002</v>
      </c>
      <c r="AL54" s="44">
        <f t="shared" si="23"/>
        <v>5372265.4500000002</v>
      </c>
      <c r="AM54" s="44">
        <f t="shared" si="24"/>
        <v>5372265.4500000002</v>
      </c>
      <c r="AN54" s="44">
        <f t="shared" si="25"/>
        <v>5372265.4500000002</v>
      </c>
      <c r="AO54" s="44">
        <f t="shared" si="26"/>
        <v>5372265.4500000002</v>
      </c>
    </row>
    <row r="55" spans="1:41" ht="16.2" customHeight="1">
      <c r="A55" s="13">
        <v>13164</v>
      </c>
      <c r="B55" s="14" t="s">
        <v>139</v>
      </c>
      <c r="C55" s="44">
        <f>SUMIF(Jan!$A:$A,TB!$A55,Jan!$H:$H)</f>
        <v>3296634.04</v>
      </c>
      <c r="D55" s="44">
        <f>SUMIF(Feb!$A:$A,TB!$A55,Feb!$H:$H)</f>
        <v>2686004.52</v>
      </c>
      <c r="E55" s="44">
        <f>SUMIF(Mar!$A:$A,TB!$A55,Mar!$H:$H)</f>
        <v>0</v>
      </c>
      <c r="F55" s="44">
        <f>SUMIF(Apr!$A:$A,TB!$A55,Apr!$H:$H)</f>
        <v>2355430.4300000002</v>
      </c>
      <c r="G55" s="44">
        <f>SUMIF(May!$A:$A,TB!$A55,May!$H:$H)</f>
        <v>5540940.2400000002</v>
      </c>
      <c r="H55" s="44">
        <f>SUMIF(Jun!$A:$A,TB!$A55,Jun!$H:$H)</f>
        <v>657560.82999999996</v>
      </c>
      <c r="I55" s="44">
        <f>SUMIF(Jul!$A:$A,TB!$A55,Jul!$H:$H)</f>
        <v>657560.82999999996</v>
      </c>
      <c r="J55" s="44">
        <f>SUMIF(Aug!$A:$A,TB!$A55,Aug!$H:$H)</f>
        <v>657560.82999999996</v>
      </c>
      <c r="K55" s="44">
        <f>SUMIF(Sep!$A:$A,TB!$A55,Sep!$H:$H)</f>
        <v>657560.82999999996</v>
      </c>
      <c r="L55" s="44">
        <f>SUMIF(Oct!$A:$A,TB!$A55,Oct!$H:$H)</f>
        <v>657560.82999999996</v>
      </c>
      <c r="M55" s="44">
        <f>SUMIF(Nov!$A:$A,TB!$A55,Nov!$H:$H)</f>
        <v>657560.82999999996</v>
      </c>
      <c r="N55" s="177">
        <f>SUMIF(Dec!$A:$A,TB!$A55,Dec!$H:$H)</f>
        <v>657560.82999999996</v>
      </c>
      <c r="O55" s="190"/>
      <c r="P55" s="190"/>
      <c r="Q55" s="182">
        <v>0</v>
      </c>
      <c r="R55" s="44">
        <v>0</v>
      </c>
      <c r="S55" s="44">
        <v>0</v>
      </c>
      <c r="T55" s="44">
        <v>0</v>
      </c>
      <c r="U55" s="44">
        <v>0</v>
      </c>
      <c r="V55" s="44">
        <v>325.83999999999997</v>
      </c>
      <c r="W55" s="44">
        <v>327.14999999999998</v>
      </c>
      <c r="X55" s="44">
        <v>0</v>
      </c>
      <c r="Y55" s="44">
        <v>2327042.88</v>
      </c>
      <c r="Z55" s="44">
        <v>0</v>
      </c>
      <c r="AA55" s="44">
        <v>4580071.71</v>
      </c>
      <c r="AB55" s="44">
        <v>8932571.9000000004</v>
      </c>
      <c r="AD55" s="44">
        <f t="shared" si="15"/>
        <v>14517716.99</v>
      </c>
      <c r="AE55" s="44">
        <f t="shared" si="16"/>
        <v>11744554.76</v>
      </c>
      <c r="AF55" s="44">
        <f t="shared" si="17"/>
        <v>0</v>
      </c>
      <c r="AG55" s="44">
        <f t="shared" si="18"/>
        <v>10272267.65</v>
      </c>
      <c r="AH55" s="44">
        <f t="shared" si="19"/>
        <v>24010002.25</v>
      </c>
      <c r="AI55" s="44">
        <f t="shared" si="20"/>
        <v>2830076.06</v>
      </c>
      <c r="AJ55" s="44">
        <f t="shared" si="21"/>
        <v>2830076.06</v>
      </c>
      <c r="AK55" s="44">
        <f t="shared" si="22"/>
        <v>2830076.06</v>
      </c>
      <c r="AL55" s="44">
        <f t="shared" si="23"/>
        <v>2830076.06</v>
      </c>
      <c r="AM55" s="44">
        <f t="shared" si="24"/>
        <v>2830076.06</v>
      </c>
      <c r="AN55" s="44">
        <f t="shared" si="25"/>
        <v>2830076.06</v>
      </c>
      <c r="AO55" s="44">
        <f t="shared" si="26"/>
        <v>2830076.06</v>
      </c>
    </row>
    <row r="56" spans="1:41" ht="16.2" customHeight="1">
      <c r="A56" s="13">
        <v>13165</v>
      </c>
      <c r="B56" s="14" t="s">
        <v>500</v>
      </c>
      <c r="C56" s="44">
        <f>SUMIF(Jan!$A:$A,TB!$A56,Jan!$H:$H)</f>
        <v>3119916.24</v>
      </c>
      <c r="D56" s="44">
        <f>SUMIF(Feb!$A:$A,TB!$A56,Feb!$H:$H)</f>
        <v>617197.16</v>
      </c>
      <c r="E56" s="44">
        <f>SUMIF(Mar!$A:$A,TB!$A56,Mar!$H:$H)</f>
        <v>327860.40999999997</v>
      </c>
      <c r="F56" s="44">
        <f>SUMIF(Apr!$A:$A,TB!$A56,Apr!$H:$H)</f>
        <v>27673.38</v>
      </c>
      <c r="G56" s="44">
        <f>SUMIF(May!$A:$A,TB!$A56,May!$H:$H)</f>
        <v>791019.97</v>
      </c>
      <c r="H56" s="44">
        <f>SUMIF(Jun!$A:$A,TB!$A56,Jun!$H:$H)</f>
        <v>1411792.49</v>
      </c>
      <c r="I56" s="44">
        <f>SUMIF(Jul!$A:$A,TB!$A56,Jul!$H:$H)</f>
        <v>1411792.49</v>
      </c>
      <c r="J56" s="44">
        <f>SUMIF(Aug!$A:$A,TB!$A56,Aug!$H:$H)</f>
        <v>1411792.49</v>
      </c>
      <c r="K56" s="44">
        <f>SUMIF(Sep!$A:$A,TB!$A56,Sep!$H:$H)</f>
        <v>1411792.49</v>
      </c>
      <c r="L56" s="44">
        <f>SUMIF(Oct!$A:$A,TB!$A56,Oct!$H:$H)</f>
        <v>1411792.49</v>
      </c>
      <c r="M56" s="44">
        <f>SUMIF(Nov!$A:$A,TB!$A56,Nov!$H:$H)</f>
        <v>1411792.49</v>
      </c>
      <c r="N56" s="177">
        <f>SUMIF(Dec!$A:$A,TB!$A56,Dec!$H:$H)</f>
        <v>1411792.49</v>
      </c>
      <c r="O56" s="190"/>
      <c r="P56" s="190"/>
      <c r="Q56" s="182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2359138.13</v>
      </c>
      <c r="AA56" s="44">
        <v>48053.27</v>
      </c>
      <c r="AB56" s="44">
        <v>2060689.62</v>
      </c>
      <c r="AD56" s="44">
        <f t="shared" si="15"/>
        <v>13739487.140000001</v>
      </c>
      <c r="AE56" s="44">
        <f t="shared" si="16"/>
        <v>2698694.58</v>
      </c>
      <c r="AF56" s="44">
        <f t="shared" si="17"/>
        <v>1431241.83</v>
      </c>
      <c r="AG56" s="44">
        <f t="shared" si="18"/>
        <v>120686.38</v>
      </c>
      <c r="AH56" s="44">
        <f t="shared" si="19"/>
        <v>3427647.73</v>
      </c>
      <c r="AI56" s="44">
        <f t="shared" si="20"/>
        <v>6076213.7000000002</v>
      </c>
      <c r="AJ56" s="44">
        <f t="shared" si="21"/>
        <v>6076213.7000000002</v>
      </c>
      <c r="AK56" s="44">
        <f t="shared" si="22"/>
        <v>6076213.7000000002</v>
      </c>
      <c r="AL56" s="44">
        <f t="shared" si="23"/>
        <v>6076213.7000000002</v>
      </c>
      <c r="AM56" s="44">
        <f t="shared" si="24"/>
        <v>6076213.7000000002</v>
      </c>
      <c r="AN56" s="44">
        <f t="shared" si="25"/>
        <v>6076213.7000000002</v>
      </c>
      <c r="AO56" s="44">
        <f t="shared" si="26"/>
        <v>6076213.7000000002</v>
      </c>
    </row>
    <row r="57" spans="1:41" ht="16.2" customHeight="1">
      <c r="A57" s="13">
        <v>13171</v>
      </c>
      <c r="B57" s="14" t="s">
        <v>140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>
        <f>SUMIF(Jun!$A:$A,TB!$A57,Jun!$H:$H)</f>
        <v>0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177">
        <f>SUMIF(Dec!$A:$A,TB!$A57,Dec!$H:$H)</f>
        <v>0</v>
      </c>
      <c r="O57" s="190"/>
      <c r="P57" s="190"/>
      <c r="Q57" s="182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15"/>
        <v>0</v>
      </c>
      <c r="AE57" s="44">
        <f t="shared" si="16"/>
        <v>0</v>
      </c>
      <c r="AF57" s="44">
        <f t="shared" si="17"/>
        <v>0</v>
      </c>
      <c r="AG57" s="44">
        <f t="shared" si="18"/>
        <v>0</v>
      </c>
      <c r="AH57" s="44">
        <f t="shared" si="19"/>
        <v>0</v>
      </c>
      <c r="AI57" s="44">
        <f t="shared" si="20"/>
        <v>0</v>
      </c>
      <c r="AJ57" s="44">
        <f t="shared" si="21"/>
        <v>0</v>
      </c>
      <c r="AK57" s="44">
        <f t="shared" si="22"/>
        <v>0</v>
      </c>
      <c r="AL57" s="44">
        <f t="shared" si="23"/>
        <v>0</v>
      </c>
      <c r="AM57" s="44">
        <f t="shared" si="24"/>
        <v>0</v>
      </c>
      <c r="AN57" s="44">
        <f t="shared" si="25"/>
        <v>0</v>
      </c>
      <c r="AO57" s="44">
        <f t="shared" si="26"/>
        <v>0</v>
      </c>
    </row>
    <row r="58" spans="1:41" ht="16.2" customHeight="1">
      <c r="A58" s="13">
        <v>13172</v>
      </c>
      <c r="B58" s="14" t="s">
        <v>141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>
        <f>SUMIF(Jun!$A:$A,TB!$A58,Jun!$H:$H)</f>
        <v>0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177">
        <f>SUMIF(Dec!$A:$A,TB!$A58,Dec!$H:$H)</f>
        <v>0</v>
      </c>
      <c r="O58" s="190"/>
      <c r="P58" s="190"/>
      <c r="Q58" s="182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15"/>
        <v>0</v>
      </c>
      <c r="AE58" s="44">
        <f t="shared" si="16"/>
        <v>0</v>
      </c>
      <c r="AF58" s="44">
        <f t="shared" si="17"/>
        <v>0</v>
      </c>
      <c r="AG58" s="44">
        <f t="shared" si="18"/>
        <v>0</v>
      </c>
      <c r="AH58" s="44">
        <f t="shared" si="19"/>
        <v>0</v>
      </c>
      <c r="AI58" s="44">
        <f t="shared" si="20"/>
        <v>0</v>
      </c>
      <c r="AJ58" s="44">
        <f t="shared" si="21"/>
        <v>0</v>
      </c>
      <c r="AK58" s="44">
        <f t="shared" si="22"/>
        <v>0</v>
      </c>
      <c r="AL58" s="44">
        <f t="shared" si="23"/>
        <v>0</v>
      </c>
      <c r="AM58" s="44">
        <f t="shared" si="24"/>
        <v>0</v>
      </c>
      <c r="AN58" s="44">
        <f t="shared" si="25"/>
        <v>0</v>
      </c>
      <c r="AO58" s="44">
        <f t="shared" si="26"/>
        <v>0</v>
      </c>
    </row>
    <row r="59" spans="1:41" ht="16.2" customHeight="1">
      <c r="A59" s="13">
        <v>13181</v>
      </c>
      <c r="B59" s="14" t="s">
        <v>142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>
        <f>SUMIF(Jun!$A:$A,TB!$A59,Jun!$H:$H)</f>
        <v>0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177">
        <f>SUMIF(Dec!$A:$A,TB!$A59,Dec!$H:$H)</f>
        <v>0</v>
      </c>
      <c r="O59" s="190"/>
      <c r="P59" s="190"/>
      <c r="Q59" s="182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15"/>
        <v>0</v>
      </c>
      <c r="AE59" s="44">
        <f t="shared" si="16"/>
        <v>0</v>
      </c>
      <c r="AF59" s="44">
        <f t="shared" si="17"/>
        <v>0</v>
      </c>
      <c r="AG59" s="44">
        <f t="shared" si="18"/>
        <v>0</v>
      </c>
      <c r="AH59" s="44">
        <f t="shared" si="19"/>
        <v>0</v>
      </c>
      <c r="AI59" s="44">
        <f t="shared" si="20"/>
        <v>0</v>
      </c>
      <c r="AJ59" s="44">
        <f t="shared" si="21"/>
        <v>0</v>
      </c>
      <c r="AK59" s="44">
        <f t="shared" si="22"/>
        <v>0</v>
      </c>
      <c r="AL59" s="44">
        <f t="shared" si="23"/>
        <v>0</v>
      </c>
      <c r="AM59" s="44">
        <f t="shared" si="24"/>
        <v>0</v>
      </c>
      <c r="AN59" s="44">
        <f t="shared" si="25"/>
        <v>0</v>
      </c>
      <c r="AO59" s="44">
        <f t="shared" si="26"/>
        <v>0</v>
      </c>
    </row>
    <row r="60" spans="1:41" ht="16.2" customHeight="1">
      <c r="A60" s="13">
        <v>13182</v>
      </c>
      <c r="B60" s="14" t="s">
        <v>143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>
        <f>SUMIF(Jun!$A:$A,TB!$A60,Jun!$H:$H)</f>
        <v>0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177">
        <f>SUMIF(Dec!$A:$A,TB!$A60,Dec!$H:$H)</f>
        <v>0</v>
      </c>
      <c r="O60" s="190"/>
      <c r="P60" s="190"/>
      <c r="Q60" s="182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15"/>
        <v>0</v>
      </c>
      <c r="AE60" s="44">
        <f t="shared" si="16"/>
        <v>0</v>
      </c>
      <c r="AF60" s="44">
        <f t="shared" si="17"/>
        <v>0</v>
      </c>
      <c r="AG60" s="44">
        <f t="shared" si="18"/>
        <v>0</v>
      </c>
      <c r="AH60" s="44">
        <f t="shared" si="19"/>
        <v>0</v>
      </c>
      <c r="AI60" s="44">
        <f t="shared" si="20"/>
        <v>0</v>
      </c>
      <c r="AJ60" s="44">
        <f t="shared" si="21"/>
        <v>0</v>
      </c>
      <c r="AK60" s="44">
        <f t="shared" si="22"/>
        <v>0</v>
      </c>
      <c r="AL60" s="44">
        <f t="shared" si="23"/>
        <v>0</v>
      </c>
      <c r="AM60" s="44">
        <f t="shared" si="24"/>
        <v>0</v>
      </c>
      <c r="AN60" s="44">
        <f t="shared" si="25"/>
        <v>0</v>
      </c>
      <c r="AO60" s="44">
        <f t="shared" si="26"/>
        <v>0</v>
      </c>
    </row>
    <row r="61" spans="1:41" ht="16.2" customHeight="1">
      <c r="A61" s="13">
        <v>13183</v>
      </c>
      <c r="B61" s="14" t="s">
        <v>144</v>
      </c>
      <c r="C61" s="44">
        <f>SUMIF(Jan!$A:$A,TB!$A61,Jan!$H:$H)</f>
        <v>0</v>
      </c>
      <c r="D61" s="44">
        <f>SUMIF(Feb!$A:$A,TB!$A61,Feb!$H:$H)</f>
        <v>0</v>
      </c>
      <c r="E61" s="44">
        <f>SUMIF(Mar!$A:$A,TB!$A61,Mar!$H:$H)</f>
        <v>0</v>
      </c>
      <c r="F61" s="44">
        <f>SUMIF(Apr!$A:$A,TB!$A61,Apr!$H:$H)</f>
        <v>0</v>
      </c>
      <c r="G61" s="44">
        <f>SUMIF(May!$A:$A,TB!$A61,May!$H:$H)</f>
        <v>0</v>
      </c>
      <c r="H61" s="44">
        <f>SUMIF(Jun!$A:$A,TB!$A61,Jun!$H:$H)</f>
        <v>0</v>
      </c>
      <c r="I61" s="44">
        <f>SUMIF(Jul!$A:$A,TB!$A61,Jul!$H:$H)</f>
        <v>0</v>
      </c>
      <c r="J61" s="44">
        <f>SUMIF(Aug!$A:$A,TB!$A61,Aug!$H:$H)</f>
        <v>0</v>
      </c>
      <c r="K61" s="44">
        <f>SUMIF(Sep!$A:$A,TB!$A61,Sep!$H:$H)</f>
        <v>0</v>
      </c>
      <c r="L61" s="44">
        <f>SUMIF(Oct!$A:$A,TB!$A61,Oct!$H:$H)</f>
        <v>0</v>
      </c>
      <c r="M61" s="44">
        <f>SUMIF(Nov!$A:$A,TB!$A61,Nov!$H:$H)</f>
        <v>0</v>
      </c>
      <c r="N61" s="177">
        <f>SUMIF(Dec!$A:$A,TB!$A61,Dec!$H:$H)</f>
        <v>0</v>
      </c>
      <c r="O61" s="190"/>
      <c r="P61" s="190"/>
      <c r="Q61" s="182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4">
        <f t="shared" si="15"/>
        <v>0</v>
      </c>
      <c r="AE61" s="44">
        <f t="shared" si="16"/>
        <v>0</v>
      </c>
      <c r="AF61" s="44">
        <f t="shared" si="17"/>
        <v>0</v>
      </c>
      <c r="AG61" s="44">
        <f t="shared" si="18"/>
        <v>0</v>
      </c>
      <c r="AH61" s="44">
        <f t="shared" si="19"/>
        <v>0</v>
      </c>
      <c r="AI61" s="44">
        <f t="shared" si="20"/>
        <v>0</v>
      </c>
      <c r="AJ61" s="44">
        <f t="shared" si="21"/>
        <v>0</v>
      </c>
      <c r="AK61" s="44">
        <f t="shared" si="22"/>
        <v>0</v>
      </c>
      <c r="AL61" s="44">
        <f t="shared" si="23"/>
        <v>0</v>
      </c>
      <c r="AM61" s="44">
        <f t="shared" si="24"/>
        <v>0</v>
      </c>
      <c r="AN61" s="44">
        <f t="shared" si="25"/>
        <v>0</v>
      </c>
      <c r="AO61" s="44">
        <f t="shared" si="26"/>
        <v>0</v>
      </c>
    </row>
    <row r="62" spans="1:41" ht="16.2" customHeight="1">
      <c r="A62" s="13">
        <v>13191</v>
      </c>
      <c r="B62" s="14" t="s">
        <v>145</v>
      </c>
      <c r="C62" s="44">
        <f>SUMIF(Jan!$A:$A,TB!$A62,Jan!$H:$H)</f>
        <v>0</v>
      </c>
      <c r="D62" s="44">
        <f>SUMIF(Feb!$A:$A,TB!$A62,Feb!$H:$H)</f>
        <v>0</v>
      </c>
      <c r="E62" s="44">
        <f>SUMIF(Mar!$A:$A,TB!$A62,Mar!$H:$H)</f>
        <v>0</v>
      </c>
      <c r="F62" s="44">
        <f>SUMIF(Apr!$A:$A,TB!$A62,Apr!$H:$H)</f>
        <v>0</v>
      </c>
      <c r="G62" s="44">
        <f>SUMIF(May!$A:$A,TB!$A62,May!$H:$H)</f>
        <v>0</v>
      </c>
      <c r="H62" s="44">
        <f>SUMIF(Jun!$A:$A,TB!$A62,Jun!$H:$H)</f>
        <v>0</v>
      </c>
      <c r="I62" s="44">
        <f>SUMIF(Jul!$A:$A,TB!$A62,Jul!$H:$H)</f>
        <v>0</v>
      </c>
      <c r="J62" s="44">
        <f>SUMIF(Aug!$A:$A,TB!$A62,Aug!$H:$H)</f>
        <v>0</v>
      </c>
      <c r="K62" s="44">
        <f>SUMIF(Sep!$A:$A,TB!$A62,Sep!$H:$H)</f>
        <v>0</v>
      </c>
      <c r="L62" s="44">
        <f>SUMIF(Oct!$A:$A,TB!$A62,Oct!$H:$H)</f>
        <v>0</v>
      </c>
      <c r="M62" s="44">
        <f>SUMIF(Nov!$A:$A,TB!$A62,Nov!$H:$H)</f>
        <v>0</v>
      </c>
      <c r="N62" s="177">
        <f>SUMIF(Dec!$A:$A,TB!$A62,Dec!$H:$H)</f>
        <v>0</v>
      </c>
      <c r="O62" s="190"/>
      <c r="P62" s="190"/>
      <c r="Q62" s="182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4">
        <f t="shared" si="15"/>
        <v>0</v>
      </c>
      <c r="AE62" s="44">
        <f t="shared" si="16"/>
        <v>0</v>
      </c>
      <c r="AF62" s="44">
        <f t="shared" si="17"/>
        <v>0</v>
      </c>
      <c r="AG62" s="44">
        <f t="shared" si="18"/>
        <v>0</v>
      </c>
      <c r="AH62" s="44">
        <f t="shared" si="19"/>
        <v>0</v>
      </c>
      <c r="AI62" s="44">
        <f t="shared" si="20"/>
        <v>0</v>
      </c>
      <c r="AJ62" s="44">
        <f t="shared" si="21"/>
        <v>0</v>
      </c>
      <c r="AK62" s="44">
        <f t="shared" si="22"/>
        <v>0</v>
      </c>
      <c r="AL62" s="44">
        <f t="shared" si="23"/>
        <v>0</v>
      </c>
      <c r="AM62" s="44">
        <f t="shared" si="24"/>
        <v>0</v>
      </c>
      <c r="AN62" s="44">
        <f t="shared" si="25"/>
        <v>0</v>
      </c>
      <c r="AO62" s="44">
        <f t="shared" si="26"/>
        <v>0</v>
      </c>
    </row>
    <row r="63" spans="1:41" ht="16.2" customHeight="1">
      <c r="A63" s="13">
        <v>13192</v>
      </c>
      <c r="B63" s="14" t="s">
        <v>146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>
        <f>SUMIF(Jun!$A:$A,TB!$A63,Jun!$H:$H)</f>
        <v>0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177">
        <f>SUMIF(Dec!$A:$A,TB!$A63,Dec!$H:$H)</f>
        <v>0</v>
      </c>
      <c r="O63" s="190"/>
      <c r="P63" s="190"/>
      <c r="Q63" s="182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4">
        <f t="shared" si="15"/>
        <v>0</v>
      </c>
      <c r="AE63" s="44">
        <f t="shared" si="16"/>
        <v>0</v>
      </c>
      <c r="AF63" s="44">
        <f t="shared" si="17"/>
        <v>0</v>
      </c>
      <c r="AG63" s="44">
        <f t="shared" si="18"/>
        <v>0</v>
      </c>
      <c r="AH63" s="44">
        <f t="shared" si="19"/>
        <v>0</v>
      </c>
      <c r="AI63" s="44">
        <f t="shared" si="20"/>
        <v>0</v>
      </c>
      <c r="AJ63" s="44">
        <f t="shared" si="21"/>
        <v>0</v>
      </c>
      <c r="AK63" s="44">
        <f t="shared" si="22"/>
        <v>0</v>
      </c>
      <c r="AL63" s="44">
        <f t="shared" si="23"/>
        <v>0</v>
      </c>
      <c r="AM63" s="44">
        <f t="shared" si="24"/>
        <v>0</v>
      </c>
      <c r="AN63" s="44">
        <f t="shared" si="25"/>
        <v>0</v>
      </c>
      <c r="AO63" s="44">
        <f t="shared" si="26"/>
        <v>0</v>
      </c>
    </row>
    <row r="64" spans="1:41" ht="16.2" customHeight="1">
      <c r="A64" s="13">
        <v>13193</v>
      </c>
      <c r="B64" s="14" t="s">
        <v>147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>
        <f>SUMIF(Jun!$A:$A,TB!$A64,Jun!$H:$H)</f>
        <v>0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177">
        <f>SUMIF(Dec!$A:$A,TB!$A64,Dec!$H:$H)</f>
        <v>0</v>
      </c>
      <c r="O64" s="190"/>
      <c r="P64" s="190"/>
      <c r="Q64" s="182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15"/>
        <v>0</v>
      </c>
      <c r="AE64" s="44">
        <f t="shared" si="16"/>
        <v>0</v>
      </c>
      <c r="AF64" s="44">
        <f t="shared" si="17"/>
        <v>0</v>
      </c>
      <c r="AG64" s="44">
        <f t="shared" si="18"/>
        <v>0</v>
      </c>
      <c r="AH64" s="44">
        <f t="shared" si="19"/>
        <v>0</v>
      </c>
      <c r="AI64" s="44">
        <f t="shared" si="20"/>
        <v>0</v>
      </c>
      <c r="AJ64" s="44">
        <f t="shared" si="21"/>
        <v>0</v>
      </c>
      <c r="AK64" s="44">
        <f t="shared" si="22"/>
        <v>0</v>
      </c>
      <c r="AL64" s="44">
        <f t="shared" si="23"/>
        <v>0</v>
      </c>
      <c r="AM64" s="44">
        <f t="shared" si="24"/>
        <v>0</v>
      </c>
      <c r="AN64" s="44">
        <f t="shared" si="25"/>
        <v>0</v>
      </c>
      <c r="AO64" s="44">
        <f t="shared" si="26"/>
        <v>0</v>
      </c>
    </row>
    <row r="65" spans="1:41" ht="16.2" customHeight="1">
      <c r="A65" s="13">
        <v>13194</v>
      </c>
      <c r="B65" s="14" t="s">
        <v>148</v>
      </c>
      <c r="C65" s="44">
        <f>SUMIF(Jan!$A:$A,TB!$A65,Jan!$H:$H)</f>
        <v>0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>
        <f>SUMIF(Jun!$A:$A,TB!$A65,Jun!$H:$H)</f>
        <v>0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177">
        <f>SUMIF(Dec!$A:$A,TB!$A65,Dec!$H:$H)</f>
        <v>0</v>
      </c>
      <c r="O65" s="190"/>
      <c r="P65" s="190"/>
      <c r="Q65" s="182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4">
        <f t="shared" si="15"/>
        <v>0</v>
      </c>
      <c r="AE65" s="44">
        <f t="shared" si="16"/>
        <v>0</v>
      </c>
      <c r="AF65" s="44">
        <f t="shared" si="17"/>
        <v>0</v>
      </c>
      <c r="AG65" s="44">
        <f t="shared" si="18"/>
        <v>0</v>
      </c>
      <c r="AH65" s="44">
        <f t="shared" si="19"/>
        <v>0</v>
      </c>
      <c r="AI65" s="44">
        <f t="shared" si="20"/>
        <v>0</v>
      </c>
      <c r="AJ65" s="44">
        <f t="shared" si="21"/>
        <v>0</v>
      </c>
      <c r="AK65" s="44">
        <f t="shared" si="22"/>
        <v>0</v>
      </c>
      <c r="AL65" s="44">
        <f t="shared" si="23"/>
        <v>0</v>
      </c>
      <c r="AM65" s="44">
        <f t="shared" si="24"/>
        <v>0</v>
      </c>
      <c r="AN65" s="44">
        <f t="shared" si="25"/>
        <v>0</v>
      </c>
      <c r="AO65" s="44">
        <f t="shared" si="26"/>
        <v>0</v>
      </c>
    </row>
    <row r="66" spans="1:41" ht="16.2" customHeight="1">
      <c r="A66" s="13">
        <v>13195</v>
      </c>
      <c r="B66" s="14" t="s">
        <v>149</v>
      </c>
      <c r="C66" s="44">
        <f>SUMIF(Jan!$A:$A,TB!$A66,Jan!$H:$H)</f>
        <v>0</v>
      </c>
      <c r="D66" s="44">
        <f>SUMIF(Feb!$A:$A,TB!$A66,Feb!$H:$H)</f>
        <v>0</v>
      </c>
      <c r="E66" s="44">
        <f>SUMIF(Mar!$A:$A,TB!$A66,Mar!$H:$H)</f>
        <v>0</v>
      </c>
      <c r="F66" s="44">
        <f>SUMIF(Apr!$A:$A,TB!$A66,Apr!$H:$H)</f>
        <v>0</v>
      </c>
      <c r="G66" s="44">
        <f>SUMIF(May!$A:$A,TB!$A66,May!$H:$H)</f>
        <v>0</v>
      </c>
      <c r="H66" s="44">
        <f>SUMIF(Jun!$A:$A,TB!$A66,Jun!$H:$H)</f>
        <v>0</v>
      </c>
      <c r="I66" s="44">
        <f>SUMIF(Jul!$A:$A,TB!$A66,Jul!$H:$H)</f>
        <v>0</v>
      </c>
      <c r="J66" s="44">
        <f>SUMIF(Aug!$A:$A,TB!$A66,Aug!$H:$H)</f>
        <v>0</v>
      </c>
      <c r="K66" s="44">
        <f>SUMIF(Sep!$A:$A,TB!$A66,Sep!$H:$H)</f>
        <v>0</v>
      </c>
      <c r="L66" s="44">
        <f>SUMIF(Oct!$A:$A,TB!$A66,Oct!$H:$H)</f>
        <v>0</v>
      </c>
      <c r="M66" s="44">
        <f>SUMIF(Nov!$A:$A,TB!$A66,Nov!$H:$H)</f>
        <v>0</v>
      </c>
      <c r="N66" s="177">
        <f>SUMIF(Dec!$A:$A,TB!$A66,Dec!$H:$H)</f>
        <v>0</v>
      </c>
      <c r="O66" s="190"/>
      <c r="P66" s="190"/>
      <c r="Q66" s="182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4">
        <f t="shared" si="15"/>
        <v>0</v>
      </c>
      <c r="AE66" s="44">
        <f t="shared" si="16"/>
        <v>0</v>
      </c>
      <c r="AF66" s="44">
        <f t="shared" si="17"/>
        <v>0</v>
      </c>
      <c r="AG66" s="44">
        <f t="shared" si="18"/>
        <v>0</v>
      </c>
      <c r="AH66" s="44">
        <f t="shared" si="19"/>
        <v>0</v>
      </c>
      <c r="AI66" s="44">
        <f t="shared" si="20"/>
        <v>0</v>
      </c>
      <c r="AJ66" s="44">
        <f t="shared" si="21"/>
        <v>0</v>
      </c>
      <c r="AK66" s="44">
        <f t="shared" si="22"/>
        <v>0</v>
      </c>
      <c r="AL66" s="44">
        <f t="shared" si="23"/>
        <v>0</v>
      </c>
      <c r="AM66" s="44">
        <f t="shared" si="24"/>
        <v>0</v>
      </c>
      <c r="AN66" s="44">
        <f t="shared" si="25"/>
        <v>0</v>
      </c>
      <c r="AO66" s="44">
        <f t="shared" si="26"/>
        <v>0</v>
      </c>
    </row>
    <row r="67" spans="1:41" ht="16.2" customHeight="1">
      <c r="A67" s="13">
        <v>13196</v>
      </c>
      <c r="B67" s="14" t="s">
        <v>150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>
        <f>SUMIF(Jun!$A:$A,TB!$A67,Jun!$H:$H)</f>
        <v>0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177">
        <f>SUMIF(Dec!$A:$A,TB!$A67,Dec!$H:$H)</f>
        <v>0</v>
      </c>
      <c r="O67" s="190"/>
      <c r="P67" s="190"/>
      <c r="Q67" s="182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15"/>
        <v>0</v>
      </c>
      <c r="AE67" s="44">
        <f t="shared" si="16"/>
        <v>0</v>
      </c>
      <c r="AF67" s="44">
        <f t="shared" si="17"/>
        <v>0</v>
      </c>
      <c r="AG67" s="44">
        <f t="shared" si="18"/>
        <v>0</v>
      </c>
      <c r="AH67" s="44">
        <f t="shared" si="19"/>
        <v>0</v>
      </c>
      <c r="AI67" s="44">
        <f t="shared" si="20"/>
        <v>0</v>
      </c>
      <c r="AJ67" s="44">
        <f t="shared" si="21"/>
        <v>0</v>
      </c>
      <c r="AK67" s="44">
        <f t="shared" si="22"/>
        <v>0</v>
      </c>
      <c r="AL67" s="44">
        <f t="shared" si="23"/>
        <v>0</v>
      </c>
      <c r="AM67" s="44">
        <f t="shared" si="24"/>
        <v>0</v>
      </c>
      <c r="AN67" s="44">
        <f t="shared" si="25"/>
        <v>0</v>
      </c>
      <c r="AO67" s="44">
        <f t="shared" si="26"/>
        <v>0</v>
      </c>
    </row>
    <row r="68" spans="1:41" ht="16.2" customHeight="1">
      <c r="A68" s="13">
        <v>13201</v>
      </c>
      <c r="B68" s="14" t="s">
        <v>151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>
        <f>SUMIF(Jun!$A:$A,TB!$A68,Jun!$H:$H)</f>
        <v>0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177">
        <f>SUMIF(Dec!$A:$A,TB!$A68,Dec!$H:$H)</f>
        <v>0</v>
      </c>
      <c r="O68" s="190"/>
      <c r="P68" s="190"/>
      <c r="Q68" s="182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15"/>
        <v>0</v>
      </c>
      <c r="AE68" s="44">
        <f t="shared" si="16"/>
        <v>0</v>
      </c>
      <c r="AF68" s="44">
        <f t="shared" si="17"/>
        <v>0</v>
      </c>
      <c r="AG68" s="44">
        <f t="shared" si="18"/>
        <v>0</v>
      </c>
      <c r="AH68" s="44">
        <f t="shared" si="19"/>
        <v>0</v>
      </c>
      <c r="AI68" s="44">
        <f t="shared" si="20"/>
        <v>0</v>
      </c>
      <c r="AJ68" s="44">
        <f t="shared" si="21"/>
        <v>0</v>
      </c>
      <c r="AK68" s="44">
        <f t="shared" si="22"/>
        <v>0</v>
      </c>
      <c r="AL68" s="44">
        <f t="shared" si="23"/>
        <v>0</v>
      </c>
      <c r="AM68" s="44">
        <f t="shared" si="24"/>
        <v>0</v>
      </c>
      <c r="AN68" s="44">
        <f t="shared" si="25"/>
        <v>0</v>
      </c>
      <c r="AO68" s="44">
        <f t="shared" si="26"/>
        <v>0</v>
      </c>
    </row>
    <row r="69" spans="1:41" ht="16.2" customHeight="1">
      <c r="A69" s="13">
        <v>13202</v>
      </c>
      <c r="B69" s="14" t="s">
        <v>152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>
        <f>SUMIF(Jun!$A:$A,TB!$A69,Jun!$H:$H)</f>
        <v>0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177">
        <f>SUMIF(Dec!$A:$A,TB!$A69,Dec!$H:$H)</f>
        <v>0</v>
      </c>
      <c r="O69" s="190"/>
      <c r="P69" s="190"/>
      <c r="Q69" s="182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15"/>
        <v>0</v>
      </c>
      <c r="AE69" s="44">
        <f t="shared" si="16"/>
        <v>0</v>
      </c>
      <c r="AF69" s="44">
        <f t="shared" si="17"/>
        <v>0</v>
      </c>
      <c r="AG69" s="44">
        <f t="shared" si="18"/>
        <v>0</v>
      </c>
      <c r="AH69" s="44">
        <f t="shared" si="19"/>
        <v>0</v>
      </c>
      <c r="AI69" s="44">
        <f t="shared" si="20"/>
        <v>0</v>
      </c>
      <c r="AJ69" s="44">
        <f t="shared" si="21"/>
        <v>0</v>
      </c>
      <c r="AK69" s="44">
        <f t="shared" si="22"/>
        <v>0</v>
      </c>
      <c r="AL69" s="44">
        <f t="shared" si="23"/>
        <v>0</v>
      </c>
      <c r="AM69" s="44">
        <f t="shared" si="24"/>
        <v>0</v>
      </c>
      <c r="AN69" s="44">
        <f t="shared" si="25"/>
        <v>0</v>
      </c>
      <c r="AO69" s="44">
        <f t="shared" si="26"/>
        <v>0</v>
      </c>
    </row>
    <row r="70" spans="1:41" ht="16.2" customHeight="1">
      <c r="A70" s="13">
        <v>13203</v>
      </c>
      <c r="B70" s="14" t="s">
        <v>153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>
        <f>SUMIF(Jun!$A:$A,TB!$A70,Jun!$H:$H)</f>
        <v>0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177">
        <f>SUMIF(Dec!$A:$A,TB!$A70,Dec!$H:$H)</f>
        <v>0</v>
      </c>
      <c r="O70" s="190"/>
      <c r="P70" s="190"/>
      <c r="Q70" s="182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si="15"/>
        <v>0</v>
      </c>
      <c r="AE70" s="44">
        <f t="shared" si="16"/>
        <v>0</v>
      </c>
      <c r="AF70" s="44">
        <f t="shared" si="17"/>
        <v>0</v>
      </c>
      <c r="AG70" s="44">
        <f t="shared" si="18"/>
        <v>0</v>
      </c>
      <c r="AH70" s="44">
        <f t="shared" si="19"/>
        <v>0</v>
      </c>
      <c r="AI70" s="44">
        <f t="shared" si="20"/>
        <v>0</v>
      </c>
      <c r="AJ70" s="44">
        <f t="shared" si="21"/>
        <v>0</v>
      </c>
      <c r="AK70" s="44">
        <f t="shared" si="22"/>
        <v>0</v>
      </c>
      <c r="AL70" s="44">
        <f t="shared" si="23"/>
        <v>0</v>
      </c>
      <c r="AM70" s="44">
        <f t="shared" si="24"/>
        <v>0</v>
      </c>
      <c r="AN70" s="44">
        <f t="shared" si="25"/>
        <v>0</v>
      </c>
      <c r="AO70" s="44">
        <f t="shared" si="26"/>
        <v>0</v>
      </c>
    </row>
    <row r="71" spans="1:41" ht="16.2" customHeight="1">
      <c r="A71" s="13">
        <v>13204</v>
      </c>
      <c r="B71" s="14" t="s">
        <v>154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>
        <f>SUMIF(Jun!$A:$A,TB!$A71,Jun!$H:$H)</f>
        <v>0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177">
        <f>SUMIF(Dec!$A:$A,TB!$A71,Dec!$H:$H)</f>
        <v>0</v>
      </c>
      <c r="O71" s="190"/>
      <c r="P71" s="190"/>
      <c r="Q71" s="182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ref="AD71:AD94" si="27">ROUND(C71*AD$2,2)</f>
        <v>0</v>
      </c>
      <c r="AE71" s="44">
        <f t="shared" ref="AE71:AE94" si="28">ROUND(D71*AE$2,2)</f>
        <v>0</v>
      </c>
      <c r="AF71" s="44">
        <f t="shared" ref="AF71:AF94" si="29">ROUND(E71*AF$2,2)</f>
        <v>0</v>
      </c>
      <c r="AG71" s="44">
        <f t="shared" ref="AG71:AG94" si="30">ROUND(F71*AG$2,2)</f>
        <v>0</v>
      </c>
      <c r="AH71" s="44">
        <f t="shared" ref="AH71:AH94" si="31">ROUND(G71*AH$2,2)</f>
        <v>0</v>
      </c>
      <c r="AI71" s="44">
        <f t="shared" ref="AI71:AI94" si="32">ROUND(H71*AI$2,2)</f>
        <v>0</v>
      </c>
      <c r="AJ71" s="44">
        <f t="shared" ref="AJ71:AJ94" si="33">ROUND(I71*AJ$2,2)</f>
        <v>0</v>
      </c>
      <c r="AK71" s="44">
        <f t="shared" ref="AK71:AK94" si="34">ROUND(J71*AK$2,2)</f>
        <v>0</v>
      </c>
      <c r="AL71" s="44">
        <f t="shared" ref="AL71:AL94" si="35">ROUND(K71*AL$2,2)</f>
        <v>0</v>
      </c>
      <c r="AM71" s="44">
        <f t="shared" ref="AM71:AM94" si="36">ROUND(L71*AM$2,2)</f>
        <v>0</v>
      </c>
      <c r="AN71" s="44">
        <f t="shared" ref="AN71:AN94" si="37">ROUND(M71*AN$2,2)</f>
        <v>0</v>
      </c>
      <c r="AO71" s="44">
        <f t="shared" ref="AO71:AO94" si="38">ROUND(N71*AO$2,2)</f>
        <v>0</v>
      </c>
    </row>
    <row r="72" spans="1:41" ht="16.2" customHeight="1">
      <c r="A72" s="13">
        <v>13205</v>
      </c>
      <c r="B72" s="14" t="s">
        <v>155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>
        <f>SUMIF(Jun!$A:$A,TB!$A72,Jun!$H:$H)</f>
        <v>0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177">
        <f>SUMIF(Dec!$A:$A,TB!$A72,Dec!$H:$H)</f>
        <v>0</v>
      </c>
      <c r="O72" s="190"/>
      <c r="P72" s="190"/>
      <c r="Q72" s="182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27"/>
        <v>0</v>
      </c>
      <c r="AE72" s="44">
        <f t="shared" si="28"/>
        <v>0</v>
      </c>
      <c r="AF72" s="44">
        <f t="shared" si="29"/>
        <v>0</v>
      </c>
      <c r="AG72" s="44">
        <f t="shared" si="30"/>
        <v>0</v>
      </c>
      <c r="AH72" s="44">
        <f t="shared" si="31"/>
        <v>0</v>
      </c>
      <c r="AI72" s="44">
        <f t="shared" si="32"/>
        <v>0</v>
      </c>
      <c r="AJ72" s="44">
        <f t="shared" si="33"/>
        <v>0</v>
      </c>
      <c r="AK72" s="44">
        <f t="shared" si="34"/>
        <v>0</v>
      </c>
      <c r="AL72" s="44">
        <f t="shared" si="35"/>
        <v>0</v>
      </c>
      <c r="AM72" s="44">
        <f t="shared" si="36"/>
        <v>0</v>
      </c>
      <c r="AN72" s="44">
        <f t="shared" si="37"/>
        <v>0</v>
      </c>
      <c r="AO72" s="44">
        <f t="shared" si="38"/>
        <v>0</v>
      </c>
    </row>
    <row r="73" spans="1:41" ht="16.2" customHeight="1">
      <c r="A73" s="13">
        <v>13206</v>
      </c>
      <c r="B73" s="14" t="s">
        <v>156</v>
      </c>
      <c r="C73" s="44">
        <f>SUMIF(Jan!$A:$A,TB!$A73,Jan!$H:$H)</f>
        <v>0</v>
      </c>
      <c r="D73" s="44">
        <f>SUMIF(Feb!$A:$A,TB!$A73,Feb!$H:$H)</f>
        <v>0</v>
      </c>
      <c r="E73" s="44">
        <f>SUMIF(Mar!$A:$A,TB!$A73,Mar!$H:$H)</f>
        <v>0</v>
      </c>
      <c r="F73" s="44">
        <f>SUMIF(Apr!$A:$A,TB!$A73,Apr!$H:$H)</f>
        <v>0</v>
      </c>
      <c r="G73" s="44">
        <f>SUMIF(May!$A:$A,TB!$A73,May!$H:$H)</f>
        <v>0</v>
      </c>
      <c r="H73" s="44">
        <f>SUMIF(Jun!$A:$A,TB!$A73,Jun!$H:$H)</f>
        <v>0</v>
      </c>
      <c r="I73" s="44">
        <f>SUMIF(Jul!$A:$A,TB!$A73,Jul!$H:$H)</f>
        <v>0</v>
      </c>
      <c r="J73" s="44">
        <f>SUMIF(Aug!$A:$A,TB!$A73,Aug!$H:$H)</f>
        <v>0</v>
      </c>
      <c r="K73" s="44">
        <f>SUMIF(Sep!$A:$A,TB!$A73,Sep!$H:$H)</f>
        <v>0</v>
      </c>
      <c r="L73" s="44">
        <f>SUMIF(Oct!$A:$A,TB!$A73,Oct!$H:$H)</f>
        <v>0</v>
      </c>
      <c r="M73" s="44">
        <f>SUMIF(Nov!$A:$A,TB!$A73,Nov!$H:$H)</f>
        <v>0</v>
      </c>
      <c r="N73" s="177">
        <f>SUMIF(Dec!$A:$A,TB!$A73,Dec!$H:$H)</f>
        <v>0</v>
      </c>
      <c r="O73" s="190"/>
      <c r="P73" s="190"/>
      <c r="Q73" s="182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D73" s="44">
        <f t="shared" si="27"/>
        <v>0</v>
      </c>
      <c r="AE73" s="44">
        <f t="shared" si="28"/>
        <v>0</v>
      </c>
      <c r="AF73" s="44">
        <f t="shared" si="29"/>
        <v>0</v>
      </c>
      <c r="AG73" s="44">
        <f t="shared" si="30"/>
        <v>0</v>
      </c>
      <c r="AH73" s="44">
        <f t="shared" si="31"/>
        <v>0</v>
      </c>
      <c r="AI73" s="44">
        <f t="shared" si="32"/>
        <v>0</v>
      </c>
      <c r="AJ73" s="44">
        <f t="shared" si="33"/>
        <v>0</v>
      </c>
      <c r="AK73" s="44">
        <f t="shared" si="34"/>
        <v>0</v>
      </c>
      <c r="AL73" s="44">
        <f t="shared" si="35"/>
        <v>0</v>
      </c>
      <c r="AM73" s="44">
        <f t="shared" si="36"/>
        <v>0</v>
      </c>
      <c r="AN73" s="44">
        <f t="shared" si="37"/>
        <v>0</v>
      </c>
      <c r="AO73" s="44">
        <f t="shared" si="38"/>
        <v>0</v>
      </c>
    </row>
    <row r="74" spans="1:41" ht="16.2" customHeight="1">
      <c r="A74" s="13">
        <v>13211</v>
      </c>
      <c r="B74" s="14" t="s">
        <v>157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>
        <f>SUMIF(Jun!$A:$A,TB!$A74,Jun!$H:$H)</f>
        <v>0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177">
        <f>SUMIF(Dec!$A:$A,TB!$A74,Dec!$H:$H)</f>
        <v>0</v>
      </c>
      <c r="O74" s="190"/>
      <c r="P74" s="190"/>
      <c r="Q74" s="182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27"/>
        <v>0</v>
      </c>
      <c r="AE74" s="44">
        <f t="shared" si="28"/>
        <v>0</v>
      </c>
      <c r="AF74" s="44">
        <f t="shared" si="29"/>
        <v>0</v>
      </c>
      <c r="AG74" s="44">
        <f t="shared" si="30"/>
        <v>0</v>
      </c>
      <c r="AH74" s="44">
        <f t="shared" si="31"/>
        <v>0</v>
      </c>
      <c r="AI74" s="44">
        <f t="shared" si="32"/>
        <v>0</v>
      </c>
      <c r="AJ74" s="44">
        <f t="shared" si="33"/>
        <v>0</v>
      </c>
      <c r="AK74" s="44">
        <f t="shared" si="34"/>
        <v>0</v>
      </c>
      <c r="AL74" s="44">
        <f t="shared" si="35"/>
        <v>0</v>
      </c>
      <c r="AM74" s="44">
        <f t="shared" si="36"/>
        <v>0</v>
      </c>
      <c r="AN74" s="44">
        <f t="shared" si="37"/>
        <v>0</v>
      </c>
      <c r="AO74" s="44">
        <f t="shared" si="38"/>
        <v>0</v>
      </c>
    </row>
    <row r="75" spans="1:41" ht="16.2" customHeight="1">
      <c r="A75" s="13">
        <v>13212</v>
      </c>
      <c r="B75" s="14" t="s">
        <v>158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>
        <f>SUMIF(Jun!$A:$A,TB!$A75,Jun!$H:$H)</f>
        <v>0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177">
        <f>SUMIF(Dec!$A:$A,TB!$A75,Dec!$H:$H)</f>
        <v>0</v>
      </c>
      <c r="O75" s="190"/>
      <c r="P75" s="190"/>
      <c r="Q75" s="182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D75" s="44">
        <f t="shared" si="27"/>
        <v>0</v>
      </c>
      <c r="AE75" s="44">
        <f t="shared" si="28"/>
        <v>0</v>
      </c>
      <c r="AF75" s="44">
        <f t="shared" si="29"/>
        <v>0</v>
      </c>
      <c r="AG75" s="44">
        <f t="shared" si="30"/>
        <v>0</v>
      </c>
      <c r="AH75" s="44">
        <f t="shared" si="31"/>
        <v>0</v>
      </c>
      <c r="AI75" s="44">
        <f t="shared" si="32"/>
        <v>0</v>
      </c>
      <c r="AJ75" s="44">
        <f t="shared" si="33"/>
        <v>0</v>
      </c>
      <c r="AK75" s="44">
        <f t="shared" si="34"/>
        <v>0</v>
      </c>
      <c r="AL75" s="44">
        <f t="shared" si="35"/>
        <v>0</v>
      </c>
      <c r="AM75" s="44">
        <f t="shared" si="36"/>
        <v>0</v>
      </c>
      <c r="AN75" s="44">
        <f t="shared" si="37"/>
        <v>0</v>
      </c>
      <c r="AO75" s="44">
        <f t="shared" si="38"/>
        <v>0</v>
      </c>
    </row>
    <row r="76" spans="1:41" ht="16.2" customHeight="1">
      <c r="A76" s="13">
        <v>13213</v>
      </c>
      <c r="B76" s="14" t="s">
        <v>159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>
        <f>SUMIF(Jun!$A:$A,TB!$A76,Jun!$H:$H)</f>
        <v>0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177">
        <f>SUMIF(Dec!$A:$A,TB!$A76,Dec!$H:$H)</f>
        <v>0</v>
      </c>
      <c r="O76" s="190"/>
      <c r="P76" s="190"/>
      <c r="Q76" s="182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27"/>
        <v>0</v>
      </c>
      <c r="AE76" s="44">
        <f t="shared" si="28"/>
        <v>0</v>
      </c>
      <c r="AF76" s="44">
        <f t="shared" si="29"/>
        <v>0</v>
      </c>
      <c r="AG76" s="44">
        <f t="shared" si="30"/>
        <v>0</v>
      </c>
      <c r="AH76" s="44">
        <f t="shared" si="31"/>
        <v>0</v>
      </c>
      <c r="AI76" s="44">
        <f t="shared" si="32"/>
        <v>0</v>
      </c>
      <c r="AJ76" s="44">
        <f t="shared" si="33"/>
        <v>0</v>
      </c>
      <c r="AK76" s="44">
        <f t="shared" si="34"/>
        <v>0</v>
      </c>
      <c r="AL76" s="44">
        <f t="shared" si="35"/>
        <v>0</v>
      </c>
      <c r="AM76" s="44">
        <f t="shared" si="36"/>
        <v>0</v>
      </c>
      <c r="AN76" s="44">
        <f t="shared" si="37"/>
        <v>0</v>
      </c>
      <c r="AO76" s="44">
        <f t="shared" si="38"/>
        <v>0</v>
      </c>
    </row>
    <row r="77" spans="1:41" ht="16.2" customHeight="1">
      <c r="A77" s="13">
        <v>13214</v>
      </c>
      <c r="B77" s="14" t="s">
        <v>160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0</v>
      </c>
      <c r="F77" s="44">
        <f>SUMIF(Apr!$A:$A,TB!$A77,Apr!$H:$H)</f>
        <v>0</v>
      </c>
      <c r="G77" s="44">
        <f>SUMIF(May!$A:$A,TB!$A77,May!$H:$H)</f>
        <v>0</v>
      </c>
      <c r="H77" s="44">
        <f>SUMIF(Jun!$A:$A,TB!$A77,Jun!$H:$H)</f>
        <v>0</v>
      </c>
      <c r="I77" s="44">
        <f>SUMIF(Jul!$A:$A,TB!$A77,Jul!$H:$H)</f>
        <v>0</v>
      </c>
      <c r="J77" s="44">
        <f>SUMIF(Aug!$A:$A,TB!$A77,Aug!$H:$H)</f>
        <v>0</v>
      </c>
      <c r="K77" s="44">
        <f>SUMIF(Sep!$A:$A,TB!$A77,Sep!$H:$H)</f>
        <v>0</v>
      </c>
      <c r="L77" s="44">
        <f>SUMIF(Oct!$A:$A,TB!$A77,Oct!$H:$H)</f>
        <v>0</v>
      </c>
      <c r="M77" s="44">
        <f>SUMIF(Nov!$A:$A,TB!$A77,Nov!$H:$H)</f>
        <v>0</v>
      </c>
      <c r="N77" s="177">
        <f>SUMIF(Dec!$A:$A,TB!$A77,Dec!$H:$H)</f>
        <v>0</v>
      </c>
      <c r="O77" s="190"/>
      <c r="P77" s="190"/>
      <c r="Q77" s="182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D77" s="44">
        <f t="shared" si="27"/>
        <v>0</v>
      </c>
      <c r="AE77" s="44">
        <f t="shared" si="28"/>
        <v>0</v>
      </c>
      <c r="AF77" s="44">
        <f t="shared" si="29"/>
        <v>0</v>
      </c>
      <c r="AG77" s="44">
        <f t="shared" si="30"/>
        <v>0</v>
      </c>
      <c r="AH77" s="44">
        <f t="shared" si="31"/>
        <v>0</v>
      </c>
      <c r="AI77" s="44">
        <f t="shared" si="32"/>
        <v>0</v>
      </c>
      <c r="AJ77" s="44">
        <f t="shared" si="33"/>
        <v>0</v>
      </c>
      <c r="AK77" s="44">
        <f t="shared" si="34"/>
        <v>0</v>
      </c>
      <c r="AL77" s="44">
        <f t="shared" si="35"/>
        <v>0</v>
      </c>
      <c r="AM77" s="44">
        <f t="shared" si="36"/>
        <v>0</v>
      </c>
      <c r="AN77" s="44">
        <f t="shared" si="37"/>
        <v>0</v>
      </c>
      <c r="AO77" s="44">
        <f t="shared" si="38"/>
        <v>0</v>
      </c>
    </row>
    <row r="78" spans="1:41" ht="16.2" customHeight="1">
      <c r="A78" s="13">
        <v>13215</v>
      </c>
      <c r="B78" s="14" t="s">
        <v>161</v>
      </c>
      <c r="C78" s="44">
        <f>SUMIF(Jan!$A:$A,TB!$A78,Jan!$H:$H)</f>
        <v>0</v>
      </c>
      <c r="D78" s="44">
        <f>SUMIF(Feb!$A:$A,TB!$A78,Feb!$H:$H)</f>
        <v>0</v>
      </c>
      <c r="E78" s="44">
        <f>SUMIF(Mar!$A:$A,TB!$A78,Mar!$H:$H)</f>
        <v>0</v>
      </c>
      <c r="F78" s="44">
        <f>SUMIF(Apr!$A:$A,TB!$A78,Apr!$H:$H)</f>
        <v>0</v>
      </c>
      <c r="G78" s="44">
        <f>SUMIF(May!$A:$A,TB!$A78,May!$H:$H)</f>
        <v>0</v>
      </c>
      <c r="H78" s="44">
        <f>SUMIF(Jun!$A:$A,TB!$A78,Jun!$H:$H)</f>
        <v>0</v>
      </c>
      <c r="I78" s="44">
        <f>SUMIF(Jul!$A:$A,TB!$A78,Jul!$H:$H)</f>
        <v>0</v>
      </c>
      <c r="J78" s="44">
        <f>SUMIF(Aug!$A:$A,TB!$A78,Aug!$H:$H)</f>
        <v>0</v>
      </c>
      <c r="K78" s="44">
        <f>SUMIF(Sep!$A:$A,TB!$A78,Sep!$H:$H)</f>
        <v>0</v>
      </c>
      <c r="L78" s="44">
        <f>SUMIF(Oct!$A:$A,TB!$A78,Oct!$H:$H)</f>
        <v>0</v>
      </c>
      <c r="M78" s="44">
        <f>SUMIF(Nov!$A:$A,TB!$A78,Nov!$H:$H)</f>
        <v>0</v>
      </c>
      <c r="N78" s="177">
        <f>SUMIF(Dec!$A:$A,TB!$A78,Dec!$H:$H)</f>
        <v>0</v>
      </c>
      <c r="O78" s="190"/>
      <c r="P78" s="190"/>
      <c r="Q78" s="182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D78" s="44">
        <f t="shared" si="27"/>
        <v>0</v>
      </c>
      <c r="AE78" s="44">
        <f t="shared" si="28"/>
        <v>0</v>
      </c>
      <c r="AF78" s="44">
        <f t="shared" si="29"/>
        <v>0</v>
      </c>
      <c r="AG78" s="44">
        <f t="shared" si="30"/>
        <v>0</v>
      </c>
      <c r="AH78" s="44">
        <f t="shared" si="31"/>
        <v>0</v>
      </c>
      <c r="AI78" s="44">
        <f t="shared" si="32"/>
        <v>0</v>
      </c>
      <c r="AJ78" s="44">
        <f t="shared" si="33"/>
        <v>0</v>
      </c>
      <c r="AK78" s="44">
        <f t="shared" si="34"/>
        <v>0</v>
      </c>
      <c r="AL78" s="44">
        <f t="shared" si="35"/>
        <v>0</v>
      </c>
      <c r="AM78" s="44">
        <f t="shared" si="36"/>
        <v>0</v>
      </c>
      <c r="AN78" s="44">
        <f t="shared" si="37"/>
        <v>0</v>
      </c>
      <c r="AO78" s="44">
        <f t="shared" si="38"/>
        <v>0</v>
      </c>
    </row>
    <row r="79" spans="1:41" ht="16.2" customHeight="1">
      <c r="A79" s="13">
        <v>13216</v>
      </c>
      <c r="B79" s="14" t="s">
        <v>162</v>
      </c>
      <c r="C79" s="44">
        <f>SUMIF(Jan!$A:$A,TB!$A79,Jan!$H:$H)</f>
        <v>0</v>
      </c>
      <c r="D79" s="44">
        <f>SUMIF(Feb!$A:$A,TB!$A79,Feb!$H:$H)</f>
        <v>0</v>
      </c>
      <c r="E79" s="44">
        <f>SUMIF(Mar!$A:$A,TB!$A79,Mar!$H:$H)</f>
        <v>0</v>
      </c>
      <c r="F79" s="44">
        <f>SUMIF(Apr!$A:$A,TB!$A79,Apr!$H:$H)</f>
        <v>0</v>
      </c>
      <c r="G79" s="44">
        <f>SUMIF(May!$A:$A,TB!$A79,May!$H:$H)</f>
        <v>0</v>
      </c>
      <c r="H79" s="44">
        <f>SUMIF(Jun!$A:$A,TB!$A79,Jun!$H:$H)</f>
        <v>0</v>
      </c>
      <c r="I79" s="44">
        <f>SUMIF(Jul!$A:$A,TB!$A79,Jul!$H:$H)</f>
        <v>0</v>
      </c>
      <c r="J79" s="44">
        <f>SUMIF(Aug!$A:$A,TB!$A79,Aug!$H:$H)</f>
        <v>0</v>
      </c>
      <c r="K79" s="44">
        <f>SUMIF(Sep!$A:$A,TB!$A79,Sep!$H:$H)</f>
        <v>0</v>
      </c>
      <c r="L79" s="44">
        <f>SUMIF(Oct!$A:$A,TB!$A79,Oct!$H:$H)</f>
        <v>0</v>
      </c>
      <c r="M79" s="44">
        <f>SUMIF(Nov!$A:$A,TB!$A79,Nov!$H:$H)</f>
        <v>0</v>
      </c>
      <c r="N79" s="177">
        <f>SUMIF(Dec!$A:$A,TB!$A79,Dec!$H:$H)</f>
        <v>0</v>
      </c>
      <c r="O79" s="190"/>
      <c r="P79" s="190"/>
      <c r="Q79" s="182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D79" s="44">
        <f t="shared" si="27"/>
        <v>0</v>
      </c>
      <c r="AE79" s="44">
        <f t="shared" si="28"/>
        <v>0</v>
      </c>
      <c r="AF79" s="44">
        <f t="shared" si="29"/>
        <v>0</v>
      </c>
      <c r="AG79" s="44">
        <f t="shared" si="30"/>
        <v>0</v>
      </c>
      <c r="AH79" s="44">
        <f t="shared" si="31"/>
        <v>0</v>
      </c>
      <c r="AI79" s="44">
        <f t="shared" si="32"/>
        <v>0</v>
      </c>
      <c r="AJ79" s="44">
        <f t="shared" si="33"/>
        <v>0</v>
      </c>
      <c r="AK79" s="44">
        <f t="shared" si="34"/>
        <v>0</v>
      </c>
      <c r="AL79" s="44">
        <f t="shared" si="35"/>
        <v>0</v>
      </c>
      <c r="AM79" s="44">
        <f t="shared" si="36"/>
        <v>0</v>
      </c>
      <c r="AN79" s="44">
        <f t="shared" si="37"/>
        <v>0</v>
      </c>
      <c r="AO79" s="44">
        <f t="shared" si="38"/>
        <v>0</v>
      </c>
    </row>
    <row r="80" spans="1:41" ht="16.2" customHeight="1">
      <c r="A80" s="13">
        <v>13217</v>
      </c>
      <c r="B80" s="14" t="s">
        <v>163</v>
      </c>
      <c r="C80" s="44">
        <f>SUMIF(Jan!$A:$A,TB!$A80,Jan!$H:$H)</f>
        <v>0</v>
      </c>
      <c r="D80" s="44">
        <f>SUMIF(Feb!$A:$A,TB!$A80,Feb!$H:$H)</f>
        <v>0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>
        <f>SUMIF(Jun!$A:$A,TB!$A80,Jun!$H:$H)</f>
        <v>0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177">
        <f>SUMIF(Dec!$A:$A,TB!$A80,Dec!$H:$H)</f>
        <v>0</v>
      </c>
      <c r="O80" s="190"/>
      <c r="P80" s="190"/>
      <c r="Q80" s="182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D80" s="44">
        <f t="shared" si="27"/>
        <v>0</v>
      </c>
      <c r="AE80" s="44">
        <f t="shared" si="28"/>
        <v>0</v>
      </c>
      <c r="AF80" s="44">
        <f t="shared" si="29"/>
        <v>0</v>
      </c>
      <c r="AG80" s="44">
        <f t="shared" si="30"/>
        <v>0</v>
      </c>
      <c r="AH80" s="44">
        <f t="shared" si="31"/>
        <v>0</v>
      </c>
      <c r="AI80" s="44">
        <f t="shared" si="32"/>
        <v>0</v>
      </c>
      <c r="AJ80" s="44">
        <f t="shared" si="33"/>
        <v>0</v>
      </c>
      <c r="AK80" s="44">
        <f t="shared" si="34"/>
        <v>0</v>
      </c>
      <c r="AL80" s="44">
        <f t="shared" si="35"/>
        <v>0</v>
      </c>
      <c r="AM80" s="44">
        <f t="shared" si="36"/>
        <v>0</v>
      </c>
      <c r="AN80" s="44">
        <f t="shared" si="37"/>
        <v>0</v>
      </c>
      <c r="AO80" s="44">
        <f t="shared" si="38"/>
        <v>0</v>
      </c>
    </row>
    <row r="81" spans="1:41" ht="16.2" customHeight="1">
      <c r="A81" s="13">
        <v>13221</v>
      </c>
      <c r="B81" s="14" t="s">
        <v>164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>
        <f>SUMIF(Jun!$A:$A,TB!$A81,Jun!$H:$H)</f>
        <v>0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177">
        <f>SUMIF(Dec!$A:$A,TB!$A81,Dec!$H:$H)</f>
        <v>0</v>
      </c>
      <c r="O81" s="190"/>
      <c r="P81" s="190"/>
      <c r="Q81" s="182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27"/>
        <v>0</v>
      </c>
      <c r="AE81" s="44">
        <f t="shared" si="28"/>
        <v>0</v>
      </c>
      <c r="AF81" s="44">
        <f t="shared" si="29"/>
        <v>0</v>
      </c>
      <c r="AG81" s="44">
        <f t="shared" si="30"/>
        <v>0</v>
      </c>
      <c r="AH81" s="44">
        <f t="shared" si="31"/>
        <v>0</v>
      </c>
      <c r="AI81" s="44">
        <f t="shared" si="32"/>
        <v>0</v>
      </c>
      <c r="AJ81" s="44">
        <f t="shared" si="33"/>
        <v>0</v>
      </c>
      <c r="AK81" s="44">
        <f t="shared" si="34"/>
        <v>0</v>
      </c>
      <c r="AL81" s="44">
        <f t="shared" si="35"/>
        <v>0</v>
      </c>
      <c r="AM81" s="44">
        <f t="shared" si="36"/>
        <v>0</v>
      </c>
      <c r="AN81" s="44">
        <f t="shared" si="37"/>
        <v>0</v>
      </c>
      <c r="AO81" s="44">
        <f t="shared" si="38"/>
        <v>0</v>
      </c>
    </row>
    <row r="82" spans="1:41" ht="16.2" customHeight="1">
      <c r="A82" s="13">
        <v>13231</v>
      </c>
      <c r="B82" s="14" t="s">
        <v>165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>
        <f>SUMIF(Jun!$A:$A,TB!$A82,Jun!$H:$H)</f>
        <v>0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177">
        <f>SUMIF(Dec!$A:$A,TB!$A82,Dec!$H:$H)</f>
        <v>0</v>
      </c>
      <c r="O82" s="190"/>
      <c r="P82" s="190"/>
      <c r="Q82" s="182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27"/>
        <v>0</v>
      </c>
      <c r="AE82" s="44">
        <f t="shared" si="28"/>
        <v>0</v>
      </c>
      <c r="AF82" s="44">
        <f t="shared" si="29"/>
        <v>0</v>
      </c>
      <c r="AG82" s="44">
        <f t="shared" si="30"/>
        <v>0</v>
      </c>
      <c r="AH82" s="44">
        <f t="shared" si="31"/>
        <v>0</v>
      </c>
      <c r="AI82" s="44">
        <f t="shared" si="32"/>
        <v>0</v>
      </c>
      <c r="AJ82" s="44">
        <f t="shared" si="33"/>
        <v>0</v>
      </c>
      <c r="AK82" s="44">
        <f t="shared" si="34"/>
        <v>0</v>
      </c>
      <c r="AL82" s="44">
        <f t="shared" si="35"/>
        <v>0</v>
      </c>
      <c r="AM82" s="44">
        <f t="shared" si="36"/>
        <v>0</v>
      </c>
      <c r="AN82" s="44">
        <f t="shared" si="37"/>
        <v>0</v>
      </c>
      <c r="AO82" s="44">
        <f t="shared" si="38"/>
        <v>0</v>
      </c>
    </row>
    <row r="83" spans="1:41" ht="16.2" customHeight="1">
      <c r="A83" s="13">
        <v>13232</v>
      </c>
      <c r="B83" s="14" t="s">
        <v>166</v>
      </c>
      <c r="C83" s="44">
        <f>SUMIF(Jan!$A:$A,TB!$A83,Jan!$H:$H)</f>
        <v>0</v>
      </c>
      <c r="D83" s="44">
        <f>SUMIF(Feb!$A:$A,TB!$A83,Feb!$H:$H)</f>
        <v>0</v>
      </c>
      <c r="E83" s="44">
        <f>SUMIF(Mar!$A:$A,TB!$A83,Mar!$H:$H)</f>
        <v>0</v>
      </c>
      <c r="F83" s="44">
        <f>SUMIF(Apr!$A:$A,TB!$A83,Apr!$H:$H)</f>
        <v>0</v>
      </c>
      <c r="G83" s="44">
        <f>SUMIF(May!$A:$A,TB!$A83,May!$H:$H)</f>
        <v>0</v>
      </c>
      <c r="H83" s="44">
        <f>SUMIF(Jun!$A:$A,TB!$A83,Jun!$H:$H)</f>
        <v>0</v>
      </c>
      <c r="I83" s="44">
        <f>SUMIF(Jul!$A:$A,TB!$A83,Jul!$H:$H)</f>
        <v>0</v>
      </c>
      <c r="J83" s="44">
        <f>SUMIF(Aug!$A:$A,TB!$A83,Aug!$H:$H)</f>
        <v>0</v>
      </c>
      <c r="K83" s="44">
        <f>SUMIF(Sep!$A:$A,TB!$A83,Sep!$H:$H)</f>
        <v>0</v>
      </c>
      <c r="L83" s="44">
        <f>SUMIF(Oct!$A:$A,TB!$A83,Oct!$H:$H)</f>
        <v>0</v>
      </c>
      <c r="M83" s="44">
        <f>SUMIF(Nov!$A:$A,TB!$A83,Nov!$H:$H)</f>
        <v>0</v>
      </c>
      <c r="N83" s="177">
        <f>SUMIF(Dec!$A:$A,TB!$A83,Dec!$H:$H)</f>
        <v>0</v>
      </c>
      <c r="O83" s="190"/>
      <c r="P83" s="190"/>
      <c r="Q83" s="182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D83" s="44">
        <f t="shared" si="27"/>
        <v>0</v>
      </c>
      <c r="AE83" s="44">
        <f t="shared" si="28"/>
        <v>0</v>
      </c>
      <c r="AF83" s="44">
        <f t="shared" si="29"/>
        <v>0</v>
      </c>
      <c r="AG83" s="44">
        <f t="shared" si="30"/>
        <v>0</v>
      </c>
      <c r="AH83" s="44">
        <f t="shared" si="31"/>
        <v>0</v>
      </c>
      <c r="AI83" s="44">
        <f t="shared" si="32"/>
        <v>0</v>
      </c>
      <c r="AJ83" s="44">
        <f t="shared" si="33"/>
        <v>0</v>
      </c>
      <c r="AK83" s="44">
        <f t="shared" si="34"/>
        <v>0</v>
      </c>
      <c r="AL83" s="44">
        <f t="shared" si="35"/>
        <v>0</v>
      </c>
      <c r="AM83" s="44">
        <f t="shared" si="36"/>
        <v>0</v>
      </c>
      <c r="AN83" s="44">
        <f t="shared" si="37"/>
        <v>0</v>
      </c>
      <c r="AO83" s="44">
        <f t="shared" si="38"/>
        <v>0</v>
      </c>
    </row>
    <row r="84" spans="1:41" ht="16.2" customHeight="1">
      <c r="A84" s="13">
        <v>13241</v>
      </c>
      <c r="B84" s="14" t="s">
        <v>167</v>
      </c>
      <c r="C84" s="44">
        <f>SUMIF(Jan!$A:$A,TB!$A84,Jan!$H:$H)</f>
        <v>0</v>
      </c>
      <c r="D84" s="44">
        <f>SUMIF(Feb!$A:$A,TB!$A84,Feb!$H:$H)</f>
        <v>0</v>
      </c>
      <c r="E84" s="44">
        <f>SUMIF(Mar!$A:$A,TB!$A84,Mar!$H:$H)</f>
        <v>0</v>
      </c>
      <c r="F84" s="44">
        <f>SUMIF(Apr!$A:$A,TB!$A84,Apr!$H:$H)</f>
        <v>0</v>
      </c>
      <c r="G84" s="44">
        <f>SUMIF(May!$A:$A,TB!$A84,May!$H:$H)</f>
        <v>0</v>
      </c>
      <c r="H84" s="44">
        <f>SUMIF(Jun!$A:$A,TB!$A84,Jun!$H:$H)</f>
        <v>0</v>
      </c>
      <c r="I84" s="44">
        <f>SUMIF(Jul!$A:$A,TB!$A84,Jul!$H:$H)</f>
        <v>0</v>
      </c>
      <c r="J84" s="44">
        <f>SUMIF(Aug!$A:$A,TB!$A84,Aug!$H:$H)</f>
        <v>0</v>
      </c>
      <c r="K84" s="44">
        <f>SUMIF(Sep!$A:$A,TB!$A84,Sep!$H:$H)</f>
        <v>0</v>
      </c>
      <c r="L84" s="44">
        <f>SUMIF(Oct!$A:$A,TB!$A84,Oct!$H:$H)</f>
        <v>0</v>
      </c>
      <c r="M84" s="44">
        <f>SUMIF(Nov!$A:$A,TB!$A84,Nov!$H:$H)</f>
        <v>0</v>
      </c>
      <c r="N84" s="177">
        <f>SUMIF(Dec!$A:$A,TB!$A84,Dec!$H:$H)</f>
        <v>0</v>
      </c>
      <c r="O84" s="190"/>
      <c r="P84" s="190"/>
      <c r="Q84" s="182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4">
        <f t="shared" si="27"/>
        <v>0</v>
      </c>
      <c r="AE84" s="44">
        <f t="shared" si="28"/>
        <v>0</v>
      </c>
      <c r="AF84" s="44">
        <f t="shared" si="29"/>
        <v>0</v>
      </c>
      <c r="AG84" s="44">
        <f t="shared" si="30"/>
        <v>0</v>
      </c>
      <c r="AH84" s="44">
        <f t="shared" si="31"/>
        <v>0</v>
      </c>
      <c r="AI84" s="44">
        <f t="shared" si="32"/>
        <v>0</v>
      </c>
      <c r="AJ84" s="44">
        <f t="shared" si="33"/>
        <v>0</v>
      </c>
      <c r="AK84" s="44">
        <f t="shared" si="34"/>
        <v>0</v>
      </c>
      <c r="AL84" s="44">
        <f t="shared" si="35"/>
        <v>0</v>
      </c>
      <c r="AM84" s="44">
        <f t="shared" si="36"/>
        <v>0</v>
      </c>
      <c r="AN84" s="44">
        <f t="shared" si="37"/>
        <v>0</v>
      </c>
      <c r="AO84" s="44">
        <f t="shared" si="38"/>
        <v>0</v>
      </c>
    </row>
    <row r="85" spans="1:41" ht="16.2" customHeight="1">
      <c r="A85" s="13">
        <v>13242</v>
      </c>
      <c r="B85" s="14" t="s">
        <v>168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>
        <f>SUMIF(Jun!$A:$A,TB!$A85,Jun!$H:$H)</f>
        <v>0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177">
        <f>SUMIF(Dec!$A:$A,TB!$A85,Dec!$H:$H)</f>
        <v>0</v>
      </c>
      <c r="O85" s="190"/>
      <c r="P85" s="190"/>
      <c r="Q85" s="182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27"/>
        <v>0</v>
      </c>
      <c r="AE85" s="44">
        <f t="shared" si="28"/>
        <v>0</v>
      </c>
      <c r="AF85" s="44">
        <f t="shared" si="29"/>
        <v>0</v>
      </c>
      <c r="AG85" s="44">
        <f t="shared" si="30"/>
        <v>0</v>
      </c>
      <c r="AH85" s="44">
        <f t="shared" si="31"/>
        <v>0</v>
      </c>
      <c r="AI85" s="44">
        <f t="shared" si="32"/>
        <v>0</v>
      </c>
      <c r="AJ85" s="44">
        <f t="shared" si="33"/>
        <v>0</v>
      </c>
      <c r="AK85" s="44">
        <f t="shared" si="34"/>
        <v>0</v>
      </c>
      <c r="AL85" s="44">
        <f t="shared" si="35"/>
        <v>0</v>
      </c>
      <c r="AM85" s="44">
        <f t="shared" si="36"/>
        <v>0</v>
      </c>
      <c r="AN85" s="44">
        <f t="shared" si="37"/>
        <v>0</v>
      </c>
      <c r="AO85" s="44">
        <f t="shared" si="38"/>
        <v>0</v>
      </c>
    </row>
    <row r="86" spans="1:41" ht="16.2" customHeight="1">
      <c r="A86" s="13">
        <v>13243</v>
      </c>
      <c r="B86" s="14" t="s">
        <v>169</v>
      </c>
      <c r="C86" s="44">
        <f>SUMIF(Jan!$A:$A,TB!$A86,Jan!$H:$H)</f>
        <v>0</v>
      </c>
      <c r="D86" s="44">
        <f>SUMIF(Feb!$A:$A,TB!$A86,Feb!$H:$H)</f>
        <v>0</v>
      </c>
      <c r="E86" s="44">
        <f>SUMIF(Mar!$A:$A,TB!$A86,Mar!$H:$H)</f>
        <v>0</v>
      </c>
      <c r="F86" s="44">
        <f>SUMIF(Apr!$A:$A,TB!$A86,Apr!$H:$H)</f>
        <v>0</v>
      </c>
      <c r="G86" s="44">
        <f>SUMIF(May!$A:$A,TB!$A86,May!$H:$H)</f>
        <v>0</v>
      </c>
      <c r="H86" s="44">
        <f>SUMIF(Jun!$A:$A,TB!$A86,Jun!$H:$H)</f>
        <v>0</v>
      </c>
      <c r="I86" s="44">
        <f>SUMIF(Jul!$A:$A,TB!$A86,Jul!$H:$H)</f>
        <v>0</v>
      </c>
      <c r="J86" s="44">
        <f>SUMIF(Aug!$A:$A,TB!$A86,Aug!$H:$H)</f>
        <v>0</v>
      </c>
      <c r="K86" s="44">
        <f>SUMIF(Sep!$A:$A,TB!$A86,Sep!$H:$H)</f>
        <v>0</v>
      </c>
      <c r="L86" s="44">
        <f>SUMIF(Oct!$A:$A,TB!$A86,Oct!$H:$H)</f>
        <v>0</v>
      </c>
      <c r="M86" s="44">
        <f>SUMIF(Nov!$A:$A,TB!$A86,Nov!$H:$H)</f>
        <v>0</v>
      </c>
      <c r="N86" s="177">
        <f>SUMIF(Dec!$A:$A,TB!$A86,Dec!$H:$H)</f>
        <v>0</v>
      </c>
      <c r="O86" s="190"/>
      <c r="P86" s="190"/>
      <c r="Q86" s="182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4">
        <f t="shared" si="27"/>
        <v>0</v>
      </c>
      <c r="AE86" s="44">
        <f t="shared" si="28"/>
        <v>0</v>
      </c>
      <c r="AF86" s="44">
        <f t="shared" si="29"/>
        <v>0</v>
      </c>
      <c r="AG86" s="44">
        <f t="shared" si="30"/>
        <v>0</v>
      </c>
      <c r="AH86" s="44">
        <f t="shared" si="31"/>
        <v>0</v>
      </c>
      <c r="AI86" s="44">
        <f t="shared" si="32"/>
        <v>0</v>
      </c>
      <c r="AJ86" s="44">
        <f t="shared" si="33"/>
        <v>0</v>
      </c>
      <c r="AK86" s="44">
        <f t="shared" si="34"/>
        <v>0</v>
      </c>
      <c r="AL86" s="44">
        <f t="shared" si="35"/>
        <v>0</v>
      </c>
      <c r="AM86" s="44">
        <f t="shared" si="36"/>
        <v>0</v>
      </c>
      <c r="AN86" s="44">
        <f t="shared" si="37"/>
        <v>0</v>
      </c>
      <c r="AO86" s="44">
        <f t="shared" si="38"/>
        <v>0</v>
      </c>
    </row>
    <row r="87" spans="1:41" ht="16.2" customHeight="1">
      <c r="A87" s="13">
        <v>13251</v>
      </c>
      <c r="B87" s="14" t="s">
        <v>170</v>
      </c>
      <c r="C87" s="44">
        <f>SUMIF(Jan!$A:$A,TB!$A87,Jan!$H:$H)</f>
        <v>0</v>
      </c>
      <c r="D87" s="44">
        <f>SUMIF(Feb!$A:$A,TB!$A87,Feb!$H:$H)</f>
        <v>0</v>
      </c>
      <c r="E87" s="44">
        <f>SUMIF(Mar!$A:$A,TB!$A87,Mar!$H:$H)</f>
        <v>0</v>
      </c>
      <c r="F87" s="44">
        <f>SUMIF(Apr!$A:$A,TB!$A87,Apr!$H:$H)</f>
        <v>0</v>
      </c>
      <c r="G87" s="44">
        <f>SUMIF(May!$A:$A,TB!$A87,May!$H:$H)</f>
        <v>0</v>
      </c>
      <c r="H87" s="44">
        <f>SUMIF(Jun!$A:$A,TB!$A87,Jun!$H:$H)</f>
        <v>0</v>
      </c>
      <c r="I87" s="44">
        <f>SUMIF(Jul!$A:$A,TB!$A87,Jul!$H:$H)</f>
        <v>0</v>
      </c>
      <c r="J87" s="44">
        <f>SUMIF(Aug!$A:$A,TB!$A87,Aug!$H:$H)</f>
        <v>0</v>
      </c>
      <c r="K87" s="44">
        <f>SUMIF(Sep!$A:$A,TB!$A87,Sep!$H:$H)</f>
        <v>0</v>
      </c>
      <c r="L87" s="44">
        <f>SUMIF(Oct!$A:$A,TB!$A87,Oct!$H:$H)</f>
        <v>0</v>
      </c>
      <c r="M87" s="44">
        <f>SUMIF(Nov!$A:$A,TB!$A87,Nov!$H:$H)</f>
        <v>0</v>
      </c>
      <c r="N87" s="177">
        <f>SUMIF(Dec!$A:$A,TB!$A87,Dec!$H:$H)</f>
        <v>0</v>
      </c>
      <c r="O87" s="190"/>
      <c r="P87" s="190"/>
      <c r="Q87" s="182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4">
        <f t="shared" si="27"/>
        <v>0</v>
      </c>
      <c r="AE87" s="44">
        <f t="shared" si="28"/>
        <v>0</v>
      </c>
      <c r="AF87" s="44">
        <f t="shared" si="29"/>
        <v>0</v>
      </c>
      <c r="AG87" s="44">
        <f t="shared" si="30"/>
        <v>0</v>
      </c>
      <c r="AH87" s="44">
        <f t="shared" si="31"/>
        <v>0</v>
      </c>
      <c r="AI87" s="44">
        <f t="shared" si="32"/>
        <v>0</v>
      </c>
      <c r="AJ87" s="44">
        <f t="shared" si="33"/>
        <v>0</v>
      </c>
      <c r="AK87" s="44">
        <f t="shared" si="34"/>
        <v>0</v>
      </c>
      <c r="AL87" s="44">
        <f t="shared" si="35"/>
        <v>0</v>
      </c>
      <c r="AM87" s="44">
        <f t="shared" si="36"/>
        <v>0</v>
      </c>
      <c r="AN87" s="44">
        <f t="shared" si="37"/>
        <v>0</v>
      </c>
      <c r="AO87" s="44">
        <f t="shared" si="38"/>
        <v>0</v>
      </c>
    </row>
    <row r="88" spans="1:41" ht="16.2" customHeight="1">
      <c r="A88" s="13">
        <v>13252</v>
      </c>
      <c r="B88" s="14" t="s">
        <v>171</v>
      </c>
      <c r="C88" s="44">
        <f>SUMIF(Jan!$A:$A,TB!$A88,Jan!$H:$H)</f>
        <v>0</v>
      </c>
      <c r="D88" s="44">
        <f>SUMIF(Feb!$A:$A,TB!$A88,Feb!$H:$H)</f>
        <v>0</v>
      </c>
      <c r="E88" s="44">
        <f>SUMIF(Mar!$A:$A,TB!$A88,Mar!$H:$H)</f>
        <v>0</v>
      </c>
      <c r="F88" s="44">
        <f>SUMIF(Apr!$A:$A,TB!$A88,Apr!$H:$H)</f>
        <v>0</v>
      </c>
      <c r="G88" s="44">
        <f>SUMIF(May!$A:$A,TB!$A88,May!$H:$H)</f>
        <v>0</v>
      </c>
      <c r="H88" s="44">
        <f>SUMIF(Jun!$A:$A,TB!$A88,Jun!$H:$H)</f>
        <v>0</v>
      </c>
      <c r="I88" s="44">
        <f>SUMIF(Jul!$A:$A,TB!$A88,Jul!$H:$H)</f>
        <v>0</v>
      </c>
      <c r="J88" s="44">
        <f>SUMIF(Aug!$A:$A,TB!$A88,Aug!$H:$H)</f>
        <v>0</v>
      </c>
      <c r="K88" s="44">
        <f>SUMIF(Sep!$A:$A,TB!$A88,Sep!$H:$H)</f>
        <v>0</v>
      </c>
      <c r="L88" s="44">
        <f>SUMIF(Oct!$A:$A,TB!$A88,Oct!$H:$H)</f>
        <v>0</v>
      </c>
      <c r="M88" s="44">
        <f>SUMIF(Nov!$A:$A,TB!$A88,Nov!$H:$H)</f>
        <v>0</v>
      </c>
      <c r="N88" s="177">
        <f>SUMIF(Dec!$A:$A,TB!$A88,Dec!$H:$H)</f>
        <v>0</v>
      </c>
      <c r="O88" s="190"/>
      <c r="P88" s="190"/>
      <c r="Q88" s="182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4">
        <f t="shared" si="27"/>
        <v>0</v>
      </c>
      <c r="AE88" s="44">
        <f t="shared" si="28"/>
        <v>0</v>
      </c>
      <c r="AF88" s="44">
        <f t="shared" si="29"/>
        <v>0</v>
      </c>
      <c r="AG88" s="44">
        <f t="shared" si="30"/>
        <v>0</v>
      </c>
      <c r="AH88" s="44">
        <f t="shared" si="31"/>
        <v>0</v>
      </c>
      <c r="AI88" s="44">
        <f t="shared" si="32"/>
        <v>0</v>
      </c>
      <c r="AJ88" s="44">
        <f t="shared" si="33"/>
        <v>0</v>
      </c>
      <c r="AK88" s="44">
        <f t="shared" si="34"/>
        <v>0</v>
      </c>
      <c r="AL88" s="44">
        <f t="shared" si="35"/>
        <v>0</v>
      </c>
      <c r="AM88" s="44">
        <f t="shared" si="36"/>
        <v>0</v>
      </c>
      <c r="AN88" s="44">
        <f t="shared" si="37"/>
        <v>0</v>
      </c>
      <c r="AO88" s="44">
        <f t="shared" si="38"/>
        <v>0</v>
      </c>
    </row>
    <row r="89" spans="1:41" ht="16.2" customHeight="1">
      <c r="A89" s="13">
        <v>13253</v>
      </c>
      <c r="B89" s="14" t="s">
        <v>172</v>
      </c>
      <c r="C89" s="44">
        <f>SUMIF(Jan!$A:$A,TB!$A89,Jan!$H:$H)</f>
        <v>0</v>
      </c>
      <c r="D89" s="44">
        <f>SUMIF(Feb!$A:$A,TB!$A89,Feb!$H:$H)</f>
        <v>0</v>
      </c>
      <c r="E89" s="44">
        <f>SUMIF(Mar!$A:$A,TB!$A89,Mar!$H:$H)</f>
        <v>0</v>
      </c>
      <c r="F89" s="44">
        <f>SUMIF(Apr!$A:$A,TB!$A89,Apr!$H:$H)</f>
        <v>0</v>
      </c>
      <c r="G89" s="44">
        <f>SUMIF(May!$A:$A,TB!$A89,May!$H:$H)</f>
        <v>0</v>
      </c>
      <c r="H89" s="44">
        <f>SUMIF(Jun!$A:$A,TB!$A89,Jun!$H:$H)</f>
        <v>0</v>
      </c>
      <c r="I89" s="44">
        <f>SUMIF(Jul!$A:$A,TB!$A89,Jul!$H:$H)</f>
        <v>0</v>
      </c>
      <c r="J89" s="44">
        <f>SUMIF(Aug!$A:$A,TB!$A89,Aug!$H:$H)</f>
        <v>0</v>
      </c>
      <c r="K89" s="44">
        <f>SUMIF(Sep!$A:$A,TB!$A89,Sep!$H:$H)</f>
        <v>0</v>
      </c>
      <c r="L89" s="44">
        <f>SUMIF(Oct!$A:$A,TB!$A89,Oct!$H:$H)</f>
        <v>0</v>
      </c>
      <c r="M89" s="44">
        <f>SUMIF(Nov!$A:$A,TB!$A89,Nov!$H:$H)</f>
        <v>0</v>
      </c>
      <c r="N89" s="177">
        <f>SUMIF(Dec!$A:$A,TB!$A89,Dec!$H:$H)</f>
        <v>0</v>
      </c>
      <c r="O89" s="190"/>
      <c r="P89" s="190"/>
      <c r="Q89" s="182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4">
        <f t="shared" si="27"/>
        <v>0</v>
      </c>
      <c r="AE89" s="44">
        <f t="shared" si="28"/>
        <v>0</v>
      </c>
      <c r="AF89" s="44">
        <f t="shared" si="29"/>
        <v>0</v>
      </c>
      <c r="AG89" s="44">
        <f t="shared" si="30"/>
        <v>0</v>
      </c>
      <c r="AH89" s="44">
        <f t="shared" si="31"/>
        <v>0</v>
      </c>
      <c r="AI89" s="44">
        <f t="shared" si="32"/>
        <v>0</v>
      </c>
      <c r="AJ89" s="44">
        <f t="shared" si="33"/>
        <v>0</v>
      </c>
      <c r="AK89" s="44">
        <f t="shared" si="34"/>
        <v>0</v>
      </c>
      <c r="AL89" s="44">
        <f t="shared" si="35"/>
        <v>0</v>
      </c>
      <c r="AM89" s="44">
        <f t="shared" si="36"/>
        <v>0</v>
      </c>
      <c r="AN89" s="44">
        <f t="shared" si="37"/>
        <v>0</v>
      </c>
      <c r="AO89" s="44">
        <f t="shared" si="38"/>
        <v>0</v>
      </c>
    </row>
    <row r="90" spans="1:41" ht="16.2" customHeight="1">
      <c r="A90" s="13">
        <v>13254</v>
      </c>
      <c r="B90" s="14" t="s">
        <v>173</v>
      </c>
      <c r="C90" s="44">
        <f>SUMIF(Jan!$A:$A,TB!$A90,Jan!$H:$H)</f>
        <v>0</v>
      </c>
      <c r="D90" s="44">
        <f>SUMIF(Feb!$A:$A,TB!$A90,Feb!$H:$H)</f>
        <v>0</v>
      </c>
      <c r="E90" s="44">
        <f>SUMIF(Mar!$A:$A,TB!$A90,Mar!$H:$H)</f>
        <v>0</v>
      </c>
      <c r="F90" s="44">
        <f>SUMIF(Apr!$A:$A,TB!$A90,Apr!$H:$H)</f>
        <v>0</v>
      </c>
      <c r="G90" s="44">
        <f>SUMIF(May!$A:$A,TB!$A90,May!$H:$H)</f>
        <v>0</v>
      </c>
      <c r="H90" s="44">
        <f>SUMIF(Jun!$A:$A,TB!$A90,Jun!$H:$H)</f>
        <v>0</v>
      </c>
      <c r="I90" s="44">
        <f>SUMIF(Jul!$A:$A,TB!$A90,Jul!$H:$H)</f>
        <v>0</v>
      </c>
      <c r="J90" s="44">
        <f>SUMIF(Aug!$A:$A,TB!$A90,Aug!$H:$H)</f>
        <v>0</v>
      </c>
      <c r="K90" s="44">
        <f>SUMIF(Sep!$A:$A,TB!$A90,Sep!$H:$H)</f>
        <v>0</v>
      </c>
      <c r="L90" s="44">
        <f>SUMIF(Oct!$A:$A,TB!$A90,Oct!$H:$H)</f>
        <v>0</v>
      </c>
      <c r="M90" s="44">
        <f>SUMIF(Nov!$A:$A,TB!$A90,Nov!$H:$H)</f>
        <v>0</v>
      </c>
      <c r="N90" s="177">
        <f>SUMIF(Dec!$A:$A,TB!$A90,Dec!$H:$H)</f>
        <v>0</v>
      </c>
      <c r="O90" s="190"/>
      <c r="P90" s="190"/>
      <c r="Q90" s="182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4">
        <f t="shared" si="27"/>
        <v>0</v>
      </c>
      <c r="AE90" s="44">
        <f t="shared" si="28"/>
        <v>0</v>
      </c>
      <c r="AF90" s="44">
        <f t="shared" si="29"/>
        <v>0</v>
      </c>
      <c r="AG90" s="44">
        <f t="shared" si="30"/>
        <v>0</v>
      </c>
      <c r="AH90" s="44">
        <f t="shared" si="31"/>
        <v>0</v>
      </c>
      <c r="AI90" s="44">
        <f t="shared" si="32"/>
        <v>0</v>
      </c>
      <c r="AJ90" s="44">
        <f t="shared" si="33"/>
        <v>0</v>
      </c>
      <c r="AK90" s="44">
        <f t="shared" si="34"/>
        <v>0</v>
      </c>
      <c r="AL90" s="44">
        <f t="shared" si="35"/>
        <v>0</v>
      </c>
      <c r="AM90" s="44">
        <f t="shared" si="36"/>
        <v>0</v>
      </c>
      <c r="AN90" s="44">
        <f t="shared" si="37"/>
        <v>0</v>
      </c>
      <c r="AO90" s="44">
        <f t="shared" si="38"/>
        <v>0</v>
      </c>
    </row>
    <row r="91" spans="1:41" ht="16.2" customHeight="1">
      <c r="A91" s="13">
        <v>13261</v>
      </c>
      <c r="B91" s="14" t="s">
        <v>174</v>
      </c>
      <c r="C91" s="44">
        <f>SUMIF(Jan!$A:$A,TB!$A91,Jan!$H:$H)</f>
        <v>0</v>
      </c>
      <c r="D91" s="44">
        <f>SUMIF(Feb!$A:$A,TB!$A91,Feb!$H:$H)</f>
        <v>0</v>
      </c>
      <c r="E91" s="44">
        <f>SUMIF(Mar!$A:$A,TB!$A91,Mar!$H:$H)</f>
        <v>0</v>
      </c>
      <c r="F91" s="44">
        <f>SUMIF(Apr!$A:$A,TB!$A91,Apr!$H:$H)</f>
        <v>0</v>
      </c>
      <c r="G91" s="44">
        <f>SUMIF(May!$A:$A,TB!$A91,May!$H:$H)</f>
        <v>0</v>
      </c>
      <c r="H91" s="44">
        <f>SUMIF(Jun!$A:$A,TB!$A91,Jun!$H:$H)</f>
        <v>0</v>
      </c>
      <c r="I91" s="44">
        <f>SUMIF(Jul!$A:$A,TB!$A91,Jul!$H:$H)</f>
        <v>0</v>
      </c>
      <c r="J91" s="44">
        <f>SUMIF(Aug!$A:$A,TB!$A91,Aug!$H:$H)</f>
        <v>0</v>
      </c>
      <c r="K91" s="44">
        <f>SUMIF(Sep!$A:$A,TB!$A91,Sep!$H:$H)</f>
        <v>0</v>
      </c>
      <c r="L91" s="44">
        <f>SUMIF(Oct!$A:$A,TB!$A91,Oct!$H:$H)</f>
        <v>0</v>
      </c>
      <c r="M91" s="44">
        <f>SUMIF(Nov!$A:$A,TB!$A91,Nov!$H:$H)</f>
        <v>0</v>
      </c>
      <c r="N91" s="177">
        <f>SUMIF(Dec!$A:$A,TB!$A91,Dec!$H:$H)</f>
        <v>0</v>
      </c>
      <c r="O91" s="190"/>
      <c r="P91" s="190"/>
      <c r="Q91" s="182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4">
        <f t="shared" si="27"/>
        <v>0</v>
      </c>
      <c r="AE91" s="44">
        <f t="shared" si="28"/>
        <v>0</v>
      </c>
      <c r="AF91" s="44">
        <f t="shared" si="29"/>
        <v>0</v>
      </c>
      <c r="AG91" s="44">
        <f t="shared" si="30"/>
        <v>0</v>
      </c>
      <c r="AH91" s="44">
        <f t="shared" si="31"/>
        <v>0</v>
      </c>
      <c r="AI91" s="44">
        <f t="shared" si="32"/>
        <v>0</v>
      </c>
      <c r="AJ91" s="44">
        <f t="shared" si="33"/>
        <v>0</v>
      </c>
      <c r="AK91" s="44">
        <f t="shared" si="34"/>
        <v>0</v>
      </c>
      <c r="AL91" s="44">
        <f t="shared" si="35"/>
        <v>0</v>
      </c>
      <c r="AM91" s="44">
        <f t="shared" si="36"/>
        <v>0</v>
      </c>
      <c r="AN91" s="44">
        <f t="shared" si="37"/>
        <v>0</v>
      </c>
      <c r="AO91" s="44">
        <f t="shared" si="38"/>
        <v>0</v>
      </c>
    </row>
    <row r="92" spans="1:41" ht="16.2" customHeight="1">
      <c r="A92" s="13">
        <v>13601</v>
      </c>
      <c r="B92" s="14" t="s">
        <v>175</v>
      </c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>
        <f>SUMIF(Jun!$A:$A,TB!$A92,Jun!$H:$H)</f>
        <v>0</v>
      </c>
      <c r="I92" s="44">
        <f>SUMIF(Jul!$A:$A,TB!$A92,Jul!$H:$H)</f>
        <v>0</v>
      </c>
      <c r="J92" s="44">
        <f>SUMIF(Aug!$A:$A,TB!$A92,Aug!$H:$H)</f>
        <v>0</v>
      </c>
      <c r="K92" s="44">
        <f>SUMIF(Sep!$A:$A,TB!$A92,Sep!$H:$H)</f>
        <v>0</v>
      </c>
      <c r="L92" s="44">
        <f>SUMIF(Oct!$A:$A,TB!$A92,Oct!$H:$H)</f>
        <v>0</v>
      </c>
      <c r="M92" s="44">
        <f>SUMIF(Nov!$A:$A,TB!$A92,Nov!$H:$H)</f>
        <v>0</v>
      </c>
      <c r="N92" s="177">
        <f>SUMIF(Dec!$A:$A,TB!$A92,Dec!$H:$H)</f>
        <v>0</v>
      </c>
      <c r="O92" s="190"/>
      <c r="P92" s="190"/>
      <c r="Q92" s="182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4">
        <f t="shared" si="27"/>
        <v>0</v>
      </c>
      <c r="AE92" s="44">
        <f t="shared" si="28"/>
        <v>0</v>
      </c>
      <c r="AF92" s="44">
        <f t="shared" si="29"/>
        <v>0</v>
      </c>
      <c r="AG92" s="44">
        <f t="shared" si="30"/>
        <v>0</v>
      </c>
      <c r="AH92" s="44">
        <f t="shared" si="31"/>
        <v>0</v>
      </c>
      <c r="AI92" s="44">
        <f t="shared" si="32"/>
        <v>0</v>
      </c>
      <c r="AJ92" s="44">
        <f t="shared" si="33"/>
        <v>0</v>
      </c>
      <c r="AK92" s="44">
        <f t="shared" si="34"/>
        <v>0</v>
      </c>
      <c r="AL92" s="44">
        <f t="shared" si="35"/>
        <v>0</v>
      </c>
      <c r="AM92" s="44">
        <f t="shared" si="36"/>
        <v>0</v>
      </c>
      <c r="AN92" s="44">
        <f t="shared" si="37"/>
        <v>0</v>
      </c>
      <c r="AO92" s="44">
        <f t="shared" si="38"/>
        <v>0</v>
      </c>
    </row>
    <row r="93" spans="1:41" ht="16.2" customHeight="1">
      <c r="A93" s="13"/>
      <c r="B93" s="14"/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0</v>
      </c>
      <c r="F93" s="44">
        <f>SUMIF(Apr!$A:$A,TB!$A93,Apr!$H:$H)</f>
        <v>0</v>
      </c>
      <c r="G93" s="44">
        <f>SUMIF(May!$A:$A,TB!$A93,May!$H:$H)</f>
        <v>0</v>
      </c>
      <c r="H93" s="44">
        <f>SUMIF(Jun!$A:$A,TB!$A93,Jun!$H:$H)</f>
        <v>0</v>
      </c>
      <c r="I93" s="44">
        <f>SUMIF(Jul!$A:$A,TB!$A93,Jul!$H:$H)</f>
        <v>0</v>
      </c>
      <c r="J93" s="44">
        <f>SUMIF(Aug!$A:$A,TB!$A93,Aug!$H:$H)</f>
        <v>0</v>
      </c>
      <c r="K93" s="44">
        <f>SUMIF(Sep!$A:$A,TB!$A93,Sep!$H:$H)</f>
        <v>0</v>
      </c>
      <c r="L93" s="44">
        <f>SUMIF(Oct!$A:$A,TB!$A93,Oct!$H:$H)</f>
        <v>0</v>
      </c>
      <c r="M93" s="44">
        <f>SUMIF(Nov!$A:$A,TB!$A93,Nov!$H:$H)</f>
        <v>0</v>
      </c>
      <c r="N93" s="177">
        <f>SUMIF(Dec!$A:$A,TB!$A93,Dec!$H:$H)</f>
        <v>0</v>
      </c>
      <c r="O93" s="190"/>
      <c r="P93" s="190"/>
      <c r="Q93" s="182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4">
        <f t="shared" si="27"/>
        <v>0</v>
      </c>
      <c r="AE93" s="44">
        <f t="shared" si="28"/>
        <v>0</v>
      </c>
      <c r="AF93" s="44">
        <f t="shared" si="29"/>
        <v>0</v>
      </c>
      <c r="AG93" s="44">
        <f t="shared" si="30"/>
        <v>0</v>
      </c>
      <c r="AH93" s="44">
        <f t="shared" si="31"/>
        <v>0</v>
      </c>
      <c r="AI93" s="44">
        <f t="shared" si="32"/>
        <v>0</v>
      </c>
      <c r="AJ93" s="44">
        <f t="shared" si="33"/>
        <v>0</v>
      </c>
      <c r="AK93" s="44">
        <f t="shared" si="34"/>
        <v>0</v>
      </c>
      <c r="AL93" s="44">
        <f t="shared" si="35"/>
        <v>0</v>
      </c>
      <c r="AM93" s="44">
        <f t="shared" si="36"/>
        <v>0</v>
      </c>
      <c r="AN93" s="44">
        <f t="shared" si="37"/>
        <v>0</v>
      </c>
      <c r="AO93" s="44">
        <f t="shared" si="38"/>
        <v>0</v>
      </c>
    </row>
    <row r="94" spans="1:41" ht="16.2" customHeight="1">
      <c r="A94" s="15"/>
      <c r="B94" s="16"/>
      <c r="C94" s="44">
        <f>SUMIF(Jan!$A:$A,TB!$A94,Jan!$H:$H)</f>
        <v>0</v>
      </c>
      <c r="D94" s="44">
        <f>SUMIF(Feb!$A:$A,TB!$A94,Feb!$H:$H)</f>
        <v>0</v>
      </c>
      <c r="E94" s="44">
        <f>SUMIF(Mar!$A:$A,TB!$A94,Mar!$H:$H)</f>
        <v>0</v>
      </c>
      <c r="F94" s="44">
        <f>SUMIF(Apr!$A:$A,TB!$A94,Apr!$H:$H)</f>
        <v>0</v>
      </c>
      <c r="G94" s="44">
        <f>SUMIF(May!$A:$A,TB!$A94,May!$H:$H)</f>
        <v>0</v>
      </c>
      <c r="H94" s="44">
        <f>SUMIF(Jun!$A:$A,TB!$A94,Jun!$H:$H)</f>
        <v>0</v>
      </c>
      <c r="I94" s="44">
        <f>SUMIF(Jul!$A:$A,TB!$A94,Jul!$H:$H)</f>
        <v>0</v>
      </c>
      <c r="J94" s="44">
        <f>SUMIF(Aug!$A:$A,TB!$A94,Aug!$H:$H)</f>
        <v>0</v>
      </c>
      <c r="K94" s="44">
        <f>SUMIF(Sep!$A:$A,TB!$A94,Sep!$H:$H)</f>
        <v>0</v>
      </c>
      <c r="L94" s="44">
        <f>SUMIF(Oct!$A:$A,TB!$A94,Oct!$H:$H)</f>
        <v>0</v>
      </c>
      <c r="M94" s="44">
        <f>SUMIF(Nov!$A:$A,TB!$A94,Nov!$H:$H)</f>
        <v>0</v>
      </c>
      <c r="N94" s="177">
        <f>SUMIF(Dec!$A:$A,TB!$A94,Dec!$H:$H)</f>
        <v>0</v>
      </c>
      <c r="O94" s="191"/>
      <c r="P94" s="191"/>
      <c r="Q94" s="182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D94" s="44">
        <f t="shared" si="27"/>
        <v>0</v>
      </c>
      <c r="AE94" s="44">
        <f t="shared" si="28"/>
        <v>0</v>
      </c>
      <c r="AF94" s="44">
        <f t="shared" si="29"/>
        <v>0</v>
      </c>
      <c r="AG94" s="44">
        <f t="shared" si="30"/>
        <v>0</v>
      </c>
      <c r="AH94" s="44">
        <f t="shared" si="31"/>
        <v>0</v>
      </c>
      <c r="AI94" s="44">
        <f t="shared" si="32"/>
        <v>0</v>
      </c>
      <c r="AJ94" s="44">
        <f t="shared" si="33"/>
        <v>0</v>
      </c>
      <c r="AK94" s="44">
        <f t="shared" si="34"/>
        <v>0</v>
      </c>
      <c r="AL94" s="44">
        <f t="shared" si="35"/>
        <v>0</v>
      </c>
      <c r="AM94" s="44">
        <f t="shared" si="36"/>
        <v>0</v>
      </c>
      <c r="AN94" s="44">
        <f t="shared" si="37"/>
        <v>0</v>
      </c>
      <c r="AO94" s="44">
        <f t="shared" si="38"/>
        <v>0</v>
      </c>
    </row>
    <row r="95" spans="1:41" ht="16.2" customHeight="1">
      <c r="A95" s="17" t="s">
        <v>6</v>
      </c>
      <c r="B95" s="18"/>
      <c r="C95" s="19">
        <f t="shared" ref="C95" si="39">ROUND(SUM(C6:C94),2)</f>
        <v>11169523.59</v>
      </c>
      <c r="D95" s="19">
        <f t="shared" ref="D95:N95" si="40">ROUND(SUM(D6:D94),2)</f>
        <v>7882138.5300000003</v>
      </c>
      <c r="E95" s="19">
        <f t="shared" si="40"/>
        <v>8735170.6999999993</v>
      </c>
      <c r="F95" s="19">
        <f t="shared" si="40"/>
        <v>7892881.0499999998</v>
      </c>
      <c r="G95" s="19">
        <f t="shared" si="40"/>
        <v>13276746.01</v>
      </c>
      <c r="H95" s="19">
        <f t="shared" si="40"/>
        <v>12149763.73</v>
      </c>
      <c r="I95" s="19">
        <f t="shared" si="40"/>
        <v>12149763.73</v>
      </c>
      <c r="J95" s="19">
        <f t="shared" si="40"/>
        <v>12149763.73</v>
      </c>
      <c r="K95" s="19">
        <f t="shared" si="40"/>
        <v>12149763.73</v>
      </c>
      <c r="L95" s="19">
        <f t="shared" si="40"/>
        <v>12149763.73</v>
      </c>
      <c r="M95" s="19">
        <f t="shared" si="40"/>
        <v>12149763.73</v>
      </c>
      <c r="N95" s="178">
        <f t="shared" si="40"/>
        <v>12149763.73</v>
      </c>
      <c r="O95" s="191"/>
      <c r="P95" s="191"/>
      <c r="Q95" s="183">
        <v>7491162.3200000003</v>
      </c>
      <c r="R95" s="19">
        <v>8884195.4199999999</v>
      </c>
      <c r="S95" s="19">
        <v>10465355.949999999</v>
      </c>
      <c r="T95" s="19">
        <v>13824060.390000001</v>
      </c>
      <c r="U95" s="19">
        <v>13805648.68</v>
      </c>
      <c r="V95" s="19">
        <v>8349309.0199999996</v>
      </c>
      <c r="W95" s="19">
        <v>4211822.2300000004</v>
      </c>
      <c r="X95" s="19">
        <v>8418482.4900000002</v>
      </c>
      <c r="Y95" s="19">
        <v>9533909.4100000001</v>
      </c>
      <c r="Z95" s="19">
        <v>5892685.9400000004</v>
      </c>
      <c r="AA95" s="19">
        <v>7926212.6699999999</v>
      </c>
      <c r="AB95" s="19">
        <v>13137160.460000001</v>
      </c>
      <c r="AD95" s="19">
        <f t="shared" ref="AD95" si="41">ROUND(SUM(AD6:AD94),2)</f>
        <v>49188347.990000002</v>
      </c>
      <c r="AE95" s="19">
        <f t="shared" ref="AE95:AO95" si="42">ROUND(SUM(AE6:AE94),2)</f>
        <v>34464650.729999997</v>
      </c>
      <c r="AF95" s="19">
        <f t="shared" si="42"/>
        <v>38132514.18</v>
      </c>
      <c r="AG95" s="19">
        <f t="shared" si="42"/>
        <v>34421643.549999997</v>
      </c>
      <c r="AH95" s="19">
        <f t="shared" si="42"/>
        <v>57530795.810000002</v>
      </c>
      <c r="AI95" s="19">
        <f t="shared" si="42"/>
        <v>52291368.130000003</v>
      </c>
      <c r="AJ95" s="19">
        <f t="shared" si="42"/>
        <v>52291368.130000003</v>
      </c>
      <c r="AK95" s="19">
        <f t="shared" si="42"/>
        <v>52291368.130000003</v>
      </c>
      <c r="AL95" s="19">
        <f t="shared" si="42"/>
        <v>52291368.130000003</v>
      </c>
      <c r="AM95" s="19">
        <f t="shared" si="42"/>
        <v>52291368.130000003</v>
      </c>
      <c r="AN95" s="19">
        <f t="shared" si="42"/>
        <v>52291368.130000003</v>
      </c>
      <c r="AO95" s="219">
        <f t="shared" si="42"/>
        <v>52291368.130000003</v>
      </c>
    </row>
    <row r="96" spans="1:41" ht="16.2" customHeight="1">
      <c r="A96" s="13"/>
      <c r="B96" s="14"/>
      <c r="C96" s="45">
        <f>SUMIF(Jan!$A:$A,TB!$A96,Jan!$H:$H)</f>
        <v>0</v>
      </c>
      <c r="D96" s="45">
        <f>SUMIF(Feb!$A:$A,TB!$A96,Feb!$H:$H)</f>
        <v>0</v>
      </c>
      <c r="E96" s="45">
        <f>SUMIF(Mar!$A:$A,TB!$A96,Mar!$H:$H)</f>
        <v>0</v>
      </c>
      <c r="F96" s="45">
        <f>SUMIF(Apr!$A:$A,TB!$A96,Apr!$H:$H)</f>
        <v>0</v>
      </c>
      <c r="G96" s="45">
        <f>SUMIF(May!$A:$A,TB!$A96,May!$H:$H)</f>
        <v>0</v>
      </c>
      <c r="H96" s="45">
        <f>SUMIF(Jun!$A:$A,TB!$A96,Jun!$H:$H)</f>
        <v>0</v>
      </c>
      <c r="I96" s="45">
        <f>SUMIF(Jul!$A:$A,TB!$A96,Jul!$H:$H)</f>
        <v>0</v>
      </c>
      <c r="J96" s="45">
        <f>SUMIF(Aug!$A:$A,TB!$A96,Aug!$H:$H)</f>
        <v>0</v>
      </c>
      <c r="K96" s="45">
        <f>SUMIF(Sep!$A:$A,TB!$A96,Sep!$H:$H)</f>
        <v>0</v>
      </c>
      <c r="L96" s="45">
        <f>SUMIF(Oct!$A:$A,TB!$A96,Oct!$H:$H)</f>
        <v>0</v>
      </c>
      <c r="M96" s="45">
        <f>SUMIF(Nov!$A:$A,TB!$A96,Nov!$H:$H)</f>
        <v>0</v>
      </c>
      <c r="N96" s="179">
        <f>SUMIF(Dec!$A:$A,TB!$A96,Dec!$H:$H)</f>
        <v>0</v>
      </c>
      <c r="O96" s="191"/>
      <c r="P96" s="191"/>
      <c r="Q96" s="184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D96" s="45">
        <f t="shared" ref="AD96:AD101" si="43">ROUND(C96*AD$2,2)</f>
        <v>0</v>
      </c>
      <c r="AE96" s="45">
        <f t="shared" ref="AE96:AE101" si="44">ROUND(D96*AE$2,2)</f>
        <v>0</v>
      </c>
      <c r="AF96" s="45">
        <f t="shared" ref="AF96:AF101" si="45">ROUND(E96*AF$2,2)</f>
        <v>0</v>
      </c>
      <c r="AG96" s="45">
        <f t="shared" ref="AG96:AG101" si="46">ROUND(F96*AG$2,2)</f>
        <v>0</v>
      </c>
      <c r="AH96" s="45">
        <f t="shared" ref="AH96:AH101" si="47">ROUND(G96*AH$2,2)</f>
        <v>0</v>
      </c>
      <c r="AI96" s="45">
        <f t="shared" ref="AI96:AI101" si="48">ROUND(H96*AI$2,2)</f>
        <v>0</v>
      </c>
      <c r="AJ96" s="45">
        <f t="shared" ref="AJ96:AJ101" si="49">ROUND(I96*AJ$2,2)</f>
        <v>0</v>
      </c>
      <c r="AK96" s="45">
        <f t="shared" ref="AK96:AK101" si="50">ROUND(J96*AK$2,2)</f>
        <v>0</v>
      </c>
      <c r="AL96" s="45">
        <f t="shared" ref="AL96:AL101" si="51">ROUND(K96*AL$2,2)</f>
        <v>0</v>
      </c>
      <c r="AM96" s="45">
        <f t="shared" ref="AM96:AM101" si="52">ROUND(L96*AM$2,2)</f>
        <v>0</v>
      </c>
      <c r="AN96" s="45">
        <f t="shared" ref="AN96:AN101" si="53">ROUND(M96*AN$2,2)</f>
        <v>0</v>
      </c>
      <c r="AO96" s="45">
        <f t="shared" ref="AO96:AO101" si="54">ROUND(N96*AO$2,2)</f>
        <v>0</v>
      </c>
    </row>
    <row r="97" spans="1:41" ht="16.2" customHeight="1">
      <c r="A97" s="13">
        <v>13501</v>
      </c>
      <c r="B97" s="14" t="s">
        <v>176</v>
      </c>
      <c r="C97" s="45">
        <f>SUMIF(Jan!$A:$A,TB!$A97,Jan!$H:$H)</f>
        <v>0</v>
      </c>
      <c r="D97" s="45">
        <f>SUMIF(Feb!$A:$A,TB!$A97,Feb!$H:$H)</f>
        <v>0</v>
      </c>
      <c r="E97" s="45">
        <f>SUMIF(Mar!$A:$A,TB!$A97,Mar!$H:$H)</f>
        <v>0</v>
      </c>
      <c r="F97" s="45">
        <f>SUMIF(Apr!$A:$A,TB!$A97,Apr!$H:$H)</f>
        <v>0</v>
      </c>
      <c r="G97" s="45">
        <f>SUMIF(May!$A:$A,TB!$A97,May!$H:$H)</f>
        <v>0</v>
      </c>
      <c r="H97" s="45">
        <f>SUMIF(Jun!$A:$A,TB!$A97,Jun!$H:$H)</f>
        <v>0</v>
      </c>
      <c r="I97" s="45">
        <f>SUMIF(Jul!$A:$A,TB!$A97,Jul!$H:$H)</f>
        <v>0</v>
      </c>
      <c r="J97" s="45">
        <f>SUMIF(Aug!$A:$A,TB!$A97,Aug!$H:$H)</f>
        <v>0</v>
      </c>
      <c r="K97" s="45">
        <f>SUMIF(Sep!$A:$A,TB!$A97,Sep!$H:$H)</f>
        <v>0</v>
      </c>
      <c r="L97" s="45">
        <f>SUMIF(Oct!$A:$A,TB!$A97,Oct!$H:$H)</f>
        <v>0</v>
      </c>
      <c r="M97" s="45">
        <f>SUMIF(Nov!$A:$A,TB!$A97,Nov!$H:$H)</f>
        <v>0</v>
      </c>
      <c r="N97" s="179">
        <f>SUMIF(Dec!$A:$A,TB!$A97,Dec!$H:$H)</f>
        <v>0</v>
      </c>
      <c r="O97" s="190"/>
      <c r="P97" s="190"/>
      <c r="Q97" s="184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D97" s="45">
        <f t="shared" si="43"/>
        <v>0</v>
      </c>
      <c r="AE97" s="45">
        <f t="shared" si="44"/>
        <v>0</v>
      </c>
      <c r="AF97" s="45">
        <f t="shared" si="45"/>
        <v>0</v>
      </c>
      <c r="AG97" s="45">
        <f t="shared" si="46"/>
        <v>0</v>
      </c>
      <c r="AH97" s="45">
        <f t="shared" si="47"/>
        <v>0</v>
      </c>
      <c r="AI97" s="45">
        <f t="shared" si="48"/>
        <v>0</v>
      </c>
      <c r="AJ97" s="45">
        <f t="shared" si="49"/>
        <v>0</v>
      </c>
      <c r="AK97" s="45">
        <f t="shared" si="50"/>
        <v>0</v>
      </c>
      <c r="AL97" s="45">
        <f t="shared" si="51"/>
        <v>0</v>
      </c>
      <c r="AM97" s="45">
        <f t="shared" si="52"/>
        <v>0</v>
      </c>
      <c r="AN97" s="45">
        <f t="shared" si="53"/>
        <v>0</v>
      </c>
      <c r="AO97" s="45">
        <f t="shared" si="54"/>
        <v>0</v>
      </c>
    </row>
    <row r="98" spans="1:41" ht="16.2" customHeight="1">
      <c r="A98" s="13">
        <v>13502</v>
      </c>
      <c r="B98" s="14" t="s">
        <v>177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177">
        <f>SUMIF(Dec!$A:$A,TB!$A98,Dec!$H:$H)</f>
        <v>0</v>
      </c>
      <c r="O98" s="190"/>
      <c r="P98" s="190"/>
      <c r="Q98" s="182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43"/>
        <v>0</v>
      </c>
      <c r="AE98" s="44">
        <f t="shared" si="44"/>
        <v>0</v>
      </c>
      <c r="AF98" s="44">
        <f t="shared" si="45"/>
        <v>0</v>
      </c>
      <c r="AG98" s="44">
        <f t="shared" si="46"/>
        <v>0</v>
      </c>
      <c r="AH98" s="44">
        <f t="shared" si="47"/>
        <v>0</v>
      </c>
      <c r="AI98" s="44">
        <f t="shared" si="48"/>
        <v>0</v>
      </c>
      <c r="AJ98" s="44">
        <f t="shared" si="49"/>
        <v>0</v>
      </c>
      <c r="AK98" s="44">
        <f t="shared" si="50"/>
        <v>0</v>
      </c>
      <c r="AL98" s="44">
        <f t="shared" si="51"/>
        <v>0</v>
      </c>
      <c r="AM98" s="44">
        <f t="shared" si="52"/>
        <v>0</v>
      </c>
      <c r="AN98" s="44">
        <f t="shared" si="53"/>
        <v>0</v>
      </c>
      <c r="AO98" s="44">
        <f t="shared" si="54"/>
        <v>0</v>
      </c>
    </row>
    <row r="99" spans="1:41" ht="16.2" customHeight="1">
      <c r="A99" s="20">
        <v>13503</v>
      </c>
      <c r="B99" s="14" t="s">
        <v>178</v>
      </c>
      <c r="C99" s="44">
        <f>SUMIF(Jan!$A:$A,TB!$A99,Jan!$H:$H)</f>
        <v>0</v>
      </c>
      <c r="D99" s="44">
        <f>SUMIF(Feb!$A:$A,TB!$A99,Feb!$H:$H)</f>
        <v>0</v>
      </c>
      <c r="E99" s="44">
        <f>SUMIF(Mar!$A:$A,TB!$A99,Mar!$H:$H)</f>
        <v>0</v>
      </c>
      <c r="F99" s="44">
        <f>SUMIF(Apr!$A:$A,TB!$A99,Apr!$H:$H)</f>
        <v>0</v>
      </c>
      <c r="G99" s="44">
        <f>SUMIF(May!$A:$A,TB!$A99,May!$H:$H)</f>
        <v>0</v>
      </c>
      <c r="H99" s="44">
        <f>SUMIF(Jun!$A:$A,TB!$A99,Jun!$H:$H)</f>
        <v>0</v>
      </c>
      <c r="I99" s="44">
        <f>SUMIF(Jul!$A:$A,TB!$A99,Jul!$H:$H)</f>
        <v>0</v>
      </c>
      <c r="J99" s="44">
        <f>SUMIF(Aug!$A:$A,TB!$A99,Aug!$H:$H)</f>
        <v>0</v>
      </c>
      <c r="K99" s="44">
        <f>SUMIF(Sep!$A:$A,TB!$A99,Sep!$H:$H)</f>
        <v>0</v>
      </c>
      <c r="L99" s="44">
        <f>SUMIF(Oct!$A:$A,TB!$A99,Oct!$H:$H)</f>
        <v>0</v>
      </c>
      <c r="M99" s="44">
        <f>SUMIF(Nov!$A:$A,TB!$A99,Nov!$H:$H)</f>
        <v>0</v>
      </c>
      <c r="N99" s="177">
        <f>SUMIF(Dec!$A:$A,TB!$A99,Dec!$H:$H)</f>
        <v>0</v>
      </c>
      <c r="O99" s="190"/>
      <c r="P99" s="190"/>
      <c r="Q99" s="182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4">
        <f t="shared" si="43"/>
        <v>0</v>
      </c>
      <c r="AE99" s="44">
        <f t="shared" si="44"/>
        <v>0</v>
      </c>
      <c r="AF99" s="44">
        <f t="shared" si="45"/>
        <v>0</v>
      </c>
      <c r="AG99" s="44">
        <f t="shared" si="46"/>
        <v>0</v>
      </c>
      <c r="AH99" s="44">
        <f t="shared" si="47"/>
        <v>0</v>
      </c>
      <c r="AI99" s="44">
        <f t="shared" si="48"/>
        <v>0</v>
      </c>
      <c r="AJ99" s="44">
        <f t="shared" si="49"/>
        <v>0</v>
      </c>
      <c r="AK99" s="44">
        <f t="shared" si="50"/>
        <v>0</v>
      </c>
      <c r="AL99" s="44">
        <f t="shared" si="51"/>
        <v>0</v>
      </c>
      <c r="AM99" s="44">
        <f t="shared" si="52"/>
        <v>0</v>
      </c>
      <c r="AN99" s="44">
        <f t="shared" si="53"/>
        <v>0</v>
      </c>
      <c r="AO99" s="44">
        <f t="shared" si="54"/>
        <v>0</v>
      </c>
    </row>
    <row r="100" spans="1:41" ht="16.2" customHeight="1">
      <c r="A100" s="13">
        <v>13504</v>
      </c>
      <c r="B100" s="21" t="s">
        <v>496</v>
      </c>
      <c r="C100" s="44">
        <f>SUMIF(Jan!$A:$A,TB!$A100,Jan!$H:$H)</f>
        <v>0</v>
      </c>
      <c r="D100" s="44">
        <f>SUMIF(Feb!$A:$A,TB!$A100,Feb!$H:$H)</f>
        <v>0</v>
      </c>
      <c r="E100" s="44">
        <f>SUMIF(Mar!$A:$A,TB!$A100,Mar!$H:$H)</f>
        <v>0</v>
      </c>
      <c r="F100" s="44">
        <f>SUMIF(Apr!$A:$A,TB!$A100,Apr!$H:$H)</f>
        <v>0</v>
      </c>
      <c r="G100" s="44">
        <f>SUMIF(May!$A:$A,TB!$A100,May!$H:$H)</f>
        <v>0</v>
      </c>
      <c r="H100" s="44">
        <f>SUMIF(Jun!$A:$A,TB!$A100,Jun!$H:$H)</f>
        <v>0</v>
      </c>
      <c r="I100" s="44">
        <f>SUMIF(Jul!$A:$A,TB!$A100,Jul!$H:$H)</f>
        <v>0</v>
      </c>
      <c r="J100" s="44">
        <f>SUMIF(Aug!$A:$A,TB!$A100,Aug!$H:$H)</f>
        <v>0</v>
      </c>
      <c r="K100" s="44">
        <f>SUMIF(Sep!$A:$A,TB!$A100,Sep!$H:$H)</f>
        <v>0</v>
      </c>
      <c r="L100" s="44">
        <f>SUMIF(Oct!$A:$A,TB!$A100,Oct!$H:$H)</f>
        <v>0</v>
      </c>
      <c r="M100" s="44">
        <f>SUMIF(Nov!$A:$A,TB!$A100,Nov!$H:$H)</f>
        <v>0</v>
      </c>
      <c r="N100" s="177">
        <f>SUMIF(Dec!$A:$A,TB!$A100,Dec!$H:$H)</f>
        <v>0</v>
      </c>
      <c r="O100" s="191"/>
      <c r="P100" s="191"/>
      <c r="Q100" s="182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D100" s="44">
        <f t="shared" si="43"/>
        <v>0</v>
      </c>
      <c r="AE100" s="44">
        <f t="shared" si="44"/>
        <v>0</v>
      </c>
      <c r="AF100" s="44">
        <f t="shared" si="45"/>
        <v>0</v>
      </c>
      <c r="AG100" s="44">
        <f t="shared" si="46"/>
        <v>0</v>
      </c>
      <c r="AH100" s="44">
        <f t="shared" si="47"/>
        <v>0</v>
      </c>
      <c r="AI100" s="44">
        <f t="shared" si="48"/>
        <v>0</v>
      </c>
      <c r="AJ100" s="44">
        <f t="shared" si="49"/>
        <v>0</v>
      </c>
      <c r="AK100" s="44">
        <f t="shared" si="50"/>
        <v>0</v>
      </c>
      <c r="AL100" s="44">
        <f t="shared" si="51"/>
        <v>0</v>
      </c>
      <c r="AM100" s="44">
        <f t="shared" si="52"/>
        <v>0</v>
      </c>
      <c r="AN100" s="44">
        <f t="shared" si="53"/>
        <v>0</v>
      </c>
      <c r="AO100" s="44">
        <f t="shared" si="54"/>
        <v>0</v>
      </c>
    </row>
    <row r="101" spans="1:41" ht="16.2" customHeight="1">
      <c r="A101" s="13"/>
      <c r="B101" s="14"/>
      <c r="C101" s="45">
        <f>SUMIF(Jan!$A:$A,TB!$A101,Jan!$H:$H)</f>
        <v>0</v>
      </c>
      <c r="D101" s="45">
        <f>SUMIF(Feb!$A:$A,TB!$A101,Feb!$H:$H)</f>
        <v>0</v>
      </c>
      <c r="E101" s="45">
        <f>SUMIF(Mar!$A:$A,TB!$A101,Mar!$H:$H)</f>
        <v>0</v>
      </c>
      <c r="F101" s="45">
        <f>SUMIF(Apr!$A:$A,TB!$A101,Apr!$H:$H)</f>
        <v>0</v>
      </c>
      <c r="G101" s="45">
        <f>SUMIF(May!$A:$A,TB!$A101,May!$H:$H)</f>
        <v>0</v>
      </c>
      <c r="H101" s="45">
        <f>SUMIF(Jun!$A:$A,TB!$A101,Jun!$H:$H)</f>
        <v>0</v>
      </c>
      <c r="I101" s="45">
        <f>SUMIF(Jul!$A:$A,TB!$A101,Jul!$H:$H)</f>
        <v>0</v>
      </c>
      <c r="J101" s="45">
        <f>SUMIF(Aug!$A:$A,TB!$A101,Aug!$H:$H)</f>
        <v>0</v>
      </c>
      <c r="K101" s="45">
        <f>SUMIF(Sep!$A:$A,TB!$A101,Sep!$H:$H)</f>
        <v>0</v>
      </c>
      <c r="L101" s="45">
        <f>SUMIF(Oct!$A:$A,TB!$A101,Oct!$H:$H)</f>
        <v>0</v>
      </c>
      <c r="M101" s="45">
        <f>SUMIF(Nov!$A:$A,TB!$A101,Nov!$H:$H)</f>
        <v>0</v>
      </c>
      <c r="N101" s="179">
        <f>SUMIF(Dec!$A:$A,TB!$A101,Dec!$H:$H)</f>
        <v>0</v>
      </c>
      <c r="O101" s="190"/>
      <c r="P101" s="190"/>
      <c r="Q101" s="184">
        <v>0</v>
      </c>
      <c r="R101" s="45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D101" s="45">
        <f t="shared" si="43"/>
        <v>0</v>
      </c>
      <c r="AE101" s="45">
        <f t="shared" si="44"/>
        <v>0</v>
      </c>
      <c r="AF101" s="45">
        <f t="shared" si="45"/>
        <v>0</v>
      </c>
      <c r="AG101" s="45">
        <f t="shared" si="46"/>
        <v>0</v>
      </c>
      <c r="AH101" s="45">
        <f t="shared" si="47"/>
        <v>0</v>
      </c>
      <c r="AI101" s="45">
        <f t="shared" si="48"/>
        <v>0</v>
      </c>
      <c r="AJ101" s="45">
        <f t="shared" si="49"/>
        <v>0</v>
      </c>
      <c r="AK101" s="45">
        <f t="shared" si="50"/>
        <v>0</v>
      </c>
      <c r="AL101" s="45">
        <f t="shared" si="51"/>
        <v>0</v>
      </c>
      <c r="AM101" s="45">
        <f t="shared" si="52"/>
        <v>0</v>
      </c>
      <c r="AN101" s="45">
        <f t="shared" si="53"/>
        <v>0</v>
      </c>
      <c r="AO101" s="45">
        <f t="shared" si="54"/>
        <v>0</v>
      </c>
    </row>
    <row r="102" spans="1:41" ht="16.2" customHeight="1">
      <c r="A102" s="17" t="s">
        <v>7</v>
      </c>
      <c r="B102" s="18"/>
      <c r="C102" s="19">
        <f>ROUND(SUM(C96:C101),2)</f>
        <v>0</v>
      </c>
      <c r="D102" s="19">
        <f t="shared" ref="D102:N102" si="55">ROUND(SUM(D96:D101),2)</f>
        <v>0</v>
      </c>
      <c r="E102" s="19">
        <f t="shared" si="55"/>
        <v>0</v>
      </c>
      <c r="F102" s="19">
        <f t="shared" si="55"/>
        <v>0</v>
      </c>
      <c r="G102" s="19">
        <f t="shared" si="55"/>
        <v>0</v>
      </c>
      <c r="H102" s="19">
        <f t="shared" si="55"/>
        <v>0</v>
      </c>
      <c r="I102" s="19">
        <f t="shared" si="55"/>
        <v>0</v>
      </c>
      <c r="J102" s="19">
        <f t="shared" si="55"/>
        <v>0</v>
      </c>
      <c r="K102" s="19">
        <f t="shared" si="55"/>
        <v>0</v>
      </c>
      <c r="L102" s="19">
        <f t="shared" si="55"/>
        <v>0</v>
      </c>
      <c r="M102" s="19">
        <f t="shared" si="55"/>
        <v>0</v>
      </c>
      <c r="N102" s="178">
        <f t="shared" si="55"/>
        <v>0</v>
      </c>
      <c r="O102" s="190"/>
      <c r="P102" s="190"/>
      <c r="Q102" s="183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D102" s="19">
        <f>ROUND(SUM(AD96:AD101),2)</f>
        <v>0</v>
      </c>
      <c r="AE102" s="19">
        <f t="shared" ref="AE102:AO102" si="56">ROUND(SUM(AE96:AE101),2)</f>
        <v>0</v>
      </c>
      <c r="AF102" s="19">
        <f t="shared" si="56"/>
        <v>0</v>
      </c>
      <c r="AG102" s="19">
        <f t="shared" si="56"/>
        <v>0</v>
      </c>
      <c r="AH102" s="19">
        <f t="shared" si="56"/>
        <v>0</v>
      </c>
      <c r="AI102" s="19">
        <f t="shared" si="56"/>
        <v>0</v>
      </c>
      <c r="AJ102" s="19">
        <f t="shared" si="56"/>
        <v>0</v>
      </c>
      <c r="AK102" s="19">
        <f t="shared" si="56"/>
        <v>0</v>
      </c>
      <c r="AL102" s="19">
        <f t="shared" si="56"/>
        <v>0</v>
      </c>
      <c r="AM102" s="19">
        <f t="shared" si="56"/>
        <v>0</v>
      </c>
      <c r="AN102" s="19">
        <f t="shared" si="56"/>
        <v>0</v>
      </c>
      <c r="AO102" s="219">
        <f t="shared" si="56"/>
        <v>0</v>
      </c>
    </row>
    <row r="103" spans="1:41" ht="16.2" customHeight="1">
      <c r="A103" s="13"/>
      <c r="B103" s="22"/>
      <c r="C103" s="44">
        <f>SUMIF(Jan!$A:$A,TB!$A103,Jan!$H:$H)</f>
        <v>0</v>
      </c>
      <c r="D103" s="44">
        <f>SUMIF(Feb!$A:$A,TB!$A103,Feb!$H:$H)</f>
        <v>0</v>
      </c>
      <c r="E103" s="44">
        <f>SUMIF(Mar!$A:$A,TB!$A103,Mar!$H:$H)</f>
        <v>0</v>
      </c>
      <c r="F103" s="44">
        <f>SUMIF(Apr!$A:$A,TB!$A103,Apr!$H:$H)</f>
        <v>0</v>
      </c>
      <c r="G103" s="44">
        <f>SUMIF(May!$A:$A,TB!$A103,May!$H:$H)</f>
        <v>0</v>
      </c>
      <c r="H103" s="44">
        <f>SUMIF(Jun!$A:$A,TB!$A103,Jun!$H:$H)</f>
        <v>0</v>
      </c>
      <c r="I103" s="44">
        <f>SUMIF(Jul!$A:$A,TB!$A103,Jul!$H:$H)</f>
        <v>0</v>
      </c>
      <c r="J103" s="44">
        <f>SUMIF(Aug!$A:$A,TB!$A103,Aug!$H:$H)</f>
        <v>0</v>
      </c>
      <c r="K103" s="44">
        <f>SUMIF(Sep!$A:$A,TB!$A103,Sep!$H:$H)</f>
        <v>0</v>
      </c>
      <c r="L103" s="44">
        <f>SUMIF(Oct!$A:$A,TB!$A103,Oct!$H:$H)</f>
        <v>0</v>
      </c>
      <c r="M103" s="44">
        <f>SUMIF(Nov!$A:$A,TB!$A103,Nov!$H:$H)</f>
        <v>0</v>
      </c>
      <c r="N103" s="177">
        <f>SUMIF(Dec!$A:$A,TB!$A103,Dec!$H:$H)</f>
        <v>0</v>
      </c>
      <c r="O103" s="190"/>
      <c r="P103" s="190"/>
      <c r="Q103" s="182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4">
        <f t="shared" ref="AD103:AD116" si="57">ROUND(C103*AD$2,2)</f>
        <v>0</v>
      </c>
      <c r="AE103" s="44">
        <f t="shared" ref="AE103:AE116" si="58">ROUND(D103*AE$2,2)</f>
        <v>0</v>
      </c>
      <c r="AF103" s="44">
        <f t="shared" ref="AF103:AF116" si="59">ROUND(E103*AF$2,2)</f>
        <v>0</v>
      </c>
      <c r="AG103" s="44">
        <f t="shared" ref="AG103:AG116" si="60">ROUND(F103*AG$2,2)</f>
        <v>0</v>
      </c>
      <c r="AH103" s="44">
        <f t="shared" ref="AH103:AH116" si="61">ROUND(G103*AH$2,2)</f>
        <v>0</v>
      </c>
      <c r="AI103" s="44">
        <f t="shared" ref="AI103:AI116" si="62">ROUND(H103*AI$2,2)</f>
        <v>0</v>
      </c>
      <c r="AJ103" s="44">
        <f t="shared" ref="AJ103:AJ116" si="63">ROUND(I103*AJ$2,2)</f>
        <v>0</v>
      </c>
      <c r="AK103" s="44">
        <f t="shared" ref="AK103:AK116" si="64">ROUND(J103*AK$2,2)</f>
        <v>0</v>
      </c>
      <c r="AL103" s="44">
        <f t="shared" ref="AL103:AL116" si="65">ROUND(K103*AL$2,2)</f>
        <v>0</v>
      </c>
      <c r="AM103" s="44">
        <f t="shared" ref="AM103:AM116" si="66">ROUND(L103*AM$2,2)</f>
        <v>0</v>
      </c>
      <c r="AN103" s="44">
        <f t="shared" ref="AN103:AN116" si="67">ROUND(M103*AN$2,2)</f>
        <v>0</v>
      </c>
      <c r="AO103" s="44">
        <f t="shared" ref="AO103:AO116" si="68">ROUND(N103*AO$2,2)</f>
        <v>0</v>
      </c>
    </row>
    <row r="104" spans="1:41" ht="16.2" customHeight="1">
      <c r="A104" s="13">
        <v>14101</v>
      </c>
      <c r="B104" s="22" t="s">
        <v>179</v>
      </c>
      <c r="C104" s="44">
        <f>SUMIF(Jan!$A:$A,TB!$A104,Jan!$H:$H)</f>
        <v>949905</v>
      </c>
      <c r="D104" s="44">
        <f>SUMIF(Feb!$A:$A,TB!$A104,Feb!$H:$H)</f>
        <v>1457351.17</v>
      </c>
      <c r="E104" s="44">
        <f>SUMIF(Mar!$A:$A,TB!$A104,Mar!$H:$H)</f>
        <v>3746723.12</v>
      </c>
      <c r="F104" s="44">
        <f>SUMIF(Apr!$A:$A,TB!$A104,Apr!$H:$H)</f>
        <v>4007665.72</v>
      </c>
      <c r="G104" s="44">
        <f>SUMIF(May!$A:$A,TB!$A104,May!$H:$H)</f>
        <v>1012828</v>
      </c>
      <c r="H104" s="44">
        <f>SUMIF(Jun!$A:$A,TB!$A104,Jun!$H:$H)</f>
        <v>3402306.39</v>
      </c>
      <c r="I104" s="44">
        <f>SUMIF(Jul!$A:$A,TB!$A104,Jul!$H:$H)</f>
        <v>3402306.39</v>
      </c>
      <c r="J104" s="44">
        <f>SUMIF(Aug!$A:$A,TB!$A104,Aug!$H:$H)</f>
        <v>3402306.39</v>
      </c>
      <c r="K104" s="44">
        <f>SUMIF(Sep!$A:$A,TB!$A104,Sep!$H:$H)</f>
        <v>3402306.39</v>
      </c>
      <c r="L104" s="44">
        <f>SUMIF(Oct!$A:$A,TB!$A104,Oct!$H:$H)</f>
        <v>3402306.39</v>
      </c>
      <c r="M104" s="44">
        <f>SUMIF(Nov!$A:$A,TB!$A104,Nov!$H:$H)</f>
        <v>3402306.39</v>
      </c>
      <c r="N104" s="177">
        <f>SUMIF(Dec!$A:$A,TB!$A104,Dec!$H:$H)</f>
        <v>3402306.39</v>
      </c>
      <c r="O104" s="190"/>
      <c r="P104" s="190"/>
      <c r="Q104" s="182">
        <v>0</v>
      </c>
      <c r="R104" s="44">
        <v>2865446.5</v>
      </c>
      <c r="S104" s="44">
        <v>2593768.5</v>
      </c>
      <c r="T104" s="44">
        <v>2506497.02</v>
      </c>
      <c r="U104" s="44">
        <v>4221699.8600000003</v>
      </c>
      <c r="V104" s="44">
        <v>1237914</v>
      </c>
      <c r="W104" s="44">
        <v>2918542.5</v>
      </c>
      <c r="X104" s="44">
        <v>1280309.5</v>
      </c>
      <c r="Y104" s="44">
        <v>1242597.5</v>
      </c>
      <c r="Z104" s="44">
        <v>3681429.18</v>
      </c>
      <c r="AA104" s="44">
        <v>6731427.6600000001</v>
      </c>
      <c r="AB104" s="44">
        <v>969984</v>
      </c>
      <c r="AD104" s="44">
        <f t="shared" si="57"/>
        <v>4183191.64</v>
      </c>
      <c r="AE104" s="44">
        <f t="shared" si="58"/>
        <v>6372267.9900000002</v>
      </c>
      <c r="AF104" s="44">
        <f t="shared" si="59"/>
        <v>16355945.109999999</v>
      </c>
      <c r="AG104" s="44">
        <f t="shared" si="60"/>
        <v>17477830.969999999</v>
      </c>
      <c r="AH104" s="44">
        <f t="shared" si="61"/>
        <v>4388786.29</v>
      </c>
      <c r="AI104" s="44">
        <f t="shared" si="62"/>
        <v>14643186.470000001</v>
      </c>
      <c r="AJ104" s="44">
        <f t="shared" si="63"/>
        <v>14643186.470000001</v>
      </c>
      <c r="AK104" s="44">
        <f t="shared" si="64"/>
        <v>14643186.470000001</v>
      </c>
      <c r="AL104" s="44">
        <f t="shared" si="65"/>
        <v>14643186.470000001</v>
      </c>
      <c r="AM104" s="44">
        <f t="shared" si="66"/>
        <v>14643186.470000001</v>
      </c>
      <c r="AN104" s="44">
        <f t="shared" si="67"/>
        <v>14643186.470000001</v>
      </c>
      <c r="AO104" s="44">
        <f t="shared" si="68"/>
        <v>14643186.470000001</v>
      </c>
    </row>
    <row r="105" spans="1:41" ht="16.2" customHeight="1">
      <c r="A105" s="13">
        <v>14102</v>
      </c>
      <c r="B105" s="22" t="s">
        <v>180</v>
      </c>
      <c r="C105" s="44">
        <f>SUMIF(Jan!$A:$A,TB!$A105,Jan!$H:$H)</f>
        <v>2067763.2</v>
      </c>
      <c r="D105" s="44">
        <f>SUMIF(Feb!$A:$A,TB!$A105,Feb!$H:$H)</f>
        <v>1877083.28</v>
      </c>
      <c r="E105" s="44">
        <f>SUMIF(Mar!$A:$A,TB!$A105,Mar!$H:$H)</f>
        <v>1523201.93</v>
      </c>
      <c r="F105" s="44">
        <f>SUMIF(Apr!$A:$A,TB!$A105,Apr!$H:$H)</f>
        <v>1930292.46</v>
      </c>
      <c r="G105" s="44">
        <f>SUMIF(May!$A:$A,TB!$A105,May!$H:$H)</f>
        <v>2354871.04</v>
      </c>
      <c r="H105" s="44">
        <f>SUMIF(Jun!$A:$A,TB!$A105,Jun!$H:$H)</f>
        <v>1801625.73</v>
      </c>
      <c r="I105" s="44">
        <f>SUMIF(Jul!$A:$A,TB!$A105,Jul!$H:$H)</f>
        <v>1801625.73</v>
      </c>
      <c r="J105" s="44">
        <f>SUMIF(Aug!$A:$A,TB!$A105,Aug!$H:$H)</f>
        <v>1801625.73</v>
      </c>
      <c r="K105" s="44">
        <f>SUMIF(Sep!$A:$A,TB!$A105,Sep!$H:$H)</f>
        <v>1801625.73</v>
      </c>
      <c r="L105" s="44">
        <f>SUMIF(Oct!$A:$A,TB!$A105,Oct!$H:$H)</f>
        <v>1801625.73</v>
      </c>
      <c r="M105" s="44">
        <f>SUMIF(Nov!$A:$A,TB!$A105,Nov!$H:$H)</f>
        <v>1801625.73</v>
      </c>
      <c r="N105" s="177">
        <f>SUMIF(Dec!$A:$A,TB!$A105,Dec!$H:$H)</f>
        <v>1801625.73</v>
      </c>
      <c r="O105" s="190"/>
      <c r="P105" s="190"/>
      <c r="Q105" s="182">
        <v>2215719.7400000002</v>
      </c>
      <c r="R105" s="44">
        <v>1824549.64</v>
      </c>
      <c r="S105" s="44">
        <v>1155050.42</v>
      </c>
      <c r="T105" s="44">
        <v>893922.63</v>
      </c>
      <c r="U105" s="44">
        <v>988533.19</v>
      </c>
      <c r="V105" s="44">
        <v>713568.32</v>
      </c>
      <c r="W105" s="44">
        <v>814753.76</v>
      </c>
      <c r="X105" s="44">
        <v>1064473.79</v>
      </c>
      <c r="Y105" s="44">
        <v>1187691.8600000001</v>
      </c>
      <c r="Z105" s="44">
        <v>1191151.0900000001</v>
      </c>
      <c r="AA105" s="44">
        <v>3489532.87</v>
      </c>
      <c r="AB105" s="44">
        <v>2839064.24</v>
      </c>
      <c r="AD105" s="44">
        <f t="shared" si="57"/>
        <v>9106015.5800000001</v>
      </c>
      <c r="AE105" s="44">
        <f t="shared" si="58"/>
        <v>8207546.6399999997</v>
      </c>
      <c r="AF105" s="44">
        <f t="shared" si="59"/>
        <v>6649385.71</v>
      </c>
      <c r="AG105" s="44">
        <f t="shared" si="60"/>
        <v>8418198.4499999993</v>
      </c>
      <c r="AH105" s="44">
        <f t="shared" si="61"/>
        <v>10204127.189999999</v>
      </c>
      <c r="AI105" s="44">
        <f t="shared" si="62"/>
        <v>7754016.9800000004</v>
      </c>
      <c r="AJ105" s="44">
        <f t="shared" si="63"/>
        <v>7754016.9800000004</v>
      </c>
      <c r="AK105" s="44">
        <f t="shared" si="64"/>
        <v>7754016.9800000004</v>
      </c>
      <c r="AL105" s="44">
        <f t="shared" si="65"/>
        <v>7754016.9800000004</v>
      </c>
      <c r="AM105" s="44">
        <f t="shared" si="66"/>
        <v>7754016.9800000004</v>
      </c>
      <c r="AN105" s="44">
        <f t="shared" si="67"/>
        <v>7754016.9800000004</v>
      </c>
      <c r="AO105" s="44">
        <f t="shared" si="68"/>
        <v>7754016.9800000004</v>
      </c>
    </row>
    <row r="106" spans="1:41" ht="16.2" customHeight="1">
      <c r="A106" s="13">
        <v>14201</v>
      </c>
      <c r="B106" s="14" t="s">
        <v>181</v>
      </c>
      <c r="C106" s="44">
        <f>SUMIF(Jan!$A:$A,TB!$A106,Jan!$H:$H)</f>
        <v>0</v>
      </c>
      <c r="D106" s="44">
        <f>SUMIF(Feb!$A:$A,TB!$A106,Feb!$H:$H)</f>
        <v>0</v>
      </c>
      <c r="E106" s="44">
        <f>SUMIF(Mar!$A:$A,TB!$A106,Mar!$H:$H)</f>
        <v>10768.62</v>
      </c>
      <c r="F106" s="44">
        <f>SUMIF(Apr!$A:$A,TB!$A106,Apr!$H:$H)</f>
        <v>0</v>
      </c>
      <c r="G106" s="44">
        <f>SUMIF(May!$A:$A,TB!$A106,May!$H:$H)</f>
        <v>0</v>
      </c>
      <c r="H106" s="44">
        <f>SUMIF(Jun!$A:$A,TB!$A106,Jun!$H:$H)</f>
        <v>0</v>
      </c>
      <c r="I106" s="44">
        <f>SUMIF(Jul!$A:$A,TB!$A106,Jul!$H:$H)</f>
        <v>0</v>
      </c>
      <c r="J106" s="44">
        <f>SUMIF(Aug!$A:$A,TB!$A106,Aug!$H:$H)</f>
        <v>0</v>
      </c>
      <c r="K106" s="44">
        <f>SUMIF(Sep!$A:$A,TB!$A106,Sep!$H:$H)</f>
        <v>0</v>
      </c>
      <c r="L106" s="44">
        <f>SUMIF(Oct!$A:$A,TB!$A106,Oct!$H:$H)</f>
        <v>0</v>
      </c>
      <c r="M106" s="44">
        <f>SUMIF(Nov!$A:$A,TB!$A106,Nov!$H:$H)</f>
        <v>0</v>
      </c>
      <c r="N106" s="177">
        <f>SUMIF(Dec!$A:$A,TB!$A106,Dec!$H:$H)</f>
        <v>0</v>
      </c>
      <c r="O106" s="190"/>
      <c r="P106" s="190"/>
      <c r="Q106" s="182">
        <v>3128559.5</v>
      </c>
      <c r="R106" s="44">
        <v>1147083.5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4">
        <f t="shared" si="57"/>
        <v>0</v>
      </c>
      <c r="AE106" s="44">
        <f t="shared" si="58"/>
        <v>0</v>
      </c>
      <c r="AF106" s="44">
        <f t="shared" si="59"/>
        <v>47009.33</v>
      </c>
      <c r="AG106" s="44">
        <f t="shared" si="60"/>
        <v>0</v>
      </c>
      <c r="AH106" s="44">
        <f t="shared" si="61"/>
        <v>0</v>
      </c>
      <c r="AI106" s="44">
        <f t="shared" si="62"/>
        <v>0</v>
      </c>
      <c r="AJ106" s="44">
        <f t="shared" si="63"/>
        <v>0</v>
      </c>
      <c r="AK106" s="44">
        <f t="shared" si="64"/>
        <v>0</v>
      </c>
      <c r="AL106" s="44">
        <f t="shared" si="65"/>
        <v>0</v>
      </c>
      <c r="AM106" s="44">
        <f t="shared" si="66"/>
        <v>0</v>
      </c>
      <c r="AN106" s="44">
        <f t="shared" si="67"/>
        <v>0</v>
      </c>
      <c r="AO106" s="44">
        <f t="shared" si="68"/>
        <v>0</v>
      </c>
    </row>
    <row r="107" spans="1:41" ht="16.2" customHeight="1">
      <c r="A107" s="13">
        <v>15001</v>
      </c>
      <c r="B107" s="14" t="s">
        <v>182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>
        <f>SUMIF(Jun!$A:$A,TB!$A107,Jun!$H:$H)</f>
        <v>0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177">
        <f>SUMIF(Dec!$A:$A,TB!$A107,Dec!$H:$H)</f>
        <v>0</v>
      </c>
      <c r="O107" s="190"/>
      <c r="P107" s="190"/>
      <c r="Q107" s="182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57"/>
        <v>0</v>
      </c>
      <c r="AE107" s="44">
        <f t="shared" si="58"/>
        <v>0</v>
      </c>
      <c r="AF107" s="44">
        <f t="shared" si="59"/>
        <v>0</v>
      </c>
      <c r="AG107" s="44">
        <f t="shared" si="60"/>
        <v>0</v>
      </c>
      <c r="AH107" s="44">
        <f t="shared" si="61"/>
        <v>0</v>
      </c>
      <c r="AI107" s="44">
        <f t="shared" si="62"/>
        <v>0</v>
      </c>
      <c r="AJ107" s="44">
        <f t="shared" si="63"/>
        <v>0</v>
      </c>
      <c r="AK107" s="44">
        <f t="shared" si="64"/>
        <v>0</v>
      </c>
      <c r="AL107" s="44">
        <f t="shared" si="65"/>
        <v>0</v>
      </c>
      <c r="AM107" s="44">
        <f t="shared" si="66"/>
        <v>0</v>
      </c>
      <c r="AN107" s="44">
        <f t="shared" si="67"/>
        <v>0</v>
      </c>
      <c r="AO107" s="44">
        <f t="shared" si="68"/>
        <v>0</v>
      </c>
    </row>
    <row r="108" spans="1:41" ht="16.2" customHeight="1">
      <c r="A108" s="13">
        <v>15002</v>
      </c>
      <c r="B108" s="14" t="s">
        <v>183</v>
      </c>
      <c r="C108" s="44">
        <f>SUMIF(Jan!$A:$A,TB!$A108,Jan!$H:$H)</f>
        <v>0</v>
      </c>
      <c r="D108" s="44">
        <f>SUMIF(Feb!$A:$A,TB!$A108,Feb!$H:$H)</f>
        <v>0</v>
      </c>
      <c r="E108" s="44">
        <f>SUMIF(Mar!$A:$A,TB!$A108,Mar!$H:$H)</f>
        <v>0</v>
      </c>
      <c r="F108" s="44">
        <f>SUMIF(Apr!$A:$A,TB!$A108,Apr!$H:$H)</f>
        <v>0</v>
      </c>
      <c r="G108" s="44">
        <f>SUMIF(May!$A:$A,TB!$A108,May!$H:$H)</f>
        <v>0</v>
      </c>
      <c r="H108" s="44">
        <f>SUMIF(Jun!$A:$A,TB!$A108,Jun!$H:$H)</f>
        <v>0</v>
      </c>
      <c r="I108" s="44">
        <f>SUMIF(Jul!$A:$A,TB!$A108,Jul!$H:$H)</f>
        <v>0</v>
      </c>
      <c r="J108" s="44">
        <f>SUMIF(Aug!$A:$A,TB!$A108,Aug!$H:$H)</f>
        <v>0</v>
      </c>
      <c r="K108" s="44">
        <f>SUMIF(Sep!$A:$A,TB!$A108,Sep!$H:$H)</f>
        <v>0</v>
      </c>
      <c r="L108" s="44">
        <f>SUMIF(Oct!$A:$A,TB!$A108,Oct!$H:$H)</f>
        <v>0</v>
      </c>
      <c r="M108" s="44">
        <f>SUMIF(Nov!$A:$A,TB!$A108,Nov!$H:$H)</f>
        <v>0</v>
      </c>
      <c r="N108" s="177">
        <f>SUMIF(Dec!$A:$A,TB!$A108,Dec!$H:$H)</f>
        <v>0</v>
      </c>
      <c r="O108" s="190"/>
      <c r="P108" s="190"/>
      <c r="Q108" s="182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D108" s="44">
        <f t="shared" si="57"/>
        <v>0</v>
      </c>
      <c r="AE108" s="44">
        <f t="shared" si="58"/>
        <v>0</v>
      </c>
      <c r="AF108" s="44">
        <f t="shared" si="59"/>
        <v>0</v>
      </c>
      <c r="AG108" s="44">
        <f t="shared" si="60"/>
        <v>0</v>
      </c>
      <c r="AH108" s="44">
        <f t="shared" si="61"/>
        <v>0</v>
      </c>
      <c r="AI108" s="44">
        <f t="shared" si="62"/>
        <v>0</v>
      </c>
      <c r="AJ108" s="44">
        <f t="shared" si="63"/>
        <v>0</v>
      </c>
      <c r="AK108" s="44">
        <f t="shared" si="64"/>
        <v>0</v>
      </c>
      <c r="AL108" s="44">
        <f t="shared" si="65"/>
        <v>0</v>
      </c>
      <c r="AM108" s="44">
        <f t="shared" si="66"/>
        <v>0</v>
      </c>
      <c r="AN108" s="44">
        <f t="shared" si="67"/>
        <v>0</v>
      </c>
      <c r="AO108" s="44">
        <f t="shared" si="68"/>
        <v>0</v>
      </c>
    </row>
    <row r="109" spans="1:41" ht="16.2" customHeight="1">
      <c r="A109" s="13">
        <v>15003</v>
      </c>
      <c r="B109" s="14" t="s">
        <v>184</v>
      </c>
      <c r="C109" s="44">
        <f>SUMIF(Jan!$A:$A,TB!$A109,Jan!$H:$H)</f>
        <v>0</v>
      </c>
      <c r="D109" s="44">
        <f>SUMIF(Feb!$A:$A,TB!$A109,Feb!$H:$H)</f>
        <v>0</v>
      </c>
      <c r="E109" s="44">
        <f>SUMIF(Mar!$A:$A,TB!$A109,Mar!$H:$H)</f>
        <v>0</v>
      </c>
      <c r="F109" s="44">
        <f>SUMIF(Apr!$A:$A,TB!$A109,Apr!$H:$H)</f>
        <v>0</v>
      </c>
      <c r="G109" s="44">
        <f>SUMIF(May!$A:$A,TB!$A109,May!$H:$H)</f>
        <v>0</v>
      </c>
      <c r="H109" s="44">
        <f>SUMIF(Jun!$A:$A,TB!$A109,Jun!$H:$H)</f>
        <v>0</v>
      </c>
      <c r="I109" s="44">
        <f>SUMIF(Jul!$A:$A,TB!$A109,Jul!$H:$H)</f>
        <v>0</v>
      </c>
      <c r="J109" s="44">
        <f>SUMIF(Aug!$A:$A,TB!$A109,Aug!$H:$H)</f>
        <v>0</v>
      </c>
      <c r="K109" s="44">
        <f>SUMIF(Sep!$A:$A,TB!$A109,Sep!$H:$H)</f>
        <v>0</v>
      </c>
      <c r="L109" s="44">
        <f>SUMIF(Oct!$A:$A,TB!$A109,Oct!$H:$H)</f>
        <v>0</v>
      </c>
      <c r="M109" s="44">
        <f>SUMIF(Nov!$A:$A,TB!$A109,Nov!$H:$H)</f>
        <v>0</v>
      </c>
      <c r="N109" s="177">
        <f>SUMIF(Dec!$A:$A,TB!$A109,Dec!$H:$H)</f>
        <v>0</v>
      </c>
      <c r="O109" s="190"/>
      <c r="P109" s="190"/>
      <c r="Q109" s="182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D109" s="44">
        <f t="shared" si="57"/>
        <v>0</v>
      </c>
      <c r="AE109" s="44">
        <f t="shared" si="58"/>
        <v>0</v>
      </c>
      <c r="AF109" s="44">
        <f t="shared" si="59"/>
        <v>0</v>
      </c>
      <c r="AG109" s="44">
        <f t="shared" si="60"/>
        <v>0</v>
      </c>
      <c r="AH109" s="44">
        <f t="shared" si="61"/>
        <v>0</v>
      </c>
      <c r="AI109" s="44">
        <f t="shared" si="62"/>
        <v>0</v>
      </c>
      <c r="AJ109" s="44">
        <f t="shared" si="63"/>
        <v>0</v>
      </c>
      <c r="AK109" s="44">
        <f t="shared" si="64"/>
        <v>0</v>
      </c>
      <c r="AL109" s="44">
        <f t="shared" si="65"/>
        <v>0</v>
      </c>
      <c r="AM109" s="44">
        <f t="shared" si="66"/>
        <v>0</v>
      </c>
      <c r="AN109" s="44">
        <f t="shared" si="67"/>
        <v>0</v>
      </c>
      <c r="AO109" s="44">
        <f t="shared" si="68"/>
        <v>0</v>
      </c>
    </row>
    <row r="110" spans="1:41" ht="16.2" customHeight="1">
      <c r="A110" s="13">
        <v>15005</v>
      </c>
      <c r="B110" s="14" t="s">
        <v>185</v>
      </c>
      <c r="C110" s="44">
        <f>SUMIF(Jan!$A:$A,TB!$A110,Jan!$H:$H)</f>
        <v>246705.26</v>
      </c>
      <c r="D110" s="44">
        <f>SUMIF(Feb!$A:$A,TB!$A110,Feb!$H:$H)</f>
        <v>185739.78</v>
      </c>
      <c r="E110" s="44">
        <f>SUMIF(Mar!$A:$A,TB!$A110,Mar!$H:$H)</f>
        <v>231469.67</v>
      </c>
      <c r="F110" s="44">
        <f>SUMIF(Apr!$A:$A,TB!$A110,Apr!$H:$H)</f>
        <v>214981.84</v>
      </c>
      <c r="G110" s="44">
        <f>SUMIF(May!$A:$A,TB!$A110,May!$H:$H)</f>
        <v>181361.37</v>
      </c>
      <c r="H110" s="44">
        <f>SUMIF(Jun!$A:$A,TB!$A110,Jun!$H:$H)</f>
        <v>218030.33</v>
      </c>
      <c r="I110" s="44">
        <f>SUMIF(Jul!$A:$A,TB!$A110,Jul!$H:$H)</f>
        <v>218030.33</v>
      </c>
      <c r="J110" s="44">
        <f>SUMIF(Aug!$A:$A,TB!$A110,Aug!$H:$H)</f>
        <v>218030.33</v>
      </c>
      <c r="K110" s="44">
        <f>SUMIF(Sep!$A:$A,TB!$A110,Sep!$H:$H)</f>
        <v>218030.33</v>
      </c>
      <c r="L110" s="44">
        <f>SUMIF(Oct!$A:$A,TB!$A110,Oct!$H:$H)</f>
        <v>218030.33</v>
      </c>
      <c r="M110" s="44">
        <f>SUMIF(Nov!$A:$A,TB!$A110,Nov!$H:$H)</f>
        <v>218030.33</v>
      </c>
      <c r="N110" s="177">
        <f>SUMIF(Dec!$A:$A,TB!$A110,Dec!$H:$H)</f>
        <v>218030.33</v>
      </c>
      <c r="O110" s="190"/>
      <c r="P110" s="190"/>
      <c r="Q110" s="182">
        <v>165962.32</v>
      </c>
      <c r="R110" s="44">
        <v>148517.35999999999</v>
      </c>
      <c r="S110" s="44">
        <v>214916.65</v>
      </c>
      <c r="T110" s="44">
        <v>189536.05</v>
      </c>
      <c r="U110" s="44">
        <v>168117.78</v>
      </c>
      <c r="V110" s="44">
        <v>147461.79</v>
      </c>
      <c r="W110" s="44">
        <v>146759.29</v>
      </c>
      <c r="X110" s="44">
        <v>151194.32999999999</v>
      </c>
      <c r="Y110" s="44">
        <v>114335.96</v>
      </c>
      <c r="Z110" s="44">
        <v>112209.53</v>
      </c>
      <c r="AA110" s="44">
        <v>83642.509999999995</v>
      </c>
      <c r="AB110" s="44">
        <v>192297.02</v>
      </c>
      <c r="AD110" s="44">
        <f t="shared" si="57"/>
        <v>1086440.6200000001</v>
      </c>
      <c r="AE110" s="44">
        <f t="shared" si="58"/>
        <v>812147.19</v>
      </c>
      <c r="AF110" s="44">
        <f t="shared" si="59"/>
        <v>1010457.7</v>
      </c>
      <c r="AG110" s="44">
        <f t="shared" si="60"/>
        <v>937557.3</v>
      </c>
      <c r="AH110" s="44">
        <f t="shared" si="61"/>
        <v>785875.09</v>
      </c>
      <c r="AI110" s="44">
        <f t="shared" si="62"/>
        <v>938380.74</v>
      </c>
      <c r="AJ110" s="44">
        <f t="shared" si="63"/>
        <v>938380.74</v>
      </c>
      <c r="AK110" s="44">
        <f t="shared" si="64"/>
        <v>938380.74</v>
      </c>
      <c r="AL110" s="44">
        <f t="shared" si="65"/>
        <v>938380.74</v>
      </c>
      <c r="AM110" s="44">
        <f t="shared" si="66"/>
        <v>938380.74</v>
      </c>
      <c r="AN110" s="44">
        <f t="shared" si="67"/>
        <v>938380.74</v>
      </c>
      <c r="AO110" s="44">
        <f t="shared" si="68"/>
        <v>938380.74</v>
      </c>
    </row>
    <row r="111" spans="1:41" ht="16.2" customHeight="1">
      <c r="A111" s="13">
        <v>15007</v>
      </c>
      <c r="B111" s="14" t="s">
        <v>186</v>
      </c>
      <c r="C111" s="44">
        <f>SUMIF(Jan!$A:$A,TB!$A111,Jan!$H:$H)</f>
        <v>0</v>
      </c>
      <c r="D111" s="44">
        <f>SUMIF(Feb!$A:$A,TB!$A111,Feb!$H:$H)</f>
        <v>0</v>
      </c>
      <c r="E111" s="44">
        <f>SUMIF(Mar!$A:$A,TB!$A111,Mar!$H:$H)</f>
        <v>0</v>
      </c>
      <c r="F111" s="44">
        <f>SUMIF(Apr!$A:$A,TB!$A111,Apr!$H:$H)</f>
        <v>61000</v>
      </c>
      <c r="G111" s="44">
        <f>SUMIF(May!$A:$A,TB!$A111,May!$H:$H)</f>
        <v>0</v>
      </c>
      <c r="H111" s="44">
        <f>SUMIF(Jun!$A:$A,TB!$A111,Jun!$H:$H)</f>
        <v>0</v>
      </c>
      <c r="I111" s="44">
        <f>SUMIF(Jul!$A:$A,TB!$A111,Jul!$H:$H)</f>
        <v>0</v>
      </c>
      <c r="J111" s="44">
        <f>SUMIF(Aug!$A:$A,TB!$A111,Aug!$H:$H)</f>
        <v>0</v>
      </c>
      <c r="K111" s="44">
        <f>SUMIF(Sep!$A:$A,TB!$A111,Sep!$H:$H)</f>
        <v>0</v>
      </c>
      <c r="L111" s="44">
        <f>SUMIF(Oct!$A:$A,TB!$A111,Oct!$H:$H)</f>
        <v>0</v>
      </c>
      <c r="M111" s="44">
        <f>SUMIF(Nov!$A:$A,TB!$A111,Nov!$H:$H)</f>
        <v>0</v>
      </c>
      <c r="N111" s="177">
        <f>SUMIF(Dec!$A:$A,TB!$A111,Dec!$H:$H)</f>
        <v>0</v>
      </c>
      <c r="O111" s="190"/>
      <c r="P111" s="190"/>
      <c r="Q111" s="182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D111" s="44">
        <f t="shared" si="57"/>
        <v>0</v>
      </c>
      <c r="AE111" s="44">
        <f t="shared" si="58"/>
        <v>0</v>
      </c>
      <c r="AF111" s="44">
        <f t="shared" si="59"/>
        <v>0</v>
      </c>
      <c r="AG111" s="44">
        <f t="shared" si="60"/>
        <v>266027.09999999998</v>
      </c>
      <c r="AH111" s="44">
        <f t="shared" si="61"/>
        <v>0</v>
      </c>
      <c r="AI111" s="44">
        <f t="shared" si="62"/>
        <v>0</v>
      </c>
      <c r="AJ111" s="44">
        <f t="shared" si="63"/>
        <v>0</v>
      </c>
      <c r="AK111" s="44">
        <f t="shared" si="64"/>
        <v>0</v>
      </c>
      <c r="AL111" s="44">
        <f t="shared" si="65"/>
        <v>0</v>
      </c>
      <c r="AM111" s="44">
        <f t="shared" si="66"/>
        <v>0</v>
      </c>
      <c r="AN111" s="44">
        <f t="shared" si="67"/>
        <v>0</v>
      </c>
      <c r="AO111" s="44">
        <f t="shared" si="68"/>
        <v>0</v>
      </c>
    </row>
    <row r="112" spans="1:41" ht="16.2" customHeight="1">
      <c r="A112" s="13">
        <v>15008</v>
      </c>
      <c r="B112" s="14" t="s">
        <v>187</v>
      </c>
      <c r="C112" s="44">
        <f>SUMIF(Jan!$A:$A,TB!$A112,Jan!$H:$H)</f>
        <v>0</v>
      </c>
      <c r="D112" s="44">
        <f>SUMIF(Feb!$A:$A,TB!$A112,Feb!$H:$H)</f>
        <v>0</v>
      </c>
      <c r="E112" s="44">
        <f>SUMIF(Mar!$A:$A,TB!$A112,Mar!$H:$H)</f>
        <v>0</v>
      </c>
      <c r="F112" s="44">
        <f>SUMIF(Apr!$A:$A,TB!$A112,Apr!$H:$H)</f>
        <v>0</v>
      </c>
      <c r="G112" s="44">
        <f>SUMIF(May!$A:$A,TB!$A112,May!$H:$H)</f>
        <v>0</v>
      </c>
      <c r="H112" s="44">
        <f>SUMIF(Jun!$A:$A,TB!$A112,Jun!$H:$H)</f>
        <v>0</v>
      </c>
      <c r="I112" s="44">
        <f>SUMIF(Jul!$A:$A,TB!$A112,Jul!$H:$H)</f>
        <v>0</v>
      </c>
      <c r="J112" s="44">
        <f>SUMIF(Aug!$A:$A,TB!$A112,Aug!$H:$H)</f>
        <v>0</v>
      </c>
      <c r="K112" s="44">
        <f>SUMIF(Sep!$A:$A,TB!$A112,Sep!$H:$H)</f>
        <v>0</v>
      </c>
      <c r="L112" s="44">
        <f>SUMIF(Oct!$A:$A,TB!$A112,Oct!$H:$H)</f>
        <v>0</v>
      </c>
      <c r="M112" s="44">
        <f>SUMIF(Nov!$A:$A,TB!$A112,Nov!$H:$H)</f>
        <v>0</v>
      </c>
      <c r="N112" s="177">
        <f>SUMIF(Dec!$A:$A,TB!$A112,Dec!$H:$H)</f>
        <v>0</v>
      </c>
      <c r="O112" s="190"/>
      <c r="P112" s="190"/>
      <c r="Q112" s="182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D112" s="44">
        <f t="shared" si="57"/>
        <v>0</v>
      </c>
      <c r="AE112" s="44">
        <f t="shared" si="58"/>
        <v>0</v>
      </c>
      <c r="AF112" s="44">
        <f t="shared" si="59"/>
        <v>0</v>
      </c>
      <c r="AG112" s="44">
        <f t="shared" si="60"/>
        <v>0</v>
      </c>
      <c r="AH112" s="44">
        <f t="shared" si="61"/>
        <v>0</v>
      </c>
      <c r="AI112" s="44">
        <f t="shared" si="62"/>
        <v>0</v>
      </c>
      <c r="AJ112" s="44">
        <f t="shared" si="63"/>
        <v>0</v>
      </c>
      <c r="AK112" s="44">
        <f t="shared" si="64"/>
        <v>0</v>
      </c>
      <c r="AL112" s="44">
        <f t="shared" si="65"/>
        <v>0</v>
      </c>
      <c r="AM112" s="44">
        <f t="shared" si="66"/>
        <v>0</v>
      </c>
      <c r="AN112" s="44">
        <f t="shared" si="67"/>
        <v>0</v>
      </c>
      <c r="AO112" s="44">
        <f t="shared" si="68"/>
        <v>0</v>
      </c>
    </row>
    <row r="113" spans="1:41" ht="16.2" customHeight="1">
      <c r="A113" s="13">
        <v>15014</v>
      </c>
      <c r="B113" s="14" t="s">
        <v>188</v>
      </c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>
        <f>SUMIF(Jun!$A:$A,TB!$A113,Jun!$H:$H)</f>
        <v>0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177">
        <f>SUMIF(Dec!$A:$A,TB!$A113,Dec!$H:$H)</f>
        <v>0</v>
      </c>
      <c r="O113" s="190"/>
      <c r="P113" s="190"/>
      <c r="Q113" s="182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57"/>
        <v>0</v>
      </c>
      <c r="AE113" s="44">
        <f t="shared" si="58"/>
        <v>0</v>
      </c>
      <c r="AF113" s="44">
        <f t="shared" si="59"/>
        <v>0</v>
      </c>
      <c r="AG113" s="44">
        <f t="shared" si="60"/>
        <v>0</v>
      </c>
      <c r="AH113" s="44">
        <f t="shared" si="61"/>
        <v>0</v>
      </c>
      <c r="AI113" s="44">
        <f t="shared" si="62"/>
        <v>0</v>
      </c>
      <c r="AJ113" s="44">
        <f t="shared" si="63"/>
        <v>0</v>
      </c>
      <c r="AK113" s="44">
        <f t="shared" si="64"/>
        <v>0</v>
      </c>
      <c r="AL113" s="44">
        <f t="shared" si="65"/>
        <v>0</v>
      </c>
      <c r="AM113" s="44">
        <f t="shared" si="66"/>
        <v>0</v>
      </c>
      <c r="AN113" s="44">
        <f t="shared" si="67"/>
        <v>0</v>
      </c>
      <c r="AO113" s="44">
        <f t="shared" si="68"/>
        <v>0</v>
      </c>
    </row>
    <row r="114" spans="1:41" ht="16.2" customHeight="1">
      <c r="A114" s="13">
        <v>15015</v>
      </c>
      <c r="B114" s="14" t="s">
        <v>189</v>
      </c>
      <c r="C114" s="44">
        <f>SUMIF(Jan!$A:$A,TB!$A114,Jan!$H:$H)</f>
        <v>0</v>
      </c>
      <c r="D114" s="44">
        <f>SUMIF(Feb!$A:$A,TB!$A114,Feb!$H:$H)</f>
        <v>0</v>
      </c>
      <c r="E114" s="44">
        <f>SUMIF(Mar!$A:$A,TB!$A114,Mar!$H:$H)</f>
        <v>0</v>
      </c>
      <c r="F114" s="44">
        <f>SUMIF(Apr!$A:$A,TB!$A114,Apr!$H:$H)</f>
        <v>0</v>
      </c>
      <c r="G114" s="44">
        <f>SUMIF(May!$A:$A,TB!$A114,May!$H:$H)</f>
        <v>0</v>
      </c>
      <c r="H114" s="44">
        <f>SUMIF(Jun!$A:$A,TB!$A114,Jun!$H:$H)</f>
        <v>0</v>
      </c>
      <c r="I114" s="44">
        <f>SUMIF(Jul!$A:$A,TB!$A114,Jul!$H:$H)</f>
        <v>0</v>
      </c>
      <c r="J114" s="44">
        <f>SUMIF(Aug!$A:$A,TB!$A114,Aug!$H:$H)</f>
        <v>0</v>
      </c>
      <c r="K114" s="44">
        <f>SUMIF(Sep!$A:$A,TB!$A114,Sep!$H:$H)</f>
        <v>0</v>
      </c>
      <c r="L114" s="44">
        <f>SUMIF(Oct!$A:$A,TB!$A114,Oct!$H:$H)</f>
        <v>0</v>
      </c>
      <c r="M114" s="44">
        <f>SUMIF(Nov!$A:$A,TB!$A114,Nov!$H:$H)</f>
        <v>0</v>
      </c>
      <c r="N114" s="177">
        <f>SUMIF(Dec!$A:$A,TB!$A114,Dec!$H:$H)</f>
        <v>0</v>
      </c>
      <c r="O114" s="190"/>
      <c r="P114" s="190"/>
      <c r="Q114" s="182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D114" s="44">
        <f t="shared" si="57"/>
        <v>0</v>
      </c>
      <c r="AE114" s="44">
        <f t="shared" si="58"/>
        <v>0</v>
      </c>
      <c r="AF114" s="44">
        <f t="shared" si="59"/>
        <v>0</v>
      </c>
      <c r="AG114" s="44">
        <f t="shared" si="60"/>
        <v>0</v>
      </c>
      <c r="AH114" s="44">
        <f t="shared" si="61"/>
        <v>0</v>
      </c>
      <c r="AI114" s="44">
        <f t="shared" si="62"/>
        <v>0</v>
      </c>
      <c r="AJ114" s="44">
        <f t="shared" si="63"/>
        <v>0</v>
      </c>
      <c r="AK114" s="44">
        <f t="shared" si="64"/>
        <v>0</v>
      </c>
      <c r="AL114" s="44">
        <f t="shared" si="65"/>
        <v>0</v>
      </c>
      <c r="AM114" s="44">
        <f t="shared" si="66"/>
        <v>0</v>
      </c>
      <c r="AN114" s="44">
        <f t="shared" si="67"/>
        <v>0</v>
      </c>
      <c r="AO114" s="44">
        <f t="shared" si="68"/>
        <v>0</v>
      </c>
    </row>
    <row r="115" spans="1:41" ht="16.2" customHeight="1">
      <c r="A115" s="13">
        <v>14103</v>
      </c>
      <c r="B115" s="21" t="s">
        <v>481</v>
      </c>
      <c r="C115" s="44">
        <f>SUMIF(Jan!$A:$A,TB!$A115,Jan!$H:$H)</f>
        <v>0</v>
      </c>
      <c r="D115" s="44">
        <f>SUMIF(Feb!$A:$A,TB!$A115,Feb!$H:$H)</f>
        <v>0</v>
      </c>
      <c r="E115" s="44">
        <f>SUMIF(Mar!$A:$A,TB!$A115,Mar!$H:$H)</f>
        <v>0</v>
      </c>
      <c r="F115" s="44">
        <f>SUMIF(Apr!$A:$A,TB!$A115,Apr!$H:$H)</f>
        <v>0</v>
      </c>
      <c r="G115" s="44">
        <f>SUMIF(May!$A:$A,TB!$A115,May!$H:$H)</f>
        <v>0</v>
      </c>
      <c r="H115" s="44">
        <f>SUMIF(Jun!$A:$A,TB!$A115,Jun!$H:$H)</f>
        <v>0</v>
      </c>
      <c r="I115" s="44">
        <f>SUMIF(Jul!$A:$A,TB!$A115,Jul!$H:$H)</f>
        <v>0</v>
      </c>
      <c r="J115" s="44">
        <f>SUMIF(Aug!$A:$A,TB!$A115,Aug!$H:$H)</f>
        <v>0</v>
      </c>
      <c r="K115" s="44">
        <f>SUMIF(Sep!$A:$A,TB!$A115,Sep!$H:$H)</f>
        <v>0</v>
      </c>
      <c r="L115" s="44">
        <f>SUMIF(Oct!$A:$A,TB!$A115,Oct!$H:$H)</f>
        <v>0</v>
      </c>
      <c r="M115" s="44">
        <f>SUMIF(Nov!$A:$A,TB!$A115,Nov!$H:$H)</f>
        <v>0</v>
      </c>
      <c r="N115" s="177">
        <f>SUMIF(Dec!$A:$A,TB!$A115,Dec!$H:$H)</f>
        <v>0</v>
      </c>
      <c r="O115" s="191"/>
      <c r="P115" s="191"/>
      <c r="Q115" s="182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D115" s="44">
        <f t="shared" si="57"/>
        <v>0</v>
      </c>
      <c r="AE115" s="44">
        <f t="shared" si="58"/>
        <v>0</v>
      </c>
      <c r="AF115" s="44">
        <f t="shared" si="59"/>
        <v>0</v>
      </c>
      <c r="AG115" s="44">
        <f t="shared" si="60"/>
        <v>0</v>
      </c>
      <c r="AH115" s="44">
        <f t="shared" si="61"/>
        <v>0</v>
      </c>
      <c r="AI115" s="44">
        <f t="shared" si="62"/>
        <v>0</v>
      </c>
      <c r="AJ115" s="44">
        <f t="shared" si="63"/>
        <v>0</v>
      </c>
      <c r="AK115" s="44">
        <f t="shared" si="64"/>
        <v>0</v>
      </c>
      <c r="AL115" s="44">
        <f t="shared" si="65"/>
        <v>0</v>
      </c>
      <c r="AM115" s="44">
        <f t="shared" si="66"/>
        <v>0</v>
      </c>
      <c r="AN115" s="44">
        <f t="shared" si="67"/>
        <v>0</v>
      </c>
      <c r="AO115" s="44">
        <f t="shared" si="68"/>
        <v>0</v>
      </c>
    </row>
    <row r="116" spans="1:41" ht="16.2" customHeight="1">
      <c r="A116" s="13"/>
      <c r="B116" s="21"/>
      <c r="C116" s="44">
        <f>SUMIF(Jan!$A:$A,TB!$A116,Jan!$H:$H)</f>
        <v>0</v>
      </c>
      <c r="D116" s="44">
        <f>SUMIF(Feb!$A:$A,TB!$A116,Feb!$H:$H)</f>
        <v>0</v>
      </c>
      <c r="E116" s="44">
        <f>SUMIF(Mar!$A:$A,TB!$A116,Mar!$H:$H)</f>
        <v>0</v>
      </c>
      <c r="F116" s="44">
        <f>SUMIF(Apr!$A:$A,TB!$A116,Apr!$H:$H)</f>
        <v>0</v>
      </c>
      <c r="G116" s="44">
        <f>SUMIF(May!$A:$A,TB!$A116,May!$H:$H)</f>
        <v>0</v>
      </c>
      <c r="H116" s="44">
        <f>SUMIF(Jun!$A:$A,TB!$A116,Jun!$H:$H)</f>
        <v>0</v>
      </c>
      <c r="I116" s="44">
        <f>SUMIF(Jul!$A:$A,TB!$A116,Jul!$H:$H)</f>
        <v>0</v>
      </c>
      <c r="J116" s="44">
        <f>SUMIF(Aug!$A:$A,TB!$A116,Aug!$H:$H)</f>
        <v>0</v>
      </c>
      <c r="K116" s="44">
        <f>SUMIF(Sep!$A:$A,TB!$A116,Sep!$H:$H)</f>
        <v>0</v>
      </c>
      <c r="L116" s="44">
        <f>SUMIF(Oct!$A:$A,TB!$A116,Oct!$H:$H)</f>
        <v>0</v>
      </c>
      <c r="M116" s="44">
        <f>SUMIF(Nov!$A:$A,TB!$A116,Nov!$H:$H)</f>
        <v>0</v>
      </c>
      <c r="N116" s="177">
        <f>SUMIF(Dec!$A:$A,TB!$A116,Dec!$H:$H)</f>
        <v>0</v>
      </c>
      <c r="O116" s="190"/>
      <c r="P116" s="190"/>
      <c r="Q116" s="182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D116" s="44">
        <f t="shared" si="57"/>
        <v>0</v>
      </c>
      <c r="AE116" s="44">
        <f t="shared" si="58"/>
        <v>0</v>
      </c>
      <c r="AF116" s="44">
        <f t="shared" si="59"/>
        <v>0</v>
      </c>
      <c r="AG116" s="44">
        <f t="shared" si="60"/>
        <v>0</v>
      </c>
      <c r="AH116" s="44">
        <f t="shared" si="61"/>
        <v>0</v>
      </c>
      <c r="AI116" s="44">
        <f t="shared" si="62"/>
        <v>0</v>
      </c>
      <c r="AJ116" s="44">
        <f t="shared" si="63"/>
        <v>0</v>
      </c>
      <c r="AK116" s="44">
        <f t="shared" si="64"/>
        <v>0</v>
      </c>
      <c r="AL116" s="44">
        <f t="shared" si="65"/>
        <v>0</v>
      </c>
      <c r="AM116" s="44">
        <f t="shared" si="66"/>
        <v>0</v>
      </c>
      <c r="AN116" s="44">
        <f t="shared" si="67"/>
        <v>0</v>
      </c>
      <c r="AO116" s="44">
        <f t="shared" si="68"/>
        <v>0</v>
      </c>
    </row>
    <row r="117" spans="1:41" ht="16.2" customHeight="1">
      <c r="A117" s="17" t="s">
        <v>8</v>
      </c>
      <c r="B117" s="18"/>
      <c r="C117" s="19">
        <f t="shared" ref="C117" si="69">ROUND(SUM(C103:C116),2)</f>
        <v>3264373.46</v>
      </c>
      <c r="D117" s="19">
        <f t="shared" ref="D117:N117" si="70">ROUND(SUM(D103:D116),2)</f>
        <v>3520174.23</v>
      </c>
      <c r="E117" s="19">
        <f t="shared" si="70"/>
        <v>5512163.3399999999</v>
      </c>
      <c r="F117" s="19">
        <f t="shared" si="70"/>
        <v>6213940.0199999996</v>
      </c>
      <c r="G117" s="19">
        <f t="shared" si="70"/>
        <v>3549060.41</v>
      </c>
      <c r="H117" s="19">
        <f t="shared" si="70"/>
        <v>5421962.4500000002</v>
      </c>
      <c r="I117" s="19">
        <f t="shared" si="70"/>
        <v>5421962.4500000002</v>
      </c>
      <c r="J117" s="19">
        <f t="shared" si="70"/>
        <v>5421962.4500000002</v>
      </c>
      <c r="K117" s="19">
        <f t="shared" si="70"/>
        <v>5421962.4500000002</v>
      </c>
      <c r="L117" s="19">
        <f t="shared" si="70"/>
        <v>5421962.4500000002</v>
      </c>
      <c r="M117" s="19">
        <f t="shared" si="70"/>
        <v>5421962.4500000002</v>
      </c>
      <c r="N117" s="178">
        <f t="shared" si="70"/>
        <v>5421962.4500000002</v>
      </c>
      <c r="O117" s="190"/>
      <c r="P117" s="190"/>
      <c r="Q117" s="183">
        <v>5510241.5599999996</v>
      </c>
      <c r="R117" s="19">
        <v>5985597</v>
      </c>
      <c r="S117" s="19">
        <v>3963735.57</v>
      </c>
      <c r="T117" s="19">
        <v>3589955.7</v>
      </c>
      <c r="U117" s="19">
        <v>5378350.8300000001</v>
      </c>
      <c r="V117" s="19">
        <v>2098944.11</v>
      </c>
      <c r="W117" s="19">
        <v>3880055.55</v>
      </c>
      <c r="X117" s="19">
        <v>2495977.62</v>
      </c>
      <c r="Y117" s="19">
        <v>2544625.3199999998</v>
      </c>
      <c r="Z117" s="19">
        <v>4984789.8</v>
      </c>
      <c r="AA117" s="19">
        <v>10304603.039999999</v>
      </c>
      <c r="AB117" s="19">
        <v>4001345.26</v>
      </c>
      <c r="AD117" s="19">
        <f t="shared" ref="AD117" si="71">ROUND(SUM(AD103:AD116),2)</f>
        <v>14375647.84</v>
      </c>
      <c r="AE117" s="19">
        <f t="shared" ref="AE117:AO117" si="72">ROUND(SUM(AE103:AE116),2)</f>
        <v>15391961.82</v>
      </c>
      <c r="AF117" s="19">
        <f t="shared" si="72"/>
        <v>24062797.850000001</v>
      </c>
      <c r="AG117" s="19">
        <f t="shared" si="72"/>
        <v>27099613.82</v>
      </c>
      <c r="AH117" s="19">
        <f t="shared" si="72"/>
        <v>15378788.57</v>
      </c>
      <c r="AI117" s="19">
        <f t="shared" si="72"/>
        <v>23335584.190000001</v>
      </c>
      <c r="AJ117" s="19">
        <f t="shared" si="72"/>
        <v>23335584.190000001</v>
      </c>
      <c r="AK117" s="19">
        <f t="shared" si="72"/>
        <v>23335584.190000001</v>
      </c>
      <c r="AL117" s="19">
        <f t="shared" si="72"/>
        <v>23335584.190000001</v>
      </c>
      <c r="AM117" s="19">
        <f t="shared" si="72"/>
        <v>23335584.190000001</v>
      </c>
      <c r="AN117" s="19">
        <f t="shared" si="72"/>
        <v>23335584.190000001</v>
      </c>
      <c r="AO117" s="219">
        <f t="shared" si="72"/>
        <v>23335584.190000001</v>
      </c>
    </row>
    <row r="118" spans="1:41" ht="16.2" customHeight="1">
      <c r="A118" s="20"/>
      <c r="B118" s="14"/>
      <c r="C118" s="44">
        <f>SUMIF(Jan!$A:$A,TB!$A118,Jan!$H:$H)</f>
        <v>0</v>
      </c>
      <c r="D118" s="44">
        <f>SUMIF(Feb!$A:$A,TB!$A118,Feb!$H:$H)</f>
        <v>0</v>
      </c>
      <c r="E118" s="44">
        <f>SUMIF(Mar!$A:$A,TB!$A118,Mar!$H:$H)</f>
        <v>0</v>
      </c>
      <c r="F118" s="44">
        <f>SUMIF(Apr!$A:$A,TB!$A118,Apr!$H:$H)</f>
        <v>0</v>
      </c>
      <c r="G118" s="44">
        <f>SUMIF(May!$A:$A,TB!$A118,May!$H:$H)</f>
        <v>0</v>
      </c>
      <c r="H118" s="44">
        <f>SUMIF(Jun!$A:$A,TB!$A118,Jun!$H:$H)</f>
        <v>0</v>
      </c>
      <c r="I118" s="44">
        <f>SUMIF(Jul!$A:$A,TB!$A118,Jul!$H:$H)</f>
        <v>0</v>
      </c>
      <c r="J118" s="44">
        <f>SUMIF(Aug!$A:$A,TB!$A118,Aug!$H:$H)</f>
        <v>0</v>
      </c>
      <c r="K118" s="44">
        <f>SUMIF(Sep!$A:$A,TB!$A118,Sep!$H:$H)</f>
        <v>0</v>
      </c>
      <c r="L118" s="44">
        <f>SUMIF(Oct!$A:$A,TB!$A118,Oct!$H:$H)</f>
        <v>0</v>
      </c>
      <c r="M118" s="44">
        <f>SUMIF(Nov!$A:$A,TB!$A118,Nov!$H:$H)</f>
        <v>0</v>
      </c>
      <c r="N118" s="177">
        <f>SUMIF(Dec!$A:$A,TB!$A118,Dec!$H:$H)</f>
        <v>0</v>
      </c>
      <c r="O118" s="190"/>
      <c r="P118" s="190"/>
      <c r="Q118" s="182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D118" s="44">
        <f t="shared" ref="AD118:AD149" si="73">ROUND(C118*AD$2,2)</f>
        <v>0</v>
      </c>
      <c r="AE118" s="44">
        <f t="shared" ref="AE118:AE149" si="74">ROUND(D118*AE$2,2)</f>
        <v>0</v>
      </c>
      <c r="AF118" s="44">
        <f t="shared" ref="AF118:AF149" si="75">ROUND(E118*AF$2,2)</f>
        <v>0</v>
      </c>
      <c r="AG118" s="44">
        <f t="shared" ref="AG118:AG149" si="76">ROUND(F118*AG$2,2)</f>
        <v>0</v>
      </c>
      <c r="AH118" s="44">
        <f t="shared" ref="AH118:AH149" si="77">ROUND(G118*AH$2,2)</f>
        <v>0</v>
      </c>
      <c r="AI118" s="44">
        <f t="shared" ref="AI118:AI149" si="78">ROUND(H118*AI$2,2)</f>
        <v>0</v>
      </c>
      <c r="AJ118" s="44">
        <f t="shared" ref="AJ118:AJ149" si="79">ROUND(I118*AJ$2,2)</f>
        <v>0</v>
      </c>
      <c r="AK118" s="44">
        <f t="shared" ref="AK118:AK149" si="80">ROUND(J118*AK$2,2)</f>
        <v>0</v>
      </c>
      <c r="AL118" s="44">
        <f t="shared" ref="AL118:AL149" si="81">ROUND(K118*AL$2,2)</f>
        <v>0</v>
      </c>
      <c r="AM118" s="44">
        <f t="shared" ref="AM118:AM149" si="82">ROUND(L118*AM$2,2)</f>
        <v>0</v>
      </c>
      <c r="AN118" s="44">
        <f t="shared" ref="AN118:AN149" si="83">ROUND(M118*AN$2,2)</f>
        <v>0</v>
      </c>
      <c r="AO118" s="44">
        <f t="shared" ref="AO118:AO149" si="84">ROUND(N118*AO$2,2)</f>
        <v>0</v>
      </c>
    </row>
    <row r="119" spans="1:41" ht="16.2" customHeight="1">
      <c r="A119" s="20">
        <v>15110</v>
      </c>
      <c r="B119" s="14" t="s">
        <v>190</v>
      </c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>
        <f>SUMIF(Jun!$A:$A,TB!$A119,Jun!$H:$H)</f>
        <v>0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177">
        <f>SUMIF(Dec!$A:$A,TB!$A119,Dec!$H:$H)</f>
        <v>0</v>
      </c>
      <c r="O119" s="190"/>
      <c r="P119" s="190"/>
      <c r="Q119" s="182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si="73"/>
        <v>0</v>
      </c>
      <c r="AE119" s="44">
        <f t="shared" si="74"/>
        <v>0</v>
      </c>
      <c r="AF119" s="44">
        <f t="shared" si="75"/>
        <v>0</v>
      </c>
      <c r="AG119" s="44">
        <f t="shared" si="76"/>
        <v>0</v>
      </c>
      <c r="AH119" s="44">
        <f t="shared" si="77"/>
        <v>0</v>
      </c>
      <c r="AI119" s="44">
        <f t="shared" si="78"/>
        <v>0</v>
      </c>
      <c r="AJ119" s="44">
        <f t="shared" si="79"/>
        <v>0</v>
      </c>
      <c r="AK119" s="44">
        <f t="shared" si="80"/>
        <v>0</v>
      </c>
      <c r="AL119" s="44">
        <f t="shared" si="81"/>
        <v>0</v>
      </c>
      <c r="AM119" s="44">
        <f t="shared" si="82"/>
        <v>0</v>
      </c>
      <c r="AN119" s="44">
        <f t="shared" si="83"/>
        <v>0</v>
      </c>
      <c r="AO119" s="44">
        <f t="shared" si="84"/>
        <v>0</v>
      </c>
    </row>
    <row r="120" spans="1:41" ht="16.2" customHeight="1">
      <c r="A120" s="20">
        <v>15111</v>
      </c>
      <c r="B120" s="14" t="s">
        <v>191</v>
      </c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>
        <f>SUMIF(Jun!$A:$A,TB!$A120,Jun!$H:$H)</f>
        <v>0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177">
        <f>SUMIF(Dec!$A:$A,TB!$A120,Dec!$H:$H)</f>
        <v>0</v>
      </c>
      <c r="O120" s="190"/>
      <c r="P120" s="190"/>
      <c r="Q120" s="182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73"/>
        <v>0</v>
      </c>
      <c r="AE120" s="44">
        <f t="shared" si="74"/>
        <v>0</v>
      </c>
      <c r="AF120" s="44">
        <f t="shared" si="75"/>
        <v>0</v>
      </c>
      <c r="AG120" s="44">
        <f t="shared" si="76"/>
        <v>0</v>
      </c>
      <c r="AH120" s="44">
        <f t="shared" si="77"/>
        <v>0</v>
      </c>
      <c r="AI120" s="44">
        <f t="shared" si="78"/>
        <v>0</v>
      </c>
      <c r="AJ120" s="44">
        <f t="shared" si="79"/>
        <v>0</v>
      </c>
      <c r="AK120" s="44">
        <f t="shared" si="80"/>
        <v>0</v>
      </c>
      <c r="AL120" s="44">
        <f t="shared" si="81"/>
        <v>0</v>
      </c>
      <c r="AM120" s="44">
        <f t="shared" si="82"/>
        <v>0</v>
      </c>
      <c r="AN120" s="44">
        <f t="shared" si="83"/>
        <v>0</v>
      </c>
      <c r="AO120" s="44">
        <f t="shared" si="84"/>
        <v>0</v>
      </c>
    </row>
    <row r="121" spans="1:41" ht="16.2" customHeight="1">
      <c r="A121" s="20">
        <v>15112</v>
      </c>
      <c r="B121" s="14" t="s">
        <v>192</v>
      </c>
      <c r="C121" s="44">
        <f>SUMIF(Jan!$A:$A,TB!$A121,Jan!$H:$H)</f>
        <v>0</v>
      </c>
      <c r="D121" s="44">
        <f>SUMIF(Feb!$A:$A,TB!$A121,Feb!$H:$H)</f>
        <v>0</v>
      </c>
      <c r="E121" s="44">
        <f>SUMIF(Mar!$A:$A,TB!$A121,Mar!$H:$H)</f>
        <v>0</v>
      </c>
      <c r="F121" s="44">
        <f>SUMIF(Apr!$A:$A,TB!$A121,Apr!$H:$H)</f>
        <v>0</v>
      </c>
      <c r="G121" s="44">
        <f>SUMIF(May!$A:$A,TB!$A121,May!$H:$H)</f>
        <v>0</v>
      </c>
      <c r="H121" s="44">
        <f>SUMIF(Jun!$A:$A,TB!$A121,Jun!$H:$H)</f>
        <v>0</v>
      </c>
      <c r="I121" s="44">
        <f>SUMIF(Jul!$A:$A,TB!$A121,Jul!$H:$H)</f>
        <v>0</v>
      </c>
      <c r="J121" s="44">
        <f>SUMIF(Aug!$A:$A,TB!$A121,Aug!$H:$H)</f>
        <v>0</v>
      </c>
      <c r="K121" s="44">
        <f>SUMIF(Sep!$A:$A,TB!$A121,Sep!$H:$H)</f>
        <v>0</v>
      </c>
      <c r="L121" s="44">
        <f>SUMIF(Oct!$A:$A,TB!$A121,Oct!$H:$H)</f>
        <v>0</v>
      </c>
      <c r="M121" s="44">
        <f>SUMIF(Nov!$A:$A,TB!$A121,Nov!$H:$H)</f>
        <v>0</v>
      </c>
      <c r="N121" s="177">
        <f>SUMIF(Dec!$A:$A,TB!$A121,Dec!$H:$H)</f>
        <v>0</v>
      </c>
      <c r="O121" s="190"/>
      <c r="P121" s="190"/>
      <c r="Q121" s="182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D121" s="44">
        <f t="shared" si="73"/>
        <v>0</v>
      </c>
      <c r="AE121" s="44">
        <f t="shared" si="74"/>
        <v>0</v>
      </c>
      <c r="AF121" s="44">
        <f t="shared" si="75"/>
        <v>0</v>
      </c>
      <c r="AG121" s="44">
        <f t="shared" si="76"/>
        <v>0</v>
      </c>
      <c r="AH121" s="44">
        <f t="shared" si="77"/>
        <v>0</v>
      </c>
      <c r="AI121" s="44">
        <f t="shared" si="78"/>
        <v>0</v>
      </c>
      <c r="AJ121" s="44">
        <f t="shared" si="79"/>
        <v>0</v>
      </c>
      <c r="AK121" s="44">
        <f t="shared" si="80"/>
        <v>0</v>
      </c>
      <c r="AL121" s="44">
        <f t="shared" si="81"/>
        <v>0</v>
      </c>
      <c r="AM121" s="44">
        <f t="shared" si="82"/>
        <v>0</v>
      </c>
      <c r="AN121" s="44">
        <f t="shared" si="83"/>
        <v>0</v>
      </c>
      <c r="AO121" s="44">
        <f t="shared" si="84"/>
        <v>0</v>
      </c>
    </row>
    <row r="122" spans="1:41" ht="16.2" customHeight="1">
      <c r="A122" s="20">
        <v>15113</v>
      </c>
      <c r="B122" s="14" t="s">
        <v>193</v>
      </c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>
        <f>SUMIF(Jun!$A:$A,TB!$A122,Jun!$H:$H)</f>
        <v>0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177">
        <f>SUMIF(Dec!$A:$A,TB!$A122,Dec!$H:$H)</f>
        <v>0</v>
      </c>
      <c r="O122" s="190"/>
      <c r="P122" s="190"/>
      <c r="Q122" s="182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si="73"/>
        <v>0</v>
      </c>
      <c r="AE122" s="44">
        <f t="shared" si="74"/>
        <v>0</v>
      </c>
      <c r="AF122" s="44">
        <f t="shared" si="75"/>
        <v>0</v>
      </c>
      <c r="AG122" s="44">
        <f t="shared" si="76"/>
        <v>0</v>
      </c>
      <c r="AH122" s="44">
        <f t="shared" si="77"/>
        <v>0</v>
      </c>
      <c r="AI122" s="44">
        <f t="shared" si="78"/>
        <v>0</v>
      </c>
      <c r="AJ122" s="44">
        <f t="shared" si="79"/>
        <v>0</v>
      </c>
      <c r="AK122" s="44">
        <f t="shared" si="80"/>
        <v>0</v>
      </c>
      <c r="AL122" s="44">
        <f t="shared" si="81"/>
        <v>0</v>
      </c>
      <c r="AM122" s="44">
        <f t="shared" si="82"/>
        <v>0</v>
      </c>
      <c r="AN122" s="44">
        <f t="shared" si="83"/>
        <v>0</v>
      </c>
      <c r="AO122" s="44">
        <f t="shared" si="84"/>
        <v>0</v>
      </c>
    </row>
    <row r="123" spans="1:41" ht="16.2" customHeight="1">
      <c r="A123" s="20">
        <v>15115</v>
      </c>
      <c r="B123" s="14" t="s">
        <v>194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>
        <f>SUMIF(Jun!$A:$A,TB!$A123,Jun!$H:$H)</f>
        <v>0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177">
        <f>SUMIF(Dec!$A:$A,TB!$A123,Dec!$H:$H)</f>
        <v>0</v>
      </c>
      <c r="O123" s="190"/>
      <c r="P123" s="190"/>
      <c r="Q123" s="182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73"/>
        <v>0</v>
      </c>
      <c r="AE123" s="44">
        <f t="shared" si="74"/>
        <v>0</v>
      </c>
      <c r="AF123" s="44">
        <f t="shared" si="75"/>
        <v>0</v>
      </c>
      <c r="AG123" s="44">
        <f t="shared" si="76"/>
        <v>0</v>
      </c>
      <c r="AH123" s="44">
        <f t="shared" si="77"/>
        <v>0</v>
      </c>
      <c r="AI123" s="44">
        <f t="shared" si="78"/>
        <v>0</v>
      </c>
      <c r="AJ123" s="44">
        <f t="shared" si="79"/>
        <v>0</v>
      </c>
      <c r="AK123" s="44">
        <f t="shared" si="80"/>
        <v>0</v>
      </c>
      <c r="AL123" s="44">
        <f t="shared" si="81"/>
        <v>0</v>
      </c>
      <c r="AM123" s="44">
        <f t="shared" si="82"/>
        <v>0</v>
      </c>
      <c r="AN123" s="44">
        <f t="shared" si="83"/>
        <v>0</v>
      </c>
      <c r="AO123" s="44">
        <f t="shared" si="84"/>
        <v>0</v>
      </c>
    </row>
    <row r="124" spans="1:41" ht="16.2" customHeight="1">
      <c r="A124" s="20">
        <v>15116</v>
      </c>
      <c r="B124" s="14" t="s">
        <v>195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>
        <f>SUMIF(Jun!$A:$A,TB!$A124,Jun!$H:$H)</f>
        <v>0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177">
        <f>SUMIF(Dec!$A:$A,TB!$A124,Dec!$H:$H)</f>
        <v>0</v>
      </c>
      <c r="O124" s="190"/>
      <c r="P124" s="190"/>
      <c r="Q124" s="182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73"/>
        <v>0</v>
      </c>
      <c r="AE124" s="44">
        <f t="shared" si="74"/>
        <v>0</v>
      </c>
      <c r="AF124" s="44">
        <f t="shared" si="75"/>
        <v>0</v>
      </c>
      <c r="AG124" s="44">
        <f t="shared" si="76"/>
        <v>0</v>
      </c>
      <c r="AH124" s="44">
        <f t="shared" si="77"/>
        <v>0</v>
      </c>
      <c r="AI124" s="44">
        <f t="shared" si="78"/>
        <v>0</v>
      </c>
      <c r="AJ124" s="44">
        <f t="shared" si="79"/>
        <v>0</v>
      </c>
      <c r="AK124" s="44">
        <f t="shared" si="80"/>
        <v>0</v>
      </c>
      <c r="AL124" s="44">
        <f t="shared" si="81"/>
        <v>0</v>
      </c>
      <c r="AM124" s="44">
        <f t="shared" si="82"/>
        <v>0</v>
      </c>
      <c r="AN124" s="44">
        <f t="shared" si="83"/>
        <v>0</v>
      </c>
      <c r="AO124" s="44">
        <f t="shared" si="84"/>
        <v>0</v>
      </c>
    </row>
    <row r="125" spans="1:41" ht="16.2" customHeight="1">
      <c r="A125" s="20">
        <v>15117</v>
      </c>
      <c r="B125" s="14" t="s">
        <v>196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>
        <f>SUMIF(Jun!$A:$A,TB!$A125,Jun!$H:$H)</f>
        <v>0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177">
        <f>SUMIF(Dec!$A:$A,TB!$A125,Dec!$H:$H)</f>
        <v>0</v>
      </c>
      <c r="O125" s="190"/>
      <c r="P125" s="190"/>
      <c r="Q125" s="182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73"/>
        <v>0</v>
      </c>
      <c r="AE125" s="44">
        <f t="shared" si="74"/>
        <v>0</v>
      </c>
      <c r="AF125" s="44">
        <f t="shared" si="75"/>
        <v>0</v>
      </c>
      <c r="AG125" s="44">
        <f t="shared" si="76"/>
        <v>0</v>
      </c>
      <c r="AH125" s="44">
        <f t="shared" si="77"/>
        <v>0</v>
      </c>
      <c r="AI125" s="44">
        <f t="shared" si="78"/>
        <v>0</v>
      </c>
      <c r="AJ125" s="44">
        <f t="shared" si="79"/>
        <v>0</v>
      </c>
      <c r="AK125" s="44">
        <f t="shared" si="80"/>
        <v>0</v>
      </c>
      <c r="AL125" s="44">
        <f t="shared" si="81"/>
        <v>0</v>
      </c>
      <c r="AM125" s="44">
        <f t="shared" si="82"/>
        <v>0</v>
      </c>
      <c r="AN125" s="44">
        <f t="shared" si="83"/>
        <v>0</v>
      </c>
      <c r="AO125" s="44">
        <f t="shared" si="84"/>
        <v>0</v>
      </c>
    </row>
    <row r="126" spans="1:41" ht="16.2" customHeight="1">
      <c r="A126" s="20">
        <v>15118</v>
      </c>
      <c r="B126" s="14" t="s">
        <v>197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>
        <f>SUMIF(Jun!$A:$A,TB!$A126,Jun!$H:$H)</f>
        <v>0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177">
        <f>SUMIF(Dec!$A:$A,TB!$A126,Dec!$H:$H)</f>
        <v>0</v>
      </c>
      <c r="O126" s="190"/>
      <c r="P126" s="190"/>
      <c r="Q126" s="182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73"/>
        <v>0</v>
      </c>
      <c r="AE126" s="44">
        <f t="shared" si="74"/>
        <v>0</v>
      </c>
      <c r="AF126" s="44">
        <f t="shared" si="75"/>
        <v>0</v>
      </c>
      <c r="AG126" s="44">
        <f t="shared" si="76"/>
        <v>0</v>
      </c>
      <c r="AH126" s="44">
        <f t="shared" si="77"/>
        <v>0</v>
      </c>
      <c r="AI126" s="44">
        <f t="shared" si="78"/>
        <v>0</v>
      </c>
      <c r="AJ126" s="44">
        <f t="shared" si="79"/>
        <v>0</v>
      </c>
      <c r="AK126" s="44">
        <f t="shared" si="80"/>
        <v>0</v>
      </c>
      <c r="AL126" s="44">
        <f t="shared" si="81"/>
        <v>0</v>
      </c>
      <c r="AM126" s="44">
        <f t="shared" si="82"/>
        <v>0</v>
      </c>
      <c r="AN126" s="44">
        <f t="shared" si="83"/>
        <v>0</v>
      </c>
      <c r="AO126" s="44">
        <f t="shared" si="84"/>
        <v>0</v>
      </c>
    </row>
    <row r="127" spans="1:41" ht="16.2" customHeight="1">
      <c r="A127" s="20">
        <v>15119</v>
      </c>
      <c r="B127" s="14" t="s">
        <v>198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>
        <f>SUMIF(Jun!$A:$A,TB!$A127,Jun!$H:$H)</f>
        <v>0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177">
        <f>SUMIF(Dec!$A:$A,TB!$A127,Dec!$H:$H)</f>
        <v>0</v>
      </c>
      <c r="O127" s="190"/>
      <c r="P127" s="190"/>
      <c r="Q127" s="182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73"/>
        <v>0</v>
      </c>
      <c r="AE127" s="44">
        <f t="shared" si="74"/>
        <v>0</v>
      </c>
      <c r="AF127" s="44">
        <f t="shared" si="75"/>
        <v>0</v>
      </c>
      <c r="AG127" s="44">
        <f t="shared" si="76"/>
        <v>0</v>
      </c>
      <c r="AH127" s="44">
        <f t="shared" si="77"/>
        <v>0</v>
      </c>
      <c r="AI127" s="44">
        <f t="shared" si="78"/>
        <v>0</v>
      </c>
      <c r="AJ127" s="44">
        <f t="shared" si="79"/>
        <v>0</v>
      </c>
      <c r="AK127" s="44">
        <f t="shared" si="80"/>
        <v>0</v>
      </c>
      <c r="AL127" s="44">
        <f t="shared" si="81"/>
        <v>0</v>
      </c>
      <c r="AM127" s="44">
        <f t="shared" si="82"/>
        <v>0</v>
      </c>
      <c r="AN127" s="44">
        <f t="shared" si="83"/>
        <v>0</v>
      </c>
      <c r="AO127" s="44">
        <f t="shared" si="84"/>
        <v>0</v>
      </c>
    </row>
    <row r="128" spans="1:41" ht="16.2" customHeight="1">
      <c r="A128" s="20">
        <v>15120</v>
      </c>
      <c r="B128" s="14" t="s">
        <v>199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>
        <f>SUMIF(Jun!$A:$A,TB!$A128,Jun!$H:$H)</f>
        <v>0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177">
        <f>SUMIF(Dec!$A:$A,TB!$A128,Dec!$H:$H)</f>
        <v>0</v>
      </c>
      <c r="O128" s="190"/>
      <c r="P128" s="190"/>
      <c r="Q128" s="182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73"/>
        <v>0</v>
      </c>
      <c r="AE128" s="44">
        <f t="shared" si="74"/>
        <v>0</v>
      </c>
      <c r="AF128" s="44">
        <f t="shared" si="75"/>
        <v>0</v>
      </c>
      <c r="AG128" s="44">
        <f t="shared" si="76"/>
        <v>0</v>
      </c>
      <c r="AH128" s="44">
        <f t="shared" si="77"/>
        <v>0</v>
      </c>
      <c r="AI128" s="44">
        <f t="shared" si="78"/>
        <v>0</v>
      </c>
      <c r="AJ128" s="44">
        <f t="shared" si="79"/>
        <v>0</v>
      </c>
      <c r="AK128" s="44">
        <f t="shared" si="80"/>
        <v>0</v>
      </c>
      <c r="AL128" s="44">
        <f t="shared" si="81"/>
        <v>0</v>
      </c>
      <c r="AM128" s="44">
        <f t="shared" si="82"/>
        <v>0</v>
      </c>
      <c r="AN128" s="44">
        <f t="shared" si="83"/>
        <v>0</v>
      </c>
      <c r="AO128" s="44">
        <f t="shared" si="84"/>
        <v>0</v>
      </c>
    </row>
    <row r="129" spans="1:41" ht="16.2" customHeight="1">
      <c r="A129" s="20">
        <v>15121</v>
      </c>
      <c r="B129" s="14" t="s">
        <v>200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>
        <f>SUMIF(Jun!$A:$A,TB!$A129,Jun!$H:$H)</f>
        <v>0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177">
        <f>SUMIF(Dec!$A:$A,TB!$A129,Dec!$H:$H)</f>
        <v>0</v>
      </c>
      <c r="O129" s="190"/>
      <c r="P129" s="190"/>
      <c r="Q129" s="182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73"/>
        <v>0</v>
      </c>
      <c r="AE129" s="44">
        <f t="shared" si="74"/>
        <v>0</v>
      </c>
      <c r="AF129" s="44">
        <f t="shared" si="75"/>
        <v>0</v>
      </c>
      <c r="AG129" s="44">
        <f t="shared" si="76"/>
        <v>0</v>
      </c>
      <c r="AH129" s="44">
        <f t="shared" si="77"/>
        <v>0</v>
      </c>
      <c r="AI129" s="44">
        <f t="shared" si="78"/>
        <v>0</v>
      </c>
      <c r="AJ129" s="44">
        <f t="shared" si="79"/>
        <v>0</v>
      </c>
      <c r="AK129" s="44">
        <f t="shared" si="80"/>
        <v>0</v>
      </c>
      <c r="AL129" s="44">
        <f t="shared" si="81"/>
        <v>0</v>
      </c>
      <c r="AM129" s="44">
        <f t="shared" si="82"/>
        <v>0</v>
      </c>
      <c r="AN129" s="44">
        <f t="shared" si="83"/>
        <v>0</v>
      </c>
      <c r="AO129" s="44">
        <f t="shared" si="84"/>
        <v>0</v>
      </c>
    </row>
    <row r="130" spans="1:41" ht="16.2" customHeight="1">
      <c r="A130" s="20">
        <v>15122</v>
      </c>
      <c r="B130" s="14" t="s">
        <v>201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>
        <f>SUMIF(Jun!$A:$A,TB!$A130,Jun!$H:$H)</f>
        <v>0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177">
        <f>SUMIF(Dec!$A:$A,TB!$A130,Dec!$H:$H)</f>
        <v>0</v>
      </c>
      <c r="O130" s="190"/>
      <c r="P130" s="190"/>
      <c r="Q130" s="182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73"/>
        <v>0</v>
      </c>
      <c r="AE130" s="44">
        <f t="shared" si="74"/>
        <v>0</v>
      </c>
      <c r="AF130" s="44">
        <f t="shared" si="75"/>
        <v>0</v>
      </c>
      <c r="AG130" s="44">
        <f t="shared" si="76"/>
        <v>0</v>
      </c>
      <c r="AH130" s="44">
        <f t="shared" si="77"/>
        <v>0</v>
      </c>
      <c r="AI130" s="44">
        <f t="shared" si="78"/>
        <v>0</v>
      </c>
      <c r="AJ130" s="44">
        <f t="shared" si="79"/>
        <v>0</v>
      </c>
      <c r="AK130" s="44">
        <f t="shared" si="80"/>
        <v>0</v>
      </c>
      <c r="AL130" s="44">
        <f t="shared" si="81"/>
        <v>0</v>
      </c>
      <c r="AM130" s="44">
        <f t="shared" si="82"/>
        <v>0</v>
      </c>
      <c r="AN130" s="44">
        <f t="shared" si="83"/>
        <v>0</v>
      </c>
      <c r="AO130" s="44">
        <f t="shared" si="84"/>
        <v>0</v>
      </c>
    </row>
    <row r="131" spans="1:41" ht="16.2" customHeight="1">
      <c r="A131" s="20">
        <v>15123</v>
      </c>
      <c r="B131" s="14" t="s">
        <v>202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>
        <f>SUMIF(Jun!$A:$A,TB!$A131,Jun!$H:$H)</f>
        <v>0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177">
        <f>SUMIF(Dec!$A:$A,TB!$A131,Dec!$H:$H)</f>
        <v>0</v>
      </c>
      <c r="O131" s="190"/>
      <c r="P131" s="190"/>
      <c r="Q131" s="182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73"/>
        <v>0</v>
      </c>
      <c r="AE131" s="44">
        <f t="shared" si="74"/>
        <v>0</v>
      </c>
      <c r="AF131" s="44">
        <f t="shared" si="75"/>
        <v>0</v>
      </c>
      <c r="AG131" s="44">
        <f t="shared" si="76"/>
        <v>0</v>
      </c>
      <c r="AH131" s="44">
        <f t="shared" si="77"/>
        <v>0</v>
      </c>
      <c r="AI131" s="44">
        <f t="shared" si="78"/>
        <v>0</v>
      </c>
      <c r="AJ131" s="44">
        <f t="shared" si="79"/>
        <v>0</v>
      </c>
      <c r="AK131" s="44">
        <f t="shared" si="80"/>
        <v>0</v>
      </c>
      <c r="AL131" s="44">
        <f t="shared" si="81"/>
        <v>0</v>
      </c>
      <c r="AM131" s="44">
        <f t="shared" si="82"/>
        <v>0</v>
      </c>
      <c r="AN131" s="44">
        <f t="shared" si="83"/>
        <v>0</v>
      </c>
      <c r="AO131" s="44">
        <f t="shared" si="84"/>
        <v>0</v>
      </c>
    </row>
    <row r="132" spans="1:41" ht="16.2" customHeight="1">
      <c r="A132" s="20">
        <v>15124</v>
      </c>
      <c r="B132" s="14" t="s">
        <v>203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>
        <f>SUMIF(Jun!$A:$A,TB!$A132,Jun!$H:$H)</f>
        <v>0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177">
        <f>SUMIF(Dec!$A:$A,TB!$A132,Dec!$H:$H)</f>
        <v>0</v>
      </c>
      <c r="O132" s="190"/>
      <c r="P132" s="190"/>
      <c r="Q132" s="182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73"/>
        <v>0</v>
      </c>
      <c r="AE132" s="44">
        <f t="shared" si="74"/>
        <v>0</v>
      </c>
      <c r="AF132" s="44">
        <f t="shared" si="75"/>
        <v>0</v>
      </c>
      <c r="AG132" s="44">
        <f t="shared" si="76"/>
        <v>0</v>
      </c>
      <c r="AH132" s="44">
        <f t="shared" si="77"/>
        <v>0</v>
      </c>
      <c r="AI132" s="44">
        <f t="shared" si="78"/>
        <v>0</v>
      </c>
      <c r="AJ132" s="44">
        <f t="shared" si="79"/>
        <v>0</v>
      </c>
      <c r="AK132" s="44">
        <f t="shared" si="80"/>
        <v>0</v>
      </c>
      <c r="AL132" s="44">
        <f t="shared" si="81"/>
        <v>0</v>
      </c>
      <c r="AM132" s="44">
        <f t="shared" si="82"/>
        <v>0</v>
      </c>
      <c r="AN132" s="44">
        <f t="shared" si="83"/>
        <v>0</v>
      </c>
      <c r="AO132" s="44">
        <f t="shared" si="84"/>
        <v>0</v>
      </c>
    </row>
    <row r="133" spans="1:41" ht="16.2" customHeight="1">
      <c r="A133" s="20">
        <v>15125</v>
      </c>
      <c r="B133" s="14" t="s">
        <v>204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>
        <f>SUMIF(Jun!$A:$A,TB!$A133,Jun!$H:$H)</f>
        <v>0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177">
        <f>SUMIF(Dec!$A:$A,TB!$A133,Dec!$H:$H)</f>
        <v>0</v>
      </c>
      <c r="O133" s="190"/>
      <c r="P133" s="190"/>
      <c r="Q133" s="182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73"/>
        <v>0</v>
      </c>
      <c r="AE133" s="44">
        <f t="shared" si="74"/>
        <v>0</v>
      </c>
      <c r="AF133" s="44">
        <f t="shared" si="75"/>
        <v>0</v>
      </c>
      <c r="AG133" s="44">
        <f t="shared" si="76"/>
        <v>0</v>
      </c>
      <c r="AH133" s="44">
        <f t="shared" si="77"/>
        <v>0</v>
      </c>
      <c r="AI133" s="44">
        <f t="shared" si="78"/>
        <v>0</v>
      </c>
      <c r="AJ133" s="44">
        <f t="shared" si="79"/>
        <v>0</v>
      </c>
      <c r="AK133" s="44">
        <f t="shared" si="80"/>
        <v>0</v>
      </c>
      <c r="AL133" s="44">
        <f t="shared" si="81"/>
        <v>0</v>
      </c>
      <c r="AM133" s="44">
        <f t="shared" si="82"/>
        <v>0</v>
      </c>
      <c r="AN133" s="44">
        <f t="shared" si="83"/>
        <v>0</v>
      </c>
      <c r="AO133" s="44">
        <f t="shared" si="84"/>
        <v>0</v>
      </c>
    </row>
    <row r="134" spans="1:41" ht="16.2" customHeight="1">
      <c r="A134" s="20">
        <v>15126</v>
      </c>
      <c r="B134" s="14" t="s">
        <v>205</v>
      </c>
      <c r="C134" s="44">
        <f>SUMIF(Jan!$A:$A,TB!$A134,Jan!$H:$H)</f>
        <v>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>
        <f>SUMIF(Jun!$A:$A,TB!$A134,Jun!$H:$H)</f>
        <v>0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177">
        <f>SUMIF(Dec!$A:$A,TB!$A134,Dec!$H:$H)</f>
        <v>0</v>
      </c>
      <c r="O134" s="190"/>
      <c r="P134" s="190"/>
      <c r="Q134" s="182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D134" s="44">
        <f t="shared" si="73"/>
        <v>0</v>
      </c>
      <c r="AE134" s="44">
        <f t="shared" si="74"/>
        <v>0</v>
      </c>
      <c r="AF134" s="44">
        <f t="shared" si="75"/>
        <v>0</v>
      </c>
      <c r="AG134" s="44">
        <f t="shared" si="76"/>
        <v>0</v>
      </c>
      <c r="AH134" s="44">
        <f t="shared" si="77"/>
        <v>0</v>
      </c>
      <c r="AI134" s="44">
        <f t="shared" si="78"/>
        <v>0</v>
      </c>
      <c r="AJ134" s="44">
        <f t="shared" si="79"/>
        <v>0</v>
      </c>
      <c r="AK134" s="44">
        <f t="shared" si="80"/>
        <v>0</v>
      </c>
      <c r="AL134" s="44">
        <f t="shared" si="81"/>
        <v>0</v>
      </c>
      <c r="AM134" s="44">
        <f t="shared" si="82"/>
        <v>0</v>
      </c>
      <c r="AN134" s="44">
        <f t="shared" si="83"/>
        <v>0</v>
      </c>
      <c r="AO134" s="44">
        <f t="shared" si="84"/>
        <v>0</v>
      </c>
    </row>
    <row r="135" spans="1:41" ht="16.2" customHeight="1">
      <c r="A135" s="20">
        <v>15137</v>
      </c>
      <c r="B135" s="14" t="s">
        <v>206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>
        <f>SUMIF(Jun!$A:$A,TB!$A135,Jun!$H:$H)</f>
        <v>0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177">
        <f>SUMIF(Dec!$A:$A,TB!$A135,Dec!$H:$H)</f>
        <v>0</v>
      </c>
      <c r="O135" s="190"/>
      <c r="P135" s="190"/>
      <c r="Q135" s="182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73"/>
        <v>0</v>
      </c>
      <c r="AE135" s="44">
        <f t="shared" si="74"/>
        <v>0</v>
      </c>
      <c r="AF135" s="44">
        <f t="shared" si="75"/>
        <v>0</v>
      </c>
      <c r="AG135" s="44">
        <f t="shared" si="76"/>
        <v>0</v>
      </c>
      <c r="AH135" s="44">
        <f t="shared" si="77"/>
        <v>0</v>
      </c>
      <c r="AI135" s="44">
        <f t="shared" si="78"/>
        <v>0</v>
      </c>
      <c r="AJ135" s="44">
        <f t="shared" si="79"/>
        <v>0</v>
      </c>
      <c r="AK135" s="44">
        <f t="shared" si="80"/>
        <v>0</v>
      </c>
      <c r="AL135" s="44">
        <f t="shared" si="81"/>
        <v>0</v>
      </c>
      <c r="AM135" s="44">
        <f t="shared" si="82"/>
        <v>0</v>
      </c>
      <c r="AN135" s="44">
        <f t="shared" si="83"/>
        <v>0</v>
      </c>
      <c r="AO135" s="44">
        <f t="shared" si="84"/>
        <v>0</v>
      </c>
    </row>
    <row r="136" spans="1:41" ht="16.2" customHeight="1">
      <c r="A136" s="20">
        <v>15101</v>
      </c>
      <c r="B136" s="14" t="s">
        <v>207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>
        <f>SUMIF(Jun!$A:$A,TB!$A136,Jun!$H:$H)</f>
        <v>0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177">
        <f>SUMIF(Dec!$A:$A,TB!$A136,Dec!$H:$H)</f>
        <v>0</v>
      </c>
      <c r="O136" s="190"/>
      <c r="P136" s="190"/>
      <c r="Q136" s="182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73"/>
        <v>0</v>
      </c>
      <c r="AE136" s="44">
        <f t="shared" si="74"/>
        <v>0</v>
      </c>
      <c r="AF136" s="44">
        <f t="shared" si="75"/>
        <v>0</v>
      </c>
      <c r="AG136" s="44">
        <f t="shared" si="76"/>
        <v>0</v>
      </c>
      <c r="AH136" s="44">
        <f t="shared" si="77"/>
        <v>0</v>
      </c>
      <c r="AI136" s="44">
        <f t="shared" si="78"/>
        <v>0</v>
      </c>
      <c r="AJ136" s="44">
        <f t="shared" si="79"/>
        <v>0</v>
      </c>
      <c r="AK136" s="44">
        <f t="shared" si="80"/>
        <v>0</v>
      </c>
      <c r="AL136" s="44">
        <f t="shared" si="81"/>
        <v>0</v>
      </c>
      <c r="AM136" s="44">
        <f t="shared" si="82"/>
        <v>0</v>
      </c>
      <c r="AN136" s="44">
        <f t="shared" si="83"/>
        <v>0</v>
      </c>
      <c r="AO136" s="44">
        <f t="shared" si="84"/>
        <v>0</v>
      </c>
    </row>
    <row r="137" spans="1:41" ht="16.2" customHeight="1">
      <c r="A137" s="20">
        <v>15102</v>
      </c>
      <c r="B137" s="14" t="s">
        <v>208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>
        <f>SUMIF(Jun!$A:$A,TB!$A137,Jun!$H:$H)</f>
        <v>0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177">
        <f>SUMIF(Dec!$A:$A,TB!$A137,Dec!$H:$H)</f>
        <v>0</v>
      </c>
      <c r="O137" s="190"/>
      <c r="P137" s="190"/>
      <c r="Q137" s="182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73"/>
        <v>0</v>
      </c>
      <c r="AE137" s="44">
        <f t="shared" si="74"/>
        <v>0</v>
      </c>
      <c r="AF137" s="44">
        <f t="shared" si="75"/>
        <v>0</v>
      </c>
      <c r="AG137" s="44">
        <f t="shared" si="76"/>
        <v>0</v>
      </c>
      <c r="AH137" s="44">
        <f t="shared" si="77"/>
        <v>0</v>
      </c>
      <c r="AI137" s="44">
        <f t="shared" si="78"/>
        <v>0</v>
      </c>
      <c r="AJ137" s="44">
        <f t="shared" si="79"/>
        <v>0</v>
      </c>
      <c r="AK137" s="44">
        <f t="shared" si="80"/>
        <v>0</v>
      </c>
      <c r="AL137" s="44">
        <f t="shared" si="81"/>
        <v>0</v>
      </c>
      <c r="AM137" s="44">
        <f t="shared" si="82"/>
        <v>0</v>
      </c>
      <c r="AN137" s="44">
        <f t="shared" si="83"/>
        <v>0</v>
      </c>
      <c r="AO137" s="44">
        <f t="shared" si="84"/>
        <v>0</v>
      </c>
    </row>
    <row r="138" spans="1:41" ht="16.2" customHeight="1">
      <c r="A138" s="20">
        <v>15103</v>
      </c>
      <c r="B138" s="14" t="s">
        <v>209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>
        <f>SUMIF(Jun!$A:$A,TB!$A138,Jun!$H:$H)</f>
        <v>0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177">
        <f>SUMIF(Dec!$A:$A,TB!$A138,Dec!$H:$H)</f>
        <v>0</v>
      </c>
      <c r="O138" s="190"/>
      <c r="P138" s="190"/>
      <c r="Q138" s="182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73"/>
        <v>0</v>
      </c>
      <c r="AE138" s="44">
        <f t="shared" si="74"/>
        <v>0</v>
      </c>
      <c r="AF138" s="44">
        <f t="shared" si="75"/>
        <v>0</v>
      </c>
      <c r="AG138" s="44">
        <f t="shared" si="76"/>
        <v>0</v>
      </c>
      <c r="AH138" s="44">
        <f t="shared" si="77"/>
        <v>0</v>
      </c>
      <c r="AI138" s="44">
        <f t="shared" si="78"/>
        <v>0</v>
      </c>
      <c r="AJ138" s="44">
        <f t="shared" si="79"/>
        <v>0</v>
      </c>
      <c r="AK138" s="44">
        <f t="shared" si="80"/>
        <v>0</v>
      </c>
      <c r="AL138" s="44">
        <f t="shared" si="81"/>
        <v>0</v>
      </c>
      <c r="AM138" s="44">
        <f t="shared" si="82"/>
        <v>0</v>
      </c>
      <c r="AN138" s="44">
        <f t="shared" si="83"/>
        <v>0</v>
      </c>
      <c r="AO138" s="44">
        <f t="shared" si="84"/>
        <v>0</v>
      </c>
    </row>
    <row r="139" spans="1:41" ht="16.2" customHeight="1">
      <c r="A139" s="20">
        <v>15104</v>
      </c>
      <c r="B139" s="14" t="s">
        <v>210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>
        <f>SUMIF(Jun!$A:$A,TB!$A139,Jun!$H:$H)</f>
        <v>0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177">
        <f>SUMIF(Dec!$A:$A,TB!$A139,Dec!$H:$H)</f>
        <v>0</v>
      </c>
      <c r="O139" s="190"/>
      <c r="P139" s="190"/>
      <c r="Q139" s="182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73"/>
        <v>0</v>
      </c>
      <c r="AE139" s="44">
        <f t="shared" si="74"/>
        <v>0</v>
      </c>
      <c r="AF139" s="44">
        <f t="shared" si="75"/>
        <v>0</v>
      </c>
      <c r="AG139" s="44">
        <f t="shared" si="76"/>
        <v>0</v>
      </c>
      <c r="AH139" s="44">
        <f t="shared" si="77"/>
        <v>0</v>
      </c>
      <c r="AI139" s="44">
        <f t="shared" si="78"/>
        <v>0</v>
      </c>
      <c r="AJ139" s="44">
        <f t="shared" si="79"/>
        <v>0</v>
      </c>
      <c r="AK139" s="44">
        <f t="shared" si="80"/>
        <v>0</v>
      </c>
      <c r="AL139" s="44">
        <f t="shared" si="81"/>
        <v>0</v>
      </c>
      <c r="AM139" s="44">
        <f t="shared" si="82"/>
        <v>0</v>
      </c>
      <c r="AN139" s="44">
        <f t="shared" si="83"/>
        <v>0</v>
      </c>
      <c r="AO139" s="44">
        <f t="shared" si="84"/>
        <v>0</v>
      </c>
    </row>
    <row r="140" spans="1:41" ht="16.2" customHeight="1">
      <c r="A140" s="20">
        <v>15105</v>
      </c>
      <c r="B140" s="14" t="s">
        <v>211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>
        <f>SUMIF(Jun!$A:$A,TB!$A140,Jun!$H:$H)</f>
        <v>0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177">
        <f>SUMIF(Dec!$A:$A,TB!$A140,Dec!$H:$H)</f>
        <v>0</v>
      </c>
      <c r="O140" s="190"/>
      <c r="P140" s="190"/>
      <c r="Q140" s="182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73"/>
        <v>0</v>
      </c>
      <c r="AE140" s="44">
        <f t="shared" si="74"/>
        <v>0</v>
      </c>
      <c r="AF140" s="44">
        <f t="shared" si="75"/>
        <v>0</v>
      </c>
      <c r="AG140" s="44">
        <f t="shared" si="76"/>
        <v>0</v>
      </c>
      <c r="AH140" s="44">
        <f t="shared" si="77"/>
        <v>0</v>
      </c>
      <c r="AI140" s="44">
        <f t="shared" si="78"/>
        <v>0</v>
      </c>
      <c r="AJ140" s="44">
        <f t="shared" si="79"/>
        <v>0</v>
      </c>
      <c r="AK140" s="44">
        <f t="shared" si="80"/>
        <v>0</v>
      </c>
      <c r="AL140" s="44">
        <f t="shared" si="81"/>
        <v>0</v>
      </c>
      <c r="AM140" s="44">
        <f t="shared" si="82"/>
        <v>0</v>
      </c>
      <c r="AN140" s="44">
        <f t="shared" si="83"/>
        <v>0</v>
      </c>
      <c r="AO140" s="44">
        <f t="shared" si="84"/>
        <v>0</v>
      </c>
    </row>
    <row r="141" spans="1:41" ht="16.2" customHeight="1">
      <c r="A141" s="20">
        <v>15106</v>
      </c>
      <c r="B141" s="14" t="s">
        <v>212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>
        <f>SUMIF(Jun!$A:$A,TB!$A141,Jun!$H:$H)</f>
        <v>0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177">
        <f>SUMIF(Dec!$A:$A,TB!$A141,Dec!$H:$H)</f>
        <v>0</v>
      </c>
      <c r="O141" s="190"/>
      <c r="P141" s="190"/>
      <c r="Q141" s="182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73"/>
        <v>0</v>
      </c>
      <c r="AE141" s="44">
        <f t="shared" si="74"/>
        <v>0</v>
      </c>
      <c r="AF141" s="44">
        <f t="shared" si="75"/>
        <v>0</v>
      </c>
      <c r="AG141" s="44">
        <f t="shared" si="76"/>
        <v>0</v>
      </c>
      <c r="AH141" s="44">
        <f t="shared" si="77"/>
        <v>0</v>
      </c>
      <c r="AI141" s="44">
        <f t="shared" si="78"/>
        <v>0</v>
      </c>
      <c r="AJ141" s="44">
        <f t="shared" si="79"/>
        <v>0</v>
      </c>
      <c r="AK141" s="44">
        <f t="shared" si="80"/>
        <v>0</v>
      </c>
      <c r="AL141" s="44">
        <f t="shared" si="81"/>
        <v>0</v>
      </c>
      <c r="AM141" s="44">
        <f t="shared" si="82"/>
        <v>0</v>
      </c>
      <c r="AN141" s="44">
        <f t="shared" si="83"/>
        <v>0</v>
      </c>
      <c r="AO141" s="44">
        <f t="shared" si="84"/>
        <v>0</v>
      </c>
    </row>
    <row r="142" spans="1:41" ht="16.2" customHeight="1">
      <c r="A142" s="20">
        <v>15107</v>
      </c>
      <c r="B142" s="14" t="s">
        <v>213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>
        <f>SUMIF(Jun!$A:$A,TB!$A142,Jun!$H:$H)</f>
        <v>0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177">
        <f>SUMIF(Dec!$A:$A,TB!$A142,Dec!$H:$H)</f>
        <v>0</v>
      </c>
      <c r="O142" s="190"/>
      <c r="P142" s="190"/>
      <c r="Q142" s="182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73"/>
        <v>0</v>
      </c>
      <c r="AE142" s="44">
        <f t="shared" si="74"/>
        <v>0</v>
      </c>
      <c r="AF142" s="44">
        <f t="shared" si="75"/>
        <v>0</v>
      </c>
      <c r="AG142" s="44">
        <f t="shared" si="76"/>
        <v>0</v>
      </c>
      <c r="AH142" s="44">
        <f t="shared" si="77"/>
        <v>0</v>
      </c>
      <c r="AI142" s="44">
        <f t="shared" si="78"/>
        <v>0</v>
      </c>
      <c r="AJ142" s="44">
        <f t="shared" si="79"/>
        <v>0</v>
      </c>
      <c r="AK142" s="44">
        <f t="shared" si="80"/>
        <v>0</v>
      </c>
      <c r="AL142" s="44">
        <f t="shared" si="81"/>
        <v>0</v>
      </c>
      <c r="AM142" s="44">
        <f t="shared" si="82"/>
        <v>0</v>
      </c>
      <c r="AN142" s="44">
        <f t="shared" si="83"/>
        <v>0</v>
      </c>
      <c r="AO142" s="44">
        <f t="shared" si="84"/>
        <v>0</v>
      </c>
    </row>
    <row r="143" spans="1:41" ht="16.2" customHeight="1">
      <c r="A143" s="20">
        <v>15108</v>
      </c>
      <c r="B143" s="14" t="s">
        <v>214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>
        <f>SUMIF(Jun!$A:$A,TB!$A143,Jun!$H:$H)</f>
        <v>0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177">
        <f>SUMIF(Dec!$A:$A,TB!$A143,Dec!$H:$H)</f>
        <v>0</v>
      </c>
      <c r="O143" s="190"/>
      <c r="P143" s="190"/>
      <c r="Q143" s="182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73"/>
        <v>0</v>
      </c>
      <c r="AE143" s="44">
        <f t="shared" si="74"/>
        <v>0</v>
      </c>
      <c r="AF143" s="44">
        <f t="shared" si="75"/>
        <v>0</v>
      </c>
      <c r="AG143" s="44">
        <f t="shared" si="76"/>
        <v>0</v>
      </c>
      <c r="AH143" s="44">
        <f t="shared" si="77"/>
        <v>0</v>
      </c>
      <c r="AI143" s="44">
        <f t="shared" si="78"/>
        <v>0</v>
      </c>
      <c r="AJ143" s="44">
        <f t="shared" si="79"/>
        <v>0</v>
      </c>
      <c r="AK143" s="44">
        <f t="shared" si="80"/>
        <v>0</v>
      </c>
      <c r="AL143" s="44">
        <f t="shared" si="81"/>
        <v>0</v>
      </c>
      <c r="AM143" s="44">
        <f t="shared" si="82"/>
        <v>0</v>
      </c>
      <c r="AN143" s="44">
        <f t="shared" si="83"/>
        <v>0</v>
      </c>
      <c r="AO143" s="44">
        <f t="shared" si="84"/>
        <v>0</v>
      </c>
    </row>
    <row r="144" spans="1:41" ht="16.2" customHeight="1">
      <c r="A144" s="20">
        <v>15109</v>
      </c>
      <c r="B144" s="14" t="s">
        <v>215</v>
      </c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>
        <f>SUMIF(Jun!$A:$A,TB!$A144,Jun!$H:$H)</f>
        <v>0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177">
        <f>SUMIF(Dec!$A:$A,TB!$A144,Dec!$H:$H)</f>
        <v>0</v>
      </c>
      <c r="O144" s="190"/>
      <c r="P144" s="190"/>
      <c r="Q144" s="182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73"/>
        <v>0</v>
      </c>
      <c r="AE144" s="44">
        <f t="shared" si="74"/>
        <v>0</v>
      </c>
      <c r="AF144" s="44">
        <f t="shared" si="75"/>
        <v>0</v>
      </c>
      <c r="AG144" s="44">
        <f t="shared" si="76"/>
        <v>0</v>
      </c>
      <c r="AH144" s="44">
        <f t="shared" si="77"/>
        <v>0</v>
      </c>
      <c r="AI144" s="44">
        <f t="shared" si="78"/>
        <v>0</v>
      </c>
      <c r="AJ144" s="44">
        <f t="shared" si="79"/>
        <v>0</v>
      </c>
      <c r="AK144" s="44">
        <f t="shared" si="80"/>
        <v>0</v>
      </c>
      <c r="AL144" s="44">
        <f t="shared" si="81"/>
        <v>0</v>
      </c>
      <c r="AM144" s="44">
        <f t="shared" si="82"/>
        <v>0</v>
      </c>
      <c r="AN144" s="44">
        <f t="shared" si="83"/>
        <v>0</v>
      </c>
      <c r="AO144" s="44">
        <f t="shared" si="84"/>
        <v>0</v>
      </c>
    </row>
    <row r="145" spans="1:41" ht="16.2" customHeight="1">
      <c r="A145" s="20">
        <v>15114</v>
      </c>
      <c r="B145" s="14" t="s">
        <v>216</v>
      </c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>
        <f>SUMIF(Jun!$A:$A,TB!$A145,Jun!$H:$H)</f>
        <v>0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177">
        <f>SUMIF(Dec!$A:$A,TB!$A145,Dec!$H:$H)</f>
        <v>0</v>
      </c>
      <c r="O145" s="190"/>
      <c r="P145" s="190"/>
      <c r="Q145" s="182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73"/>
        <v>0</v>
      </c>
      <c r="AE145" s="44">
        <f t="shared" si="74"/>
        <v>0</v>
      </c>
      <c r="AF145" s="44">
        <f t="shared" si="75"/>
        <v>0</v>
      </c>
      <c r="AG145" s="44">
        <f t="shared" si="76"/>
        <v>0</v>
      </c>
      <c r="AH145" s="44">
        <f t="shared" si="77"/>
        <v>0</v>
      </c>
      <c r="AI145" s="44">
        <f t="shared" si="78"/>
        <v>0</v>
      </c>
      <c r="AJ145" s="44">
        <f t="shared" si="79"/>
        <v>0</v>
      </c>
      <c r="AK145" s="44">
        <f t="shared" si="80"/>
        <v>0</v>
      </c>
      <c r="AL145" s="44">
        <f t="shared" si="81"/>
        <v>0</v>
      </c>
      <c r="AM145" s="44">
        <f t="shared" si="82"/>
        <v>0</v>
      </c>
      <c r="AN145" s="44">
        <f t="shared" si="83"/>
        <v>0</v>
      </c>
      <c r="AO145" s="44">
        <f t="shared" si="84"/>
        <v>0</v>
      </c>
    </row>
    <row r="146" spans="1:41" ht="16.2" customHeight="1">
      <c r="A146" s="20">
        <v>15136</v>
      </c>
      <c r="B146" s="14" t="s">
        <v>217</v>
      </c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>
        <f>SUMIF(Jun!$A:$A,TB!$A146,Jun!$H:$H)</f>
        <v>0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177">
        <f>SUMIF(Dec!$A:$A,TB!$A146,Dec!$H:$H)</f>
        <v>0</v>
      </c>
      <c r="O146" s="190"/>
      <c r="P146" s="190"/>
      <c r="Q146" s="182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73"/>
        <v>0</v>
      </c>
      <c r="AE146" s="44">
        <f t="shared" si="74"/>
        <v>0</v>
      </c>
      <c r="AF146" s="44">
        <f t="shared" si="75"/>
        <v>0</v>
      </c>
      <c r="AG146" s="44">
        <f t="shared" si="76"/>
        <v>0</v>
      </c>
      <c r="AH146" s="44">
        <f t="shared" si="77"/>
        <v>0</v>
      </c>
      <c r="AI146" s="44">
        <f t="shared" si="78"/>
        <v>0</v>
      </c>
      <c r="AJ146" s="44">
        <f t="shared" si="79"/>
        <v>0</v>
      </c>
      <c r="AK146" s="44">
        <f t="shared" si="80"/>
        <v>0</v>
      </c>
      <c r="AL146" s="44">
        <f t="shared" si="81"/>
        <v>0</v>
      </c>
      <c r="AM146" s="44">
        <f t="shared" si="82"/>
        <v>0</v>
      </c>
      <c r="AN146" s="44">
        <f t="shared" si="83"/>
        <v>0</v>
      </c>
      <c r="AO146" s="44">
        <f t="shared" si="84"/>
        <v>0</v>
      </c>
    </row>
    <row r="147" spans="1:41" ht="16.2" customHeight="1">
      <c r="A147" s="20"/>
      <c r="B147" s="14"/>
      <c r="C147" s="44">
        <f>SUMIF(Jan!$A:$A,TB!$A147,Jan!$H:$H)</f>
        <v>0</v>
      </c>
      <c r="D147" s="44">
        <f>SUMIF(Feb!$A:$A,TB!$A147,Feb!$H:$H)</f>
        <v>0</v>
      </c>
      <c r="E147" s="44">
        <f>SUMIF(Mar!$A:$A,TB!$A147,Mar!$H:$H)</f>
        <v>0</v>
      </c>
      <c r="F147" s="44">
        <f>SUMIF(Apr!$A:$A,TB!$A147,Apr!$H:$H)</f>
        <v>0</v>
      </c>
      <c r="G147" s="44">
        <f>SUMIF(May!$A:$A,TB!$A147,May!$H:$H)</f>
        <v>0</v>
      </c>
      <c r="H147" s="44">
        <f>SUMIF(Jun!$A:$A,TB!$A147,Jun!$H:$H)</f>
        <v>0</v>
      </c>
      <c r="I147" s="44">
        <f>SUMIF(Jul!$A:$A,TB!$A147,Jul!$H:$H)</f>
        <v>0</v>
      </c>
      <c r="J147" s="44">
        <f>SUMIF(Aug!$A:$A,TB!$A147,Aug!$H:$H)</f>
        <v>0</v>
      </c>
      <c r="K147" s="44">
        <f>SUMIF(Sep!$A:$A,TB!$A147,Sep!$H:$H)</f>
        <v>0</v>
      </c>
      <c r="L147" s="44">
        <f>SUMIF(Oct!$A:$A,TB!$A147,Oct!$H:$H)</f>
        <v>0</v>
      </c>
      <c r="M147" s="44">
        <f>SUMIF(Nov!$A:$A,TB!$A147,Nov!$H:$H)</f>
        <v>0</v>
      </c>
      <c r="N147" s="177">
        <f>SUMIF(Dec!$A:$A,TB!$A147,Dec!$H:$H)</f>
        <v>0</v>
      </c>
      <c r="O147" s="190"/>
      <c r="P147" s="190"/>
      <c r="Q147" s="182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D147" s="44">
        <f t="shared" si="73"/>
        <v>0</v>
      </c>
      <c r="AE147" s="44">
        <f t="shared" si="74"/>
        <v>0</v>
      </c>
      <c r="AF147" s="44">
        <f t="shared" si="75"/>
        <v>0</v>
      </c>
      <c r="AG147" s="44">
        <f t="shared" si="76"/>
        <v>0</v>
      </c>
      <c r="AH147" s="44">
        <f t="shared" si="77"/>
        <v>0</v>
      </c>
      <c r="AI147" s="44">
        <f t="shared" si="78"/>
        <v>0</v>
      </c>
      <c r="AJ147" s="44">
        <f t="shared" si="79"/>
        <v>0</v>
      </c>
      <c r="AK147" s="44">
        <f t="shared" si="80"/>
        <v>0</v>
      </c>
      <c r="AL147" s="44">
        <f t="shared" si="81"/>
        <v>0</v>
      </c>
      <c r="AM147" s="44">
        <f t="shared" si="82"/>
        <v>0</v>
      </c>
      <c r="AN147" s="44">
        <f t="shared" si="83"/>
        <v>0</v>
      </c>
      <c r="AO147" s="44">
        <f t="shared" si="84"/>
        <v>0</v>
      </c>
    </row>
    <row r="148" spans="1:41" ht="16.2" customHeight="1">
      <c r="A148" s="13"/>
      <c r="B148" s="21"/>
      <c r="C148" s="44">
        <f>SUMIF(Jan!$A:$A,TB!$A148,Jan!$H:$H)</f>
        <v>0</v>
      </c>
      <c r="D148" s="44">
        <f>SUMIF(Feb!$A:$A,TB!$A148,Feb!$H:$H)</f>
        <v>0</v>
      </c>
      <c r="E148" s="44">
        <f>SUMIF(Mar!$A:$A,TB!$A148,Mar!$H:$H)</f>
        <v>0</v>
      </c>
      <c r="F148" s="44">
        <f>SUMIF(Apr!$A:$A,TB!$A148,Apr!$H:$H)</f>
        <v>0</v>
      </c>
      <c r="G148" s="44">
        <f>SUMIF(May!$A:$A,TB!$A148,May!$H:$H)</f>
        <v>0</v>
      </c>
      <c r="H148" s="44">
        <f>SUMIF(Jun!$A:$A,TB!$A148,Jun!$H:$H)</f>
        <v>0</v>
      </c>
      <c r="I148" s="44">
        <f>SUMIF(Jul!$A:$A,TB!$A148,Jul!$H:$H)</f>
        <v>0</v>
      </c>
      <c r="J148" s="44">
        <f>SUMIF(Aug!$A:$A,TB!$A148,Aug!$H:$H)</f>
        <v>0</v>
      </c>
      <c r="K148" s="44">
        <f>SUMIF(Sep!$A:$A,TB!$A148,Sep!$H:$H)</f>
        <v>0</v>
      </c>
      <c r="L148" s="44">
        <f>SUMIF(Oct!$A:$A,TB!$A148,Oct!$H:$H)</f>
        <v>0</v>
      </c>
      <c r="M148" s="44">
        <f>SUMIF(Nov!$A:$A,TB!$A148,Nov!$H:$H)</f>
        <v>0</v>
      </c>
      <c r="N148" s="177">
        <f>SUMIF(Dec!$A:$A,TB!$A148,Dec!$H:$H)</f>
        <v>0</v>
      </c>
      <c r="O148" s="191"/>
      <c r="P148" s="191"/>
      <c r="Q148" s="182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D148" s="44">
        <f t="shared" si="73"/>
        <v>0</v>
      </c>
      <c r="AE148" s="44">
        <f t="shared" si="74"/>
        <v>0</v>
      </c>
      <c r="AF148" s="44">
        <f t="shared" si="75"/>
        <v>0</v>
      </c>
      <c r="AG148" s="44">
        <f t="shared" si="76"/>
        <v>0</v>
      </c>
      <c r="AH148" s="44">
        <f t="shared" si="77"/>
        <v>0</v>
      </c>
      <c r="AI148" s="44">
        <f t="shared" si="78"/>
        <v>0</v>
      </c>
      <c r="AJ148" s="44">
        <f t="shared" si="79"/>
        <v>0</v>
      </c>
      <c r="AK148" s="44">
        <f t="shared" si="80"/>
        <v>0</v>
      </c>
      <c r="AL148" s="44">
        <f t="shared" si="81"/>
        <v>0</v>
      </c>
      <c r="AM148" s="44">
        <f t="shared" si="82"/>
        <v>0</v>
      </c>
      <c r="AN148" s="44">
        <f t="shared" si="83"/>
        <v>0</v>
      </c>
      <c r="AO148" s="44">
        <f t="shared" si="84"/>
        <v>0</v>
      </c>
    </row>
    <row r="149" spans="1:41" ht="16.2" customHeight="1">
      <c r="A149" s="13"/>
      <c r="B149" s="21"/>
      <c r="C149" s="44">
        <f>SUMIF(Jan!$A:$A,TB!$A149,Jan!$H:$H)</f>
        <v>0</v>
      </c>
      <c r="D149" s="44">
        <f>SUMIF(Feb!$A:$A,TB!$A149,Feb!$H:$H)</f>
        <v>0</v>
      </c>
      <c r="E149" s="44">
        <f>SUMIF(Mar!$A:$A,TB!$A149,Mar!$H:$H)</f>
        <v>0</v>
      </c>
      <c r="F149" s="44">
        <f>SUMIF(Apr!$A:$A,TB!$A149,Apr!$H:$H)</f>
        <v>0</v>
      </c>
      <c r="G149" s="44">
        <f>SUMIF(May!$A:$A,TB!$A149,May!$H:$H)</f>
        <v>0</v>
      </c>
      <c r="H149" s="44">
        <f>SUMIF(Jun!$A:$A,TB!$A149,Jun!$H:$H)</f>
        <v>0</v>
      </c>
      <c r="I149" s="44">
        <f>SUMIF(Jul!$A:$A,TB!$A149,Jul!$H:$H)</f>
        <v>0</v>
      </c>
      <c r="J149" s="44">
        <f>SUMIF(Aug!$A:$A,TB!$A149,Aug!$H:$H)</f>
        <v>0</v>
      </c>
      <c r="K149" s="44">
        <f>SUMIF(Sep!$A:$A,TB!$A149,Sep!$H:$H)</f>
        <v>0</v>
      </c>
      <c r="L149" s="44">
        <f>SUMIF(Oct!$A:$A,TB!$A149,Oct!$H:$H)</f>
        <v>0</v>
      </c>
      <c r="M149" s="44">
        <f>SUMIF(Nov!$A:$A,TB!$A149,Nov!$H:$H)</f>
        <v>0</v>
      </c>
      <c r="N149" s="177">
        <f>SUMIF(Dec!$A:$A,TB!$A149,Dec!$H:$H)</f>
        <v>0</v>
      </c>
      <c r="O149" s="190"/>
      <c r="P149" s="190"/>
      <c r="Q149" s="182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D149" s="44">
        <f t="shared" si="73"/>
        <v>0</v>
      </c>
      <c r="AE149" s="44">
        <f t="shared" si="74"/>
        <v>0</v>
      </c>
      <c r="AF149" s="44">
        <f t="shared" si="75"/>
        <v>0</v>
      </c>
      <c r="AG149" s="44">
        <f t="shared" si="76"/>
        <v>0</v>
      </c>
      <c r="AH149" s="44">
        <f t="shared" si="77"/>
        <v>0</v>
      </c>
      <c r="AI149" s="44">
        <f t="shared" si="78"/>
        <v>0</v>
      </c>
      <c r="AJ149" s="44">
        <f t="shared" si="79"/>
        <v>0</v>
      </c>
      <c r="AK149" s="44">
        <f t="shared" si="80"/>
        <v>0</v>
      </c>
      <c r="AL149" s="44">
        <f t="shared" si="81"/>
        <v>0</v>
      </c>
      <c r="AM149" s="44">
        <f t="shared" si="82"/>
        <v>0</v>
      </c>
      <c r="AN149" s="44">
        <f t="shared" si="83"/>
        <v>0</v>
      </c>
      <c r="AO149" s="44">
        <f t="shared" si="84"/>
        <v>0</v>
      </c>
    </row>
    <row r="150" spans="1:41" ht="16.2" customHeight="1">
      <c r="A150" s="17" t="s">
        <v>10</v>
      </c>
      <c r="B150" s="18"/>
      <c r="C150" s="19">
        <f t="shared" ref="C150" si="85">ROUND(SUM(C118:C149),2)</f>
        <v>0</v>
      </c>
      <c r="D150" s="19">
        <f t="shared" ref="D150:N150" si="86">ROUND(SUM(D118:D149),2)</f>
        <v>0</v>
      </c>
      <c r="E150" s="19">
        <f t="shared" si="86"/>
        <v>0</v>
      </c>
      <c r="F150" s="19">
        <f t="shared" si="86"/>
        <v>0</v>
      </c>
      <c r="G150" s="19">
        <f t="shared" si="86"/>
        <v>0</v>
      </c>
      <c r="H150" s="19">
        <f t="shared" si="86"/>
        <v>0</v>
      </c>
      <c r="I150" s="19">
        <f t="shared" si="86"/>
        <v>0</v>
      </c>
      <c r="J150" s="19">
        <f t="shared" si="86"/>
        <v>0</v>
      </c>
      <c r="K150" s="19">
        <f t="shared" si="86"/>
        <v>0</v>
      </c>
      <c r="L150" s="19">
        <f t="shared" si="86"/>
        <v>0</v>
      </c>
      <c r="M150" s="19">
        <f t="shared" si="86"/>
        <v>0</v>
      </c>
      <c r="N150" s="178">
        <f t="shared" si="86"/>
        <v>0</v>
      </c>
      <c r="O150" s="190"/>
      <c r="P150" s="190"/>
      <c r="Q150" s="183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D150" s="19">
        <f t="shared" ref="AD150" si="87">ROUND(SUM(AD118:AD149),2)</f>
        <v>0</v>
      </c>
      <c r="AE150" s="19">
        <f t="shared" ref="AE150:AO150" si="88">ROUND(SUM(AE118:AE149),2)</f>
        <v>0</v>
      </c>
      <c r="AF150" s="19">
        <f t="shared" si="88"/>
        <v>0</v>
      </c>
      <c r="AG150" s="19">
        <f t="shared" si="88"/>
        <v>0</v>
      </c>
      <c r="AH150" s="19">
        <f t="shared" si="88"/>
        <v>0</v>
      </c>
      <c r="AI150" s="19">
        <f t="shared" si="88"/>
        <v>0</v>
      </c>
      <c r="AJ150" s="19">
        <f t="shared" si="88"/>
        <v>0</v>
      </c>
      <c r="AK150" s="19">
        <f t="shared" si="88"/>
        <v>0</v>
      </c>
      <c r="AL150" s="19">
        <f t="shared" si="88"/>
        <v>0</v>
      </c>
      <c r="AM150" s="19">
        <f t="shared" si="88"/>
        <v>0</v>
      </c>
      <c r="AN150" s="19">
        <f t="shared" si="88"/>
        <v>0</v>
      </c>
      <c r="AO150" s="219">
        <f t="shared" si="88"/>
        <v>0</v>
      </c>
    </row>
    <row r="151" spans="1:41" ht="16.2" customHeight="1">
      <c r="A151" s="20"/>
      <c r="B151" s="14"/>
      <c r="C151" s="44">
        <f>SUMIF(Jan!$A:$A,TB!$A151,Jan!$H:$H)</f>
        <v>0</v>
      </c>
      <c r="D151" s="44">
        <f>SUMIF(Feb!$A:$A,TB!$A151,Feb!$H:$H)</f>
        <v>0</v>
      </c>
      <c r="E151" s="44">
        <f>SUMIF(Mar!$A:$A,TB!$A151,Mar!$H:$H)</f>
        <v>0</v>
      </c>
      <c r="F151" s="44">
        <f>SUMIF(Apr!$A:$A,TB!$A151,Apr!$H:$H)</f>
        <v>0</v>
      </c>
      <c r="G151" s="44">
        <f>SUMIF(May!$A:$A,TB!$A151,May!$H:$H)</f>
        <v>0</v>
      </c>
      <c r="H151" s="44">
        <f>SUMIF(Jun!$A:$A,TB!$A151,Jun!$H:$H)</f>
        <v>0</v>
      </c>
      <c r="I151" s="44">
        <f>SUMIF(Jul!$A:$A,TB!$A151,Jul!$H:$H)</f>
        <v>0</v>
      </c>
      <c r="J151" s="44">
        <f>SUMIF(Aug!$A:$A,TB!$A151,Aug!$H:$H)</f>
        <v>0</v>
      </c>
      <c r="K151" s="44">
        <f>SUMIF(Sep!$A:$A,TB!$A151,Sep!$H:$H)</f>
        <v>0</v>
      </c>
      <c r="L151" s="44">
        <f>SUMIF(Oct!$A:$A,TB!$A151,Oct!$H:$H)</f>
        <v>0</v>
      </c>
      <c r="M151" s="44">
        <f>SUMIF(Nov!$A:$A,TB!$A151,Nov!$H:$H)</f>
        <v>0</v>
      </c>
      <c r="N151" s="177">
        <f>SUMIF(Dec!$A:$A,TB!$A151,Dec!$H:$H)</f>
        <v>0</v>
      </c>
      <c r="O151" s="191"/>
      <c r="P151" s="191"/>
      <c r="Q151" s="182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D151" s="44">
        <f t="shared" ref="AD151:AD152" si="89">ROUND(C151*AD$2,2)</f>
        <v>0</v>
      </c>
      <c r="AE151" s="44">
        <f t="shared" ref="AE151:AE152" si="90">ROUND(D151*AE$2,2)</f>
        <v>0</v>
      </c>
      <c r="AF151" s="44">
        <f t="shared" ref="AF151:AF152" si="91">ROUND(E151*AF$2,2)</f>
        <v>0</v>
      </c>
      <c r="AG151" s="44">
        <f t="shared" ref="AG151:AG152" si="92">ROUND(F151*AG$2,2)</f>
        <v>0</v>
      </c>
      <c r="AH151" s="44">
        <f t="shared" ref="AH151:AH152" si="93">ROUND(G151*AH$2,2)</f>
        <v>0</v>
      </c>
      <c r="AI151" s="44">
        <f t="shared" ref="AI151:AI152" si="94">ROUND(H151*AI$2,2)</f>
        <v>0</v>
      </c>
      <c r="AJ151" s="44">
        <f t="shared" ref="AJ151:AJ152" si="95">ROUND(I151*AJ$2,2)</f>
        <v>0</v>
      </c>
      <c r="AK151" s="44">
        <f t="shared" ref="AK151:AK152" si="96">ROUND(J151*AK$2,2)</f>
        <v>0</v>
      </c>
      <c r="AL151" s="44">
        <f t="shared" ref="AL151:AL152" si="97">ROUND(K151*AL$2,2)</f>
        <v>0</v>
      </c>
      <c r="AM151" s="44">
        <f t="shared" ref="AM151:AM152" si="98">ROUND(L151*AM$2,2)</f>
        <v>0</v>
      </c>
      <c r="AN151" s="44">
        <f t="shared" ref="AN151:AN152" si="99">ROUND(M151*AN$2,2)</f>
        <v>0</v>
      </c>
      <c r="AO151" s="44">
        <f t="shared" ref="AO151:AO152" si="100">ROUND(N151*AO$2,2)</f>
        <v>0</v>
      </c>
    </row>
    <row r="152" spans="1:41" ht="16.2" customHeight="1">
      <c r="A152" s="13"/>
      <c r="B152" s="21"/>
      <c r="C152" s="44">
        <f>SUMIF(Jan!$A:$A,TB!$A152,Jan!$H:$H)</f>
        <v>0</v>
      </c>
      <c r="D152" s="44">
        <f>SUMIF(Feb!$A:$A,TB!$A152,Feb!$H:$H)</f>
        <v>0</v>
      </c>
      <c r="E152" s="44">
        <f>SUMIF(Mar!$A:$A,TB!$A152,Mar!$H:$H)</f>
        <v>0</v>
      </c>
      <c r="F152" s="44">
        <f>SUMIF(Apr!$A:$A,TB!$A152,Apr!$H:$H)</f>
        <v>0</v>
      </c>
      <c r="G152" s="44">
        <f>SUMIF(May!$A:$A,TB!$A152,May!$H:$H)</f>
        <v>0</v>
      </c>
      <c r="H152" s="44">
        <f>SUMIF(Jun!$A:$A,TB!$A152,Jun!$H:$H)</f>
        <v>0</v>
      </c>
      <c r="I152" s="44">
        <f>SUMIF(Jul!$A:$A,TB!$A152,Jul!$H:$H)</f>
        <v>0</v>
      </c>
      <c r="J152" s="44">
        <f>SUMIF(Aug!$A:$A,TB!$A152,Aug!$H:$H)</f>
        <v>0</v>
      </c>
      <c r="K152" s="44">
        <f>SUMIF(Sep!$A:$A,TB!$A152,Sep!$H:$H)</f>
        <v>0</v>
      </c>
      <c r="L152" s="44">
        <f>SUMIF(Oct!$A:$A,TB!$A152,Oct!$H:$H)</f>
        <v>0</v>
      </c>
      <c r="M152" s="44">
        <f>SUMIF(Nov!$A:$A,TB!$A152,Nov!$H:$H)</f>
        <v>0</v>
      </c>
      <c r="N152" s="177">
        <f>SUMIF(Dec!$A:$A,TB!$A152,Dec!$H:$H)</f>
        <v>0</v>
      </c>
      <c r="O152" s="190"/>
      <c r="P152" s="190"/>
      <c r="Q152" s="182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D152" s="44">
        <f t="shared" si="89"/>
        <v>0</v>
      </c>
      <c r="AE152" s="44">
        <f t="shared" si="90"/>
        <v>0</v>
      </c>
      <c r="AF152" s="44">
        <f t="shared" si="91"/>
        <v>0</v>
      </c>
      <c r="AG152" s="44">
        <f t="shared" si="92"/>
        <v>0</v>
      </c>
      <c r="AH152" s="44">
        <f t="shared" si="93"/>
        <v>0</v>
      </c>
      <c r="AI152" s="44">
        <f t="shared" si="94"/>
        <v>0</v>
      </c>
      <c r="AJ152" s="44">
        <f t="shared" si="95"/>
        <v>0</v>
      </c>
      <c r="AK152" s="44">
        <f t="shared" si="96"/>
        <v>0</v>
      </c>
      <c r="AL152" s="44">
        <f t="shared" si="97"/>
        <v>0</v>
      </c>
      <c r="AM152" s="44">
        <f t="shared" si="98"/>
        <v>0</v>
      </c>
      <c r="AN152" s="44">
        <f t="shared" si="99"/>
        <v>0</v>
      </c>
      <c r="AO152" s="44">
        <f t="shared" si="100"/>
        <v>0</v>
      </c>
    </row>
    <row r="153" spans="1:41" ht="16.2" customHeight="1">
      <c r="A153" s="17" t="s">
        <v>11</v>
      </c>
      <c r="B153" s="18"/>
      <c r="C153" s="19">
        <f t="shared" ref="C153" si="101">ROUND(SUM(C151:C152),2)</f>
        <v>0</v>
      </c>
      <c r="D153" s="19">
        <f t="shared" ref="D153:N153" si="102">ROUND(SUM(D151:D152),2)</f>
        <v>0</v>
      </c>
      <c r="E153" s="19">
        <f t="shared" si="102"/>
        <v>0</v>
      </c>
      <c r="F153" s="19">
        <f t="shared" si="102"/>
        <v>0</v>
      </c>
      <c r="G153" s="19">
        <f t="shared" si="102"/>
        <v>0</v>
      </c>
      <c r="H153" s="19">
        <f t="shared" si="102"/>
        <v>0</v>
      </c>
      <c r="I153" s="19">
        <f t="shared" si="102"/>
        <v>0</v>
      </c>
      <c r="J153" s="19">
        <f t="shared" si="102"/>
        <v>0</v>
      </c>
      <c r="K153" s="19">
        <f t="shared" si="102"/>
        <v>0</v>
      </c>
      <c r="L153" s="19">
        <f t="shared" si="102"/>
        <v>0</v>
      </c>
      <c r="M153" s="19">
        <f t="shared" si="102"/>
        <v>0</v>
      </c>
      <c r="N153" s="178">
        <f t="shared" si="102"/>
        <v>0</v>
      </c>
      <c r="O153" s="190"/>
      <c r="P153" s="190"/>
      <c r="Q153" s="183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D153" s="19">
        <f t="shared" ref="AD153" si="103">ROUND(SUM(AD151:AD152),2)</f>
        <v>0</v>
      </c>
      <c r="AE153" s="19">
        <f t="shared" ref="AE153:AO153" si="104">ROUND(SUM(AE151:AE152),2)</f>
        <v>0</v>
      </c>
      <c r="AF153" s="19">
        <f t="shared" si="104"/>
        <v>0</v>
      </c>
      <c r="AG153" s="19">
        <f t="shared" si="104"/>
        <v>0</v>
      </c>
      <c r="AH153" s="19">
        <f t="shared" si="104"/>
        <v>0</v>
      </c>
      <c r="AI153" s="19">
        <f t="shared" si="104"/>
        <v>0</v>
      </c>
      <c r="AJ153" s="19">
        <f t="shared" si="104"/>
        <v>0</v>
      </c>
      <c r="AK153" s="19">
        <f t="shared" si="104"/>
        <v>0</v>
      </c>
      <c r="AL153" s="19">
        <f t="shared" si="104"/>
        <v>0</v>
      </c>
      <c r="AM153" s="19">
        <f t="shared" si="104"/>
        <v>0</v>
      </c>
      <c r="AN153" s="19">
        <f t="shared" si="104"/>
        <v>0</v>
      </c>
      <c r="AO153" s="219">
        <f t="shared" si="104"/>
        <v>0</v>
      </c>
    </row>
    <row r="154" spans="1:41" ht="16.2" customHeight="1">
      <c r="A154" s="13"/>
      <c r="B154" s="14"/>
      <c r="C154" s="44">
        <f>SUMIF(Jan!$A:$A,TB!$A154,Jan!$H:$H)</f>
        <v>0</v>
      </c>
      <c r="D154" s="44">
        <f>SUMIF(Feb!$A:$A,TB!$A154,Feb!$H:$H)</f>
        <v>0</v>
      </c>
      <c r="E154" s="44">
        <f>SUMIF(Mar!$A:$A,TB!$A154,Mar!$H:$H)</f>
        <v>0</v>
      </c>
      <c r="F154" s="44">
        <f>SUMIF(Apr!$A:$A,TB!$A154,Apr!$H:$H)</f>
        <v>0</v>
      </c>
      <c r="G154" s="44">
        <f>SUMIF(May!$A:$A,TB!$A154,May!$H:$H)</f>
        <v>0</v>
      </c>
      <c r="H154" s="44">
        <f>SUMIF(Jun!$A:$A,TB!$A154,Jun!$H:$H)</f>
        <v>0</v>
      </c>
      <c r="I154" s="44">
        <f>SUMIF(Jul!$A:$A,TB!$A154,Jul!$H:$H)</f>
        <v>0</v>
      </c>
      <c r="J154" s="44">
        <f>SUMIF(Aug!$A:$A,TB!$A154,Aug!$H:$H)</f>
        <v>0</v>
      </c>
      <c r="K154" s="44">
        <f>SUMIF(Sep!$A:$A,TB!$A154,Sep!$H:$H)</f>
        <v>0</v>
      </c>
      <c r="L154" s="44">
        <f>SUMIF(Oct!$A:$A,TB!$A154,Oct!$H:$H)</f>
        <v>0</v>
      </c>
      <c r="M154" s="44">
        <f>SUMIF(Nov!$A:$A,TB!$A154,Nov!$H:$H)</f>
        <v>0</v>
      </c>
      <c r="N154" s="177">
        <f>SUMIF(Dec!$A:$A,TB!$A154,Dec!$H:$H)</f>
        <v>0</v>
      </c>
      <c r="O154" s="190"/>
      <c r="P154" s="190"/>
      <c r="Q154" s="182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D154" s="44">
        <f t="shared" ref="AD154:AD156" si="105">ROUND(C154*AD$2,2)</f>
        <v>0</v>
      </c>
      <c r="AE154" s="44">
        <f t="shared" ref="AE154:AE156" si="106">ROUND(D154*AE$2,2)</f>
        <v>0</v>
      </c>
      <c r="AF154" s="44">
        <f t="shared" ref="AF154:AF156" si="107">ROUND(E154*AF$2,2)</f>
        <v>0</v>
      </c>
      <c r="AG154" s="44">
        <f t="shared" ref="AG154:AG156" si="108">ROUND(F154*AG$2,2)</f>
        <v>0</v>
      </c>
      <c r="AH154" s="44">
        <f t="shared" ref="AH154:AH156" si="109">ROUND(G154*AH$2,2)</f>
        <v>0</v>
      </c>
      <c r="AI154" s="44">
        <f t="shared" ref="AI154:AI156" si="110">ROUND(H154*AI$2,2)</f>
        <v>0</v>
      </c>
      <c r="AJ154" s="44">
        <f t="shared" ref="AJ154:AJ156" si="111">ROUND(I154*AJ$2,2)</f>
        <v>0</v>
      </c>
      <c r="AK154" s="44">
        <f t="shared" ref="AK154:AK156" si="112">ROUND(J154*AK$2,2)</f>
        <v>0</v>
      </c>
      <c r="AL154" s="44">
        <f t="shared" ref="AL154:AL156" si="113">ROUND(K154*AL$2,2)</f>
        <v>0</v>
      </c>
      <c r="AM154" s="44">
        <f t="shared" ref="AM154:AM156" si="114">ROUND(L154*AM$2,2)</f>
        <v>0</v>
      </c>
      <c r="AN154" s="44">
        <f t="shared" ref="AN154:AN156" si="115">ROUND(M154*AN$2,2)</f>
        <v>0</v>
      </c>
      <c r="AO154" s="44">
        <f t="shared" ref="AO154:AO156" si="116">ROUND(N154*AO$2,2)</f>
        <v>0</v>
      </c>
    </row>
    <row r="155" spans="1:41" ht="16.2" customHeight="1">
      <c r="A155" s="13">
        <v>15006</v>
      </c>
      <c r="B155" s="21" t="s">
        <v>218</v>
      </c>
      <c r="C155" s="44">
        <f>SUMIF(Jan!$A:$A,TB!$A155,Jan!$H:$H)</f>
        <v>0</v>
      </c>
      <c r="D155" s="44">
        <f>SUMIF(Feb!$A:$A,TB!$A155,Feb!$H:$H)</f>
        <v>0</v>
      </c>
      <c r="E155" s="44">
        <f>SUMIF(Mar!$A:$A,TB!$A155,Mar!$H:$H)</f>
        <v>0</v>
      </c>
      <c r="F155" s="44">
        <f>SUMIF(Apr!$A:$A,TB!$A155,Apr!$H:$H)</f>
        <v>0</v>
      </c>
      <c r="G155" s="44">
        <f>SUMIF(May!$A:$A,TB!$A155,May!$H:$H)</f>
        <v>0</v>
      </c>
      <c r="H155" s="44">
        <f>SUMIF(Jun!$A:$A,TB!$A155,Jun!$H:$H)</f>
        <v>0</v>
      </c>
      <c r="I155" s="44">
        <f>SUMIF(Jul!$A:$A,TB!$A155,Jul!$H:$H)</f>
        <v>0</v>
      </c>
      <c r="J155" s="44">
        <f>SUMIF(Aug!$A:$A,TB!$A155,Aug!$H:$H)</f>
        <v>0</v>
      </c>
      <c r="K155" s="44">
        <f>SUMIF(Sep!$A:$A,TB!$A155,Sep!$H:$H)</f>
        <v>0</v>
      </c>
      <c r="L155" s="44">
        <f>SUMIF(Oct!$A:$A,TB!$A155,Oct!$H:$H)</f>
        <v>0</v>
      </c>
      <c r="M155" s="44">
        <f>SUMIF(Nov!$A:$A,TB!$A155,Nov!$H:$H)</f>
        <v>0</v>
      </c>
      <c r="N155" s="177">
        <f>SUMIF(Dec!$A:$A,TB!$A155,Dec!$H:$H)</f>
        <v>0</v>
      </c>
      <c r="O155" s="191"/>
      <c r="P155" s="191"/>
      <c r="Q155" s="182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D155" s="44">
        <f t="shared" si="105"/>
        <v>0</v>
      </c>
      <c r="AE155" s="44">
        <f t="shared" si="106"/>
        <v>0</v>
      </c>
      <c r="AF155" s="44">
        <f t="shared" si="107"/>
        <v>0</v>
      </c>
      <c r="AG155" s="44">
        <f t="shared" si="108"/>
        <v>0</v>
      </c>
      <c r="AH155" s="44">
        <f t="shared" si="109"/>
        <v>0</v>
      </c>
      <c r="AI155" s="44">
        <f t="shared" si="110"/>
        <v>0</v>
      </c>
      <c r="AJ155" s="44">
        <f t="shared" si="111"/>
        <v>0</v>
      </c>
      <c r="AK155" s="44">
        <f t="shared" si="112"/>
        <v>0</v>
      </c>
      <c r="AL155" s="44">
        <f t="shared" si="113"/>
        <v>0</v>
      </c>
      <c r="AM155" s="44">
        <f t="shared" si="114"/>
        <v>0</v>
      </c>
      <c r="AN155" s="44">
        <f t="shared" si="115"/>
        <v>0</v>
      </c>
      <c r="AO155" s="44">
        <f t="shared" si="116"/>
        <v>0</v>
      </c>
    </row>
    <row r="156" spans="1:41" ht="16.2" customHeight="1">
      <c r="A156" s="13"/>
      <c r="B156" s="21"/>
      <c r="C156" s="44">
        <f>SUMIF(Jan!$A:$A,TB!$A156,Jan!$H:$H)</f>
        <v>0</v>
      </c>
      <c r="D156" s="44">
        <f>SUMIF(Feb!$A:$A,TB!$A156,Feb!$H:$H)</f>
        <v>0</v>
      </c>
      <c r="E156" s="44">
        <f>SUMIF(Mar!$A:$A,TB!$A156,Mar!$H:$H)</f>
        <v>0</v>
      </c>
      <c r="F156" s="44">
        <f>SUMIF(Apr!$A:$A,TB!$A156,Apr!$H:$H)</f>
        <v>0</v>
      </c>
      <c r="G156" s="44">
        <f>SUMIF(May!$A:$A,TB!$A156,May!$H:$H)</f>
        <v>0</v>
      </c>
      <c r="H156" s="44">
        <f>SUMIF(Jun!$A:$A,TB!$A156,Jun!$H:$H)</f>
        <v>0</v>
      </c>
      <c r="I156" s="44">
        <f>SUMIF(Jul!$A:$A,TB!$A156,Jul!$H:$H)</f>
        <v>0</v>
      </c>
      <c r="J156" s="44">
        <f>SUMIF(Aug!$A:$A,TB!$A156,Aug!$H:$H)</f>
        <v>0</v>
      </c>
      <c r="K156" s="44">
        <f>SUMIF(Sep!$A:$A,TB!$A156,Sep!$H:$H)</f>
        <v>0</v>
      </c>
      <c r="L156" s="44">
        <f>SUMIF(Oct!$A:$A,TB!$A156,Oct!$H:$H)</f>
        <v>0</v>
      </c>
      <c r="M156" s="44">
        <f>SUMIF(Nov!$A:$A,TB!$A156,Nov!$H:$H)</f>
        <v>0</v>
      </c>
      <c r="N156" s="177">
        <f>SUMIF(Dec!$A:$A,TB!$A156,Dec!$H:$H)</f>
        <v>0</v>
      </c>
      <c r="O156" s="190"/>
      <c r="P156" s="190"/>
      <c r="Q156" s="182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D156" s="44">
        <f t="shared" si="105"/>
        <v>0</v>
      </c>
      <c r="AE156" s="44">
        <f t="shared" si="106"/>
        <v>0</v>
      </c>
      <c r="AF156" s="44">
        <f t="shared" si="107"/>
        <v>0</v>
      </c>
      <c r="AG156" s="44">
        <f t="shared" si="108"/>
        <v>0</v>
      </c>
      <c r="AH156" s="44">
        <f t="shared" si="109"/>
        <v>0</v>
      </c>
      <c r="AI156" s="44">
        <f t="shared" si="110"/>
        <v>0</v>
      </c>
      <c r="AJ156" s="44">
        <f t="shared" si="111"/>
        <v>0</v>
      </c>
      <c r="AK156" s="44">
        <f t="shared" si="112"/>
        <v>0</v>
      </c>
      <c r="AL156" s="44">
        <f t="shared" si="113"/>
        <v>0</v>
      </c>
      <c r="AM156" s="44">
        <f t="shared" si="114"/>
        <v>0</v>
      </c>
      <c r="AN156" s="44">
        <f t="shared" si="115"/>
        <v>0</v>
      </c>
      <c r="AO156" s="44">
        <f t="shared" si="116"/>
        <v>0</v>
      </c>
    </row>
    <row r="157" spans="1:41" ht="16.2" customHeight="1">
      <c r="A157" s="17" t="s">
        <v>12</v>
      </c>
      <c r="B157" s="18"/>
      <c r="C157" s="19">
        <f t="shared" ref="C157" si="117">ROUND(SUM(C154:C156),2)</f>
        <v>0</v>
      </c>
      <c r="D157" s="19">
        <f t="shared" ref="D157:N157" si="118">ROUND(SUM(D154:D156),2)</f>
        <v>0</v>
      </c>
      <c r="E157" s="19">
        <f t="shared" si="118"/>
        <v>0</v>
      </c>
      <c r="F157" s="19">
        <f t="shared" si="118"/>
        <v>0</v>
      </c>
      <c r="G157" s="19">
        <f t="shared" si="118"/>
        <v>0</v>
      </c>
      <c r="H157" s="19">
        <f t="shared" si="118"/>
        <v>0</v>
      </c>
      <c r="I157" s="19">
        <f t="shared" si="118"/>
        <v>0</v>
      </c>
      <c r="J157" s="19">
        <f t="shared" si="118"/>
        <v>0</v>
      </c>
      <c r="K157" s="19">
        <f t="shared" si="118"/>
        <v>0</v>
      </c>
      <c r="L157" s="19">
        <f t="shared" si="118"/>
        <v>0</v>
      </c>
      <c r="M157" s="19">
        <f t="shared" si="118"/>
        <v>0</v>
      </c>
      <c r="N157" s="178">
        <f t="shared" si="118"/>
        <v>0</v>
      </c>
      <c r="O157" s="190"/>
      <c r="P157" s="190"/>
      <c r="Q157" s="183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D157" s="19">
        <f t="shared" ref="AD157" si="119">ROUND(SUM(AD154:AD156),2)</f>
        <v>0</v>
      </c>
      <c r="AE157" s="19">
        <f t="shared" ref="AE157:AO157" si="120">ROUND(SUM(AE154:AE156),2)</f>
        <v>0</v>
      </c>
      <c r="AF157" s="19">
        <f t="shared" si="120"/>
        <v>0</v>
      </c>
      <c r="AG157" s="19">
        <f t="shared" si="120"/>
        <v>0</v>
      </c>
      <c r="AH157" s="19">
        <f t="shared" si="120"/>
        <v>0</v>
      </c>
      <c r="AI157" s="19">
        <f t="shared" si="120"/>
        <v>0</v>
      </c>
      <c r="AJ157" s="19">
        <f t="shared" si="120"/>
        <v>0</v>
      </c>
      <c r="AK157" s="19">
        <f t="shared" si="120"/>
        <v>0</v>
      </c>
      <c r="AL157" s="19">
        <f t="shared" si="120"/>
        <v>0</v>
      </c>
      <c r="AM157" s="19">
        <f t="shared" si="120"/>
        <v>0</v>
      </c>
      <c r="AN157" s="19">
        <f t="shared" si="120"/>
        <v>0</v>
      </c>
      <c r="AO157" s="219">
        <f t="shared" si="120"/>
        <v>0</v>
      </c>
    </row>
    <row r="158" spans="1:41" ht="16.2" customHeight="1">
      <c r="A158" s="13"/>
      <c r="B158" s="21"/>
      <c r="C158" s="44">
        <f>SUMIF(Jan!$A:$A,TB!$A158,Jan!$H:$H)</f>
        <v>0</v>
      </c>
      <c r="D158" s="44">
        <f>SUMIF(Feb!$A:$A,TB!$A158,Feb!$H:$H)</f>
        <v>0</v>
      </c>
      <c r="E158" s="44">
        <f>SUMIF(Mar!$A:$A,TB!$A158,Mar!$H:$H)</f>
        <v>0</v>
      </c>
      <c r="F158" s="44">
        <f>SUMIF(Apr!$A:$A,TB!$A158,Apr!$H:$H)</f>
        <v>0</v>
      </c>
      <c r="G158" s="44">
        <f>SUMIF(May!$A:$A,TB!$A158,May!$H:$H)</f>
        <v>0</v>
      </c>
      <c r="H158" s="44">
        <f>SUMIF(Jun!$A:$A,TB!$A158,Jun!$H:$H)</f>
        <v>0</v>
      </c>
      <c r="I158" s="44">
        <f>SUMIF(Jul!$A:$A,TB!$A158,Jul!$H:$H)</f>
        <v>0</v>
      </c>
      <c r="J158" s="44">
        <f>SUMIF(Aug!$A:$A,TB!$A158,Aug!$H:$H)</f>
        <v>0</v>
      </c>
      <c r="K158" s="44">
        <f>SUMIF(Sep!$A:$A,TB!$A158,Sep!$H:$H)</f>
        <v>0</v>
      </c>
      <c r="L158" s="44">
        <f>SUMIF(Oct!$A:$A,TB!$A158,Oct!$H:$H)</f>
        <v>0</v>
      </c>
      <c r="M158" s="44">
        <f>SUMIF(Nov!$A:$A,TB!$A158,Nov!$H:$H)</f>
        <v>0</v>
      </c>
      <c r="N158" s="177">
        <f>SUMIF(Dec!$A:$A,TB!$A158,Dec!$H:$H)</f>
        <v>0</v>
      </c>
      <c r="O158" s="190"/>
      <c r="P158" s="190"/>
      <c r="Q158" s="182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D158" s="44">
        <f t="shared" ref="AD158:AD160" si="121">ROUND(C158*AD$2,2)</f>
        <v>0</v>
      </c>
      <c r="AE158" s="44">
        <f t="shared" ref="AE158:AE160" si="122">ROUND(D158*AE$2,2)</f>
        <v>0</v>
      </c>
      <c r="AF158" s="44">
        <f t="shared" ref="AF158:AF160" si="123">ROUND(E158*AF$2,2)</f>
        <v>0</v>
      </c>
      <c r="AG158" s="44">
        <f t="shared" ref="AG158:AG160" si="124">ROUND(F158*AG$2,2)</f>
        <v>0</v>
      </c>
      <c r="AH158" s="44">
        <f t="shared" ref="AH158:AH160" si="125">ROUND(G158*AH$2,2)</f>
        <v>0</v>
      </c>
      <c r="AI158" s="44">
        <f t="shared" ref="AI158:AI160" si="126">ROUND(H158*AI$2,2)</f>
        <v>0</v>
      </c>
      <c r="AJ158" s="44">
        <f t="shared" ref="AJ158:AJ160" si="127">ROUND(I158*AJ$2,2)</f>
        <v>0</v>
      </c>
      <c r="AK158" s="44">
        <f t="shared" ref="AK158:AK160" si="128">ROUND(J158*AK$2,2)</f>
        <v>0</v>
      </c>
      <c r="AL158" s="44">
        <f t="shared" ref="AL158:AL160" si="129">ROUND(K158*AL$2,2)</f>
        <v>0</v>
      </c>
      <c r="AM158" s="44">
        <f t="shared" ref="AM158:AM160" si="130">ROUND(L158*AM$2,2)</f>
        <v>0</v>
      </c>
      <c r="AN158" s="44">
        <f t="shared" ref="AN158:AN160" si="131">ROUND(M158*AN$2,2)</f>
        <v>0</v>
      </c>
      <c r="AO158" s="44">
        <f t="shared" ref="AO158:AO160" si="132">ROUND(N158*AO$2,2)</f>
        <v>0</v>
      </c>
    </row>
    <row r="159" spans="1:41" ht="16.2" customHeight="1">
      <c r="A159" s="13"/>
      <c r="B159" s="21"/>
      <c r="C159" s="44">
        <f>SUMIF(Jan!$A:$A,TB!$A159,Jan!$H:$H)</f>
        <v>0</v>
      </c>
      <c r="D159" s="44">
        <f>SUMIF(Feb!$A:$A,TB!$A159,Feb!$H:$H)</f>
        <v>0</v>
      </c>
      <c r="E159" s="44">
        <f>SUMIF(Mar!$A:$A,TB!$A159,Mar!$H:$H)</f>
        <v>0</v>
      </c>
      <c r="F159" s="44">
        <f>SUMIF(Apr!$A:$A,TB!$A159,Apr!$H:$H)</f>
        <v>0</v>
      </c>
      <c r="G159" s="44">
        <f>SUMIF(May!$A:$A,TB!$A159,May!$H:$H)</f>
        <v>0</v>
      </c>
      <c r="H159" s="44">
        <f>SUMIF(Jun!$A:$A,TB!$A159,Jun!$H:$H)</f>
        <v>0</v>
      </c>
      <c r="I159" s="44">
        <f>SUMIF(Jul!$A:$A,TB!$A159,Jul!$H:$H)</f>
        <v>0</v>
      </c>
      <c r="J159" s="44">
        <f>SUMIF(Aug!$A:$A,TB!$A159,Aug!$H:$H)</f>
        <v>0</v>
      </c>
      <c r="K159" s="44">
        <f>SUMIF(Sep!$A:$A,TB!$A159,Sep!$H:$H)</f>
        <v>0</v>
      </c>
      <c r="L159" s="44">
        <f>SUMIF(Oct!$A:$A,TB!$A159,Oct!$H:$H)</f>
        <v>0</v>
      </c>
      <c r="M159" s="44">
        <f>SUMIF(Nov!$A:$A,TB!$A159,Nov!$H:$H)</f>
        <v>0</v>
      </c>
      <c r="N159" s="177">
        <f>SUMIF(Dec!$A:$A,TB!$A159,Dec!$H:$H)</f>
        <v>0</v>
      </c>
      <c r="O159" s="191"/>
      <c r="P159" s="191"/>
      <c r="Q159" s="182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D159" s="44">
        <f t="shared" si="121"/>
        <v>0</v>
      </c>
      <c r="AE159" s="44">
        <f t="shared" si="122"/>
        <v>0</v>
      </c>
      <c r="AF159" s="44">
        <f t="shared" si="123"/>
        <v>0</v>
      </c>
      <c r="AG159" s="44">
        <f t="shared" si="124"/>
        <v>0</v>
      </c>
      <c r="AH159" s="44">
        <f t="shared" si="125"/>
        <v>0</v>
      </c>
      <c r="AI159" s="44">
        <f t="shared" si="126"/>
        <v>0</v>
      </c>
      <c r="AJ159" s="44">
        <f t="shared" si="127"/>
        <v>0</v>
      </c>
      <c r="AK159" s="44">
        <f t="shared" si="128"/>
        <v>0</v>
      </c>
      <c r="AL159" s="44">
        <f t="shared" si="129"/>
        <v>0</v>
      </c>
      <c r="AM159" s="44">
        <f t="shared" si="130"/>
        <v>0</v>
      </c>
      <c r="AN159" s="44">
        <f t="shared" si="131"/>
        <v>0</v>
      </c>
      <c r="AO159" s="44">
        <f t="shared" si="132"/>
        <v>0</v>
      </c>
    </row>
    <row r="160" spans="1:41" ht="16.2" customHeight="1">
      <c r="A160" s="13"/>
      <c r="B160" s="21"/>
      <c r="C160" s="44">
        <f>SUMIF(Jan!$A:$A,TB!$A160,Jan!$H:$H)</f>
        <v>0</v>
      </c>
      <c r="D160" s="44">
        <f>SUMIF(Feb!$A:$A,TB!$A160,Feb!$H:$H)</f>
        <v>0</v>
      </c>
      <c r="E160" s="44">
        <f>SUMIF(Mar!$A:$A,TB!$A160,Mar!$H:$H)</f>
        <v>0</v>
      </c>
      <c r="F160" s="44">
        <f>SUMIF(Apr!$A:$A,TB!$A160,Apr!$H:$H)</f>
        <v>0</v>
      </c>
      <c r="G160" s="44">
        <f>SUMIF(May!$A:$A,TB!$A160,May!$H:$H)</f>
        <v>0</v>
      </c>
      <c r="H160" s="44">
        <f>SUMIF(Jun!$A:$A,TB!$A160,Jun!$H:$H)</f>
        <v>0</v>
      </c>
      <c r="I160" s="44">
        <f>SUMIF(Jul!$A:$A,TB!$A160,Jul!$H:$H)</f>
        <v>0</v>
      </c>
      <c r="J160" s="44">
        <f>SUMIF(Aug!$A:$A,TB!$A160,Aug!$H:$H)</f>
        <v>0</v>
      </c>
      <c r="K160" s="44">
        <f>SUMIF(Sep!$A:$A,TB!$A160,Sep!$H:$H)</f>
        <v>0</v>
      </c>
      <c r="L160" s="44">
        <f>SUMIF(Oct!$A:$A,TB!$A160,Oct!$H:$H)</f>
        <v>0</v>
      </c>
      <c r="M160" s="44">
        <f>SUMIF(Nov!$A:$A,TB!$A160,Nov!$H:$H)</f>
        <v>0</v>
      </c>
      <c r="N160" s="177">
        <f>SUMIF(Dec!$A:$A,TB!$A160,Dec!$H:$H)</f>
        <v>0</v>
      </c>
      <c r="O160" s="190"/>
      <c r="P160" s="190"/>
      <c r="Q160" s="182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D160" s="44">
        <f t="shared" si="121"/>
        <v>0</v>
      </c>
      <c r="AE160" s="44">
        <f t="shared" si="122"/>
        <v>0</v>
      </c>
      <c r="AF160" s="44">
        <f t="shared" si="123"/>
        <v>0</v>
      </c>
      <c r="AG160" s="44">
        <f t="shared" si="124"/>
        <v>0</v>
      </c>
      <c r="AH160" s="44">
        <f t="shared" si="125"/>
        <v>0</v>
      </c>
      <c r="AI160" s="44">
        <f t="shared" si="126"/>
        <v>0</v>
      </c>
      <c r="AJ160" s="44">
        <f t="shared" si="127"/>
        <v>0</v>
      </c>
      <c r="AK160" s="44">
        <f t="shared" si="128"/>
        <v>0</v>
      </c>
      <c r="AL160" s="44">
        <f t="shared" si="129"/>
        <v>0</v>
      </c>
      <c r="AM160" s="44">
        <f t="shared" si="130"/>
        <v>0</v>
      </c>
      <c r="AN160" s="44">
        <f t="shared" si="131"/>
        <v>0</v>
      </c>
      <c r="AO160" s="44">
        <f t="shared" si="132"/>
        <v>0</v>
      </c>
    </row>
    <row r="161" spans="1:41" ht="16.2" customHeight="1">
      <c r="A161" s="17" t="s">
        <v>13</v>
      </c>
      <c r="B161" s="18"/>
      <c r="C161" s="19">
        <f t="shared" ref="C161" si="133">ROUND(SUM(C158:C160),2)</f>
        <v>0</v>
      </c>
      <c r="D161" s="19">
        <f t="shared" ref="D161:N161" si="134">ROUND(SUM(D158:D160),2)</f>
        <v>0</v>
      </c>
      <c r="E161" s="19">
        <f t="shared" si="134"/>
        <v>0</v>
      </c>
      <c r="F161" s="19">
        <f t="shared" si="134"/>
        <v>0</v>
      </c>
      <c r="G161" s="19">
        <f t="shared" si="134"/>
        <v>0</v>
      </c>
      <c r="H161" s="19">
        <f t="shared" si="134"/>
        <v>0</v>
      </c>
      <c r="I161" s="19">
        <f t="shared" si="134"/>
        <v>0</v>
      </c>
      <c r="J161" s="19">
        <f t="shared" si="134"/>
        <v>0</v>
      </c>
      <c r="K161" s="19">
        <f t="shared" si="134"/>
        <v>0</v>
      </c>
      <c r="L161" s="19">
        <f t="shared" si="134"/>
        <v>0</v>
      </c>
      <c r="M161" s="19">
        <f t="shared" si="134"/>
        <v>0</v>
      </c>
      <c r="N161" s="178">
        <f t="shared" si="134"/>
        <v>0</v>
      </c>
      <c r="O161" s="190"/>
      <c r="P161" s="190"/>
      <c r="Q161" s="183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D161" s="19">
        <f t="shared" ref="AD161" si="135">ROUND(SUM(AD158:AD160),2)</f>
        <v>0</v>
      </c>
      <c r="AE161" s="19">
        <f t="shared" ref="AE161:AO161" si="136">ROUND(SUM(AE158:AE160),2)</f>
        <v>0</v>
      </c>
      <c r="AF161" s="19">
        <f t="shared" si="136"/>
        <v>0</v>
      </c>
      <c r="AG161" s="19">
        <f t="shared" si="136"/>
        <v>0</v>
      </c>
      <c r="AH161" s="19">
        <f t="shared" si="136"/>
        <v>0</v>
      </c>
      <c r="AI161" s="19">
        <f t="shared" si="136"/>
        <v>0</v>
      </c>
      <c r="AJ161" s="19">
        <f t="shared" si="136"/>
        <v>0</v>
      </c>
      <c r="AK161" s="19">
        <f t="shared" si="136"/>
        <v>0</v>
      </c>
      <c r="AL161" s="19">
        <f t="shared" si="136"/>
        <v>0</v>
      </c>
      <c r="AM161" s="19">
        <f t="shared" si="136"/>
        <v>0</v>
      </c>
      <c r="AN161" s="19">
        <f t="shared" si="136"/>
        <v>0</v>
      </c>
      <c r="AO161" s="219">
        <f t="shared" si="136"/>
        <v>0</v>
      </c>
    </row>
    <row r="162" spans="1:41" ht="16.2" customHeight="1">
      <c r="A162" s="13"/>
      <c r="B162" s="14"/>
      <c r="C162" s="44">
        <f>SUMIF(Jan!$A:$A,TB!$A162,Jan!$H:$H)</f>
        <v>0</v>
      </c>
      <c r="D162" s="44">
        <f>SUMIF(Feb!$A:$A,TB!$A162,Feb!$H:$H)</f>
        <v>0</v>
      </c>
      <c r="E162" s="44">
        <f>SUMIF(Mar!$A:$A,TB!$A162,Mar!$H:$H)</f>
        <v>0</v>
      </c>
      <c r="F162" s="44">
        <f>SUMIF(Apr!$A:$A,TB!$A162,Apr!$H:$H)</f>
        <v>0</v>
      </c>
      <c r="G162" s="44">
        <f>SUMIF(May!$A:$A,TB!$A162,May!$H:$H)</f>
        <v>0</v>
      </c>
      <c r="H162" s="44">
        <f>SUMIF(Jun!$A:$A,TB!$A162,Jun!$H:$H)</f>
        <v>0</v>
      </c>
      <c r="I162" s="44">
        <f>SUMIF(Jul!$A:$A,TB!$A162,Jul!$H:$H)</f>
        <v>0</v>
      </c>
      <c r="J162" s="44">
        <f>SUMIF(Aug!$A:$A,TB!$A162,Aug!$H:$H)</f>
        <v>0</v>
      </c>
      <c r="K162" s="44">
        <f>SUMIF(Sep!$A:$A,TB!$A162,Sep!$H:$H)</f>
        <v>0</v>
      </c>
      <c r="L162" s="44">
        <f>SUMIF(Oct!$A:$A,TB!$A162,Oct!$H:$H)</f>
        <v>0</v>
      </c>
      <c r="M162" s="44">
        <f>SUMIF(Nov!$A:$A,TB!$A162,Nov!$H:$H)</f>
        <v>0</v>
      </c>
      <c r="N162" s="177">
        <f>SUMIF(Dec!$A:$A,TB!$A162,Dec!$H:$H)</f>
        <v>0</v>
      </c>
      <c r="O162" s="190"/>
      <c r="P162" s="190"/>
      <c r="Q162" s="182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D162" s="44">
        <f t="shared" ref="AD162:AD169" si="137">ROUND(C162*AD$2,2)</f>
        <v>0</v>
      </c>
      <c r="AE162" s="44">
        <f t="shared" ref="AE162:AE169" si="138">ROUND(D162*AE$2,2)</f>
        <v>0</v>
      </c>
      <c r="AF162" s="44">
        <f t="shared" ref="AF162:AF169" si="139">ROUND(E162*AF$2,2)</f>
        <v>0</v>
      </c>
      <c r="AG162" s="44">
        <f t="shared" ref="AG162:AG169" si="140">ROUND(F162*AG$2,2)</f>
        <v>0</v>
      </c>
      <c r="AH162" s="44">
        <f t="shared" ref="AH162:AH169" si="141">ROUND(G162*AH$2,2)</f>
        <v>0</v>
      </c>
      <c r="AI162" s="44">
        <f t="shared" ref="AI162:AI169" si="142">ROUND(H162*AI$2,2)</f>
        <v>0</v>
      </c>
      <c r="AJ162" s="44">
        <f t="shared" ref="AJ162:AJ169" si="143">ROUND(I162*AJ$2,2)</f>
        <v>0</v>
      </c>
      <c r="AK162" s="44">
        <f t="shared" ref="AK162:AK169" si="144">ROUND(J162*AK$2,2)</f>
        <v>0</v>
      </c>
      <c r="AL162" s="44">
        <f t="shared" ref="AL162:AL169" si="145">ROUND(K162*AL$2,2)</f>
        <v>0</v>
      </c>
      <c r="AM162" s="44">
        <f t="shared" ref="AM162:AM169" si="146">ROUND(L162*AM$2,2)</f>
        <v>0</v>
      </c>
      <c r="AN162" s="44">
        <f t="shared" ref="AN162:AN169" si="147">ROUND(M162*AN$2,2)</f>
        <v>0</v>
      </c>
      <c r="AO162" s="44">
        <f t="shared" ref="AO162:AO169" si="148">ROUND(N162*AO$2,2)</f>
        <v>0</v>
      </c>
    </row>
    <row r="163" spans="1:41" ht="16.2" customHeight="1">
      <c r="A163" s="13">
        <v>15010</v>
      </c>
      <c r="B163" s="14" t="s">
        <v>219</v>
      </c>
      <c r="C163" s="44">
        <f>SUMIF(Jan!$A:$A,TB!$A163,Jan!$H:$H)</f>
        <v>0</v>
      </c>
      <c r="D163" s="44">
        <f>SUMIF(Feb!$A:$A,TB!$A163,Feb!$H:$H)</f>
        <v>0</v>
      </c>
      <c r="E163" s="44">
        <f>SUMIF(Mar!$A:$A,TB!$A163,Mar!$H:$H)</f>
        <v>0</v>
      </c>
      <c r="F163" s="44">
        <f>SUMIF(Apr!$A:$A,TB!$A163,Apr!$H:$H)</f>
        <v>0</v>
      </c>
      <c r="G163" s="44">
        <f>SUMIF(May!$A:$A,TB!$A163,May!$H:$H)</f>
        <v>0</v>
      </c>
      <c r="H163" s="44">
        <f>SUMIF(Jun!$A:$A,TB!$A163,Jun!$H:$H)</f>
        <v>0</v>
      </c>
      <c r="I163" s="44">
        <f>SUMIF(Jul!$A:$A,TB!$A163,Jul!$H:$H)</f>
        <v>0</v>
      </c>
      <c r="J163" s="44">
        <f>SUMIF(Aug!$A:$A,TB!$A163,Aug!$H:$H)</f>
        <v>0</v>
      </c>
      <c r="K163" s="44">
        <f>SUMIF(Sep!$A:$A,TB!$A163,Sep!$H:$H)</f>
        <v>0</v>
      </c>
      <c r="L163" s="44">
        <f>SUMIF(Oct!$A:$A,TB!$A163,Oct!$H:$H)</f>
        <v>0</v>
      </c>
      <c r="M163" s="44">
        <f>SUMIF(Nov!$A:$A,TB!$A163,Nov!$H:$H)</f>
        <v>0</v>
      </c>
      <c r="N163" s="177">
        <f>SUMIF(Dec!$A:$A,TB!$A163,Dec!$H:$H)</f>
        <v>0</v>
      </c>
      <c r="O163" s="190"/>
      <c r="P163" s="190"/>
      <c r="Q163" s="182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D163" s="44">
        <f t="shared" si="137"/>
        <v>0</v>
      </c>
      <c r="AE163" s="44">
        <f t="shared" si="138"/>
        <v>0</v>
      </c>
      <c r="AF163" s="44">
        <f t="shared" si="139"/>
        <v>0</v>
      </c>
      <c r="AG163" s="44">
        <f t="shared" si="140"/>
        <v>0</v>
      </c>
      <c r="AH163" s="44">
        <f t="shared" si="141"/>
        <v>0</v>
      </c>
      <c r="AI163" s="44">
        <f t="shared" si="142"/>
        <v>0</v>
      </c>
      <c r="AJ163" s="44">
        <f t="shared" si="143"/>
        <v>0</v>
      </c>
      <c r="AK163" s="44">
        <f t="shared" si="144"/>
        <v>0</v>
      </c>
      <c r="AL163" s="44">
        <f t="shared" si="145"/>
        <v>0</v>
      </c>
      <c r="AM163" s="44">
        <f t="shared" si="146"/>
        <v>0</v>
      </c>
      <c r="AN163" s="44">
        <f t="shared" si="147"/>
        <v>0</v>
      </c>
      <c r="AO163" s="44">
        <f t="shared" si="148"/>
        <v>0</v>
      </c>
    </row>
    <row r="164" spans="1:41" ht="16.2" customHeight="1">
      <c r="A164" s="13">
        <v>15011</v>
      </c>
      <c r="B164" s="14" t="s">
        <v>220</v>
      </c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>
        <f>SUMIF(Jun!$A:$A,TB!$A164,Jun!$H:$H)</f>
        <v>0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177">
        <f>SUMIF(Dec!$A:$A,TB!$A164,Dec!$H:$H)</f>
        <v>0</v>
      </c>
      <c r="O164" s="190"/>
      <c r="P164" s="190"/>
      <c r="Q164" s="182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37"/>
        <v>0</v>
      </c>
      <c r="AE164" s="44">
        <f t="shared" si="138"/>
        <v>0</v>
      </c>
      <c r="AF164" s="44">
        <f t="shared" si="139"/>
        <v>0</v>
      </c>
      <c r="AG164" s="44">
        <f t="shared" si="140"/>
        <v>0</v>
      </c>
      <c r="AH164" s="44">
        <f t="shared" si="141"/>
        <v>0</v>
      </c>
      <c r="AI164" s="44">
        <f t="shared" si="142"/>
        <v>0</v>
      </c>
      <c r="AJ164" s="44">
        <f t="shared" si="143"/>
        <v>0</v>
      </c>
      <c r="AK164" s="44">
        <f t="shared" si="144"/>
        <v>0</v>
      </c>
      <c r="AL164" s="44">
        <f t="shared" si="145"/>
        <v>0</v>
      </c>
      <c r="AM164" s="44">
        <f t="shared" si="146"/>
        <v>0</v>
      </c>
      <c r="AN164" s="44">
        <f t="shared" si="147"/>
        <v>0</v>
      </c>
      <c r="AO164" s="44">
        <f t="shared" si="148"/>
        <v>0</v>
      </c>
    </row>
    <row r="165" spans="1:41" ht="16.2" customHeight="1">
      <c r="A165" s="13">
        <v>15012</v>
      </c>
      <c r="B165" s="14" t="s">
        <v>221</v>
      </c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>
        <f>SUMIF(Jun!$A:$A,TB!$A165,Jun!$H:$H)</f>
        <v>0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177">
        <f>SUMIF(Dec!$A:$A,TB!$A165,Dec!$H:$H)</f>
        <v>0</v>
      </c>
      <c r="O165" s="190"/>
      <c r="P165" s="190"/>
      <c r="Q165" s="182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37"/>
        <v>0</v>
      </c>
      <c r="AE165" s="44">
        <f t="shared" si="138"/>
        <v>0</v>
      </c>
      <c r="AF165" s="44">
        <f t="shared" si="139"/>
        <v>0</v>
      </c>
      <c r="AG165" s="44">
        <f t="shared" si="140"/>
        <v>0</v>
      </c>
      <c r="AH165" s="44">
        <f t="shared" si="141"/>
        <v>0</v>
      </c>
      <c r="AI165" s="44">
        <f t="shared" si="142"/>
        <v>0</v>
      </c>
      <c r="AJ165" s="44">
        <f t="shared" si="143"/>
        <v>0</v>
      </c>
      <c r="AK165" s="44">
        <f t="shared" si="144"/>
        <v>0</v>
      </c>
      <c r="AL165" s="44">
        <f t="shared" si="145"/>
        <v>0</v>
      </c>
      <c r="AM165" s="44">
        <f t="shared" si="146"/>
        <v>0</v>
      </c>
      <c r="AN165" s="44">
        <f t="shared" si="147"/>
        <v>0</v>
      </c>
      <c r="AO165" s="44">
        <f t="shared" si="148"/>
        <v>0</v>
      </c>
    </row>
    <row r="166" spans="1:41" ht="16.2" customHeight="1">
      <c r="A166" s="13">
        <v>15017</v>
      </c>
      <c r="B166" s="14" t="s">
        <v>222</v>
      </c>
      <c r="C166" s="44">
        <f>SUMIF(Jan!$A:$A,TB!$A166,Jan!$H:$H)</f>
        <v>0</v>
      </c>
      <c r="D166" s="44">
        <f>SUMIF(Feb!$A:$A,TB!$A166,Feb!$H:$H)</f>
        <v>0</v>
      </c>
      <c r="E166" s="44">
        <f>SUMIF(Mar!$A:$A,TB!$A166,Mar!$H:$H)</f>
        <v>0</v>
      </c>
      <c r="F166" s="44">
        <f>SUMIF(Apr!$A:$A,TB!$A166,Apr!$H:$H)</f>
        <v>0</v>
      </c>
      <c r="G166" s="44">
        <f>SUMIF(May!$A:$A,TB!$A166,May!$H:$H)</f>
        <v>0</v>
      </c>
      <c r="H166" s="44">
        <f>SUMIF(Jun!$A:$A,TB!$A166,Jun!$H:$H)</f>
        <v>0</v>
      </c>
      <c r="I166" s="44">
        <f>SUMIF(Jul!$A:$A,TB!$A166,Jul!$H:$H)</f>
        <v>0</v>
      </c>
      <c r="J166" s="44">
        <f>SUMIF(Aug!$A:$A,TB!$A166,Aug!$H:$H)</f>
        <v>0</v>
      </c>
      <c r="K166" s="44">
        <f>SUMIF(Sep!$A:$A,TB!$A166,Sep!$H:$H)</f>
        <v>0</v>
      </c>
      <c r="L166" s="44">
        <f>SUMIF(Oct!$A:$A,TB!$A166,Oct!$H:$H)</f>
        <v>0</v>
      </c>
      <c r="M166" s="44">
        <f>SUMIF(Nov!$A:$A,TB!$A166,Nov!$H:$H)</f>
        <v>0</v>
      </c>
      <c r="N166" s="177">
        <f>SUMIF(Dec!$A:$A,TB!$A166,Dec!$H:$H)</f>
        <v>0</v>
      </c>
      <c r="O166" s="190"/>
      <c r="P166" s="190"/>
      <c r="Q166" s="182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D166" s="44">
        <f t="shared" si="137"/>
        <v>0</v>
      </c>
      <c r="AE166" s="44">
        <f t="shared" si="138"/>
        <v>0</v>
      </c>
      <c r="AF166" s="44">
        <f t="shared" si="139"/>
        <v>0</v>
      </c>
      <c r="AG166" s="44">
        <f t="shared" si="140"/>
        <v>0</v>
      </c>
      <c r="AH166" s="44">
        <f t="shared" si="141"/>
        <v>0</v>
      </c>
      <c r="AI166" s="44">
        <f t="shared" si="142"/>
        <v>0</v>
      </c>
      <c r="AJ166" s="44">
        <f t="shared" si="143"/>
        <v>0</v>
      </c>
      <c r="AK166" s="44">
        <f t="shared" si="144"/>
        <v>0</v>
      </c>
      <c r="AL166" s="44">
        <f t="shared" si="145"/>
        <v>0</v>
      </c>
      <c r="AM166" s="44">
        <f t="shared" si="146"/>
        <v>0</v>
      </c>
      <c r="AN166" s="44">
        <f t="shared" si="147"/>
        <v>0</v>
      </c>
      <c r="AO166" s="44">
        <f t="shared" si="148"/>
        <v>0</v>
      </c>
    </row>
    <row r="167" spans="1:41" ht="16.2" customHeight="1">
      <c r="A167" s="13">
        <v>15018</v>
      </c>
      <c r="B167" s="14" t="s">
        <v>223</v>
      </c>
      <c r="C167" s="44">
        <f>SUMIF(Jan!$A:$A,TB!$A167,Jan!$H:$H)</f>
        <v>0</v>
      </c>
      <c r="D167" s="44">
        <f>SUMIF(Feb!$A:$A,TB!$A167,Feb!$H:$H)</f>
        <v>0</v>
      </c>
      <c r="E167" s="44">
        <f>SUMIF(Mar!$A:$A,TB!$A167,Mar!$H:$H)</f>
        <v>0</v>
      </c>
      <c r="F167" s="44">
        <f>SUMIF(Apr!$A:$A,TB!$A167,Apr!$H:$H)</f>
        <v>0</v>
      </c>
      <c r="G167" s="44">
        <f>SUMIF(May!$A:$A,TB!$A167,May!$H:$H)</f>
        <v>0</v>
      </c>
      <c r="H167" s="44">
        <f>SUMIF(Jun!$A:$A,TB!$A167,Jun!$H:$H)</f>
        <v>0</v>
      </c>
      <c r="I167" s="44">
        <f>SUMIF(Jul!$A:$A,TB!$A167,Jul!$H:$H)</f>
        <v>0</v>
      </c>
      <c r="J167" s="44">
        <f>SUMIF(Aug!$A:$A,TB!$A167,Aug!$H:$H)</f>
        <v>0</v>
      </c>
      <c r="K167" s="44">
        <f>SUMIF(Sep!$A:$A,TB!$A167,Sep!$H:$H)</f>
        <v>0</v>
      </c>
      <c r="L167" s="44">
        <f>SUMIF(Oct!$A:$A,TB!$A167,Oct!$H:$H)</f>
        <v>0</v>
      </c>
      <c r="M167" s="44">
        <f>SUMIF(Nov!$A:$A,TB!$A167,Nov!$H:$H)</f>
        <v>0</v>
      </c>
      <c r="N167" s="177">
        <f>SUMIF(Dec!$A:$A,TB!$A167,Dec!$H:$H)</f>
        <v>0</v>
      </c>
      <c r="O167" s="190"/>
      <c r="P167" s="190"/>
      <c r="Q167" s="182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D167" s="44">
        <f t="shared" si="137"/>
        <v>0</v>
      </c>
      <c r="AE167" s="44">
        <f t="shared" si="138"/>
        <v>0</v>
      </c>
      <c r="AF167" s="44">
        <f t="shared" si="139"/>
        <v>0</v>
      </c>
      <c r="AG167" s="44">
        <f t="shared" si="140"/>
        <v>0</v>
      </c>
      <c r="AH167" s="44">
        <f t="shared" si="141"/>
        <v>0</v>
      </c>
      <c r="AI167" s="44">
        <f t="shared" si="142"/>
        <v>0</v>
      </c>
      <c r="AJ167" s="44">
        <f t="shared" si="143"/>
        <v>0</v>
      </c>
      <c r="AK167" s="44">
        <f t="shared" si="144"/>
        <v>0</v>
      </c>
      <c r="AL167" s="44">
        <f t="shared" si="145"/>
        <v>0</v>
      </c>
      <c r="AM167" s="44">
        <f t="shared" si="146"/>
        <v>0</v>
      </c>
      <c r="AN167" s="44">
        <f t="shared" si="147"/>
        <v>0</v>
      </c>
      <c r="AO167" s="44">
        <f t="shared" si="148"/>
        <v>0</v>
      </c>
    </row>
    <row r="168" spans="1:41" ht="16.2" customHeight="1">
      <c r="A168" s="20"/>
      <c r="B168" s="14"/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0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0</v>
      </c>
      <c r="I168" s="44">
        <f>SUMIF(Jul!$A:$A,TB!$A168,Jul!$H:$H)</f>
        <v>0</v>
      </c>
      <c r="J168" s="44">
        <f>SUMIF(Aug!$A:$A,TB!$A168,Aug!$H:$H)</f>
        <v>0</v>
      </c>
      <c r="K168" s="44">
        <f>SUMIF(Sep!$A:$A,TB!$A168,Sep!$H:$H)</f>
        <v>0</v>
      </c>
      <c r="L168" s="44">
        <f>SUMIF(Oct!$A:$A,TB!$A168,Oct!$H:$H)</f>
        <v>0</v>
      </c>
      <c r="M168" s="44">
        <f>SUMIF(Nov!$A:$A,TB!$A168,Nov!$H:$H)</f>
        <v>0</v>
      </c>
      <c r="N168" s="177">
        <f>SUMIF(Dec!$A:$A,TB!$A168,Dec!$H:$H)</f>
        <v>0</v>
      </c>
      <c r="O168" s="191"/>
      <c r="P168" s="191"/>
      <c r="Q168" s="182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D168" s="44">
        <f t="shared" si="137"/>
        <v>0</v>
      </c>
      <c r="AE168" s="44">
        <f t="shared" si="138"/>
        <v>0</v>
      </c>
      <c r="AF168" s="44">
        <f t="shared" si="139"/>
        <v>0</v>
      </c>
      <c r="AG168" s="44">
        <f t="shared" si="140"/>
        <v>0</v>
      </c>
      <c r="AH168" s="44">
        <f t="shared" si="141"/>
        <v>0</v>
      </c>
      <c r="AI168" s="44">
        <f t="shared" si="142"/>
        <v>0</v>
      </c>
      <c r="AJ168" s="44">
        <f t="shared" si="143"/>
        <v>0</v>
      </c>
      <c r="AK168" s="44">
        <f t="shared" si="144"/>
        <v>0</v>
      </c>
      <c r="AL168" s="44">
        <f t="shared" si="145"/>
        <v>0</v>
      </c>
      <c r="AM168" s="44">
        <f t="shared" si="146"/>
        <v>0</v>
      </c>
      <c r="AN168" s="44">
        <f t="shared" si="147"/>
        <v>0</v>
      </c>
      <c r="AO168" s="44">
        <f t="shared" si="148"/>
        <v>0</v>
      </c>
    </row>
    <row r="169" spans="1:41" ht="16.2" customHeight="1">
      <c r="A169" s="20"/>
      <c r="B169" s="14"/>
      <c r="C169" s="44">
        <f>SUMIF(Jan!$A:$A,TB!$A169,Jan!$H:$H)</f>
        <v>0</v>
      </c>
      <c r="D169" s="44">
        <f>SUMIF(Feb!$A:$A,TB!$A169,Feb!$H:$H)</f>
        <v>0</v>
      </c>
      <c r="E169" s="44">
        <f>SUMIF(Mar!$A:$A,TB!$A169,Mar!$H:$H)</f>
        <v>0</v>
      </c>
      <c r="F169" s="44">
        <f>SUMIF(Apr!$A:$A,TB!$A169,Apr!$H:$H)</f>
        <v>0</v>
      </c>
      <c r="G169" s="44">
        <f>SUMIF(May!$A:$A,TB!$A169,May!$H:$H)</f>
        <v>0</v>
      </c>
      <c r="H169" s="44">
        <f>SUMIF(Jun!$A:$A,TB!$A169,Jun!$H:$H)</f>
        <v>0</v>
      </c>
      <c r="I169" s="44">
        <f>SUMIF(Jul!$A:$A,TB!$A169,Jul!$H:$H)</f>
        <v>0</v>
      </c>
      <c r="J169" s="44">
        <f>SUMIF(Aug!$A:$A,TB!$A169,Aug!$H:$H)</f>
        <v>0</v>
      </c>
      <c r="K169" s="44">
        <f>SUMIF(Sep!$A:$A,TB!$A169,Sep!$H:$H)</f>
        <v>0</v>
      </c>
      <c r="L169" s="44">
        <f>SUMIF(Oct!$A:$A,TB!$A169,Oct!$H:$H)</f>
        <v>0</v>
      </c>
      <c r="M169" s="44">
        <f>SUMIF(Nov!$A:$A,TB!$A169,Nov!$H:$H)</f>
        <v>0</v>
      </c>
      <c r="N169" s="177">
        <f>SUMIF(Dec!$A:$A,TB!$A169,Dec!$H:$H)</f>
        <v>0</v>
      </c>
      <c r="O169" s="190"/>
      <c r="P169" s="190"/>
      <c r="Q169" s="182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D169" s="44">
        <f t="shared" si="137"/>
        <v>0</v>
      </c>
      <c r="AE169" s="44">
        <f t="shared" si="138"/>
        <v>0</v>
      </c>
      <c r="AF169" s="44">
        <f t="shared" si="139"/>
        <v>0</v>
      </c>
      <c r="AG169" s="44">
        <f t="shared" si="140"/>
        <v>0</v>
      </c>
      <c r="AH169" s="44">
        <f t="shared" si="141"/>
        <v>0</v>
      </c>
      <c r="AI169" s="44">
        <f t="shared" si="142"/>
        <v>0</v>
      </c>
      <c r="AJ169" s="44">
        <f t="shared" si="143"/>
        <v>0</v>
      </c>
      <c r="AK169" s="44">
        <f t="shared" si="144"/>
        <v>0</v>
      </c>
      <c r="AL169" s="44">
        <f t="shared" si="145"/>
        <v>0</v>
      </c>
      <c r="AM169" s="44">
        <f t="shared" si="146"/>
        <v>0</v>
      </c>
      <c r="AN169" s="44">
        <f t="shared" si="147"/>
        <v>0</v>
      </c>
      <c r="AO169" s="44">
        <f t="shared" si="148"/>
        <v>0</v>
      </c>
    </row>
    <row r="170" spans="1:41" ht="16.2" customHeight="1">
      <c r="A170" s="17" t="s">
        <v>14</v>
      </c>
      <c r="B170" s="18"/>
      <c r="C170" s="19">
        <f t="shared" ref="C170" si="149">ROUND(SUM(C162:C169),2)</f>
        <v>0</v>
      </c>
      <c r="D170" s="19">
        <f t="shared" ref="D170:N170" si="150">ROUND(SUM(D162:D169),2)</f>
        <v>0</v>
      </c>
      <c r="E170" s="19">
        <f t="shared" si="150"/>
        <v>0</v>
      </c>
      <c r="F170" s="19">
        <f t="shared" si="150"/>
        <v>0</v>
      </c>
      <c r="G170" s="19">
        <f t="shared" si="150"/>
        <v>0</v>
      </c>
      <c r="H170" s="19">
        <f>ROUND(SUM(H162:H169),2)</f>
        <v>0</v>
      </c>
      <c r="I170" s="19">
        <f t="shared" si="150"/>
        <v>0</v>
      </c>
      <c r="J170" s="19">
        <f t="shared" si="150"/>
        <v>0</v>
      </c>
      <c r="K170" s="19">
        <f t="shared" si="150"/>
        <v>0</v>
      </c>
      <c r="L170" s="19">
        <f t="shared" si="150"/>
        <v>0</v>
      </c>
      <c r="M170" s="19">
        <f t="shared" si="150"/>
        <v>0</v>
      </c>
      <c r="N170" s="178">
        <f t="shared" si="150"/>
        <v>0</v>
      </c>
      <c r="O170" s="190"/>
      <c r="P170" s="190"/>
      <c r="Q170" s="183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D170" s="19">
        <f t="shared" ref="AD170" si="151">ROUND(SUM(AD162:AD169),2)</f>
        <v>0</v>
      </c>
      <c r="AE170" s="19">
        <f t="shared" ref="AE170:AH170" si="152">ROUND(SUM(AE162:AE169),2)</f>
        <v>0</v>
      </c>
      <c r="AF170" s="19">
        <f t="shared" si="152"/>
        <v>0</v>
      </c>
      <c r="AG170" s="19">
        <f t="shared" si="152"/>
        <v>0</v>
      </c>
      <c r="AH170" s="19">
        <f t="shared" si="152"/>
        <v>0</v>
      </c>
      <c r="AI170" s="19">
        <f>ROUND(SUM(AI162:AI169),2)</f>
        <v>0</v>
      </c>
      <c r="AJ170" s="19">
        <f t="shared" ref="AJ170:AO170" si="153">ROUND(SUM(AJ162:AJ169),2)</f>
        <v>0</v>
      </c>
      <c r="AK170" s="19">
        <f t="shared" si="153"/>
        <v>0</v>
      </c>
      <c r="AL170" s="19">
        <f t="shared" si="153"/>
        <v>0</v>
      </c>
      <c r="AM170" s="19">
        <f t="shared" si="153"/>
        <v>0</v>
      </c>
      <c r="AN170" s="19">
        <f t="shared" si="153"/>
        <v>0</v>
      </c>
      <c r="AO170" s="219">
        <f t="shared" si="153"/>
        <v>0</v>
      </c>
    </row>
    <row r="171" spans="1:41" ht="16.2" customHeight="1">
      <c r="A171" s="13"/>
      <c r="B171" s="14"/>
      <c r="C171" s="44">
        <f>SUMIF(Jan!$A:$A,TB!$A171,Jan!$H:$H)</f>
        <v>0</v>
      </c>
      <c r="D171" s="44">
        <f>SUMIF(Feb!$A:$A,TB!$A171,Feb!$H:$H)</f>
        <v>0</v>
      </c>
      <c r="E171" s="44">
        <f>SUMIF(Mar!$A:$A,TB!$A171,Mar!$H:$H)</f>
        <v>0</v>
      </c>
      <c r="F171" s="44">
        <f>SUMIF(Apr!$A:$A,TB!$A171,Apr!$H:$H)</f>
        <v>0</v>
      </c>
      <c r="G171" s="44">
        <f>SUMIF(May!$A:$A,TB!$A171,May!$H:$H)</f>
        <v>0</v>
      </c>
      <c r="H171" s="44">
        <f>SUMIF(Jun!$A:$A,TB!$A171,Jun!$H:$H)</f>
        <v>0</v>
      </c>
      <c r="I171" s="44">
        <f>SUMIF(Jul!$A:$A,TB!$A171,Jul!$H:$H)</f>
        <v>0</v>
      </c>
      <c r="J171" s="44">
        <f>SUMIF(Aug!$A:$A,TB!$A171,Aug!$H:$H)</f>
        <v>0</v>
      </c>
      <c r="K171" s="44">
        <f>SUMIF(Sep!$A:$A,TB!$A171,Sep!$H:$H)</f>
        <v>0</v>
      </c>
      <c r="L171" s="44">
        <f>SUMIF(Oct!$A:$A,TB!$A171,Oct!$H:$H)</f>
        <v>0</v>
      </c>
      <c r="M171" s="44">
        <f>SUMIF(Nov!$A:$A,TB!$A171,Nov!$H:$H)</f>
        <v>0</v>
      </c>
      <c r="N171" s="177">
        <f>SUMIF(Dec!$A:$A,TB!$A171,Dec!$H:$H)</f>
        <v>0</v>
      </c>
      <c r="O171" s="190"/>
      <c r="P171" s="190"/>
      <c r="Q171" s="182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D171" s="44">
        <f t="shared" ref="AD171:AD173" si="154">ROUND(C171*AD$2,2)</f>
        <v>0</v>
      </c>
      <c r="AE171" s="44">
        <f t="shared" ref="AE171:AE173" si="155">ROUND(D171*AE$2,2)</f>
        <v>0</v>
      </c>
      <c r="AF171" s="44">
        <f t="shared" ref="AF171:AF173" si="156">ROUND(E171*AF$2,2)</f>
        <v>0</v>
      </c>
      <c r="AG171" s="44">
        <f t="shared" ref="AG171:AG173" si="157">ROUND(F171*AG$2,2)</f>
        <v>0</v>
      </c>
      <c r="AH171" s="44">
        <f t="shared" ref="AH171:AH173" si="158">ROUND(G171*AH$2,2)</f>
        <v>0</v>
      </c>
      <c r="AI171" s="44">
        <f t="shared" ref="AI171:AI173" si="159">ROUND(H171*AI$2,2)</f>
        <v>0</v>
      </c>
      <c r="AJ171" s="44">
        <f t="shared" ref="AJ171:AJ173" si="160">ROUND(I171*AJ$2,2)</f>
        <v>0</v>
      </c>
      <c r="AK171" s="44">
        <f t="shared" ref="AK171:AK173" si="161">ROUND(J171*AK$2,2)</f>
        <v>0</v>
      </c>
      <c r="AL171" s="44">
        <f t="shared" ref="AL171:AL173" si="162">ROUND(K171*AL$2,2)</f>
        <v>0</v>
      </c>
      <c r="AM171" s="44">
        <f t="shared" ref="AM171:AM173" si="163">ROUND(L171*AM$2,2)</f>
        <v>0</v>
      </c>
      <c r="AN171" s="44">
        <f t="shared" ref="AN171:AN173" si="164">ROUND(M171*AN$2,2)</f>
        <v>0</v>
      </c>
      <c r="AO171" s="44">
        <f t="shared" ref="AO171:AO173" si="165">ROUND(N171*AO$2,2)</f>
        <v>0</v>
      </c>
    </row>
    <row r="172" spans="1:41" ht="16.2" customHeight="1">
      <c r="A172" s="13"/>
      <c r="B172" s="14"/>
      <c r="C172" s="44">
        <f>SUMIF(Jan!$A:$A,TB!$A172,Jan!$H:$H)</f>
        <v>0</v>
      </c>
      <c r="D172" s="44">
        <f>SUMIF(Feb!$A:$A,TB!$A172,Feb!$H:$H)</f>
        <v>0</v>
      </c>
      <c r="E172" s="44">
        <f>SUMIF(Mar!$A:$A,TB!$A172,Mar!$H:$H)</f>
        <v>0</v>
      </c>
      <c r="F172" s="44">
        <f>SUMIF(Apr!$A:$A,TB!$A172,Apr!$H:$H)</f>
        <v>0</v>
      </c>
      <c r="G172" s="44">
        <f>SUMIF(May!$A:$A,TB!$A172,May!$H:$H)</f>
        <v>0</v>
      </c>
      <c r="H172" s="44">
        <f>SUMIF(Jun!$A:$A,TB!$A172,Jun!$H:$H)</f>
        <v>0</v>
      </c>
      <c r="I172" s="44">
        <f>SUMIF(Jul!$A:$A,TB!$A172,Jul!$H:$H)</f>
        <v>0</v>
      </c>
      <c r="J172" s="44">
        <f>SUMIF(Aug!$A:$A,TB!$A172,Aug!$H:$H)</f>
        <v>0</v>
      </c>
      <c r="K172" s="44">
        <f>SUMIF(Sep!$A:$A,TB!$A172,Sep!$H:$H)</f>
        <v>0</v>
      </c>
      <c r="L172" s="44">
        <f>SUMIF(Oct!$A:$A,TB!$A172,Oct!$H:$H)</f>
        <v>0</v>
      </c>
      <c r="M172" s="44">
        <f>SUMIF(Nov!$A:$A,TB!$A172,Nov!$H:$H)</f>
        <v>0</v>
      </c>
      <c r="N172" s="177">
        <f>SUMIF(Dec!$A:$A,TB!$A172,Dec!$H:$H)</f>
        <v>0</v>
      </c>
      <c r="O172" s="191"/>
      <c r="P172" s="191"/>
      <c r="Q172" s="182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D172" s="44">
        <f t="shared" si="154"/>
        <v>0</v>
      </c>
      <c r="AE172" s="44">
        <f t="shared" si="155"/>
        <v>0</v>
      </c>
      <c r="AF172" s="44">
        <f t="shared" si="156"/>
        <v>0</v>
      </c>
      <c r="AG172" s="44">
        <f t="shared" si="157"/>
        <v>0</v>
      </c>
      <c r="AH172" s="44">
        <f t="shared" si="158"/>
        <v>0</v>
      </c>
      <c r="AI172" s="44">
        <f t="shared" si="159"/>
        <v>0</v>
      </c>
      <c r="AJ172" s="44">
        <f t="shared" si="160"/>
        <v>0</v>
      </c>
      <c r="AK172" s="44">
        <f t="shared" si="161"/>
        <v>0</v>
      </c>
      <c r="AL172" s="44">
        <f t="shared" si="162"/>
        <v>0</v>
      </c>
      <c r="AM172" s="44">
        <f t="shared" si="163"/>
        <v>0</v>
      </c>
      <c r="AN172" s="44">
        <f t="shared" si="164"/>
        <v>0</v>
      </c>
      <c r="AO172" s="44">
        <f t="shared" si="165"/>
        <v>0</v>
      </c>
    </row>
    <row r="173" spans="1:41" ht="16.2" customHeight="1">
      <c r="A173" s="13"/>
      <c r="B173" s="14"/>
      <c r="C173" s="44">
        <f>SUMIF(Jan!$A:$A,TB!$A173,Jan!$H:$H)</f>
        <v>0</v>
      </c>
      <c r="D173" s="44">
        <f>SUMIF(Feb!$A:$A,TB!$A173,Feb!$H:$H)</f>
        <v>0</v>
      </c>
      <c r="E173" s="44">
        <f>SUMIF(Mar!$A:$A,TB!$A173,Mar!$H:$H)</f>
        <v>0</v>
      </c>
      <c r="F173" s="44">
        <f>SUMIF(Apr!$A:$A,TB!$A173,Apr!$H:$H)</f>
        <v>0</v>
      </c>
      <c r="G173" s="44">
        <f>SUMIF(May!$A:$A,TB!$A173,May!$H:$H)</f>
        <v>0</v>
      </c>
      <c r="H173" s="44">
        <f>SUMIF(Jun!$A:$A,TB!$A173,Jun!$H:$H)</f>
        <v>0</v>
      </c>
      <c r="I173" s="44">
        <f>SUMIF(Jul!$A:$A,TB!$A173,Jul!$H:$H)</f>
        <v>0</v>
      </c>
      <c r="J173" s="44">
        <f>SUMIF(Aug!$A:$A,TB!$A173,Aug!$H:$H)</f>
        <v>0</v>
      </c>
      <c r="K173" s="44">
        <f>SUMIF(Sep!$A:$A,TB!$A173,Sep!$H:$H)</f>
        <v>0</v>
      </c>
      <c r="L173" s="44">
        <f>SUMIF(Oct!$A:$A,TB!$A173,Oct!$H:$H)</f>
        <v>0</v>
      </c>
      <c r="M173" s="44">
        <f>SUMIF(Nov!$A:$A,TB!$A173,Nov!$H:$H)</f>
        <v>0</v>
      </c>
      <c r="N173" s="177">
        <f>SUMIF(Dec!$A:$A,TB!$A173,Dec!$H:$H)</f>
        <v>0</v>
      </c>
      <c r="O173" s="190"/>
      <c r="P173" s="190"/>
      <c r="Q173" s="182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D173" s="44">
        <f t="shared" si="154"/>
        <v>0</v>
      </c>
      <c r="AE173" s="44">
        <f t="shared" si="155"/>
        <v>0</v>
      </c>
      <c r="AF173" s="44">
        <f t="shared" si="156"/>
        <v>0</v>
      </c>
      <c r="AG173" s="44">
        <f t="shared" si="157"/>
        <v>0</v>
      </c>
      <c r="AH173" s="44">
        <f t="shared" si="158"/>
        <v>0</v>
      </c>
      <c r="AI173" s="44">
        <f t="shared" si="159"/>
        <v>0</v>
      </c>
      <c r="AJ173" s="44">
        <f t="shared" si="160"/>
        <v>0</v>
      </c>
      <c r="AK173" s="44">
        <f t="shared" si="161"/>
        <v>0</v>
      </c>
      <c r="AL173" s="44">
        <f t="shared" si="162"/>
        <v>0</v>
      </c>
      <c r="AM173" s="44">
        <f t="shared" si="163"/>
        <v>0</v>
      </c>
      <c r="AN173" s="44">
        <f t="shared" si="164"/>
        <v>0</v>
      </c>
      <c r="AO173" s="44">
        <f t="shared" si="165"/>
        <v>0</v>
      </c>
    </row>
    <row r="174" spans="1:41" ht="16.2" customHeight="1">
      <c r="A174" s="17" t="s">
        <v>17</v>
      </c>
      <c r="B174" s="18"/>
      <c r="C174" s="19">
        <f t="shared" ref="C174" si="166">ROUND(SUM(C171:C173),2)</f>
        <v>0</v>
      </c>
      <c r="D174" s="19">
        <f t="shared" ref="D174:N174" si="167">ROUND(SUM(D171:D173),2)</f>
        <v>0</v>
      </c>
      <c r="E174" s="19">
        <f t="shared" si="167"/>
        <v>0</v>
      </c>
      <c r="F174" s="19">
        <f t="shared" si="167"/>
        <v>0</v>
      </c>
      <c r="G174" s="19">
        <f t="shared" si="167"/>
        <v>0</v>
      </c>
      <c r="H174" s="19">
        <f t="shared" si="167"/>
        <v>0</v>
      </c>
      <c r="I174" s="19">
        <f t="shared" si="167"/>
        <v>0</v>
      </c>
      <c r="J174" s="19">
        <f t="shared" si="167"/>
        <v>0</v>
      </c>
      <c r="K174" s="19">
        <f t="shared" si="167"/>
        <v>0</v>
      </c>
      <c r="L174" s="19">
        <f t="shared" si="167"/>
        <v>0</v>
      </c>
      <c r="M174" s="19">
        <f t="shared" si="167"/>
        <v>0</v>
      </c>
      <c r="N174" s="178">
        <f t="shared" si="167"/>
        <v>0</v>
      </c>
      <c r="O174" s="190"/>
      <c r="P174" s="190"/>
      <c r="Q174" s="183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D174" s="19">
        <f t="shared" ref="AD174" si="168">ROUND(SUM(AD171:AD173),2)</f>
        <v>0</v>
      </c>
      <c r="AE174" s="19">
        <f t="shared" ref="AE174:AO174" si="169">ROUND(SUM(AE171:AE173),2)</f>
        <v>0</v>
      </c>
      <c r="AF174" s="19">
        <f t="shared" si="169"/>
        <v>0</v>
      </c>
      <c r="AG174" s="19">
        <f t="shared" si="169"/>
        <v>0</v>
      </c>
      <c r="AH174" s="19">
        <f t="shared" si="169"/>
        <v>0</v>
      </c>
      <c r="AI174" s="19">
        <f t="shared" si="169"/>
        <v>0</v>
      </c>
      <c r="AJ174" s="19">
        <f t="shared" si="169"/>
        <v>0</v>
      </c>
      <c r="AK174" s="19">
        <f t="shared" si="169"/>
        <v>0</v>
      </c>
      <c r="AL174" s="19">
        <f t="shared" si="169"/>
        <v>0</v>
      </c>
      <c r="AM174" s="19">
        <f t="shared" si="169"/>
        <v>0</v>
      </c>
      <c r="AN174" s="19">
        <f t="shared" si="169"/>
        <v>0</v>
      </c>
      <c r="AO174" s="219">
        <f t="shared" si="169"/>
        <v>0</v>
      </c>
    </row>
    <row r="175" spans="1:41" ht="16.2" customHeight="1">
      <c r="A175" s="13"/>
      <c r="B175" s="14"/>
      <c r="C175" s="44">
        <f>SUMIF(Jan!$A:$A,TB!$A175,Jan!$H:$H)</f>
        <v>0</v>
      </c>
      <c r="D175" s="44">
        <f>SUMIF(Feb!$A:$A,TB!$A175,Feb!$H:$H)</f>
        <v>0</v>
      </c>
      <c r="E175" s="44">
        <f>SUMIF(Mar!$A:$A,TB!$A175,Mar!$H:$H)</f>
        <v>0</v>
      </c>
      <c r="F175" s="44">
        <f>SUMIF(Apr!$A:$A,TB!$A175,Apr!$H:$H)</f>
        <v>0</v>
      </c>
      <c r="G175" s="44">
        <f>SUMIF(May!$A:$A,TB!$A175,May!$H:$H)</f>
        <v>0</v>
      </c>
      <c r="H175" s="44">
        <f>SUMIF(Jun!$A:$A,TB!$A175,Jun!$H:$H)</f>
        <v>0</v>
      </c>
      <c r="I175" s="44">
        <f>SUMIF(Jul!$A:$A,TB!$A175,Jul!$H:$H)</f>
        <v>0</v>
      </c>
      <c r="J175" s="44">
        <f>SUMIF(Aug!$A:$A,TB!$A175,Aug!$H:$H)</f>
        <v>0</v>
      </c>
      <c r="K175" s="44">
        <f>SUMIF(Sep!$A:$A,TB!$A175,Sep!$H:$H)</f>
        <v>0</v>
      </c>
      <c r="L175" s="44">
        <f>SUMIF(Oct!$A:$A,TB!$A175,Oct!$H:$H)</f>
        <v>0</v>
      </c>
      <c r="M175" s="44">
        <f>SUMIF(Nov!$A:$A,TB!$A175,Nov!$H:$H)</f>
        <v>0</v>
      </c>
      <c r="N175" s="177">
        <f>SUMIF(Dec!$A:$A,TB!$A175,Dec!$H:$H)</f>
        <v>0</v>
      </c>
      <c r="O175" s="191"/>
      <c r="P175" s="191"/>
      <c r="Q175" s="182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D175" s="44">
        <f t="shared" ref="AD175:AD177" si="170">ROUND(C175*AD$2,2)</f>
        <v>0</v>
      </c>
      <c r="AE175" s="44">
        <f t="shared" ref="AE175:AE177" si="171">ROUND(D175*AE$2,2)</f>
        <v>0</v>
      </c>
      <c r="AF175" s="44">
        <f t="shared" ref="AF175:AF177" si="172">ROUND(E175*AF$2,2)</f>
        <v>0</v>
      </c>
      <c r="AG175" s="44">
        <f t="shared" ref="AG175:AG177" si="173">ROUND(F175*AG$2,2)</f>
        <v>0</v>
      </c>
      <c r="AH175" s="44">
        <f t="shared" ref="AH175:AH177" si="174">ROUND(G175*AH$2,2)</f>
        <v>0</v>
      </c>
      <c r="AI175" s="44">
        <f t="shared" ref="AI175:AI177" si="175">ROUND(H175*AI$2,2)</f>
        <v>0</v>
      </c>
      <c r="AJ175" s="44">
        <f t="shared" ref="AJ175:AJ177" si="176">ROUND(I175*AJ$2,2)</f>
        <v>0</v>
      </c>
      <c r="AK175" s="44">
        <f t="shared" ref="AK175:AK177" si="177">ROUND(J175*AK$2,2)</f>
        <v>0</v>
      </c>
      <c r="AL175" s="44">
        <f t="shared" ref="AL175:AL177" si="178">ROUND(K175*AL$2,2)</f>
        <v>0</v>
      </c>
      <c r="AM175" s="44">
        <f t="shared" ref="AM175:AM177" si="179">ROUND(L175*AM$2,2)</f>
        <v>0</v>
      </c>
      <c r="AN175" s="44">
        <f t="shared" ref="AN175:AN177" si="180">ROUND(M175*AN$2,2)</f>
        <v>0</v>
      </c>
      <c r="AO175" s="44">
        <f t="shared" ref="AO175:AO177" si="181">ROUND(N175*AO$2,2)</f>
        <v>0</v>
      </c>
    </row>
    <row r="176" spans="1:41" ht="16.2" customHeight="1">
      <c r="A176" s="13"/>
      <c r="B176" s="14"/>
      <c r="C176" s="44">
        <f>SUMIF(Jan!$A:$A,TB!$A176,Jan!$H:$H)</f>
        <v>0</v>
      </c>
      <c r="D176" s="44">
        <f>SUMIF(Feb!$A:$A,TB!$A176,Feb!$H:$H)</f>
        <v>0</v>
      </c>
      <c r="E176" s="44">
        <f>SUMIF(Mar!$A:$A,TB!$A176,Mar!$H:$H)</f>
        <v>0</v>
      </c>
      <c r="F176" s="44">
        <f>SUMIF(Apr!$A:$A,TB!$A176,Apr!$H:$H)</f>
        <v>0</v>
      </c>
      <c r="G176" s="44">
        <f>SUMIF(May!$A:$A,TB!$A176,May!$H:$H)</f>
        <v>0</v>
      </c>
      <c r="H176" s="44">
        <f>SUMIF(Jun!$A:$A,TB!$A176,Jun!$H:$H)</f>
        <v>0</v>
      </c>
      <c r="I176" s="44">
        <f>SUMIF(Jul!$A:$A,TB!$A176,Jul!$H:$H)</f>
        <v>0</v>
      </c>
      <c r="J176" s="44">
        <f>SUMIF(Aug!$A:$A,TB!$A176,Aug!$H:$H)</f>
        <v>0</v>
      </c>
      <c r="K176" s="44">
        <f>SUMIF(Sep!$A:$A,TB!$A176,Sep!$H:$H)</f>
        <v>0</v>
      </c>
      <c r="L176" s="44">
        <f>SUMIF(Oct!$A:$A,TB!$A176,Oct!$H:$H)</f>
        <v>0</v>
      </c>
      <c r="M176" s="44">
        <f>SUMIF(Nov!$A:$A,TB!$A176,Nov!$H:$H)</f>
        <v>0</v>
      </c>
      <c r="N176" s="177">
        <f>SUMIF(Dec!$A:$A,TB!$A176,Dec!$H:$H)</f>
        <v>0</v>
      </c>
      <c r="O176" s="191"/>
      <c r="P176" s="191"/>
      <c r="Q176" s="182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D176" s="44">
        <f t="shared" si="170"/>
        <v>0</v>
      </c>
      <c r="AE176" s="44">
        <f t="shared" si="171"/>
        <v>0</v>
      </c>
      <c r="AF176" s="44">
        <f t="shared" si="172"/>
        <v>0</v>
      </c>
      <c r="AG176" s="44">
        <f t="shared" si="173"/>
        <v>0</v>
      </c>
      <c r="AH176" s="44">
        <f t="shared" si="174"/>
        <v>0</v>
      </c>
      <c r="AI176" s="44">
        <f t="shared" si="175"/>
        <v>0</v>
      </c>
      <c r="AJ176" s="44">
        <f t="shared" si="176"/>
        <v>0</v>
      </c>
      <c r="AK176" s="44">
        <f t="shared" si="177"/>
        <v>0</v>
      </c>
      <c r="AL176" s="44">
        <f t="shared" si="178"/>
        <v>0</v>
      </c>
      <c r="AM176" s="44">
        <f t="shared" si="179"/>
        <v>0</v>
      </c>
      <c r="AN176" s="44">
        <f t="shared" si="180"/>
        <v>0</v>
      </c>
      <c r="AO176" s="44">
        <f t="shared" si="181"/>
        <v>0</v>
      </c>
    </row>
    <row r="177" spans="1:41" ht="16.2" customHeight="1">
      <c r="A177" s="13"/>
      <c r="B177" s="14"/>
      <c r="C177" s="45">
        <f>SUMIF(Jan!$A:$A,TB!$A177,Jan!$H:$H)</f>
        <v>0</v>
      </c>
      <c r="D177" s="45">
        <f>SUMIF(Feb!$A:$A,TB!$A177,Feb!$H:$H)</f>
        <v>0</v>
      </c>
      <c r="E177" s="45">
        <f>SUMIF(Mar!$A:$A,TB!$A177,Mar!$H:$H)</f>
        <v>0</v>
      </c>
      <c r="F177" s="45">
        <f>SUMIF(Apr!$A:$A,TB!$A177,Apr!$H:$H)</f>
        <v>0</v>
      </c>
      <c r="G177" s="45">
        <f>SUMIF(May!$A:$A,TB!$A177,May!$H:$H)</f>
        <v>0</v>
      </c>
      <c r="H177" s="45">
        <f>SUMIF(Jun!$A:$A,TB!$A177,Jun!$H:$H)</f>
        <v>0</v>
      </c>
      <c r="I177" s="45">
        <f>SUMIF(Jul!$A:$A,TB!$A177,Jul!$H:$H)</f>
        <v>0</v>
      </c>
      <c r="J177" s="45">
        <f>SUMIF(Aug!$A:$A,TB!$A177,Aug!$H:$H)</f>
        <v>0</v>
      </c>
      <c r="K177" s="45">
        <f>SUMIF(Sep!$A:$A,TB!$A177,Sep!$H:$H)</f>
        <v>0</v>
      </c>
      <c r="L177" s="45">
        <f>SUMIF(Oct!$A:$A,TB!$A177,Oct!$H:$H)</f>
        <v>0</v>
      </c>
      <c r="M177" s="45">
        <f>SUMIF(Nov!$A:$A,TB!$A177,Nov!$H:$H)</f>
        <v>0</v>
      </c>
      <c r="N177" s="179">
        <f>SUMIF(Dec!$A:$A,TB!$A177,Dec!$H:$H)</f>
        <v>0</v>
      </c>
      <c r="O177" s="191"/>
      <c r="P177" s="191"/>
      <c r="Q177" s="184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0</v>
      </c>
      <c r="AA177" s="45">
        <v>0</v>
      </c>
      <c r="AB177" s="45">
        <v>0</v>
      </c>
      <c r="AD177" s="45">
        <f t="shared" si="170"/>
        <v>0</v>
      </c>
      <c r="AE177" s="45">
        <f t="shared" si="171"/>
        <v>0</v>
      </c>
      <c r="AF177" s="45">
        <f t="shared" si="172"/>
        <v>0</v>
      </c>
      <c r="AG177" s="45">
        <f t="shared" si="173"/>
        <v>0</v>
      </c>
      <c r="AH177" s="45">
        <f t="shared" si="174"/>
        <v>0</v>
      </c>
      <c r="AI177" s="45">
        <f t="shared" si="175"/>
        <v>0</v>
      </c>
      <c r="AJ177" s="45">
        <f t="shared" si="176"/>
        <v>0</v>
      </c>
      <c r="AK177" s="45">
        <f t="shared" si="177"/>
        <v>0</v>
      </c>
      <c r="AL177" s="45">
        <f t="shared" si="178"/>
        <v>0</v>
      </c>
      <c r="AM177" s="45">
        <f t="shared" si="179"/>
        <v>0</v>
      </c>
      <c r="AN177" s="45">
        <f t="shared" si="180"/>
        <v>0</v>
      </c>
      <c r="AO177" s="45">
        <f t="shared" si="181"/>
        <v>0</v>
      </c>
    </row>
    <row r="178" spans="1:41" ht="16.2" customHeight="1">
      <c r="A178" s="17" t="s">
        <v>18</v>
      </c>
      <c r="B178" s="18"/>
      <c r="C178" s="19">
        <f t="shared" ref="C178" si="182">ROUND(SUM(C175:C177),2)</f>
        <v>0</v>
      </c>
      <c r="D178" s="19">
        <f t="shared" ref="D178:N178" si="183">ROUND(SUM(D175:D177),2)</f>
        <v>0</v>
      </c>
      <c r="E178" s="19">
        <f t="shared" si="183"/>
        <v>0</v>
      </c>
      <c r="F178" s="19">
        <f t="shared" si="183"/>
        <v>0</v>
      </c>
      <c r="G178" s="19">
        <f t="shared" si="183"/>
        <v>0</v>
      </c>
      <c r="H178" s="19">
        <f t="shared" si="183"/>
        <v>0</v>
      </c>
      <c r="I178" s="19">
        <f t="shared" si="183"/>
        <v>0</v>
      </c>
      <c r="J178" s="19">
        <f t="shared" si="183"/>
        <v>0</v>
      </c>
      <c r="K178" s="19">
        <f t="shared" si="183"/>
        <v>0</v>
      </c>
      <c r="L178" s="19">
        <f t="shared" si="183"/>
        <v>0</v>
      </c>
      <c r="M178" s="19">
        <f t="shared" si="183"/>
        <v>0</v>
      </c>
      <c r="N178" s="178">
        <f t="shared" si="183"/>
        <v>0</v>
      </c>
      <c r="O178" s="191"/>
      <c r="P178" s="191"/>
      <c r="Q178" s="183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D178" s="19">
        <f t="shared" ref="AD178" si="184">ROUND(SUM(AD175:AD177),2)</f>
        <v>0</v>
      </c>
      <c r="AE178" s="19">
        <f t="shared" ref="AE178:AO178" si="185">ROUND(SUM(AE175:AE177),2)</f>
        <v>0</v>
      </c>
      <c r="AF178" s="19">
        <f t="shared" si="185"/>
        <v>0</v>
      </c>
      <c r="AG178" s="19">
        <f t="shared" si="185"/>
        <v>0</v>
      </c>
      <c r="AH178" s="19">
        <f t="shared" si="185"/>
        <v>0</v>
      </c>
      <c r="AI178" s="19">
        <f t="shared" si="185"/>
        <v>0</v>
      </c>
      <c r="AJ178" s="19">
        <f t="shared" si="185"/>
        <v>0</v>
      </c>
      <c r="AK178" s="19">
        <f t="shared" si="185"/>
        <v>0</v>
      </c>
      <c r="AL178" s="19">
        <f t="shared" si="185"/>
        <v>0</v>
      </c>
      <c r="AM178" s="19">
        <f t="shared" si="185"/>
        <v>0</v>
      </c>
      <c r="AN178" s="19">
        <f t="shared" si="185"/>
        <v>0</v>
      </c>
      <c r="AO178" s="219">
        <f t="shared" si="185"/>
        <v>0</v>
      </c>
    </row>
    <row r="179" spans="1:41" ht="16.2" customHeight="1">
      <c r="A179" s="20"/>
      <c r="B179" s="14"/>
      <c r="C179" s="45">
        <f>SUMIF(Jan!$A:$A,TB!$A179,Jan!$H:$H)</f>
        <v>0</v>
      </c>
      <c r="D179" s="45">
        <f>SUMIF(Feb!$A:$A,TB!$A179,Feb!$H:$H)</f>
        <v>0</v>
      </c>
      <c r="E179" s="45">
        <f>SUMIF(Mar!$A:$A,TB!$A179,Mar!$H:$H)</f>
        <v>0</v>
      </c>
      <c r="F179" s="45">
        <f>SUMIF(Apr!$A:$A,TB!$A179,Apr!$H:$H)</f>
        <v>0</v>
      </c>
      <c r="G179" s="45">
        <f>SUMIF(May!$A:$A,TB!$A179,May!$H:$H)</f>
        <v>0</v>
      </c>
      <c r="H179" s="45">
        <f>SUMIF(Jun!$A:$A,TB!$A179,Jun!$H:$H)</f>
        <v>0</v>
      </c>
      <c r="I179" s="45">
        <f>SUMIF(Jul!$A:$A,TB!$A179,Jul!$H:$H)</f>
        <v>0</v>
      </c>
      <c r="J179" s="45">
        <f>SUMIF(Aug!$A:$A,TB!$A179,Aug!$H:$H)</f>
        <v>0</v>
      </c>
      <c r="K179" s="45">
        <f>SUMIF(Sep!$A:$A,TB!$A179,Sep!$H:$H)</f>
        <v>0</v>
      </c>
      <c r="L179" s="45">
        <f>SUMIF(Oct!$A:$A,TB!$A179,Oct!$H:$H)</f>
        <v>0</v>
      </c>
      <c r="M179" s="45">
        <f>SUMIF(Nov!$A:$A,TB!$A179,Nov!$H:$H)</f>
        <v>0</v>
      </c>
      <c r="N179" s="179">
        <f>SUMIF(Dec!$A:$A,TB!$A179,Dec!$H:$H)</f>
        <v>0</v>
      </c>
      <c r="O179" s="191"/>
      <c r="P179" s="191"/>
      <c r="Q179" s="184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D179" s="45">
        <f t="shared" ref="AD179:AD182" si="186">ROUND(C179*AD$2,2)</f>
        <v>0</v>
      </c>
      <c r="AE179" s="45">
        <f t="shared" ref="AE179:AE182" si="187">ROUND(D179*AE$2,2)</f>
        <v>0</v>
      </c>
      <c r="AF179" s="45">
        <f t="shared" ref="AF179:AF182" si="188">ROUND(E179*AF$2,2)</f>
        <v>0</v>
      </c>
      <c r="AG179" s="45">
        <f t="shared" ref="AG179:AG182" si="189">ROUND(F179*AG$2,2)</f>
        <v>0</v>
      </c>
      <c r="AH179" s="45">
        <f t="shared" ref="AH179:AH182" si="190">ROUND(G179*AH$2,2)</f>
        <v>0</v>
      </c>
      <c r="AI179" s="45">
        <f t="shared" ref="AI179:AI182" si="191">ROUND(H179*AI$2,2)</f>
        <v>0</v>
      </c>
      <c r="AJ179" s="45">
        <f t="shared" ref="AJ179:AJ182" si="192">ROUND(I179*AJ$2,2)</f>
        <v>0</v>
      </c>
      <c r="AK179" s="45">
        <f t="shared" ref="AK179:AK182" si="193">ROUND(J179*AK$2,2)</f>
        <v>0</v>
      </c>
      <c r="AL179" s="45">
        <f t="shared" ref="AL179:AL182" si="194">ROUND(K179*AL$2,2)</f>
        <v>0</v>
      </c>
      <c r="AM179" s="45">
        <f t="shared" ref="AM179:AM182" si="195">ROUND(L179*AM$2,2)</f>
        <v>0</v>
      </c>
      <c r="AN179" s="45">
        <f t="shared" ref="AN179:AN182" si="196">ROUND(M179*AN$2,2)</f>
        <v>0</v>
      </c>
      <c r="AO179" s="45">
        <f t="shared" ref="AO179:AO182" si="197">ROUND(N179*AO$2,2)</f>
        <v>0</v>
      </c>
    </row>
    <row r="180" spans="1:41" ht="16.2" customHeight="1">
      <c r="A180" s="20">
        <v>12001</v>
      </c>
      <c r="B180" s="14" t="s">
        <v>224</v>
      </c>
      <c r="C180" s="44">
        <f>SUMIF(Jan!$A:$A,TB!$A180,Jan!$H:$H)</f>
        <v>0</v>
      </c>
      <c r="D180" s="44">
        <f>SUMIF(Feb!$A:$A,TB!$A180,Feb!$H:$H)</f>
        <v>0</v>
      </c>
      <c r="E180" s="44">
        <f>SUMIF(Mar!$A:$A,TB!$A180,Mar!$H:$H)</f>
        <v>0</v>
      </c>
      <c r="F180" s="44">
        <f>SUMIF(Apr!$A:$A,TB!$A180,Apr!$H:$H)</f>
        <v>0</v>
      </c>
      <c r="G180" s="44">
        <f>SUMIF(May!$A:$A,TB!$A180,May!$H:$H)</f>
        <v>0</v>
      </c>
      <c r="H180" s="44">
        <f>SUMIF(Jun!$A:$A,TB!$A180,Jun!$H:$H)</f>
        <v>0</v>
      </c>
      <c r="I180" s="44">
        <f>SUMIF(Jul!$A:$A,TB!$A180,Jul!$H:$H)</f>
        <v>0</v>
      </c>
      <c r="J180" s="44">
        <f>SUMIF(Aug!$A:$A,TB!$A180,Aug!$H:$H)</f>
        <v>0</v>
      </c>
      <c r="K180" s="44">
        <f>SUMIF(Sep!$A:$A,TB!$A180,Sep!$H:$H)</f>
        <v>0</v>
      </c>
      <c r="L180" s="44">
        <f>SUMIF(Oct!$A:$A,TB!$A180,Oct!$H:$H)</f>
        <v>0</v>
      </c>
      <c r="M180" s="44">
        <f>SUMIF(Nov!$A:$A,TB!$A180,Nov!$H:$H)</f>
        <v>0</v>
      </c>
      <c r="N180" s="177">
        <f>SUMIF(Dec!$A:$A,TB!$A180,Dec!$H:$H)</f>
        <v>0</v>
      </c>
      <c r="O180" s="191"/>
      <c r="P180" s="191"/>
      <c r="Q180" s="182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D180" s="44">
        <f t="shared" si="186"/>
        <v>0</v>
      </c>
      <c r="AE180" s="44">
        <f t="shared" si="187"/>
        <v>0</v>
      </c>
      <c r="AF180" s="44">
        <f t="shared" si="188"/>
        <v>0</v>
      </c>
      <c r="AG180" s="44">
        <f t="shared" si="189"/>
        <v>0</v>
      </c>
      <c r="AH180" s="44">
        <f t="shared" si="190"/>
        <v>0</v>
      </c>
      <c r="AI180" s="44">
        <f t="shared" si="191"/>
        <v>0</v>
      </c>
      <c r="AJ180" s="44">
        <f t="shared" si="192"/>
        <v>0</v>
      </c>
      <c r="AK180" s="44">
        <f t="shared" si="193"/>
        <v>0</v>
      </c>
      <c r="AL180" s="44">
        <f t="shared" si="194"/>
        <v>0</v>
      </c>
      <c r="AM180" s="44">
        <f t="shared" si="195"/>
        <v>0</v>
      </c>
      <c r="AN180" s="44">
        <f t="shared" si="196"/>
        <v>0</v>
      </c>
      <c r="AO180" s="44">
        <f t="shared" si="197"/>
        <v>0</v>
      </c>
    </row>
    <row r="181" spans="1:41" ht="16.2" customHeight="1">
      <c r="A181" s="20"/>
      <c r="B181" s="14"/>
      <c r="C181" s="45">
        <f>SUMIF(Jan!$A:$A,TB!$A181,Jan!$H:$H)</f>
        <v>0</v>
      </c>
      <c r="D181" s="45">
        <f>SUMIF(Feb!$A:$A,TB!$A181,Feb!$H:$H)</f>
        <v>0</v>
      </c>
      <c r="E181" s="45">
        <f>SUMIF(Mar!$A:$A,TB!$A181,Mar!$H:$H)</f>
        <v>0</v>
      </c>
      <c r="F181" s="45">
        <f>SUMIF(Apr!$A:$A,TB!$A181,Apr!$H:$H)</f>
        <v>0</v>
      </c>
      <c r="G181" s="45">
        <f>SUMIF(May!$A:$A,TB!$A181,May!$H:$H)</f>
        <v>0</v>
      </c>
      <c r="H181" s="45">
        <f>SUMIF(Jun!$A:$A,TB!$A181,Jun!$H:$H)</f>
        <v>0</v>
      </c>
      <c r="I181" s="45">
        <f>SUMIF(Jul!$A:$A,TB!$A181,Jul!$H:$H)</f>
        <v>0</v>
      </c>
      <c r="J181" s="45">
        <f>SUMIF(Aug!$A:$A,TB!$A181,Aug!$H:$H)</f>
        <v>0</v>
      </c>
      <c r="K181" s="45">
        <f>SUMIF(Sep!$A:$A,TB!$A181,Sep!$H:$H)</f>
        <v>0</v>
      </c>
      <c r="L181" s="45">
        <f>SUMIF(Oct!$A:$A,TB!$A181,Oct!$H:$H)</f>
        <v>0</v>
      </c>
      <c r="M181" s="45">
        <f>SUMIF(Nov!$A:$A,TB!$A181,Nov!$H:$H)</f>
        <v>0</v>
      </c>
      <c r="N181" s="179">
        <f>SUMIF(Dec!$A:$A,TB!$A181,Dec!$H:$H)</f>
        <v>0</v>
      </c>
      <c r="O181" s="191"/>
      <c r="P181" s="191"/>
      <c r="Q181" s="184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D181" s="45">
        <f t="shared" si="186"/>
        <v>0</v>
      </c>
      <c r="AE181" s="45">
        <f t="shared" si="187"/>
        <v>0</v>
      </c>
      <c r="AF181" s="45">
        <f t="shared" si="188"/>
        <v>0</v>
      </c>
      <c r="AG181" s="45">
        <f t="shared" si="189"/>
        <v>0</v>
      </c>
      <c r="AH181" s="45">
        <f t="shared" si="190"/>
        <v>0</v>
      </c>
      <c r="AI181" s="45">
        <f t="shared" si="191"/>
        <v>0</v>
      </c>
      <c r="AJ181" s="45">
        <f t="shared" si="192"/>
        <v>0</v>
      </c>
      <c r="AK181" s="45">
        <f t="shared" si="193"/>
        <v>0</v>
      </c>
      <c r="AL181" s="45">
        <f t="shared" si="194"/>
        <v>0</v>
      </c>
      <c r="AM181" s="45">
        <f t="shared" si="195"/>
        <v>0</v>
      </c>
      <c r="AN181" s="45">
        <f t="shared" si="196"/>
        <v>0</v>
      </c>
      <c r="AO181" s="45">
        <f t="shared" si="197"/>
        <v>0</v>
      </c>
    </row>
    <row r="182" spans="1:41" ht="16.2" customHeight="1">
      <c r="A182" s="13"/>
      <c r="B182" s="14"/>
      <c r="C182" s="45">
        <f>SUMIF(Jan!$A:$A,TB!$A182,Jan!$H:$H)</f>
        <v>0</v>
      </c>
      <c r="D182" s="45">
        <f>SUMIF(Feb!$A:$A,TB!$A182,Feb!$H:$H)</f>
        <v>0</v>
      </c>
      <c r="E182" s="45">
        <f>SUMIF(Mar!$A:$A,TB!$A182,Mar!$H:$H)</f>
        <v>0</v>
      </c>
      <c r="F182" s="45">
        <f>SUMIF(Apr!$A:$A,TB!$A182,Apr!$H:$H)</f>
        <v>0</v>
      </c>
      <c r="G182" s="45">
        <f>SUMIF(May!$A:$A,TB!$A182,May!$H:$H)</f>
        <v>0</v>
      </c>
      <c r="H182" s="45">
        <f>SUMIF(Jun!$A:$A,TB!$A182,Jun!$H:$H)</f>
        <v>0</v>
      </c>
      <c r="I182" s="45">
        <f>SUMIF(Jul!$A:$A,TB!$A182,Jul!$H:$H)</f>
        <v>0</v>
      </c>
      <c r="J182" s="45">
        <f>SUMIF(Aug!$A:$A,TB!$A182,Aug!$H:$H)</f>
        <v>0</v>
      </c>
      <c r="K182" s="45">
        <f>SUMIF(Sep!$A:$A,TB!$A182,Sep!$H:$H)</f>
        <v>0</v>
      </c>
      <c r="L182" s="45">
        <f>SUMIF(Oct!$A:$A,TB!$A182,Oct!$H:$H)</f>
        <v>0</v>
      </c>
      <c r="M182" s="45">
        <f>SUMIF(Nov!$A:$A,TB!$A182,Nov!$H:$H)</f>
        <v>0</v>
      </c>
      <c r="N182" s="179">
        <f>SUMIF(Dec!$A:$A,TB!$A182,Dec!$H:$H)</f>
        <v>0</v>
      </c>
      <c r="O182" s="191"/>
      <c r="P182" s="191"/>
      <c r="Q182" s="184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D182" s="45">
        <f t="shared" si="186"/>
        <v>0</v>
      </c>
      <c r="AE182" s="45">
        <f t="shared" si="187"/>
        <v>0</v>
      </c>
      <c r="AF182" s="45">
        <f t="shared" si="188"/>
        <v>0</v>
      </c>
      <c r="AG182" s="45">
        <f t="shared" si="189"/>
        <v>0</v>
      </c>
      <c r="AH182" s="45">
        <f t="shared" si="190"/>
        <v>0</v>
      </c>
      <c r="AI182" s="45">
        <f t="shared" si="191"/>
        <v>0</v>
      </c>
      <c r="AJ182" s="45">
        <f t="shared" si="192"/>
        <v>0</v>
      </c>
      <c r="AK182" s="45">
        <f t="shared" si="193"/>
        <v>0</v>
      </c>
      <c r="AL182" s="45">
        <f t="shared" si="194"/>
        <v>0</v>
      </c>
      <c r="AM182" s="45">
        <f t="shared" si="195"/>
        <v>0</v>
      </c>
      <c r="AN182" s="45">
        <f t="shared" si="196"/>
        <v>0</v>
      </c>
      <c r="AO182" s="45">
        <f t="shared" si="197"/>
        <v>0</v>
      </c>
    </row>
    <row r="183" spans="1:41" ht="16.2" customHeight="1">
      <c r="A183" s="23" t="s">
        <v>19</v>
      </c>
      <c r="B183" s="18"/>
      <c r="C183" s="19">
        <f t="shared" ref="C183" si="198">ROUND(SUM(C179:C182),2)</f>
        <v>0</v>
      </c>
      <c r="D183" s="19">
        <f t="shared" ref="D183:N183" si="199">ROUND(SUM(D179:D182),2)</f>
        <v>0</v>
      </c>
      <c r="E183" s="19">
        <f t="shared" si="199"/>
        <v>0</v>
      </c>
      <c r="F183" s="19">
        <f t="shared" si="199"/>
        <v>0</v>
      </c>
      <c r="G183" s="19">
        <f t="shared" si="199"/>
        <v>0</v>
      </c>
      <c r="H183" s="19">
        <f t="shared" si="199"/>
        <v>0</v>
      </c>
      <c r="I183" s="19">
        <f t="shared" si="199"/>
        <v>0</v>
      </c>
      <c r="J183" s="19">
        <f t="shared" si="199"/>
        <v>0</v>
      </c>
      <c r="K183" s="19">
        <f t="shared" si="199"/>
        <v>0</v>
      </c>
      <c r="L183" s="19">
        <f t="shared" si="199"/>
        <v>0</v>
      </c>
      <c r="M183" s="19">
        <f t="shared" si="199"/>
        <v>0</v>
      </c>
      <c r="N183" s="178">
        <f t="shared" si="199"/>
        <v>0</v>
      </c>
      <c r="O183" s="191"/>
      <c r="P183" s="191"/>
      <c r="Q183" s="183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D183" s="19">
        <f t="shared" ref="AD183" si="200">ROUND(SUM(AD179:AD182),2)</f>
        <v>0</v>
      </c>
      <c r="AE183" s="19">
        <f t="shared" ref="AE183:AO183" si="201">ROUND(SUM(AE179:AE182),2)</f>
        <v>0</v>
      </c>
      <c r="AF183" s="19">
        <f t="shared" si="201"/>
        <v>0</v>
      </c>
      <c r="AG183" s="19">
        <f t="shared" si="201"/>
        <v>0</v>
      </c>
      <c r="AH183" s="19">
        <f t="shared" si="201"/>
        <v>0</v>
      </c>
      <c r="AI183" s="19">
        <f t="shared" si="201"/>
        <v>0</v>
      </c>
      <c r="AJ183" s="19">
        <f t="shared" si="201"/>
        <v>0</v>
      </c>
      <c r="AK183" s="19">
        <f t="shared" si="201"/>
        <v>0</v>
      </c>
      <c r="AL183" s="19">
        <f t="shared" si="201"/>
        <v>0</v>
      </c>
      <c r="AM183" s="19">
        <f t="shared" si="201"/>
        <v>0</v>
      </c>
      <c r="AN183" s="19">
        <f t="shared" si="201"/>
        <v>0</v>
      </c>
      <c r="AO183" s="219">
        <f t="shared" si="201"/>
        <v>0</v>
      </c>
    </row>
    <row r="184" spans="1:41" ht="16.2" customHeight="1">
      <c r="A184" s="20"/>
      <c r="B184" s="14"/>
      <c r="C184" s="45">
        <f>SUMIF(Jan!$A:$A,TB!$A184,Jan!$H:$H)</f>
        <v>0</v>
      </c>
      <c r="D184" s="45">
        <f>SUMIF(Feb!$A:$A,TB!$A184,Feb!$H:$H)</f>
        <v>0</v>
      </c>
      <c r="E184" s="45">
        <f>SUMIF(Mar!$A:$A,TB!$A184,Mar!$H:$H)</f>
        <v>0</v>
      </c>
      <c r="F184" s="45">
        <f>SUMIF(Apr!$A:$A,TB!$A184,Apr!$H:$H)</f>
        <v>0</v>
      </c>
      <c r="G184" s="45">
        <f>SUMIF(May!$A:$A,TB!$A184,May!$H:$H)</f>
        <v>0</v>
      </c>
      <c r="H184" s="45">
        <f>SUMIF(Jun!$A:$A,TB!$A184,Jun!$H:$H)</f>
        <v>0</v>
      </c>
      <c r="I184" s="45">
        <f>SUMIF(Jul!$A:$A,TB!$A184,Jul!$H:$H)</f>
        <v>0</v>
      </c>
      <c r="J184" s="45">
        <f>SUMIF(Aug!$A:$A,TB!$A184,Aug!$H:$H)</f>
        <v>0</v>
      </c>
      <c r="K184" s="45">
        <f>SUMIF(Sep!$A:$A,TB!$A184,Sep!$H:$H)</f>
        <v>0</v>
      </c>
      <c r="L184" s="45">
        <f>SUMIF(Oct!$A:$A,TB!$A184,Oct!$H:$H)</f>
        <v>0</v>
      </c>
      <c r="M184" s="45">
        <f>SUMIF(Nov!$A:$A,TB!$A184,Nov!$H:$H)</f>
        <v>0</v>
      </c>
      <c r="N184" s="179">
        <f>SUMIF(Dec!$A:$A,TB!$A184,Dec!$H:$H)</f>
        <v>0</v>
      </c>
      <c r="O184" s="191"/>
      <c r="P184" s="191"/>
      <c r="Q184" s="184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D184" s="45">
        <f t="shared" ref="AD184:AD186" si="202">ROUND(C184*AD$2,2)</f>
        <v>0</v>
      </c>
      <c r="AE184" s="45">
        <f t="shared" ref="AE184:AE186" si="203">ROUND(D184*AE$2,2)</f>
        <v>0</v>
      </c>
      <c r="AF184" s="45">
        <f t="shared" ref="AF184:AF186" si="204">ROUND(E184*AF$2,2)</f>
        <v>0</v>
      </c>
      <c r="AG184" s="45">
        <f t="shared" ref="AG184:AG186" si="205">ROUND(F184*AG$2,2)</f>
        <v>0</v>
      </c>
      <c r="AH184" s="45">
        <f t="shared" ref="AH184:AH186" si="206">ROUND(G184*AH$2,2)</f>
        <v>0</v>
      </c>
      <c r="AI184" s="45">
        <f t="shared" ref="AI184:AI186" si="207">ROUND(H184*AI$2,2)</f>
        <v>0</v>
      </c>
      <c r="AJ184" s="45">
        <f t="shared" ref="AJ184:AJ186" si="208">ROUND(I184*AJ$2,2)</f>
        <v>0</v>
      </c>
      <c r="AK184" s="45">
        <f t="shared" ref="AK184:AK186" si="209">ROUND(J184*AK$2,2)</f>
        <v>0</v>
      </c>
      <c r="AL184" s="45">
        <f t="shared" ref="AL184:AL186" si="210">ROUND(K184*AL$2,2)</f>
        <v>0</v>
      </c>
      <c r="AM184" s="45">
        <f t="shared" ref="AM184:AM186" si="211">ROUND(L184*AM$2,2)</f>
        <v>0</v>
      </c>
      <c r="AN184" s="45">
        <f t="shared" ref="AN184:AN186" si="212">ROUND(M184*AN$2,2)</f>
        <v>0</v>
      </c>
      <c r="AO184" s="45">
        <f t="shared" ref="AO184:AO186" si="213">ROUND(N184*AO$2,2)</f>
        <v>0</v>
      </c>
    </row>
    <row r="185" spans="1:41" ht="16.2" customHeight="1">
      <c r="A185" s="13">
        <v>12002</v>
      </c>
      <c r="B185" s="21" t="s">
        <v>225</v>
      </c>
      <c r="C185" s="44">
        <f>SUMIF(Jan!$A:$A,TB!$A185,Jan!$H:$H)</f>
        <v>0</v>
      </c>
      <c r="D185" s="44">
        <f>SUMIF(Feb!$A:$A,TB!$A185,Feb!$H:$H)</f>
        <v>0</v>
      </c>
      <c r="E185" s="44">
        <f>SUMIF(Mar!$A:$A,TB!$A185,Mar!$H:$H)</f>
        <v>0</v>
      </c>
      <c r="F185" s="44">
        <f>SUMIF(Apr!$A:$A,TB!$A185,Apr!$H:$H)</f>
        <v>0</v>
      </c>
      <c r="G185" s="44">
        <f>SUMIF(May!$A:$A,TB!$A185,May!$H:$H)</f>
        <v>0</v>
      </c>
      <c r="H185" s="44">
        <f>SUMIF(Jun!$A:$A,TB!$A185,Jun!$H:$H)</f>
        <v>0</v>
      </c>
      <c r="I185" s="44">
        <f>SUMIF(Jul!$A:$A,TB!$A185,Jul!$H:$H)</f>
        <v>0</v>
      </c>
      <c r="J185" s="44">
        <f>SUMIF(Aug!$A:$A,TB!$A185,Aug!$H:$H)</f>
        <v>0</v>
      </c>
      <c r="K185" s="44">
        <f>SUMIF(Sep!$A:$A,TB!$A185,Sep!$H:$H)</f>
        <v>0</v>
      </c>
      <c r="L185" s="44">
        <f>SUMIF(Oct!$A:$A,TB!$A185,Oct!$H:$H)</f>
        <v>0</v>
      </c>
      <c r="M185" s="44">
        <f>SUMIF(Nov!$A:$A,TB!$A185,Nov!$H:$H)</f>
        <v>0</v>
      </c>
      <c r="N185" s="177">
        <f>SUMIF(Dec!$A:$A,TB!$A185,Dec!$H:$H)</f>
        <v>0</v>
      </c>
      <c r="O185" s="191"/>
      <c r="P185" s="191"/>
      <c r="Q185" s="182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D185" s="44">
        <f t="shared" si="202"/>
        <v>0</v>
      </c>
      <c r="AE185" s="44">
        <f t="shared" si="203"/>
        <v>0</v>
      </c>
      <c r="AF185" s="44">
        <f t="shared" si="204"/>
        <v>0</v>
      </c>
      <c r="AG185" s="44">
        <f t="shared" si="205"/>
        <v>0</v>
      </c>
      <c r="AH185" s="44">
        <f t="shared" si="206"/>
        <v>0</v>
      </c>
      <c r="AI185" s="44">
        <f t="shared" si="207"/>
        <v>0</v>
      </c>
      <c r="AJ185" s="44">
        <f t="shared" si="208"/>
        <v>0</v>
      </c>
      <c r="AK185" s="44">
        <f t="shared" si="209"/>
        <v>0</v>
      </c>
      <c r="AL185" s="44">
        <f t="shared" si="210"/>
        <v>0</v>
      </c>
      <c r="AM185" s="44">
        <f t="shared" si="211"/>
        <v>0</v>
      </c>
      <c r="AN185" s="44">
        <f t="shared" si="212"/>
        <v>0</v>
      </c>
      <c r="AO185" s="44">
        <f t="shared" si="213"/>
        <v>0</v>
      </c>
    </row>
    <row r="186" spans="1:41" ht="16.2" customHeight="1">
      <c r="A186" s="13"/>
      <c r="B186" s="14"/>
      <c r="C186" s="45">
        <f>SUMIF(Jan!$A:$A,TB!$A186,Jan!$H:$H)</f>
        <v>0</v>
      </c>
      <c r="D186" s="45">
        <f>SUMIF(Feb!$A:$A,TB!$A186,Feb!$H:$H)</f>
        <v>0</v>
      </c>
      <c r="E186" s="45">
        <f>SUMIF(Mar!$A:$A,TB!$A186,Mar!$H:$H)</f>
        <v>0</v>
      </c>
      <c r="F186" s="45">
        <f>SUMIF(Apr!$A:$A,TB!$A186,Apr!$H:$H)</f>
        <v>0</v>
      </c>
      <c r="G186" s="45">
        <f>SUMIF(May!$A:$A,TB!$A186,May!$H:$H)</f>
        <v>0</v>
      </c>
      <c r="H186" s="45">
        <f>SUMIF(Jun!$A:$A,TB!$A186,Jun!$H:$H)</f>
        <v>0</v>
      </c>
      <c r="I186" s="45">
        <f>SUMIF(Jul!$A:$A,TB!$A186,Jul!$H:$H)</f>
        <v>0</v>
      </c>
      <c r="J186" s="45">
        <f>SUMIF(Aug!$A:$A,TB!$A186,Aug!$H:$H)</f>
        <v>0</v>
      </c>
      <c r="K186" s="45">
        <f>SUMIF(Sep!$A:$A,TB!$A186,Sep!$H:$H)</f>
        <v>0</v>
      </c>
      <c r="L186" s="45">
        <f>SUMIF(Oct!$A:$A,TB!$A186,Oct!$H:$H)</f>
        <v>0</v>
      </c>
      <c r="M186" s="45">
        <f>SUMIF(Nov!$A:$A,TB!$A186,Nov!$H:$H)</f>
        <v>0</v>
      </c>
      <c r="N186" s="179">
        <f>SUMIF(Dec!$A:$A,TB!$A186,Dec!$H:$H)</f>
        <v>0</v>
      </c>
      <c r="O186" s="191"/>
      <c r="P186" s="191"/>
      <c r="Q186" s="184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D186" s="45">
        <f t="shared" si="202"/>
        <v>0</v>
      </c>
      <c r="AE186" s="45">
        <f t="shared" si="203"/>
        <v>0</v>
      </c>
      <c r="AF186" s="45">
        <f t="shared" si="204"/>
        <v>0</v>
      </c>
      <c r="AG186" s="45">
        <f t="shared" si="205"/>
        <v>0</v>
      </c>
      <c r="AH186" s="45">
        <f t="shared" si="206"/>
        <v>0</v>
      </c>
      <c r="AI186" s="45">
        <f t="shared" si="207"/>
        <v>0</v>
      </c>
      <c r="AJ186" s="45">
        <f t="shared" si="208"/>
        <v>0</v>
      </c>
      <c r="AK186" s="45">
        <f t="shared" si="209"/>
        <v>0</v>
      </c>
      <c r="AL186" s="45">
        <f t="shared" si="210"/>
        <v>0</v>
      </c>
      <c r="AM186" s="45">
        <f t="shared" si="211"/>
        <v>0</v>
      </c>
      <c r="AN186" s="45">
        <f t="shared" si="212"/>
        <v>0</v>
      </c>
      <c r="AO186" s="45">
        <f t="shared" si="213"/>
        <v>0</v>
      </c>
    </row>
    <row r="187" spans="1:41" ht="16.2" customHeight="1">
      <c r="A187" s="23" t="s">
        <v>20</v>
      </c>
      <c r="B187" s="18"/>
      <c r="C187" s="19">
        <f t="shared" ref="C187" si="214">ROUND(SUM(C184:C186),2)</f>
        <v>0</v>
      </c>
      <c r="D187" s="19">
        <f t="shared" ref="D187:N187" si="215">ROUND(SUM(D184:D186),2)</f>
        <v>0</v>
      </c>
      <c r="E187" s="19">
        <f t="shared" si="215"/>
        <v>0</v>
      </c>
      <c r="F187" s="19">
        <f t="shared" si="215"/>
        <v>0</v>
      </c>
      <c r="G187" s="19">
        <f t="shared" si="215"/>
        <v>0</v>
      </c>
      <c r="H187" s="19">
        <f t="shared" si="215"/>
        <v>0</v>
      </c>
      <c r="I187" s="19">
        <f t="shared" si="215"/>
        <v>0</v>
      </c>
      <c r="J187" s="19">
        <f t="shared" si="215"/>
        <v>0</v>
      </c>
      <c r="K187" s="19">
        <f t="shared" si="215"/>
        <v>0</v>
      </c>
      <c r="L187" s="19">
        <f t="shared" si="215"/>
        <v>0</v>
      </c>
      <c r="M187" s="19">
        <f t="shared" si="215"/>
        <v>0</v>
      </c>
      <c r="N187" s="178">
        <f t="shared" si="215"/>
        <v>0</v>
      </c>
      <c r="O187" s="191"/>
      <c r="P187" s="191"/>
      <c r="Q187" s="183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D187" s="19">
        <f t="shared" ref="AD187" si="216">ROUND(SUM(AD184:AD186),2)</f>
        <v>0</v>
      </c>
      <c r="AE187" s="19">
        <f t="shared" ref="AE187:AO187" si="217">ROUND(SUM(AE184:AE186),2)</f>
        <v>0</v>
      </c>
      <c r="AF187" s="19">
        <f t="shared" si="217"/>
        <v>0</v>
      </c>
      <c r="AG187" s="19">
        <f t="shared" si="217"/>
        <v>0</v>
      </c>
      <c r="AH187" s="19">
        <f t="shared" si="217"/>
        <v>0</v>
      </c>
      <c r="AI187" s="19">
        <f t="shared" si="217"/>
        <v>0</v>
      </c>
      <c r="AJ187" s="19">
        <f t="shared" si="217"/>
        <v>0</v>
      </c>
      <c r="AK187" s="19">
        <f t="shared" si="217"/>
        <v>0</v>
      </c>
      <c r="AL187" s="19">
        <f t="shared" si="217"/>
        <v>0</v>
      </c>
      <c r="AM187" s="19">
        <f t="shared" si="217"/>
        <v>0</v>
      </c>
      <c r="AN187" s="19">
        <f t="shared" si="217"/>
        <v>0</v>
      </c>
      <c r="AO187" s="219">
        <f t="shared" si="217"/>
        <v>0</v>
      </c>
    </row>
    <row r="188" spans="1:41" ht="16.2" customHeight="1">
      <c r="A188" s="13"/>
      <c r="B188" s="21"/>
      <c r="C188" s="45">
        <f>SUMIF(Jan!$A:$A,TB!$A188,Jan!$H:$H)</f>
        <v>0</v>
      </c>
      <c r="D188" s="45">
        <f>SUMIF(Feb!$A:$A,TB!$A188,Feb!$H:$H)</f>
        <v>0</v>
      </c>
      <c r="E188" s="45">
        <f>SUMIF(Mar!$A:$A,TB!$A188,Mar!$H:$H)</f>
        <v>0</v>
      </c>
      <c r="F188" s="45">
        <f>SUMIF(Apr!$A:$A,TB!$A188,Apr!$H:$H)</f>
        <v>0</v>
      </c>
      <c r="G188" s="45">
        <f>SUMIF(May!$A:$A,TB!$A188,May!$H:$H)</f>
        <v>0</v>
      </c>
      <c r="H188" s="45">
        <f>SUMIF(Jun!$A:$A,TB!$A188,Jun!$H:$H)</f>
        <v>0</v>
      </c>
      <c r="I188" s="45">
        <f>SUMIF(Jul!$A:$A,TB!$A188,Jul!$H:$H)</f>
        <v>0</v>
      </c>
      <c r="J188" s="45">
        <f>SUMIF(Aug!$A:$A,TB!$A188,Aug!$H:$H)</f>
        <v>0</v>
      </c>
      <c r="K188" s="45">
        <f>SUMIF(Sep!$A:$A,TB!$A188,Sep!$H:$H)</f>
        <v>0</v>
      </c>
      <c r="L188" s="45">
        <f>SUMIF(Oct!$A:$A,TB!$A188,Oct!$H:$H)</f>
        <v>0</v>
      </c>
      <c r="M188" s="45">
        <f>SUMIF(Nov!$A:$A,TB!$A188,Nov!$H:$H)</f>
        <v>0</v>
      </c>
      <c r="N188" s="179">
        <f>SUMIF(Dec!$A:$A,TB!$A188,Dec!$H:$H)</f>
        <v>0</v>
      </c>
      <c r="O188" s="191"/>
      <c r="P188" s="191"/>
      <c r="Q188" s="184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D188" s="45">
        <f t="shared" ref="AD188:AD190" si="218">ROUND(C188*AD$2,2)</f>
        <v>0</v>
      </c>
      <c r="AE188" s="45">
        <f t="shared" ref="AE188:AE190" si="219">ROUND(D188*AE$2,2)</f>
        <v>0</v>
      </c>
      <c r="AF188" s="45">
        <f t="shared" ref="AF188:AF190" si="220">ROUND(E188*AF$2,2)</f>
        <v>0</v>
      </c>
      <c r="AG188" s="45">
        <f t="shared" ref="AG188:AG190" si="221">ROUND(F188*AG$2,2)</f>
        <v>0</v>
      </c>
      <c r="AH188" s="45">
        <f t="shared" ref="AH188:AH190" si="222">ROUND(G188*AH$2,2)</f>
        <v>0</v>
      </c>
      <c r="AI188" s="45">
        <f t="shared" ref="AI188:AI190" si="223">ROUND(H188*AI$2,2)</f>
        <v>0</v>
      </c>
      <c r="AJ188" s="45">
        <f t="shared" ref="AJ188:AJ190" si="224">ROUND(I188*AJ$2,2)</f>
        <v>0</v>
      </c>
      <c r="AK188" s="45">
        <f t="shared" ref="AK188:AK190" si="225">ROUND(J188*AK$2,2)</f>
        <v>0</v>
      </c>
      <c r="AL188" s="45">
        <f t="shared" ref="AL188:AL190" si="226">ROUND(K188*AL$2,2)</f>
        <v>0</v>
      </c>
      <c r="AM188" s="45">
        <f t="shared" ref="AM188:AM190" si="227">ROUND(L188*AM$2,2)</f>
        <v>0</v>
      </c>
      <c r="AN188" s="45">
        <f t="shared" ref="AN188:AN190" si="228">ROUND(M188*AN$2,2)</f>
        <v>0</v>
      </c>
      <c r="AO188" s="45">
        <f t="shared" ref="AO188:AO190" si="229">ROUND(N188*AO$2,2)</f>
        <v>0</v>
      </c>
    </row>
    <row r="189" spans="1:41" ht="16.2" customHeight="1">
      <c r="A189" s="13">
        <v>12003</v>
      </c>
      <c r="B189" s="21" t="s">
        <v>226</v>
      </c>
      <c r="C189" s="44">
        <f>SUMIF(Jan!$A:$A,TB!$A189,Jan!$H:$H)</f>
        <v>0</v>
      </c>
      <c r="D189" s="44">
        <f>SUMIF(Feb!$A:$A,TB!$A189,Feb!$H:$H)</f>
        <v>0</v>
      </c>
      <c r="E189" s="44">
        <f>SUMIF(Mar!$A:$A,TB!$A189,Mar!$H:$H)</f>
        <v>0</v>
      </c>
      <c r="F189" s="44">
        <f>SUMIF(Apr!$A:$A,TB!$A189,Apr!$H:$H)</f>
        <v>0</v>
      </c>
      <c r="G189" s="44">
        <f>SUMIF(May!$A:$A,TB!$A189,May!$H:$H)</f>
        <v>0</v>
      </c>
      <c r="H189" s="44">
        <f>SUMIF(Jun!$A:$A,TB!$A189,Jun!$H:$H)</f>
        <v>0</v>
      </c>
      <c r="I189" s="44">
        <f>SUMIF(Jul!$A:$A,TB!$A189,Jul!$H:$H)</f>
        <v>0</v>
      </c>
      <c r="J189" s="44">
        <f>SUMIF(Aug!$A:$A,TB!$A189,Aug!$H:$H)</f>
        <v>0</v>
      </c>
      <c r="K189" s="44">
        <f>SUMIF(Sep!$A:$A,TB!$A189,Sep!$H:$H)</f>
        <v>0</v>
      </c>
      <c r="L189" s="44">
        <f>SUMIF(Oct!$A:$A,TB!$A189,Oct!$H:$H)</f>
        <v>0</v>
      </c>
      <c r="M189" s="44">
        <f>SUMIF(Nov!$A:$A,TB!$A189,Nov!$H:$H)</f>
        <v>0</v>
      </c>
      <c r="N189" s="177">
        <f>SUMIF(Dec!$A:$A,TB!$A189,Dec!$H:$H)</f>
        <v>0</v>
      </c>
      <c r="O189" s="191"/>
      <c r="P189" s="191"/>
      <c r="Q189" s="182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D189" s="44">
        <f t="shared" si="218"/>
        <v>0</v>
      </c>
      <c r="AE189" s="44">
        <f t="shared" si="219"/>
        <v>0</v>
      </c>
      <c r="AF189" s="44">
        <f t="shared" si="220"/>
        <v>0</v>
      </c>
      <c r="AG189" s="44">
        <f t="shared" si="221"/>
        <v>0</v>
      </c>
      <c r="AH189" s="44">
        <f t="shared" si="222"/>
        <v>0</v>
      </c>
      <c r="AI189" s="44">
        <f t="shared" si="223"/>
        <v>0</v>
      </c>
      <c r="AJ189" s="44">
        <f t="shared" si="224"/>
        <v>0</v>
      </c>
      <c r="AK189" s="44">
        <f t="shared" si="225"/>
        <v>0</v>
      </c>
      <c r="AL189" s="44">
        <f t="shared" si="226"/>
        <v>0</v>
      </c>
      <c r="AM189" s="44">
        <f t="shared" si="227"/>
        <v>0</v>
      </c>
      <c r="AN189" s="44">
        <f t="shared" si="228"/>
        <v>0</v>
      </c>
      <c r="AO189" s="44">
        <f t="shared" si="229"/>
        <v>0</v>
      </c>
    </row>
    <row r="190" spans="1:41" ht="16.2" customHeight="1">
      <c r="A190" s="13"/>
      <c r="B190" s="21"/>
      <c r="C190" s="45">
        <f>SUMIF(Jan!$A:$A,TB!$A190,Jan!$H:$H)</f>
        <v>0</v>
      </c>
      <c r="D190" s="45">
        <f>SUMIF(Feb!$A:$A,TB!$A190,Feb!$H:$H)</f>
        <v>0</v>
      </c>
      <c r="E190" s="45">
        <f>SUMIF(Mar!$A:$A,TB!$A190,Mar!$H:$H)</f>
        <v>0</v>
      </c>
      <c r="F190" s="45">
        <f>SUMIF(Apr!$A:$A,TB!$A190,Apr!$H:$H)</f>
        <v>0</v>
      </c>
      <c r="G190" s="45">
        <f>SUMIF(May!$A:$A,TB!$A190,May!$H:$H)</f>
        <v>0</v>
      </c>
      <c r="H190" s="45">
        <f>SUMIF(Jun!$A:$A,TB!$A190,Jun!$H:$H)</f>
        <v>0</v>
      </c>
      <c r="I190" s="45">
        <f>SUMIF(Jul!$A:$A,TB!$A190,Jul!$H:$H)</f>
        <v>0</v>
      </c>
      <c r="J190" s="45">
        <f>SUMIF(Aug!$A:$A,TB!$A190,Aug!$H:$H)</f>
        <v>0</v>
      </c>
      <c r="K190" s="45">
        <f>SUMIF(Sep!$A:$A,TB!$A190,Sep!$H:$H)</f>
        <v>0</v>
      </c>
      <c r="L190" s="45">
        <f>SUMIF(Oct!$A:$A,TB!$A190,Oct!$H:$H)</f>
        <v>0</v>
      </c>
      <c r="M190" s="45">
        <f>SUMIF(Nov!$A:$A,TB!$A190,Nov!$H:$H)</f>
        <v>0</v>
      </c>
      <c r="N190" s="179">
        <f>SUMIF(Dec!$A:$A,TB!$A190,Dec!$H:$H)</f>
        <v>0</v>
      </c>
      <c r="O190" s="191"/>
      <c r="P190" s="191"/>
      <c r="Q190" s="184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D190" s="45">
        <f t="shared" si="218"/>
        <v>0</v>
      </c>
      <c r="AE190" s="45">
        <f t="shared" si="219"/>
        <v>0</v>
      </c>
      <c r="AF190" s="45">
        <f t="shared" si="220"/>
        <v>0</v>
      </c>
      <c r="AG190" s="45">
        <f t="shared" si="221"/>
        <v>0</v>
      </c>
      <c r="AH190" s="45">
        <f t="shared" si="222"/>
        <v>0</v>
      </c>
      <c r="AI190" s="45">
        <f t="shared" si="223"/>
        <v>0</v>
      </c>
      <c r="AJ190" s="45">
        <f t="shared" si="224"/>
        <v>0</v>
      </c>
      <c r="AK190" s="45">
        <f t="shared" si="225"/>
        <v>0</v>
      </c>
      <c r="AL190" s="45">
        <f t="shared" si="226"/>
        <v>0</v>
      </c>
      <c r="AM190" s="45">
        <f t="shared" si="227"/>
        <v>0</v>
      </c>
      <c r="AN190" s="45">
        <f t="shared" si="228"/>
        <v>0</v>
      </c>
      <c r="AO190" s="45">
        <f t="shared" si="229"/>
        <v>0</v>
      </c>
    </row>
    <row r="191" spans="1:41" ht="16.2" customHeight="1">
      <c r="A191" s="23" t="s">
        <v>21</v>
      </c>
      <c r="B191" s="18"/>
      <c r="C191" s="19">
        <f t="shared" ref="C191" si="230">ROUND(SUM(C188:C190),2)</f>
        <v>0</v>
      </c>
      <c r="D191" s="19">
        <f t="shared" ref="D191:N191" si="231">ROUND(SUM(D188:D190),2)</f>
        <v>0</v>
      </c>
      <c r="E191" s="19">
        <f t="shared" si="231"/>
        <v>0</v>
      </c>
      <c r="F191" s="19">
        <f t="shared" si="231"/>
        <v>0</v>
      </c>
      <c r="G191" s="19">
        <f t="shared" si="231"/>
        <v>0</v>
      </c>
      <c r="H191" s="19">
        <f t="shared" si="231"/>
        <v>0</v>
      </c>
      <c r="I191" s="19">
        <f t="shared" si="231"/>
        <v>0</v>
      </c>
      <c r="J191" s="19">
        <f t="shared" si="231"/>
        <v>0</v>
      </c>
      <c r="K191" s="19">
        <f t="shared" si="231"/>
        <v>0</v>
      </c>
      <c r="L191" s="19">
        <f t="shared" si="231"/>
        <v>0</v>
      </c>
      <c r="M191" s="19">
        <f t="shared" si="231"/>
        <v>0</v>
      </c>
      <c r="N191" s="178">
        <f t="shared" si="231"/>
        <v>0</v>
      </c>
      <c r="O191" s="191"/>
      <c r="P191" s="191"/>
      <c r="Q191" s="183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D191" s="19">
        <f t="shared" ref="AD191" si="232">ROUND(SUM(AD188:AD190),2)</f>
        <v>0</v>
      </c>
      <c r="AE191" s="19">
        <f t="shared" ref="AE191:AO191" si="233">ROUND(SUM(AE188:AE190),2)</f>
        <v>0</v>
      </c>
      <c r="AF191" s="19">
        <f t="shared" si="233"/>
        <v>0</v>
      </c>
      <c r="AG191" s="19">
        <f t="shared" si="233"/>
        <v>0</v>
      </c>
      <c r="AH191" s="19">
        <f t="shared" si="233"/>
        <v>0</v>
      </c>
      <c r="AI191" s="19">
        <f t="shared" si="233"/>
        <v>0</v>
      </c>
      <c r="AJ191" s="19">
        <f t="shared" si="233"/>
        <v>0</v>
      </c>
      <c r="AK191" s="19">
        <f t="shared" si="233"/>
        <v>0</v>
      </c>
      <c r="AL191" s="19">
        <f t="shared" si="233"/>
        <v>0</v>
      </c>
      <c r="AM191" s="19">
        <f t="shared" si="233"/>
        <v>0</v>
      </c>
      <c r="AN191" s="19">
        <f t="shared" si="233"/>
        <v>0</v>
      </c>
      <c r="AO191" s="219">
        <f t="shared" si="233"/>
        <v>0</v>
      </c>
    </row>
    <row r="192" spans="1:41" ht="16.2" customHeight="1">
      <c r="A192" s="20"/>
      <c r="B192" s="14"/>
      <c r="C192" s="45">
        <f>SUMIF(Jan!$A:$A,TB!$A192,Jan!$H:$H)</f>
        <v>0</v>
      </c>
      <c r="D192" s="45">
        <f>SUMIF(Feb!$A:$A,TB!$A192,Feb!$H:$H)</f>
        <v>0</v>
      </c>
      <c r="E192" s="45">
        <f>SUMIF(Mar!$A:$A,TB!$A192,Mar!$H:$H)</f>
        <v>0</v>
      </c>
      <c r="F192" s="45">
        <f>SUMIF(Apr!$A:$A,TB!$A192,Apr!$H:$H)</f>
        <v>0</v>
      </c>
      <c r="G192" s="45">
        <f>SUMIF(May!$A:$A,TB!$A192,May!$H:$H)</f>
        <v>0</v>
      </c>
      <c r="H192" s="45">
        <f>SUMIF(Jun!$A:$A,TB!$A192,Jun!$H:$H)</f>
        <v>0</v>
      </c>
      <c r="I192" s="45">
        <f>SUMIF(Jul!$A:$A,TB!$A192,Jul!$H:$H)</f>
        <v>0</v>
      </c>
      <c r="J192" s="45">
        <f>SUMIF(Aug!$A:$A,TB!$A192,Aug!$H:$H)</f>
        <v>0</v>
      </c>
      <c r="K192" s="45">
        <f>SUMIF(Sep!$A:$A,TB!$A192,Sep!$H:$H)</f>
        <v>0</v>
      </c>
      <c r="L192" s="45">
        <f>SUMIF(Oct!$A:$A,TB!$A192,Oct!$H:$H)</f>
        <v>0</v>
      </c>
      <c r="M192" s="45">
        <f>SUMIF(Nov!$A:$A,TB!$A192,Nov!$H:$H)</f>
        <v>0</v>
      </c>
      <c r="N192" s="179">
        <f>SUMIF(Dec!$A:$A,TB!$A192,Dec!$H:$H)</f>
        <v>0</v>
      </c>
      <c r="O192" s="191"/>
      <c r="P192" s="191"/>
      <c r="Q192" s="184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D192" s="45">
        <f t="shared" ref="AD192:AD194" si="234">ROUND(C192*AD$2,2)</f>
        <v>0</v>
      </c>
      <c r="AE192" s="45">
        <f t="shared" ref="AE192:AE194" si="235">ROUND(D192*AE$2,2)</f>
        <v>0</v>
      </c>
      <c r="AF192" s="45">
        <f t="shared" ref="AF192:AF194" si="236">ROUND(E192*AF$2,2)</f>
        <v>0</v>
      </c>
      <c r="AG192" s="45">
        <f t="shared" ref="AG192:AG194" si="237">ROUND(F192*AG$2,2)</f>
        <v>0</v>
      </c>
      <c r="AH192" s="45">
        <f t="shared" ref="AH192:AH194" si="238">ROUND(G192*AH$2,2)</f>
        <v>0</v>
      </c>
      <c r="AI192" s="45">
        <f t="shared" ref="AI192:AI194" si="239">ROUND(H192*AI$2,2)</f>
        <v>0</v>
      </c>
      <c r="AJ192" s="45">
        <f t="shared" ref="AJ192:AJ194" si="240">ROUND(I192*AJ$2,2)</f>
        <v>0</v>
      </c>
      <c r="AK192" s="45">
        <f t="shared" ref="AK192:AK194" si="241">ROUND(J192*AK$2,2)</f>
        <v>0</v>
      </c>
      <c r="AL192" s="45">
        <f t="shared" ref="AL192:AL194" si="242">ROUND(K192*AL$2,2)</f>
        <v>0</v>
      </c>
      <c r="AM192" s="45">
        <f t="shared" ref="AM192:AM194" si="243">ROUND(L192*AM$2,2)</f>
        <v>0</v>
      </c>
      <c r="AN192" s="45">
        <f t="shared" ref="AN192:AN194" si="244">ROUND(M192*AN$2,2)</f>
        <v>0</v>
      </c>
      <c r="AO192" s="45">
        <f t="shared" ref="AO192:AO194" si="245">ROUND(N192*AO$2,2)</f>
        <v>0</v>
      </c>
    </row>
    <row r="193" spans="1:41" ht="16.2" customHeight="1">
      <c r="A193" s="13"/>
      <c r="B193" s="21"/>
      <c r="C193" s="45">
        <f>SUMIF(Jan!$A:$A,TB!$A193,Jan!$H:$H)</f>
        <v>0</v>
      </c>
      <c r="D193" s="45">
        <f>SUMIF(Feb!$A:$A,TB!$A193,Feb!$H:$H)</f>
        <v>0</v>
      </c>
      <c r="E193" s="45">
        <f>SUMIF(Mar!$A:$A,TB!$A193,Mar!$H:$H)</f>
        <v>0</v>
      </c>
      <c r="F193" s="45">
        <f>SUMIF(Apr!$A:$A,TB!$A193,Apr!$H:$H)</f>
        <v>0</v>
      </c>
      <c r="G193" s="45">
        <f>SUMIF(May!$A:$A,TB!$A193,May!$H:$H)</f>
        <v>0</v>
      </c>
      <c r="H193" s="45">
        <f>SUMIF(Jun!$A:$A,TB!$A193,Jun!$H:$H)</f>
        <v>0</v>
      </c>
      <c r="I193" s="45">
        <f>SUMIF(Jul!$A:$A,TB!$A193,Jul!$H:$H)</f>
        <v>0</v>
      </c>
      <c r="J193" s="45">
        <f>SUMIF(Aug!$A:$A,TB!$A193,Aug!$H:$H)</f>
        <v>0</v>
      </c>
      <c r="K193" s="45">
        <f>SUMIF(Sep!$A:$A,TB!$A193,Sep!$H:$H)</f>
        <v>0</v>
      </c>
      <c r="L193" s="45">
        <f>SUMIF(Oct!$A:$A,TB!$A193,Oct!$H:$H)</f>
        <v>0</v>
      </c>
      <c r="M193" s="45">
        <f>SUMIF(Nov!$A:$A,TB!$A193,Nov!$H:$H)</f>
        <v>0</v>
      </c>
      <c r="N193" s="179">
        <f>SUMIF(Dec!$A:$A,TB!$A193,Dec!$H:$H)</f>
        <v>0</v>
      </c>
      <c r="O193" s="191"/>
      <c r="P193" s="191"/>
      <c r="Q193" s="184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D193" s="45">
        <f t="shared" si="234"/>
        <v>0</v>
      </c>
      <c r="AE193" s="45">
        <f t="shared" si="235"/>
        <v>0</v>
      </c>
      <c r="AF193" s="45">
        <f t="shared" si="236"/>
        <v>0</v>
      </c>
      <c r="AG193" s="45">
        <f t="shared" si="237"/>
        <v>0</v>
      </c>
      <c r="AH193" s="45">
        <f t="shared" si="238"/>
        <v>0</v>
      </c>
      <c r="AI193" s="45">
        <f t="shared" si="239"/>
        <v>0</v>
      </c>
      <c r="AJ193" s="45">
        <f t="shared" si="240"/>
        <v>0</v>
      </c>
      <c r="AK193" s="45">
        <f t="shared" si="241"/>
        <v>0</v>
      </c>
      <c r="AL193" s="45">
        <f t="shared" si="242"/>
        <v>0</v>
      </c>
      <c r="AM193" s="45">
        <f t="shared" si="243"/>
        <v>0</v>
      </c>
      <c r="AN193" s="45">
        <f t="shared" si="244"/>
        <v>0</v>
      </c>
      <c r="AO193" s="45">
        <f t="shared" si="245"/>
        <v>0</v>
      </c>
    </row>
    <row r="194" spans="1:41" ht="16.2" customHeight="1">
      <c r="A194" s="13"/>
      <c r="B194" s="21"/>
      <c r="C194" s="45">
        <f>SUMIF(Jan!$A:$A,TB!$A194,Jan!$H:$H)</f>
        <v>0</v>
      </c>
      <c r="D194" s="45">
        <f>SUMIF(Feb!$A:$A,TB!$A194,Feb!$H:$H)</f>
        <v>0</v>
      </c>
      <c r="E194" s="45">
        <f>SUMIF(Mar!$A:$A,TB!$A194,Mar!$H:$H)</f>
        <v>0</v>
      </c>
      <c r="F194" s="45">
        <f>SUMIF(Apr!$A:$A,TB!$A194,Apr!$H:$H)</f>
        <v>0</v>
      </c>
      <c r="G194" s="45">
        <f>SUMIF(May!$A:$A,TB!$A194,May!$H:$H)</f>
        <v>0</v>
      </c>
      <c r="H194" s="45">
        <f>SUMIF(Jun!$A:$A,TB!$A194,Jun!$H:$H)</f>
        <v>0</v>
      </c>
      <c r="I194" s="45">
        <f>SUMIF(Jul!$A:$A,TB!$A194,Jul!$H:$H)</f>
        <v>0</v>
      </c>
      <c r="J194" s="45">
        <f>SUMIF(Aug!$A:$A,TB!$A194,Aug!$H:$H)</f>
        <v>0</v>
      </c>
      <c r="K194" s="45">
        <f>SUMIF(Sep!$A:$A,TB!$A194,Sep!$H:$H)</f>
        <v>0</v>
      </c>
      <c r="L194" s="45">
        <f>SUMIF(Oct!$A:$A,TB!$A194,Oct!$H:$H)</f>
        <v>0</v>
      </c>
      <c r="M194" s="45">
        <f>SUMIF(Nov!$A:$A,TB!$A194,Nov!$H:$H)</f>
        <v>0</v>
      </c>
      <c r="N194" s="179">
        <f>SUMIF(Dec!$A:$A,TB!$A194,Dec!$H:$H)</f>
        <v>0</v>
      </c>
      <c r="O194" s="191"/>
      <c r="P194" s="191"/>
      <c r="Q194" s="184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D194" s="45">
        <f t="shared" si="234"/>
        <v>0</v>
      </c>
      <c r="AE194" s="45">
        <f t="shared" si="235"/>
        <v>0</v>
      </c>
      <c r="AF194" s="45">
        <f t="shared" si="236"/>
        <v>0</v>
      </c>
      <c r="AG194" s="45">
        <f t="shared" si="237"/>
        <v>0</v>
      </c>
      <c r="AH194" s="45">
        <f t="shared" si="238"/>
        <v>0</v>
      </c>
      <c r="AI194" s="45">
        <f t="shared" si="239"/>
        <v>0</v>
      </c>
      <c r="AJ194" s="45">
        <f t="shared" si="240"/>
        <v>0</v>
      </c>
      <c r="AK194" s="45">
        <f t="shared" si="241"/>
        <v>0</v>
      </c>
      <c r="AL194" s="45">
        <f t="shared" si="242"/>
        <v>0</v>
      </c>
      <c r="AM194" s="45">
        <f t="shared" si="243"/>
        <v>0</v>
      </c>
      <c r="AN194" s="45">
        <f t="shared" si="244"/>
        <v>0</v>
      </c>
      <c r="AO194" s="45">
        <f t="shared" si="245"/>
        <v>0</v>
      </c>
    </row>
    <row r="195" spans="1:41" ht="16.2" customHeight="1">
      <c r="A195" s="23" t="s">
        <v>22</v>
      </c>
      <c r="B195" s="18"/>
      <c r="C195" s="19">
        <f t="shared" ref="C195" si="246">ROUND(SUM(C192:C194),2)</f>
        <v>0</v>
      </c>
      <c r="D195" s="19">
        <f t="shared" ref="D195:N195" si="247">ROUND(SUM(D192:D194),2)</f>
        <v>0</v>
      </c>
      <c r="E195" s="19">
        <f t="shared" si="247"/>
        <v>0</v>
      </c>
      <c r="F195" s="19">
        <f t="shared" si="247"/>
        <v>0</v>
      </c>
      <c r="G195" s="19">
        <f t="shared" si="247"/>
        <v>0</v>
      </c>
      <c r="H195" s="19">
        <f t="shared" si="247"/>
        <v>0</v>
      </c>
      <c r="I195" s="19">
        <f t="shared" si="247"/>
        <v>0</v>
      </c>
      <c r="J195" s="19">
        <f t="shared" si="247"/>
        <v>0</v>
      </c>
      <c r="K195" s="19">
        <f t="shared" si="247"/>
        <v>0</v>
      </c>
      <c r="L195" s="19">
        <f t="shared" si="247"/>
        <v>0</v>
      </c>
      <c r="M195" s="19">
        <f t="shared" si="247"/>
        <v>0</v>
      </c>
      <c r="N195" s="178">
        <f t="shared" si="247"/>
        <v>0</v>
      </c>
      <c r="O195" s="191"/>
      <c r="P195" s="191"/>
      <c r="Q195" s="183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D195" s="19">
        <f t="shared" ref="AD195" si="248">ROUND(SUM(AD192:AD194),2)</f>
        <v>0</v>
      </c>
      <c r="AE195" s="19">
        <f t="shared" ref="AE195:AO195" si="249">ROUND(SUM(AE192:AE194),2)</f>
        <v>0</v>
      </c>
      <c r="AF195" s="19">
        <f t="shared" si="249"/>
        <v>0</v>
      </c>
      <c r="AG195" s="19">
        <f t="shared" si="249"/>
        <v>0</v>
      </c>
      <c r="AH195" s="19">
        <f t="shared" si="249"/>
        <v>0</v>
      </c>
      <c r="AI195" s="19">
        <f t="shared" si="249"/>
        <v>0</v>
      </c>
      <c r="AJ195" s="19">
        <f t="shared" si="249"/>
        <v>0</v>
      </c>
      <c r="AK195" s="19">
        <f t="shared" si="249"/>
        <v>0</v>
      </c>
      <c r="AL195" s="19">
        <f t="shared" si="249"/>
        <v>0</v>
      </c>
      <c r="AM195" s="19">
        <f t="shared" si="249"/>
        <v>0</v>
      </c>
      <c r="AN195" s="19">
        <f t="shared" si="249"/>
        <v>0</v>
      </c>
      <c r="AO195" s="219">
        <f t="shared" si="249"/>
        <v>0</v>
      </c>
    </row>
    <row r="196" spans="1:41" ht="16.2" customHeight="1">
      <c r="A196" s="13"/>
      <c r="B196" s="21"/>
      <c r="C196" s="45">
        <f>SUMIF(Jan!$A:$A,TB!$A196,Jan!$H:$H)</f>
        <v>0</v>
      </c>
      <c r="D196" s="45">
        <f>SUMIF(Feb!$A:$A,TB!$A196,Feb!$H:$H)</f>
        <v>0</v>
      </c>
      <c r="E196" s="45">
        <f>SUMIF(Mar!$A:$A,TB!$A196,Mar!$H:$H)</f>
        <v>0</v>
      </c>
      <c r="F196" s="45">
        <f>SUMIF(Apr!$A:$A,TB!$A196,Apr!$H:$H)</f>
        <v>0</v>
      </c>
      <c r="G196" s="45">
        <f>SUMIF(May!$A:$A,TB!$A196,May!$H:$H)</f>
        <v>0</v>
      </c>
      <c r="H196" s="45">
        <f>SUMIF(Jun!$A:$A,TB!$A196,Jun!$H:$H)</f>
        <v>0</v>
      </c>
      <c r="I196" s="45">
        <f>SUMIF(Jul!$A:$A,TB!$A196,Jul!$H:$H)</f>
        <v>0</v>
      </c>
      <c r="J196" s="45">
        <f>SUMIF(Aug!$A:$A,TB!$A196,Aug!$H:$H)</f>
        <v>0</v>
      </c>
      <c r="K196" s="45">
        <f>SUMIF(Sep!$A:$A,TB!$A196,Sep!$H:$H)</f>
        <v>0</v>
      </c>
      <c r="L196" s="45">
        <f>SUMIF(Oct!$A:$A,TB!$A196,Oct!$H:$H)</f>
        <v>0</v>
      </c>
      <c r="M196" s="45">
        <f>SUMIF(Nov!$A:$A,TB!$A196,Nov!$H:$H)</f>
        <v>0</v>
      </c>
      <c r="N196" s="179">
        <f>SUMIF(Dec!$A:$A,TB!$A196,Dec!$H:$H)</f>
        <v>0</v>
      </c>
      <c r="O196" s="191"/>
      <c r="P196" s="191"/>
      <c r="Q196" s="184">
        <v>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D196" s="45">
        <f t="shared" ref="AD196:AD198" si="250">ROUND(C196*AD$2,2)</f>
        <v>0</v>
      </c>
      <c r="AE196" s="45">
        <f t="shared" ref="AE196:AE198" si="251">ROUND(D196*AE$2,2)</f>
        <v>0</v>
      </c>
      <c r="AF196" s="45">
        <f t="shared" ref="AF196:AF198" si="252">ROUND(E196*AF$2,2)</f>
        <v>0</v>
      </c>
      <c r="AG196" s="45">
        <f t="shared" ref="AG196:AG198" si="253">ROUND(F196*AG$2,2)</f>
        <v>0</v>
      </c>
      <c r="AH196" s="45">
        <f t="shared" ref="AH196:AH198" si="254">ROUND(G196*AH$2,2)</f>
        <v>0</v>
      </c>
      <c r="AI196" s="45">
        <f t="shared" ref="AI196:AI198" si="255">ROUND(H196*AI$2,2)</f>
        <v>0</v>
      </c>
      <c r="AJ196" s="45">
        <f t="shared" ref="AJ196:AJ198" si="256">ROUND(I196*AJ$2,2)</f>
        <v>0</v>
      </c>
      <c r="AK196" s="45">
        <f t="shared" ref="AK196:AK198" si="257">ROUND(J196*AK$2,2)</f>
        <v>0</v>
      </c>
      <c r="AL196" s="45">
        <f t="shared" ref="AL196:AL198" si="258">ROUND(K196*AL$2,2)</f>
        <v>0</v>
      </c>
      <c r="AM196" s="45">
        <f t="shared" ref="AM196:AM198" si="259">ROUND(L196*AM$2,2)</f>
        <v>0</v>
      </c>
      <c r="AN196" s="45">
        <f t="shared" ref="AN196:AN198" si="260">ROUND(M196*AN$2,2)</f>
        <v>0</v>
      </c>
      <c r="AO196" s="45">
        <f t="shared" ref="AO196:AO198" si="261">ROUND(N196*AO$2,2)</f>
        <v>0</v>
      </c>
    </row>
    <row r="197" spans="1:41" ht="16.2" customHeight="1">
      <c r="A197" s="13"/>
      <c r="B197" s="21"/>
      <c r="C197" s="45">
        <f>SUMIF(Jan!$A:$A,TB!$A197,Jan!$H:$H)</f>
        <v>0</v>
      </c>
      <c r="D197" s="45">
        <f>SUMIF(Feb!$A:$A,TB!$A197,Feb!$H:$H)</f>
        <v>0</v>
      </c>
      <c r="E197" s="45">
        <f>SUMIF(Mar!$A:$A,TB!$A197,Mar!$H:$H)</f>
        <v>0</v>
      </c>
      <c r="F197" s="45">
        <f>SUMIF(Apr!$A:$A,TB!$A197,Apr!$H:$H)</f>
        <v>0</v>
      </c>
      <c r="G197" s="45">
        <f>SUMIF(May!$A:$A,TB!$A197,May!$H:$H)</f>
        <v>0</v>
      </c>
      <c r="H197" s="45">
        <f>SUMIF(Jun!$A:$A,TB!$A197,Jun!$H:$H)</f>
        <v>0</v>
      </c>
      <c r="I197" s="45">
        <f>SUMIF(Jul!$A:$A,TB!$A197,Jul!$H:$H)</f>
        <v>0</v>
      </c>
      <c r="J197" s="45">
        <f>SUMIF(Aug!$A:$A,TB!$A197,Aug!$H:$H)</f>
        <v>0</v>
      </c>
      <c r="K197" s="45">
        <f>SUMIF(Sep!$A:$A,TB!$A197,Sep!$H:$H)</f>
        <v>0</v>
      </c>
      <c r="L197" s="45">
        <f>SUMIF(Oct!$A:$A,TB!$A197,Oct!$H:$H)</f>
        <v>0</v>
      </c>
      <c r="M197" s="45">
        <f>SUMIF(Nov!$A:$A,TB!$A197,Nov!$H:$H)</f>
        <v>0</v>
      </c>
      <c r="N197" s="179">
        <f>SUMIF(Dec!$A:$A,TB!$A197,Dec!$H:$H)</f>
        <v>0</v>
      </c>
      <c r="O197" s="191"/>
      <c r="P197" s="191"/>
      <c r="Q197" s="184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D197" s="45">
        <f t="shared" si="250"/>
        <v>0</v>
      </c>
      <c r="AE197" s="45">
        <f t="shared" si="251"/>
        <v>0</v>
      </c>
      <c r="AF197" s="45">
        <f t="shared" si="252"/>
        <v>0</v>
      </c>
      <c r="AG197" s="45">
        <f t="shared" si="253"/>
        <v>0</v>
      </c>
      <c r="AH197" s="45">
        <f t="shared" si="254"/>
        <v>0</v>
      </c>
      <c r="AI197" s="45">
        <f t="shared" si="255"/>
        <v>0</v>
      </c>
      <c r="AJ197" s="45">
        <f t="shared" si="256"/>
        <v>0</v>
      </c>
      <c r="AK197" s="45">
        <f t="shared" si="257"/>
        <v>0</v>
      </c>
      <c r="AL197" s="45">
        <f t="shared" si="258"/>
        <v>0</v>
      </c>
      <c r="AM197" s="45">
        <f t="shared" si="259"/>
        <v>0</v>
      </c>
      <c r="AN197" s="45">
        <f t="shared" si="260"/>
        <v>0</v>
      </c>
      <c r="AO197" s="45">
        <f t="shared" si="261"/>
        <v>0</v>
      </c>
    </row>
    <row r="198" spans="1:41" ht="16.2" customHeight="1">
      <c r="A198" s="13"/>
      <c r="B198" s="21"/>
      <c r="C198" s="45">
        <f>SUMIF(Jan!$A:$A,TB!$A198,Jan!$H:$H)</f>
        <v>0</v>
      </c>
      <c r="D198" s="45">
        <f>SUMIF(Feb!$A:$A,TB!$A198,Feb!$H:$H)</f>
        <v>0</v>
      </c>
      <c r="E198" s="45">
        <f>SUMIF(Mar!$A:$A,TB!$A198,Mar!$H:$H)</f>
        <v>0</v>
      </c>
      <c r="F198" s="45">
        <f>SUMIF(Apr!$A:$A,TB!$A198,Apr!$H:$H)</f>
        <v>0</v>
      </c>
      <c r="G198" s="45">
        <f>SUMIF(May!$A:$A,TB!$A198,May!$H:$H)</f>
        <v>0</v>
      </c>
      <c r="H198" s="45">
        <f>SUMIF(Jun!$A:$A,TB!$A198,Jun!$H:$H)</f>
        <v>0</v>
      </c>
      <c r="I198" s="45">
        <f>SUMIF(Jul!$A:$A,TB!$A198,Jul!$H:$H)</f>
        <v>0</v>
      </c>
      <c r="J198" s="45">
        <f>SUMIF(Aug!$A:$A,TB!$A198,Aug!$H:$H)</f>
        <v>0</v>
      </c>
      <c r="K198" s="45">
        <f>SUMIF(Sep!$A:$A,TB!$A198,Sep!$H:$H)</f>
        <v>0</v>
      </c>
      <c r="L198" s="45">
        <f>SUMIF(Oct!$A:$A,TB!$A198,Oct!$H:$H)</f>
        <v>0</v>
      </c>
      <c r="M198" s="45">
        <f>SUMIF(Nov!$A:$A,TB!$A198,Nov!$H:$H)</f>
        <v>0</v>
      </c>
      <c r="N198" s="179">
        <f>SUMIF(Dec!$A:$A,TB!$A198,Dec!$H:$H)</f>
        <v>0</v>
      </c>
      <c r="O198" s="191"/>
      <c r="P198" s="191"/>
      <c r="Q198" s="184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D198" s="45">
        <f t="shared" si="250"/>
        <v>0</v>
      </c>
      <c r="AE198" s="45">
        <f t="shared" si="251"/>
        <v>0</v>
      </c>
      <c r="AF198" s="45">
        <f t="shared" si="252"/>
        <v>0</v>
      </c>
      <c r="AG198" s="45">
        <f t="shared" si="253"/>
        <v>0</v>
      </c>
      <c r="AH198" s="45">
        <f t="shared" si="254"/>
        <v>0</v>
      </c>
      <c r="AI198" s="45">
        <f t="shared" si="255"/>
        <v>0</v>
      </c>
      <c r="AJ198" s="45">
        <f t="shared" si="256"/>
        <v>0</v>
      </c>
      <c r="AK198" s="45">
        <f t="shared" si="257"/>
        <v>0</v>
      </c>
      <c r="AL198" s="45">
        <f t="shared" si="258"/>
        <v>0</v>
      </c>
      <c r="AM198" s="45">
        <f t="shared" si="259"/>
        <v>0</v>
      </c>
      <c r="AN198" s="45">
        <f t="shared" si="260"/>
        <v>0</v>
      </c>
      <c r="AO198" s="45">
        <f t="shared" si="261"/>
        <v>0</v>
      </c>
    </row>
    <row r="199" spans="1:41" ht="16.2" customHeight="1">
      <c r="A199" s="23" t="s">
        <v>23</v>
      </c>
      <c r="B199" s="18"/>
      <c r="C199" s="19">
        <f t="shared" ref="C199" si="262">ROUND(SUM(C196:C198),2)</f>
        <v>0</v>
      </c>
      <c r="D199" s="19">
        <f t="shared" ref="D199:N199" si="263">ROUND(SUM(D196:D198),2)</f>
        <v>0</v>
      </c>
      <c r="E199" s="19">
        <f t="shared" si="263"/>
        <v>0</v>
      </c>
      <c r="F199" s="19">
        <f t="shared" si="263"/>
        <v>0</v>
      </c>
      <c r="G199" s="19">
        <f t="shared" si="263"/>
        <v>0</v>
      </c>
      <c r="H199" s="19">
        <f t="shared" si="263"/>
        <v>0</v>
      </c>
      <c r="I199" s="19">
        <f t="shared" si="263"/>
        <v>0</v>
      </c>
      <c r="J199" s="19">
        <f t="shared" si="263"/>
        <v>0</v>
      </c>
      <c r="K199" s="19">
        <f t="shared" si="263"/>
        <v>0</v>
      </c>
      <c r="L199" s="19">
        <f t="shared" si="263"/>
        <v>0</v>
      </c>
      <c r="M199" s="19">
        <f t="shared" si="263"/>
        <v>0</v>
      </c>
      <c r="N199" s="178">
        <f t="shared" si="263"/>
        <v>0</v>
      </c>
      <c r="O199" s="191"/>
      <c r="P199" s="191"/>
      <c r="Q199" s="183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D199" s="19">
        <f t="shared" ref="AD199" si="264">ROUND(SUM(AD196:AD198),2)</f>
        <v>0</v>
      </c>
      <c r="AE199" s="19">
        <f t="shared" ref="AE199:AO199" si="265">ROUND(SUM(AE196:AE198),2)</f>
        <v>0</v>
      </c>
      <c r="AF199" s="19">
        <f t="shared" si="265"/>
        <v>0</v>
      </c>
      <c r="AG199" s="19">
        <f t="shared" si="265"/>
        <v>0</v>
      </c>
      <c r="AH199" s="19">
        <f t="shared" si="265"/>
        <v>0</v>
      </c>
      <c r="AI199" s="19">
        <f t="shared" si="265"/>
        <v>0</v>
      </c>
      <c r="AJ199" s="19">
        <f t="shared" si="265"/>
        <v>0</v>
      </c>
      <c r="AK199" s="19">
        <f t="shared" si="265"/>
        <v>0</v>
      </c>
      <c r="AL199" s="19">
        <f t="shared" si="265"/>
        <v>0</v>
      </c>
      <c r="AM199" s="19">
        <f t="shared" si="265"/>
        <v>0</v>
      </c>
      <c r="AN199" s="19">
        <f t="shared" si="265"/>
        <v>0</v>
      </c>
      <c r="AO199" s="219">
        <f t="shared" si="265"/>
        <v>0</v>
      </c>
    </row>
    <row r="200" spans="1:41" ht="16.2" customHeight="1">
      <c r="A200" s="13"/>
      <c r="B200" s="21"/>
      <c r="C200" s="45">
        <f>SUMIF(Jan!$A:$A,TB!$A200,Jan!$H:$H)</f>
        <v>0</v>
      </c>
      <c r="D200" s="45">
        <f>SUMIF(Feb!$A:$A,TB!$A200,Feb!$H:$H)</f>
        <v>0</v>
      </c>
      <c r="E200" s="45">
        <f>SUMIF(Mar!$A:$A,TB!$A200,Mar!$H:$H)</f>
        <v>0</v>
      </c>
      <c r="F200" s="45">
        <f>SUMIF(Apr!$A:$A,TB!$A200,Apr!$H:$H)</f>
        <v>0</v>
      </c>
      <c r="G200" s="45">
        <f>SUMIF(May!$A:$A,TB!$A200,May!$H:$H)</f>
        <v>0</v>
      </c>
      <c r="H200" s="45">
        <f>SUMIF(Jun!$A:$A,TB!$A200,Jun!$H:$H)</f>
        <v>0</v>
      </c>
      <c r="I200" s="45">
        <f>SUMIF(Jul!$A:$A,TB!$A200,Jul!$H:$H)</f>
        <v>0</v>
      </c>
      <c r="J200" s="45">
        <f>SUMIF(Aug!$A:$A,TB!$A200,Aug!$H:$H)</f>
        <v>0</v>
      </c>
      <c r="K200" s="45">
        <f>SUMIF(Sep!$A:$A,TB!$A200,Sep!$H:$H)</f>
        <v>0</v>
      </c>
      <c r="L200" s="45">
        <f>SUMIF(Oct!$A:$A,TB!$A200,Oct!$H:$H)</f>
        <v>0</v>
      </c>
      <c r="M200" s="45">
        <f>SUMIF(Nov!$A:$A,TB!$A200,Nov!$H:$H)</f>
        <v>0</v>
      </c>
      <c r="N200" s="179">
        <f>SUMIF(Dec!$A:$A,TB!$A200,Dec!$H:$H)</f>
        <v>0</v>
      </c>
      <c r="O200" s="191"/>
      <c r="P200" s="191"/>
      <c r="Q200" s="184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D200" s="45">
        <f t="shared" ref="AD200:AD202" si="266">ROUND(C200*AD$2,2)</f>
        <v>0</v>
      </c>
      <c r="AE200" s="45">
        <f t="shared" ref="AE200:AE202" si="267">ROUND(D200*AE$2,2)</f>
        <v>0</v>
      </c>
      <c r="AF200" s="45">
        <f t="shared" ref="AF200:AF202" si="268">ROUND(E200*AF$2,2)</f>
        <v>0</v>
      </c>
      <c r="AG200" s="45">
        <f t="shared" ref="AG200:AG202" si="269">ROUND(F200*AG$2,2)</f>
        <v>0</v>
      </c>
      <c r="AH200" s="45">
        <f t="shared" ref="AH200:AH202" si="270">ROUND(G200*AH$2,2)</f>
        <v>0</v>
      </c>
      <c r="AI200" s="45">
        <f t="shared" ref="AI200:AI202" si="271">ROUND(H200*AI$2,2)</f>
        <v>0</v>
      </c>
      <c r="AJ200" s="45">
        <f t="shared" ref="AJ200:AJ202" si="272">ROUND(I200*AJ$2,2)</f>
        <v>0</v>
      </c>
      <c r="AK200" s="45">
        <f t="shared" ref="AK200:AK202" si="273">ROUND(J200*AK$2,2)</f>
        <v>0</v>
      </c>
      <c r="AL200" s="45">
        <f t="shared" ref="AL200:AL202" si="274">ROUND(K200*AL$2,2)</f>
        <v>0</v>
      </c>
      <c r="AM200" s="45">
        <f t="shared" ref="AM200:AM202" si="275">ROUND(L200*AM$2,2)</f>
        <v>0</v>
      </c>
      <c r="AN200" s="45">
        <f t="shared" ref="AN200:AN202" si="276">ROUND(M200*AN$2,2)</f>
        <v>0</v>
      </c>
      <c r="AO200" s="45">
        <f t="shared" ref="AO200:AO202" si="277">ROUND(N200*AO$2,2)</f>
        <v>0</v>
      </c>
    </row>
    <row r="201" spans="1:41" ht="16.2" customHeight="1">
      <c r="A201" s="13"/>
      <c r="B201" s="21"/>
      <c r="C201" s="45">
        <f>SUMIF(Jan!$A:$A,TB!$A201,Jan!$H:$H)</f>
        <v>0</v>
      </c>
      <c r="D201" s="45">
        <f>SUMIF(Feb!$A:$A,TB!$A201,Feb!$H:$H)</f>
        <v>0</v>
      </c>
      <c r="E201" s="45">
        <f>SUMIF(Mar!$A:$A,TB!$A201,Mar!$H:$H)</f>
        <v>0</v>
      </c>
      <c r="F201" s="45">
        <f>SUMIF(Apr!$A:$A,TB!$A201,Apr!$H:$H)</f>
        <v>0</v>
      </c>
      <c r="G201" s="45">
        <f>SUMIF(May!$A:$A,TB!$A201,May!$H:$H)</f>
        <v>0</v>
      </c>
      <c r="H201" s="45">
        <f>SUMIF(Jun!$A:$A,TB!$A201,Jun!$H:$H)</f>
        <v>0</v>
      </c>
      <c r="I201" s="45">
        <f>SUMIF(Jul!$A:$A,TB!$A201,Jul!$H:$H)</f>
        <v>0</v>
      </c>
      <c r="J201" s="45">
        <f>SUMIF(Aug!$A:$A,TB!$A201,Aug!$H:$H)</f>
        <v>0</v>
      </c>
      <c r="K201" s="45">
        <f>SUMIF(Sep!$A:$A,TB!$A201,Sep!$H:$H)</f>
        <v>0</v>
      </c>
      <c r="L201" s="45">
        <f>SUMIF(Oct!$A:$A,TB!$A201,Oct!$H:$H)</f>
        <v>0</v>
      </c>
      <c r="M201" s="45">
        <f>SUMIF(Nov!$A:$A,TB!$A201,Nov!$H:$H)</f>
        <v>0</v>
      </c>
      <c r="N201" s="179">
        <f>SUMIF(Dec!$A:$A,TB!$A201,Dec!$H:$H)</f>
        <v>0</v>
      </c>
      <c r="O201" s="191"/>
      <c r="P201" s="191"/>
      <c r="Q201" s="184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D201" s="45">
        <f t="shared" si="266"/>
        <v>0</v>
      </c>
      <c r="AE201" s="45">
        <f t="shared" si="267"/>
        <v>0</v>
      </c>
      <c r="AF201" s="45">
        <f t="shared" si="268"/>
        <v>0</v>
      </c>
      <c r="AG201" s="45">
        <f t="shared" si="269"/>
        <v>0</v>
      </c>
      <c r="AH201" s="45">
        <f t="shared" si="270"/>
        <v>0</v>
      </c>
      <c r="AI201" s="45">
        <f t="shared" si="271"/>
        <v>0</v>
      </c>
      <c r="AJ201" s="45">
        <f t="shared" si="272"/>
        <v>0</v>
      </c>
      <c r="AK201" s="45">
        <f t="shared" si="273"/>
        <v>0</v>
      </c>
      <c r="AL201" s="45">
        <f t="shared" si="274"/>
        <v>0</v>
      </c>
      <c r="AM201" s="45">
        <f t="shared" si="275"/>
        <v>0</v>
      </c>
      <c r="AN201" s="45">
        <f t="shared" si="276"/>
        <v>0</v>
      </c>
      <c r="AO201" s="45">
        <f t="shared" si="277"/>
        <v>0</v>
      </c>
    </row>
    <row r="202" spans="1:41" ht="16.2" customHeight="1">
      <c r="A202" s="13"/>
      <c r="B202" s="21"/>
      <c r="C202" s="45">
        <f>SUMIF(Jan!$A:$A,TB!$A202,Jan!$H:$H)</f>
        <v>0</v>
      </c>
      <c r="D202" s="45">
        <f>SUMIF(Feb!$A:$A,TB!$A202,Feb!$H:$H)</f>
        <v>0</v>
      </c>
      <c r="E202" s="45">
        <f>SUMIF(Mar!$A:$A,TB!$A202,Mar!$H:$H)</f>
        <v>0</v>
      </c>
      <c r="F202" s="45">
        <f>SUMIF(Apr!$A:$A,TB!$A202,Apr!$H:$H)</f>
        <v>0</v>
      </c>
      <c r="G202" s="45">
        <f>SUMIF(May!$A:$A,TB!$A202,May!$H:$H)</f>
        <v>0</v>
      </c>
      <c r="H202" s="45">
        <f>SUMIF(Jun!$A:$A,TB!$A202,Jun!$H:$H)</f>
        <v>0</v>
      </c>
      <c r="I202" s="45">
        <f>SUMIF(Jul!$A:$A,TB!$A202,Jul!$H:$H)</f>
        <v>0</v>
      </c>
      <c r="J202" s="45">
        <f>SUMIF(Aug!$A:$A,TB!$A202,Aug!$H:$H)</f>
        <v>0</v>
      </c>
      <c r="K202" s="45">
        <f>SUMIF(Sep!$A:$A,TB!$A202,Sep!$H:$H)</f>
        <v>0</v>
      </c>
      <c r="L202" s="45">
        <f>SUMIF(Oct!$A:$A,TB!$A202,Oct!$H:$H)</f>
        <v>0</v>
      </c>
      <c r="M202" s="45">
        <f>SUMIF(Nov!$A:$A,TB!$A202,Nov!$H:$H)</f>
        <v>0</v>
      </c>
      <c r="N202" s="179">
        <f>SUMIF(Dec!$A:$A,TB!$A202,Dec!$H:$H)</f>
        <v>0</v>
      </c>
      <c r="O202" s="191"/>
      <c r="P202" s="191"/>
      <c r="Q202" s="184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D202" s="45">
        <f t="shared" si="266"/>
        <v>0</v>
      </c>
      <c r="AE202" s="45">
        <f t="shared" si="267"/>
        <v>0</v>
      </c>
      <c r="AF202" s="45">
        <f t="shared" si="268"/>
        <v>0</v>
      </c>
      <c r="AG202" s="45">
        <f t="shared" si="269"/>
        <v>0</v>
      </c>
      <c r="AH202" s="45">
        <f t="shared" si="270"/>
        <v>0</v>
      </c>
      <c r="AI202" s="45">
        <f t="shared" si="271"/>
        <v>0</v>
      </c>
      <c r="AJ202" s="45">
        <f t="shared" si="272"/>
        <v>0</v>
      </c>
      <c r="AK202" s="45">
        <f t="shared" si="273"/>
        <v>0</v>
      </c>
      <c r="AL202" s="45">
        <f t="shared" si="274"/>
        <v>0</v>
      </c>
      <c r="AM202" s="45">
        <f t="shared" si="275"/>
        <v>0</v>
      </c>
      <c r="AN202" s="45">
        <f t="shared" si="276"/>
        <v>0</v>
      </c>
      <c r="AO202" s="45">
        <f t="shared" si="277"/>
        <v>0</v>
      </c>
    </row>
    <row r="203" spans="1:41" ht="16.2" customHeight="1">
      <c r="A203" s="23" t="s">
        <v>24</v>
      </c>
      <c r="B203" s="18"/>
      <c r="C203" s="19">
        <f t="shared" ref="C203" si="278">ROUND(SUM(C200:C202),2)</f>
        <v>0</v>
      </c>
      <c r="D203" s="19">
        <f t="shared" ref="D203:N203" si="279">ROUND(SUM(D200:D202),2)</f>
        <v>0</v>
      </c>
      <c r="E203" s="19">
        <f t="shared" si="279"/>
        <v>0</v>
      </c>
      <c r="F203" s="19">
        <f t="shared" si="279"/>
        <v>0</v>
      </c>
      <c r="G203" s="19">
        <f t="shared" si="279"/>
        <v>0</v>
      </c>
      <c r="H203" s="19">
        <f t="shared" si="279"/>
        <v>0</v>
      </c>
      <c r="I203" s="19">
        <f t="shared" si="279"/>
        <v>0</v>
      </c>
      <c r="J203" s="19">
        <f t="shared" si="279"/>
        <v>0</v>
      </c>
      <c r="K203" s="19">
        <f t="shared" si="279"/>
        <v>0</v>
      </c>
      <c r="L203" s="19">
        <f t="shared" si="279"/>
        <v>0</v>
      </c>
      <c r="M203" s="19">
        <f t="shared" si="279"/>
        <v>0</v>
      </c>
      <c r="N203" s="178">
        <f t="shared" si="279"/>
        <v>0</v>
      </c>
      <c r="O203" s="191"/>
      <c r="P203" s="191"/>
      <c r="Q203" s="183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D203" s="19">
        <f t="shared" ref="AD203" si="280">ROUND(SUM(AD200:AD202),2)</f>
        <v>0</v>
      </c>
      <c r="AE203" s="19">
        <f t="shared" ref="AE203:AO203" si="281">ROUND(SUM(AE200:AE202),2)</f>
        <v>0</v>
      </c>
      <c r="AF203" s="19">
        <f t="shared" si="281"/>
        <v>0</v>
      </c>
      <c r="AG203" s="19">
        <f t="shared" si="281"/>
        <v>0</v>
      </c>
      <c r="AH203" s="19">
        <f t="shared" si="281"/>
        <v>0</v>
      </c>
      <c r="AI203" s="19">
        <f t="shared" si="281"/>
        <v>0</v>
      </c>
      <c r="AJ203" s="19">
        <f t="shared" si="281"/>
        <v>0</v>
      </c>
      <c r="AK203" s="19">
        <f t="shared" si="281"/>
        <v>0</v>
      </c>
      <c r="AL203" s="19">
        <f t="shared" si="281"/>
        <v>0</v>
      </c>
      <c r="AM203" s="19">
        <f t="shared" si="281"/>
        <v>0</v>
      </c>
      <c r="AN203" s="19">
        <f t="shared" si="281"/>
        <v>0</v>
      </c>
      <c r="AO203" s="219">
        <f t="shared" si="281"/>
        <v>0</v>
      </c>
    </row>
    <row r="204" spans="1:41" ht="16.2" customHeight="1">
      <c r="A204" s="13"/>
      <c r="B204" s="21"/>
      <c r="C204" s="45">
        <f>SUMIF(Jan!$A:$A,TB!$A204,Jan!$H:$H)</f>
        <v>0</v>
      </c>
      <c r="D204" s="45">
        <f>SUMIF(Feb!$A:$A,TB!$A204,Feb!$H:$H)</f>
        <v>0</v>
      </c>
      <c r="E204" s="45">
        <f>SUMIF(Mar!$A:$A,TB!$A204,Mar!$H:$H)</f>
        <v>0</v>
      </c>
      <c r="F204" s="45">
        <f>SUMIF(Apr!$A:$A,TB!$A204,Apr!$H:$H)</f>
        <v>0</v>
      </c>
      <c r="G204" s="45">
        <f>SUMIF(May!$A:$A,TB!$A204,May!$H:$H)</f>
        <v>0</v>
      </c>
      <c r="H204" s="45">
        <f>SUMIF(Jun!$A:$A,TB!$A204,Jun!$H:$H)</f>
        <v>0</v>
      </c>
      <c r="I204" s="45">
        <f>SUMIF(Jul!$A:$A,TB!$A204,Jul!$H:$H)</f>
        <v>0</v>
      </c>
      <c r="J204" s="45">
        <f>SUMIF(Aug!$A:$A,TB!$A204,Aug!$H:$H)</f>
        <v>0</v>
      </c>
      <c r="K204" s="45">
        <f>SUMIF(Sep!$A:$A,TB!$A204,Sep!$H:$H)</f>
        <v>0</v>
      </c>
      <c r="L204" s="45">
        <f>SUMIF(Oct!$A:$A,TB!$A204,Oct!$H:$H)</f>
        <v>0</v>
      </c>
      <c r="M204" s="45">
        <f>SUMIF(Nov!$A:$A,TB!$A204,Nov!$H:$H)</f>
        <v>0</v>
      </c>
      <c r="N204" s="179">
        <f>SUMIF(Dec!$A:$A,TB!$A204,Dec!$H:$H)</f>
        <v>0</v>
      </c>
      <c r="O204" s="191"/>
      <c r="P204" s="191"/>
      <c r="Q204" s="184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D204" s="45">
        <f t="shared" ref="AD204:AD206" si="282">ROUND(C204*AD$2,2)</f>
        <v>0</v>
      </c>
      <c r="AE204" s="45">
        <f t="shared" ref="AE204:AE206" si="283">ROUND(D204*AE$2,2)</f>
        <v>0</v>
      </c>
      <c r="AF204" s="45">
        <f t="shared" ref="AF204:AF206" si="284">ROUND(E204*AF$2,2)</f>
        <v>0</v>
      </c>
      <c r="AG204" s="45">
        <f t="shared" ref="AG204:AG206" si="285">ROUND(F204*AG$2,2)</f>
        <v>0</v>
      </c>
      <c r="AH204" s="45">
        <f t="shared" ref="AH204:AH206" si="286">ROUND(G204*AH$2,2)</f>
        <v>0</v>
      </c>
      <c r="AI204" s="45">
        <f t="shared" ref="AI204:AI206" si="287">ROUND(H204*AI$2,2)</f>
        <v>0</v>
      </c>
      <c r="AJ204" s="45">
        <f t="shared" ref="AJ204:AJ206" si="288">ROUND(I204*AJ$2,2)</f>
        <v>0</v>
      </c>
      <c r="AK204" s="45">
        <f t="shared" ref="AK204:AK206" si="289">ROUND(J204*AK$2,2)</f>
        <v>0</v>
      </c>
      <c r="AL204" s="45">
        <f t="shared" ref="AL204:AL206" si="290">ROUND(K204*AL$2,2)</f>
        <v>0</v>
      </c>
      <c r="AM204" s="45">
        <f t="shared" ref="AM204:AM206" si="291">ROUND(L204*AM$2,2)</f>
        <v>0</v>
      </c>
      <c r="AN204" s="45">
        <f t="shared" ref="AN204:AN206" si="292">ROUND(M204*AN$2,2)</f>
        <v>0</v>
      </c>
      <c r="AO204" s="45">
        <f t="shared" ref="AO204:AO206" si="293">ROUND(N204*AO$2,2)</f>
        <v>0</v>
      </c>
    </row>
    <row r="205" spans="1:41" ht="16.2" customHeight="1">
      <c r="A205" s="13"/>
      <c r="B205" s="21"/>
      <c r="C205" s="45">
        <f>SUMIF(Jan!$A:$A,TB!$A205,Jan!$H:$H)</f>
        <v>0</v>
      </c>
      <c r="D205" s="45">
        <f>SUMIF(Feb!$A:$A,TB!$A205,Feb!$H:$H)</f>
        <v>0</v>
      </c>
      <c r="E205" s="45">
        <f>SUMIF(Mar!$A:$A,TB!$A205,Mar!$H:$H)</f>
        <v>0</v>
      </c>
      <c r="F205" s="45">
        <f>SUMIF(Apr!$A:$A,TB!$A205,Apr!$H:$H)</f>
        <v>0</v>
      </c>
      <c r="G205" s="45">
        <f>SUMIF(May!$A:$A,TB!$A205,May!$H:$H)</f>
        <v>0</v>
      </c>
      <c r="H205" s="45">
        <f>SUMIF(Jun!$A:$A,TB!$A205,Jun!$H:$H)</f>
        <v>0</v>
      </c>
      <c r="I205" s="45">
        <f>SUMIF(Jul!$A:$A,TB!$A205,Jul!$H:$H)</f>
        <v>0</v>
      </c>
      <c r="J205" s="45">
        <f>SUMIF(Aug!$A:$A,TB!$A205,Aug!$H:$H)</f>
        <v>0</v>
      </c>
      <c r="K205" s="45">
        <f>SUMIF(Sep!$A:$A,TB!$A205,Sep!$H:$H)</f>
        <v>0</v>
      </c>
      <c r="L205" s="45">
        <f>SUMIF(Oct!$A:$A,TB!$A205,Oct!$H:$H)</f>
        <v>0</v>
      </c>
      <c r="M205" s="45">
        <f>SUMIF(Nov!$A:$A,TB!$A205,Nov!$H:$H)</f>
        <v>0</v>
      </c>
      <c r="N205" s="179">
        <f>SUMIF(Dec!$A:$A,TB!$A205,Dec!$H:$H)</f>
        <v>0</v>
      </c>
      <c r="O205" s="191"/>
      <c r="P205" s="191"/>
      <c r="Q205" s="184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D205" s="45">
        <f t="shared" si="282"/>
        <v>0</v>
      </c>
      <c r="AE205" s="45">
        <f t="shared" si="283"/>
        <v>0</v>
      </c>
      <c r="AF205" s="45">
        <f t="shared" si="284"/>
        <v>0</v>
      </c>
      <c r="AG205" s="45">
        <f t="shared" si="285"/>
        <v>0</v>
      </c>
      <c r="AH205" s="45">
        <f t="shared" si="286"/>
        <v>0</v>
      </c>
      <c r="AI205" s="45">
        <f t="shared" si="287"/>
        <v>0</v>
      </c>
      <c r="AJ205" s="45">
        <f t="shared" si="288"/>
        <v>0</v>
      </c>
      <c r="AK205" s="45">
        <f t="shared" si="289"/>
        <v>0</v>
      </c>
      <c r="AL205" s="45">
        <f t="shared" si="290"/>
        <v>0</v>
      </c>
      <c r="AM205" s="45">
        <f t="shared" si="291"/>
        <v>0</v>
      </c>
      <c r="AN205" s="45">
        <f t="shared" si="292"/>
        <v>0</v>
      </c>
      <c r="AO205" s="45">
        <f t="shared" si="293"/>
        <v>0</v>
      </c>
    </row>
    <row r="206" spans="1:41" ht="16.2" customHeight="1">
      <c r="A206" s="13"/>
      <c r="B206" s="21"/>
      <c r="C206" s="45">
        <f>SUMIF(Jan!$A:$A,TB!$A206,Jan!$H:$H)</f>
        <v>0</v>
      </c>
      <c r="D206" s="45">
        <f>SUMIF(Feb!$A:$A,TB!$A206,Feb!$H:$H)</f>
        <v>0</v>
      </c>
      <c r="E206" s="45">
        <f>SUMIF(Mar!$A:$A,TB!$A206,Mar!$H:$H)</f>
        <v>0</v>
      </c>
      <c r="F206" s="45">
        <f>SUMIF(Apr!$A:$A,TB!$A206,Apr!$H:$H)</f>
        <v>0</v>
      </c>
      <c r="G206" s="45">
        <f>SUMIF(May!$A:$A,TB!$A206,May!$H:$H)</f>
        <v>0</v>
      </c>
      <c r="H206" s="45">
        <f>SUMIF(Jun!$A:$A,TB!$A206,Jun!$H:$H)</f>
        <v>0</v>
      </c>
      <c r="I206" s="45">
        <f>SUMIF(Jul!$A:$A,TB!$A206,Jul!$H:$H)</f>
        <v>0</v>
      </c>
      <c r="J206" s="45">
        <f>SUMIF(Aug!$A:$A,TB!$A206,Aug!$H:$H)</f>
        <v>0</v>
      </c>
      <c r="K206" s="45">
        <f>SUMIF(Sep!$A:$A,TB!$A206,Sep!$H:$H)</f>
        <v>0</v>
      </c>
      <c r="L206" s="45">
        <f>SUMIF(Oct!$A:$A,TB!$A206,Oct!$H:$H)</f>
        <v>0</v>
      </c>
      <c r="M206" s="45">
        <f>SUMIF(Nov!$A:$A,TB!$A206,Nov!$H:$H)</f>
        <v>0</v>
      </c>
      <c r="N206" s="179">
        <f>SUMIF(Dec!$A:$A,TB!$A206,Dec!$H:$H)</f>
        <v>0</v>
      </c>
      <c r="O206" s="191"/>
      <c r="P206" s="191"/>
      <c r="Q206" s="184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D206" s="45">
        <f t="shared" si="282"/>
        <v>0</v>
      </c>
      <c r="AE206" s="45">
        <f t="shared" si="283"/>
        <v>0</v>
      </c>
      <c r="AF206" s="45">
        <f t="shared" si="284"/>
        <v>0</v>
      </c>
      <c r="AG206" s="45">
        <f t="shared" si="285"/>
        <v>0</v>
      </c>
      <c r="AH206" s="45">
        <f t="shared" si="286"/>
        <v>0</v>
      </c>
      <c r="AI206" s="45">
        <f t="shared" si="287"/>
        <v>0</v>
      </c>
      <c r="AJ206" s="45">
        <f t="shared" si="288"/>
        <v>0</v>
      </c>
      <c r="AK206" s="45">
        <f t="shared" si="289"/>
        <v>0</v>
      </c>
      <c r="AL206" s="45">
        <f t="shared" si="290"/>
        <v>0</v>
      </c>
      <c r="AM206" s="45">
        <f t="shared" si="291"/>
        <v>0</v>
      </c>
      <c r="AN206" s="45">
        <f t="shared" si="292"/>
        <v>0</v>
      </c>
      <c r="AO206" s="45">
        <f t="shared" si="293"/>
        <v>0</v>
      </c>
    </row>
    <row r="207" spans="1:41" ht="16.2" customHeight="1">
      <c r="A207" s="23" t="s">
        <v>25</v>
      </c>
      <c r="B207" s="18"/>
      <c r="C207" s="19">
        <f t="shared" ref="C207" si="294">ROUND(SUM(C204:C206),2)</f>
        <v>0</v>
      </c>
      <c r="D207" s="19">
        <f t="shared" ref="D207:N207" si="295">ROUND(SUM(D204:D206),2)</f>
        <v>0</v>
      </c>
      <c r="E207" s="19">
        <f t="shared" si="295"/>
        <v>0</v>
      </c>
      <c r="F207" s="19">
        <f t="shared" si="295"/>
        <v>0</v>
      </c>
      <c r="G207" s="19">
        <f t="shared" si="295"/>
        <v>0</v>
      </c>
      <c r="H207" s="19">
        <f t="shared" si="295"/>
        <v>0</v>
      </c>
      <c r="I207" s="19">
        <f t="shared" si="295"/>
        <v>0</v>
      </c>
      <c r="J207" s="19">
        <f t="shared" si="295"/>
        <v>0</v>
      </c>
      <c r="K207" s="19">
        <f t="shared" si="295"/>
        <v>0</v>
      </c>
      <c r="L207" s="19">
        <f t="shared" si="295"/>
        <v>0</v>
      </c>
      <c r="M207" s="19">
        <f t="shared" si="295"/>
        <v>0</v>
      </c>
      <c r="N207" s="178">
        <f t="shared" si="295"/>
        <v>0</v>
      </c>
      <c r="O207" s="191"/>
      <c r="P207" s="191"/>
      <c r="Q207" s="183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D207" s="19">
        <f t="shared" ref="AD207" si="296">ROUND(SUM(AD204:AD206),2)</f>
        <v>0</v>
      </c>
      <c r="AE207" s="19">
        <f t="shared" ref="AE207:AO207" si="297">ROUND(SUM(AE204:AE206),2)</f>
        <v>0</v>
      </c>
      <c r="AF207" s="19">
        <f t="shared" si="297"/>
        <v>0</v>
      </c>
      <c r="AG207" s="19">
        <f t="shared" si="297"/>
        <v>0</v>
      </c>
      <c r="AH207" s="19">
        <f t="shared" si="297"/>
        <v>0</v>
      </c>
      <c r="AI207" s="19">
        <f t="shared" si="297"/>
        <v>0</v>
      </c>
      <c r="AJ207" s="19">
        <f t="shared" si="297"/>
        <v>0</v>
      </c>
      <c r="AK207" s="19">
        <f t="shared" si="297"/>
        <v>0</v>
      </c>
      <c r="AL207" s="19">
        <f t="shared" si="297"/>
        <v>0</v>
      </c>
      <c r="AM207" s="19">
        <f t="shared" si="297"/>
        <v>0</v>
      </c>
      <c r="AN207" s="19">
        <f t="shared" si="297"/>
        <v>0</v>
      </c>
      <c r="AO207" s="219">
        <f t="shared" si="297"/>
        <v>0</v>
      </c>
    </row>
    <row r="208" spans="1:41" ht="16.2" customHeight="1">
      <c r="A208" s="20"/>
      <c r="B208" s="14"/>
      <c r="C208" s="45">
        <f>SUMIF(Jan!$A:$A,TB!$A208,Jan!$H:$H)</f>
        <v>0</v>
      </c>
      <c r="D208" s="45">
        <f>SUMIF(Feb!$A:$A,TB!$A208,Feb!$H:$H)</f>
        <v>0</v>
      </c>
      <c r="E208" s="45">
        <f>SUMIF(Mar!$A:$A,TB!$A208,Mar!$H:$H)</f>
        <v>0</v>
      </c>
      <c r="F208" s="45">
        <f>SUMIF(Apr!$A:$A,TB!$A208,Apr!$H:$H)</f>
        <v>0</v>
      </c>
      <c r="G208" s="45">
        <f>SUMIF(May!$A:$A,TB!$A208,May!$H:$H)</f>
        <v>0</v>
      </c>
      <c r="H208" s="45">
        <f>SUMIF(Jun!$A:$A,TB!$A208,Jun!$H:$H)</f>
        <v>0</v>
      </c>
      <c r="I208" s="45">
        <f>SUMIF(Jul!$A:$A,TB!$A208,Jul!$H:$H)</f>
        <v>0</v>
      </c>
      <c r="J208" s="45">
        <f>SUMIF(Aug!$A:$A,TB!$A208,Aug!$H:$H)</f>
        <v>0</v>
      </c>
      <c r="K208" s="45">
        <f>SUMIF(Sep!$A:$A,TB!$A208,Sep!$H:$H)</f>
        <v>0</v>
      </c>
      <c r="L208" s="45">
        <f>SUMIF(Oct!$A:$A,TB!$A208,Oct!$H:$H)</f>
        <v>0</v>
      </c>
      <c r="M208" s="45">
        <f>SUMIF(Nov!$A:$A,TB!$A208,Nov!$H:$H)</f>
        <v>0</v>
      </c>
      <c r="N208" s="179">
        <f>SUMIF(Dec!$A:$A,TB!$A208,Dec!$H:$H)</f>
        <v>0</v>
      </c>
      <c r="O208" s="191"/>
      <c r="P208" s="191"/>
      <c r="Q208" s="184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D208" s="45">
        <f t="shared" ref="AD208:AD220" si="298">ROUND(C208*AD$2,2)</f>
        <v>0</v>
      </c>
      <c r="AE208" s="45">
        <f t="shared" ref="AE208:AE220" si="299">ROUND(D208*AE$2,2)</f>
        <v>0</v>
      </c>
      <c r="AF208" s="45">
        <f t="shared" ref="AF208:AF220" si="300">ROUND(E208*AF$2,2)</f>
        <v>0</v>
      </c>
      <c r="AG208" s="45">
        <f t="shared" ref="AG208:AG220" si="301">ROUND(F208*AG$2,2)</f>
        <v>0</v>
      </c>
      <c r="AH208" s="45">
        <f t="shared" ref="AH208:AH220" si="302">ROUND(G208*AH$2,2)</f>
        <v>0</v>
      </c>
      <c r="AI208" s="45">
        <f t="shared" ref="AI208:AI220" si="303">ROUND(H208*AI$2,2)</f>
        <v>0</v>
      </c>
      <c r="AJ208" s="45">
        <f t="shared" ref="AJ208:AJ220" si="304">ROUND(I208*AJ$2,2)</f>
        <v>0</v>
      </c>
      <c r="AK208" s="45">
        <f t="shared" ref="AK208:AK220" si="305">ROUND(J208*AK$2,2)</f>
        <v>0</v>
      </c>
      <c r="AL208" s="45">
        <f t="shared" ref="AL208:AL220" si="306">ROUND(K208*AL$2,2)</f>
        <v>0</v>
      </c>
      <c r="AM208" s="45">
        <f t="shared" ref="AM208:AM220" si="307">ROUND(L208*AM$2,2)</f>
        <v>0</v>
      </c>
      <c r="AN208" s="45">
        <f t="shared" ref="AN208:AN220" si="308">ROUND(M208*AN$2,2)</f>
        <v>0</v>
      </c>
      <c r="AO208" s="45">
        <f t="shared" ref="AO208:AO220" si="309">ROUND(N208*AO$2,2)</f>
        <v>0</v>
      </c>
    </row>
    <row r="209" spans="1:41" ht="16.2" customHeight="1">
      <c r="A209" s="20">
        <v>11100</v>
      </c>
      <c r="B209" s="14" t="s">
        <v>227</v>
      </c>
      <c r="C209" s="45">
        <f>SUMIF(Jan!$A:$A,TB!$A209,Jan!$H:$H)</f>
        <v>29180</v>
      </c>
      <c r="D209" s="45">
        <f>SUMIF(Feb!$A:$A,TB!$A209,Feb!$H:$H)</f>
        <v>29180</v>
      </c>
      <c r="E209" s="45">
        <f>SUMIF(Mar!$A:$A,TB!$A209,Mar!$H:$H)</f>
        <v>28480</v>
      </c>
      <c r="F209" s="45">
        <f>SUMIF(Apr!$A:$A,TB!$A209,Apr!$H:$H)</f>
        <v>28480</v>
      </c>
      <c r="G209" s="45">
        <f>SUMIF(May!$A:$A,TB!$A209,May!$H:$H)</f>
        <v>28480</v>
      </c>
      <c r="H209" s="45">
        <f>SUMIF(Jun!$A:$A,TB!$A209,Jun!$H:$H)</f>
        <v>28480</v>
      </c>
      <c r="I209" s="45">
        <f>SUMIF(Jul!$A:$A,TB!$A209,Jul!$H:$H)</f>
        <v>28480</v>
      </c>
      <c r="J209" s="45">
        <f>SUMIF(Aug!$A:$A,TB!$A209,Aug!$H:$H)</f>
        <v>28480</v>
      </c>
      <c r="K209" s="45">
        <f>SUMIF(Sep!$A:$A,TB!$A209,Sep!$H:$H)</f>
        <v>28480</v>
      </c>
      <c r="L209" s="45">
        <f>SUMIF(Oct!$A:$A,TB!$A209,Oct!$H:$H)</f>
        <v>28480</v>
      </c>
      <c r="M209" s="45">
        <f>SUMIF(Nov!$A:$A,TB!$A209,Nov!$H:$H)</f>
        <v>28480</v>
      </c>
      <c r="N209" s="179">
        <f>SUMIF(Dec!$A:$A,TB!$A209,Dec!$H:$H)</f>
        <v>28480</v>
      </c>
      <c r="O209" s="191"/>
      <c r="P209" s="191"/>
      <c r="Q209" s="184">
        <v>29180</v>
      </c>
      <c r="R209" s="45">
        <v>29180</v>
      </c>
      <c r="S209" s="45">
        <v>29180</v>
      </c>
      <c r="T209" s="45">
        <v>29180</v>
      </c>
      <c r="U209" s="45">
        <v>29180</v>
      </c>
      <c r="V209" s="45">
        <v>29180</v>
      </c>
      <c r="W209" s="45">
        <v>29180</v>
      </c>
      <c r="X209" s="45">
        <v>29180</v>
      </c>
      <c r="Y209" s="45">
        <v>29180</v>
      </c>
      <c r="Z209" s="45">
        <v>29180</v>
      </c>
      <c r="AA209" s="45">
        <v>29180</v>
      </c>
      <c r="AB209" s="45">
        <v>29180</v>
      </c>
      <c r="AD209" s="45">
        <f t="shared" si="298"/>
        <v>128502.88</v>
      </c>
      <c r="AE209" s="45">
        <f t="shared" si="299"/>
        <v>127589.55</v>
      </c>
      <c r="AF209" s="45">
        <f t="shared" si="300"/>
        <v>124326.59</v>
      </c>
      <c r="AG209" s="45">
        <f t="shared" si="301"/>
        <v>124204.13</v>
      </c>
      <c r="AH209" s="45">
        <f t="shared" si="302"/>
        <v>123409.54</v>
      </c>
      <c r="AI209" s="45">
        <f t="shared" si="303"/>
        <v>122575.07</v>
      </c>
      <c r="AJ209" s="45">
        <f t="shared" si="304"/>
        <v>122575.07</v>
      </c>
      <c r="AK209" s="45">
        <f t="shared" si="305"/>
        <v>122575.07</v>
      </c>
      <c r="AL209" s="45">
        <f t="shared" si="306"/>
        <v>122575.07</v>
      </c>
      <c r="AM209" s="45">
        <f t="shared" si="307"/>
        <v>122575.07</v>
      </c>
      <c r="AN209" s="45">
        <f t="shared" si="308"/>
        <v>122575.07</v>
      </c>
      <c r="AO209" s="45">
        <f t="shared" si="309"/>
        <v>122575.07</v>
      </c>
    </row>
    <row r="210" spans="1:41" ht="16.2" customHeight="1">
      <c r="A210" s="20">
        <v>11101</v>
      </c>
      <c r="B210" s="14" t="s">
        <v>228</v>
      </c>
      <c r="C210" s="45">
        <f>SUMIF(Jan!$A:$A,TB!$A210,Jan!$H:$H)</f>
        <v>-29180</v>
      </c>
      <c r="D210" s="45">
        <f>SUMIF(Feb!$A:$A,TB!$A210,Feb!$H:$H)</f>
        <v>-29180</v>
      </c>
      <c r="E210" s="45">
        <f>SUMIF(Mar!$A:$A,TB!$A210,Mar!$H:$H)</f>
        <v>-28480</v>
      </c>
      <c r="F210" s="45">
        <f>SUMIF(Apr!$A:$A,TB!$A210,Apr!$H:$H)</f>
        <v>-28480</v>
      </c>
      <c r="G210" s="45">
        <f>SUMIF(May!$A:$A,TB!$A210,May!$H:$H)</f>
        <v>-28480</v>
      </c>
      <c r="H210" s="45">
        <f>SUMIF(Jun!$A:$A,TB!$A210,Jun!$H:$H)</f>
        <v>-28480</v>
      </c>
      <c r="I210" s="45">
        <f>SUMIF(Jul!$A:$A,TB!$A210,Jul!$H:$H)</f>
        <v>-28480</v>
      </c>
      <c r="J210" s="45">
        <f>SUMIF(Aug!$A:$A,TB!$A210,Aug!$H:$H)</f>
        <v>-28480</v>
      </c>
      <c r="K210" s="45">
        <f>SUMIF(Sep!$A:$A,TB!$A210,Sep!$H:$H)</f>
        <v>-28480</v>
      </c>
      <c r="L210" s="45">
        <f>SUMIF(Oct!$A:$A,TB!$A210,Oct!$H:$H)</f>
        <v>-28480</v>
      </c>
      <c r="M210" s="45">
        <f>SUMIF(Nov!$A:$A,TB!$A210,Nov!$H:$H)</f>
        <v>-28480</v>
      </c>
      <c r="N210" s="179">
        <f>SUMIF(Dec!$A:$A,TB!$A210,Dec!$H:$H)</f>
        <v>-28480</v>
      </c>
      <c r="O210" s="191"/>
      <c r="P210" s="191"/>
      <c r="Q210" s="184">
        <v>-29180</v>
      </c>
      <c r="R210" s="45">
        <v>-29180</v>
      </c>
      <c r="S210" s="45">
        <v>-29180</v>
      </c>
      <c r="T210" s="45">
        <v>-29180</v>
      </c>
      <c r="U210" s="45">
        <v>-29180</v>
      </c>
      <c r="V210" s="45">
        <v>-29180</v>
      </c>
      <c r="W210" s="45">
        <v>-29180</v>
      </c>
      <c r="X210" s="45">
        <v>-29180</v>
      </c>
      <c r="Y210" s="45">
        <v>-29180</v>
      </c>
      <c r="Z210" s="45">
        <v>-29180</v>
      </c>
      <c r="AA210" s="45">
        <v>-29180</v>
      </c>
      <c r="AB210" s="45">
        <v>-29180</v>
      </c>
      <c r="AD210" s="45">
        <f t="shared" si="298"/>
        <v>-128502.88</v>
      </c>
      <c r="AE210" s="45">
        <f t="shared" si="299"/>
        <v>-127589.55</v>
      </c>
      <c r="AF210" s="45">
        <f t="shared" si="300"/>
        <v>-124326.59</v>
      </c>
      <c r="AG210" s="45">
        <f t="shared" si="301"/>
        <v>-124204.13</v>
      </c>
      <c r="AH210" s="45">
        <f t="shared" si="302"/>
        <v>-123409.54</v>
      </c>
      <c r="AI210" s="45">
        <f t="shared" si="303"/>
        <v>-122575.07</v>
      </c>
      <c r="AJ210" s="45">
        <f t="shared" si="304"/>
        <v>-122575.07</v>
      </c>
      <c r="AK210" s="45">
        <f t="shared" si="305"/>
        <v>-122575.07</v>
      </c>
      <c r="AL210" s="45">
        <f t="shared" si="306"/>
        <v>-122575.07</v>
      </c>
      <c r="AM210" s="45">
        <f t="shared" si="307"/>
        <v>-122575.07</v>
      </c>
      <c r="AN210" s="45">
        <f t="shared" si="308"/>
        <v>-122575.07</v>
      </c>
      <c r="AO210" s="45">
        <f t="shared" si="309"/>
        <v>-122575.07</v>
      </c>
    </row>
    <row r="211" spans="1:41" ht="16.2" customHeight="1">
      <c r="A211" s="20">
        <v>11200</v>
      </c>
      <c r="B211" s="14" t="s">
        <v>229</v>
      </c>
      <c r="C211" s="45">
        <f>SUMIF(Jan!$A:$A,TB!$A211,Jan!$H:$H)</f>
        <v>32169</v>
      </c>
      <c r="D211" s="45">
        <f>SUMIF(Feb!$A:$A,TB!$A211,Feb!$H:$H)</f>
        <v>32169</v>
      </c>
      <c r="E211" s="45">
        <f>SUMIF(Mar!$A:$A,TB!$A211,Mar!$H:$H)</f>
        <v>32169</v>
      </c>
      <c r="F211" s="45">
        <f>SUMIF(Apr!$A:$A,TB!$A211,Apr!$H:$H)</f>
        <v>32169</v>
      </c>
      <c r="G211" s="45">
        <f>SUMIF(May!$A:$A,TB!$A211,May!$H:$H)</f>
        <v>32169</v>
      </c>
      <c r="H211" s="45">
        <f>SUMIF(Jun!$A:$A,TB!$A211,Jun!$H:$H)</f>
        <v>32169</v>
      </c>
      <c r="I211" s="45">
        <f>SUMIF(Jul!$A:$A,TB!$A211,Jul!$H:$H)</f>
        <v>32169</v>
      </c>
      <c r="J211" s="45">
        <f>SUMIF(Aug!$A:$A,TB!$A211,Aug!$H:$H)</f>
        <v>32169</v>
      </c>
      <c r="K211" s="45">
        <f>SUMIF(Sep!$A:$A,TB!$A211,Sep!$H:$H)</f>
        <v>32169</v>
      </c>
      <c r="L211" s="45">
        <f>SUMIF(Oct!$A:$A,TB!$A211,Oct!$H:$H)</f>
        <v>32169</v>
      </c>
      <c r="M211" s="45">
        <f>SUMIF(Nov!$A:$A,TB!$A211,Nov!$H:$H)</f>
        <v>32169</v>
      </c>
      <c r="N211" s="179">
        <f>SUMIF(Dec!$A:$A,TB!$A211,Dec!$H:$H)</f>
        <v>32169</v>
      </c>
      <c r="O211" s="191"/>
      <c r="P211" s="191"/>
      <c r="Q211" s="184">
        <v>32169</v>
      </c>
      <c r="R211" s="45">
        <v>32169</v>
      </c>
      <c r="S211" s="45">
        <v>32169</v>
      </c>
      <c r="T211" s="45">
        <v>32169</v>
      </c>
      <c r="U211" s="45">
        <v>32169</v>
      </c>
      <c r="V211" s="45">
        <v>32169</v>
      </c>
      <c r="W211" s="45">
        <v>32169</v>
      </c>
      <c r="X211" s="45">
        <v>32169</v>
      </c>
      <c r="Y211" s="45">
        <v>32169</v>
      </c>
      <c r="Z211" s="45">
        <v>32169</v>
      </c>
      <c r="AA211" s="45">
        <v>32169</v>
      </c>
      <c r="AB211" s="45">
        <v>32169</v>
      </c>
      <c r="AD211" s="45">
        <f t="shared" si="298"/>
        <v>141665.84</v>
      </c>
      <c r="AE211" s="45">
        <f t="shared" si="299"/>
        <v>140658.95000000001</v>
      </c>
      <c r="AF211" s="45">
        <f t="shared" si="300"/>
        <v>140430.54999999999</v>
      </c>
      <c r="AG211" s="45">
        <f t="shared" si="301"/>
        <v>140292.23000000001</v>
      </c>
      <c r="AH211" s="45">
        <f t="shared" si="302"/>
        <v>139394.71</v>
      </c>
      <c r="AI211" s="45">
        <f t="shared" si="303"/>
        <v>138452.16</v>
      </c>
      <c r="AJ211" s="45">
        <f t="shared" si="304"/>
        <v>138452.16</v>
      </c>
      <c r="AK211" s="45">
        <f t="shared" si="305"/>
        <v>138452.16</v>
      </c>
      <c r="AL211" s="45">
        <f t="shared" si="306"/>
        <v>138452.16</v>
      </c>
      <c r="AM211" s="45">
        <f t="shared" si="307"/>
        <v>138452.16</v>
      </c>
      <c r="AN211" s="45">
        <f t="shared" si="308"/>
        <v>138452.16</v>
      </c>
      <c r="AO211" s="45">
        <f t="shared" si="309"/>
        <v>138452.16</v>
      </c>
    </row>
    <row r="212" spans="1:41" ht="16.2" customHeight="1">
      <c r="A212" s="20">
        <v>11201</v>
      </c>
      <c r="B212" s="14" t="s">
        <v>230</v>
      </c>
      <c r="C212" s="45">
        <f>SUMIF(Jan!$A:$A,TB!$A212,Jan!$H:$H)</f>
        <v>-25188.41</v>
      </c>
      <c r="D212" s="45">
        <f>SUMIF(Feb!$A:$A,TB!$A212,Feb!$H:$H)</f>
        <v>-25439.74</v>
      </c>
      <c r="E212" s="45">
        <f>SUMIF(Mar!$A:$A,TB!$A212,Mar!$H:$H)</f>
        <v>-25691.07</v>
      </c>
      <c r="F212" s="45">
        <f>SUMIF(Apr!$A:$A,TB!$A212,Apr!$H:$H)</f>
        <v>-25942.400000000001</v>
      </c>
      <c r="G212" s="45">
        <f>SUMIF(May!$A:$A,TB!$A212,May!$H:$H)</f>
        <v>-26193.73</v>
      </c>
      <c r="H212" s="45">
        <f>SUMIF(Jun!$A:$A,TB!$A212,Jun!$H:$H)</f>
        <v>-26445.06</v>
      </c>
      <c r="I212" s="45">
        <f>SUMIF(Jul!$A:$A,TB!$A212,Jul!$H:$H)</f>
        <v>-26445.06</v>
      </c>
      <c r="J212" s="45">
        <f>SUMIF(Aug!$A:$A,TB!$A212,Aug!$H:$H)</f>
        <v>-26445.06</v>
      </c>
      <c r="K212" s="45">
        <f>SUMIF(Sep!$A:$A,TB!$A212,Sep!$H:$H)</f>
        <v>-26445.06</v>
      </c>
      <c r="L212" s="45">
        <f>SUMIF(Oct!$A:$A,TB!$A212,Oct!$H:$H)</f>
        <v>-26445.06</v>
      </c>
      <c r="M212" s="45">
        <f>SUMIF(Nov!$A:$A,TB!$A212,Nov!$H:$H)</f>
        <v>-26445.06</v>
      </c>
      <c r="N212" s="179">
        <f>SUMIF(Dec!$A:$A,TB!$A212,Dec!$H:$H)</f>
        <v>-26445.06</v>
      </c>
      <c r="O212" s="191"/>
      <c r="P212" s="191"/>
      <c r="Q212" s="184">
        <v>-21808.35</v>
      </c>
      <c r="R212" s="45">
        <v>-22153.38</v>
      </c>
      <c r="S212" s="45">
        <v>-22498.41</v>
      </c>
      <c r="T212" s="45">
        <v>-22843.439999999999</v>
      </c>
      <c r="U212" s="45">
        <v>-23188.47</v>
      </c>
      <c r="V212" s="45">
        <v>-23533.5</v>
      </c>
      <c r="W212" s="45">
        <v>-23878.53</v>
      </c>
      <c r="X212" s="45">
        <v>-24223.56</v>
      </c>
      <c r="Y212" s="45">
        <v>-24568.59</v>
      </c>
      <c r="Z212" s="45">
        <v>-24913.62</v>
      </c>
      <c r="AA212" s="45">
        <v>-25258.65</v>
      </c>
      <c r="AB212" s="45">
        <v>-25603.8</v>
      </c>
      <c r="AD212" s="45">
        <f t="shared" si="298"/>
        <v>-110924.72</v>
      </c>
      <c r="AE212" s="45">
        <f t="shared" si="299"/>
        <v>-111235.26</v>
      </c>
      <c r="AF212" s="45">
        <f t="shared" si="300"/>
        <v>-112151.8</v>
      </c>
      <c r="AG212" s="45">
        <f t="shared" si="301"/>
        <v>-113137.4</v>
      </c>
      <c r="AH212" s="45">
        <f t="shared" si="302"/>
        <v>-113502.67</v>
      </c>
      <c r="AI212" s="45">
        <f t="shared" si="303"/>
        <v>-113816.89</v>
      </c>
      <c r="AJ212" s="45">
        <f t="shared" si="304"/>
        <v>-113816.89</v>
      </c>
      <c r="AK212" s="45">
        <f t="shared" si="305"/>
        <v>-113816.89</v>
      </c>
      <c r="AL212" s="45">
        <f t="shared" si="306"/>
        <v>-113816.89</v>
      </c>
      <c r="AM212" s="45">
        <f t="shared" si="307"/>
        <v>-113816.89</v>
      </c>
      <c r="AN212" s="45">
        <f t="shared" si="308"/>
        <v>-113816.89</v>
      </c>
      <c r="AO212" s="45">
        <f t="shared" si="309"/>
        <v>-113816.89</v>
      </c>
    </row>
    <row r="213" spans="1:41" ht="16.2" customHeight="1">
      <c r="A213" s="20">
        <v>11300</v>
      </c>
      <c r="B213" s="14" t="s">
        <v>231</v>
      </c>
      <c r="C213" s="45">
        <f>SUMIF(Jan!$A:$A,TB!$A213,Jan!$H:$H)</f>
        <v>150600</v>
      </c>
      <c r="D213" s="45">
        <f>SUMIF(Feb!$A:$A,TB!$A213,Feb!$H:$H)</f>
        <v>150600</v>
      </c>
      <c r="E213" s="45">
        <f>SUMIF(Mar!$A:$A,TB!$A213,Mar!$H:$H)</f>
        <v>145118</v>
      </c>
      <c r="F213" s="45">
        <f>SUMIF(Apr!$A:$A,TB!$A213,Apr!$H:$H)</f>
        <v>156728</v>
      </c>
      <c r="G213" s="45">
        <f>SUMIF(May!$A:$A,TB!$A213,May!$H:$H)</f>
        <v>156918</v>
      </c>
      <c r="H213" s="45">
        <f>SUMIF(Jun!$A:$A,TB!$A213,Jun!$H:$H)</f>
        <v>156918</v>
      </c>
      <c r="I213" s="45">
        <f>SUMIF(Jul!$A:$A,TB!$A213,Jul!$H:$H)</f>
        <v>156918</v>
      </c>
      <c r="J213" s="45">
        <f>SUMIF(Aug!$A:$A,TB!$A213,Aug!$H:$H)</f>
        <v>156918</v>
      </c>
      <c r="K213" s="45">
        <f>SUMIF(Sep!$A:$A,TB!$A213,Sep!$H:$H)</f>
        <v>156918</v>
      </c>
      <c r="L213" s="45">
        <f>SUMIF(Oct!$A:$A,TB!$A213,Oct!$H:$H)</f>
        <v>156918</v>
      </c>
      <c r="M213" s="45">
        <f>SUMIF(Nov!$A:$A,TB!$A213,Nov!$H:$H)</f>
        <v>156918</v>
      </c>
      <c r="N213" s="179">
        <f>SUMIF(Dec!$A:$A,TB!$A213,Dec!$H:$H)</f>
        <v>156918</v>
      </c>
      <c r="O213" s="191"/>
      <c r="P213" s="191"/>
      <c r="Q213" s="184">
        <v>145138</v>
      </c>
      <c r="R213" s="45">
        <v>145138</v>
      </c>
      <c r="S213" s="45">
        <v>145138</v>
      </c>
      <c r="T213" s="45">
        <v>162598</v>
      </c>
      <c r="U213" s="45">
        <v>160948</v>
      </c>
      <c r="V213" s="45">
        <v>166448</v>
      </c>
      <c r="W213" s="45">
        <v>166448</v>
      </c>
      <c r="X213" s="45">
        <v>166448</v>
      </c>
      <c r="Y213" s="45">
        <v>166448</v>
      </c>
      <c r="Z213" s="45">
        <v>166448</v>
      </c>
      <c r="AA213" s="45">
        <v>150600</v>
      </c>
      <c r="AB213" s="45">
        <v>150600</v>
      </c>
      <c r="AD213" s="45">
        <f t="shared" si="298"/>
        <v>663212.28</v>
      </c>
      <c r="AE213" s="45">
        <f t="shared" si="299"/>
        <v>658498.5</v>
      </c>
      <c r="AF213" s="45">
        <f t="shared" si="300"/>
        <v>633498.12</v>
      </c>
      <c r="AG213" s="45">
        <f t="shared" si="301"/>
        <v>683506.48</v>
      </c>
      <c r="AH213" s="45">
        <f t="shared" si="302"/>
        <v>679957.08</v>
      </c>
      <c r="AI213" s="45">
        <f t="shared" si="303"/>
        <v>675359.38</v>
      </c>
      <c r="AJ213" s="45">
        <f t="shared" si="304"/>
        <v>675359.38</v>
      </c>
      <c r="AK213" s="45">
        <f t="shared" si="305"/>
        <v>675359.38</v>
      </c>
      <c r="AL213" s="45">
        <f t="shared" si="306"/>
        <v>675359.38</v>
      </c>
      <c r="AM213" s="45">
        <f t="shared" si="307"/>
        <v>675359.38</v>
      </c>
      <c r="AN213" s="45">
        <f t="shared" si="308"/>
        <v>675359.38</v>
      </c>
      <c r="AO213" s="45">
        <f t="shared" si="309"/>
        <v>675359.38</v>
      </c>
    </row>
    <row r="214" spans="1:41" ht="16.2" customHeight="1">
      <c r="A214" s="20">
        <v>11301</v>
      </c>
      <c r="B214" s="14" t="s">
        <v>232</v>
      </c>
      <c r="C214" s="45">
        <f>SUMIF(Jan!$A:$A,TB!$A214,Jan!$H:$H)</f>
        <v>-111631.07</v>
      </c>
      <c r="D214" s="45">
        <f>SUMIF(Feb!$A:$A,TB!$A214,Feb!$H:$H)</f>
        <v>-113753.8</v>
      </c>
      <c r="E214" s="45">
        <f>SUMIF(Mar!$A:$A,TB!$A214,Mar!$H:$H)</f>
        <v>-110207.31</v>
      </c>
      <c r="F214" s="45">
        <f>SUMIF(Apr!$A:$A,TB!$A214,Apr!$H:$H)</f>
        <v>-112280.87</v>
      </c>
      <c r="G214" s="45">
        <f>SUMIF(May!$A:$A,TB!$A214,May!$H:$H)</f>
        <v>-114734.15</v>
      </c>
      <c r="H214" s="45">
        <f>SUMIF(Jun!$A:$A,TB!$A214,Jun!$H:$H)</f>
        <v>-116997.43</v>
      </c>
      <c r="I214" s="45">
        <f>SUMIF(Jul!$A:$A,TB!$A214,Jul!$H:$H)</f>
        <v>-116997.43</v>
      </c>
      <c r="J214" s="45">
        <f>SUMIF(Aug!$A:$A,TB!$A214,Aug!$H:$H)</f>
        <v>-116997.43</v>
      </c>
      <c r="K214" s="45">
        <f>SUMIF(Sep!$A:$A,TB!$A214,Sep!$H:$H)</f>
        <v>-116997.43</v>
      </c>
      <c r="L214" s="45">
        <f>SUMIF(Oct!$A:$A,TB!$A214,Oct!$H:$H)</f>
        <v>-116997.43</v>
      </c>
      <c r="M214" s="45">
        <f>SUMIF(Nov!$A:$A,TB!$A214,Nov!$H:$H)</f>
        <v>-116997.43</v>
      </c>
      <c r="N214" s="179">
        <f>SUMIF(Dec!$A:$A,TB!$A214,Dec!$H:$H)</f>
        <v>-116997.43</v>
      </c>
      <c r="O214" s="191"/>
      <c r="P214" s="191"/>
      <c r="Q214" s="184">
        <v>-98858.06</v>
      </c>
      <c r="R214" s="45">
        <v>-101157.94</v>
      </c>
      <c r="S214" s="45">
        <v>-103457.82</v>
      </c>
      <c r="T214" s="45">
        <v>-105757.7</v>
      </c>
      <c r="U214" s="45">
        <v>-108496.98</v>
      </c>
      <c r="V214" s="45">
        <v>-111236.02</v>
      </c>
      <c r="W214" s="45">
        <v>-114127.76</v>
      </c>
      <c r="X214" s="45">
        <v>-117019.58</v>
      </c>
      <c r="Y214" s="45">
        <v>-119911.4</v>
      </c>
      <c r="Z214" s="45">
        <v>-122803.22</v>
      </c>
      <c r="AA214" s="45">
        <v>-109847.03999999999</v>
      </c>
      <c r="AB214" s="45">
        <v>-112739.02</v>
      </c>
      <c r="AD214" s="45">
        <f t="shared" si="298"/>
        <v>-491600.91</v>
      </c>
      <c r="AE214" s="45">
        <f t="shared" si="299"/>
        <v>-497388.49</v>
      </c>
      <c r="AF214" s="45">
        <f t="shared" si="300"/>
        <v>-481098.99</v>
      </c>
      <c r="AG214" s="45">
        <f t="shared" si="301"/>
        <v>-489668.1</v>
      </c>
      <c r="AH214" s="45">
        <f t="shared" si="302"/>
        <v>-497166.02</v>
      </c>
      <c r="AI214" s="45">
        <f t="shared" si="303"/>
        <v>-503545.24</v>
      </c>
      <c r="AJ214" s="45">
        <f t="shared" si="304"/>
        <v>-503545.24</v>
      </c>
      <c r="AK214" s="45">
        <f t="shared" si="305"/>
        <v>-503545.24</v>
      </c>
      <c r="AL214" s="45">
        <f t="shared" si="306"/>
        <v>-503545.24</v>
      </c>
      <c r="AM214" s="45">
        <f t="shared" si="307"/>
        <v>-503545.24</v>
      </c>
      <c r="AN214" s="45">
        <f t="shared" si="308"/>
        <v>-503545.24</v>
      </c>
      <c r="AO214" s="45">
        <f t="shared" si="309"/>
        <v>-503545.24</v>
      </c>
    </row>
    <row r="215" spans="1:41" ht="16.2" customHeight="1">
      <c r="A215" s="20">
        <v>11400</v>
      </c>
      <c r="B215" s="14" t="s">
        <v>233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>
        <f>SUMIF(Jun!$A:$A,TB!$A215,Jun!$H:$H)</f>
        <v>0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179">
        <f>SUMIF(Dec!$A:$A,TB!$A215,Dec!$H:$H)</f>
        <v>0</v>
      </c>
      <c r="O215" s="191"/>
      <c r="P215" s="191"/>
      <c r="Q215" s="184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298"/>
        <v>0</v>
      </c>
      <c r="AE215" s="45">
        <f t="shared" si="299"/>
        <v>0</v>
      </c>
      <c r="AF215" s="45">
        <f t="shared" si="300"/>
        <v>0</v>
      </c>
      <c r="AG215" s="45">
        <f t="shared" si="301"/>
        <v>0</v>
      </c>
      <c r="AH215" s="45">
        <f t="shared" si="302"/>
        <v>0</v>
      </c>
      <c r="AI215" s="45">
        <f t="shared" si="303"/>
        <v>0</v>
      </c>
      <c r="AJ215" s="45">
        <f t="shared" si="304"/>
        <v>0</v>
      </c>
      <c r="AK215" s="45">
        <f t="shared" si="305"/>
        <v>0</v>
      </c>
      <c r="AL215" s="45">
        <f t="shared" si="306"/>
        <v>0</v>
      </c>
      <c r="AM215" s="45">
        <f t="shared" si="307"/>
        <v>0</v>
      </c>
      <c r="AN215" s="45">
        <f t="shared" si="308"/>
        <v>0</v>
      </c>
      <c r="AO215" s="45">
        <f t="shared" si="309"/>
        <v>0</v>
      </c>
    </row>
    <row r="216" spans="1:41" ht="16.2" customHeight="1">
      <c r="A216" s="13">
        <v>11401</v>
      </c>
      <c r="B216" s="21" t="s">
        <v>234</v>
      </c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>
        <f>SUMIF(Jun!$A:$A,TB!$A216,Jun!$H:$H)</f>
        <v>0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179">
        <f>SUMIF(Dec!$A:$A,TB!$A216,Dec!$H:$H)</f>
        <v>0</v>
      </c>
      <c r="O216" s="191"/>
      <c r="P216" s="191"/>
      <c r="Q216" s="184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D216" s="45">
        <f t="shared" si="298"/>
        <v>0</v>
      </c>
      <c r="AE216" s="45">
        <f t="shared" si="299"/>
        <v>0</v>
      </c>
      <c r="AF216" s="45">
        <f t="shared" si="300"/>
        <v>0</v>
      </c>
      <c r="AG216" s="45">
        <f t="shared" si="301"/>
        <v>0</v>
      </c>
      <c r="AH216" s="45">
        <f t="shared" si="302"/>
        <v>0</v>
      </c>
      <c r="AI216" s="45">
        <f t="shared" si="303"/>
        <v>0</v>
      </c>
      <c r="AJ216" s="45">
        <f t="shared" si="304"/>
        <v>0</v>
      </c>
      <c r="AK216" s="45">
        <f t="shared" si="305"/>
        <v>0</v>
      </c>
      <c r="AL216" s="45">
        <f t="shared" si="306"/>
        <v>0</v>
      </c>
      <c r="AM216" s="45">
        <f t="shared" si="307"/>
        <v>0</v>
      </c>
      <c r="AN216" s="45">
        <f t="shared" si="308"/>
        <v>0</v>
      </c>
      <c r="AO216" s="45">
        <f t="shared" si="309"/>
        <v>0</v>
      </c>
    </row>
    <row r="217" spans="1:41" ht="16.2" customHeight="1">
      <c r="A217" s="20">
        <v>11700</v>
      </c>
      <c r="B217" s="14" t="s">
        <v>235</v>
      </c>
      <c r="C217" s="45">
        <f>SUMIF(Jan!$A:$A,TB!$A217,Jan!$H:$H)</f>
        <v>0</v>
      </c>
      <c r="D217" s="45">
        <f>SUMIF(Feb!$A:$A,TB!$A217,Feb!$H:$H)</f>
        <v>0</v>
      </c>
      <c r="E217" s="45">
        <f>SUMIF(Mar!$A:$A,TB!$A217,Mar!$H:$H)</f>
        <v>0</v>
      </c>
      <c r="F217" s="45">
        <f>SUMIF(Apr!$A:$A,TB!$A217,Apr!$H:$H)</f>
        <v>0</v>
      </c>
      <c r="G217" s="45">
        <f>SUMIF(May!$A:$A,TB!$A217,May!$H:$H)</f>
        <v>0</v>
      </c>
      <c r="H217" s="45">
        <f>SUMIF(Jun!$A:$A,TB!$A217,Jun!$H:$H)</f>
        <v>0</v>
      </c>
      <c r="I217" s="45">
        <f>SUMIF(Jul!$A:$A,TB!$A217,Jul!$H:$H)</f>
        <v>0</v>
      </c>
      <c r="J217" s="45">
        <f>SUMIF(Aug!$A:$A,TB!$A217,Aug!$H:$H)</f>
        <v>0</v>
      </c>
      <c r="K217" s="45">
        <f>SUMIF(Sep!$A:$A,TB!$A217,Sep!$H:$H)</f>
        <v>0</v>
      </c>
      <c r="L217" s="45">
        <f>SUMIF(Oct!$A:$A,TB!$A217,Oct!$H:$H)</f>
        <v>0</v>
      </c>
      <c r="M217" s="45">
        <f>SUMIF(Nov!$A:$A,TB!$A217,Nov!$H:$H)</f>
        <v>0</v>
      </c>
      <c r="N217" s="179">
        <f>SUMIF(Dec!$A:$A,TB!$A217,Dec!$H:$H)</f>
        <v>0</v>
      </c>
      <c r="O217" s="191"/>
      <c r="P217" s="191"/>
      <c r="Q217" s="184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D217" s="45">
        <f t="shared" si="298"/>
        <v>0</v>
      </c>
      <c r="AE217" s="45">
        <f t="shared" si="299"/>
        <v>0</v>
      </c>
      <c r="AF217" s="45">
        <f t="shared" si="300"/>
        <v>0</v>
      </c>
      <c r="AG217" s="45">
        <f t="shared" si="301"/>
        <v>0</v>
      </c>
      <c r="AH217" s="45">
        <f t="shared" si="302"/>
        <v>0</v>
      </c>
      <c r="AI217" s="45">
        <f t="shared" si="303"/>
        <v>0</v>
      </c>
      <c r="AJ217" s="45">
        <f t="shared" si="304"/>
        <v>0</v>
      </c>
      <c r="AK217" s="45">
        <f t="shared" si="305"/>
        <v>0</v>
      </c>
      <c r="AL217" s="45">
        <f t="shared" si="306"/>
        <v>0</v>
      </c>
      <c r="AM217" s="45">
        <f t="shared" si="307"/>
        <v>0</v>
      </c>
      <c r="AN217" s="45">
        <f t="shared" si="308"/>
        <v>0</v>
      </c>
      <c r="AO217" s="45">
        <f t="shared" si="309"/>
        <v>0</v>
      </c>
    </row>
    <row r="218" spans="1:41" ht="16.2" customHeight="1">
      <c r="A218" s="20">
        <v>11701</v>
      </c>
      <c r="B218" s="14" t="s">
        <v>236</v>
      </c>
      <c r="C218" s="45">
        <f>SUMIF(Jan!$A:$A,TB!$A218,Jan!$H:$H)</f>
        <v>0</v>
      </c>
      <c r="D218" s="45">
        <f>SUMIF(Feb!$A:$A,TB!$A218,Feb!$H:$H)</f>
        <v>0</v>
      </c>
      <c r="E218" s="45">
        <f>SUMIF(Mar!$A:$A,TB!$A218,Mar!$H:$H)</f>
        <v>0</v>
      </c>
      <c r="F218" s="45">
        <f>SUMIF(Apr!$A:$A,TB!$A218,Apr!$H:$H)</f>
        <v>0</v>
      </c>
      <c r="G218" s="45">
        <f>SUMIF(May!$A:$A,TB!$A218,May!$H:$H)</f>
        <v>0</v>
      </c>
      <c r="H218" s="45">
        <f>SUMIF(Jun!$A:$A,TB!$A218,Jun!$H:$H)</f>
        <v>0</v>
      </c>
      <c r="I218" s="45">
        <f>SUMIF(Jul!$A:$A,TB!$A218,Jul!$H:$H)</f>
        <v>0</v>
      </c>
      <c r="J218" s="45">
        <f>SUMIF(Aug!$A:$A,TB!$A218,Aug!$H:$H)</f>
        <v>0</v>
      </c>
      <c r="K218" s="45">
        <f>SUMIF(Sep!$A:$A,TB!$A218,Sep!$H:$H)</f>
        <v>0</v>
      </c>
      <c r="L218" s="45">
        <f>SUMIF(Oct!$A:$A,TB!$A218,Oct!$H:$H)</f>
        <v>0</v>
      </c>
      <c r="M218" s="45">
        <f>SUMIF(Nov!$A:$A,TB!$A218,Nov!$H:$H)</f>
        <v>0</v>
      </c>
      <c r="N218" s="179">
        <f>SUMIF(Dec!$A:$A,TB!$A218,Dec!$H:$H)</f>
        <v>0</v>
      </c>
      <c r="O218" s="191"/>
      <c r="P218" s="191"/>
      <c r="Q218" s="184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D218" s="45">
        <f t="shared" si="298"/>
        <v>0</v>
      </c>
      <c r="AE218" s="45">
        <f t="shared" si="299"/>
        <v>0</v>
      </c>
      <c r="AF218" s="45">
        <f t="shared" si="300"/>
        <v>0</v>
      </c>
      <c r="AG218" s="45">
        <f t="shared" si="301"/>
        <v>0</v>
      </c>
      <c r="AH218" s="45">
        <f t="shared" si="302"/>
        <v>0</v>
      </c>
      <c r="AI218" s="45">
        <f t="shared" si="303"/>
        <v>0</v>
      </c>
      <c r="AJ218" s="45">
        <f t="shared" si="304"/>
        <v>0</v>
      </c>
      <c r="AK218" s="45">
        <f t="shared" si="305"/>
        <v>0</v>
      </c>
      <c r="AL218" s="45">
        <f t="shared" si="306"/>
        <v>0</v>
      </c>
      <c r="AM218" s="45">
        <f t="shared" si="307"/>
        <v>0</v>
      </c>
      <c r="AN218" s="45">
        <f t="shared" si="308"/>
        <v>0</v>
      </c>
      <c r="AO218" s="45">
        <f t="shared" si="309"/>
        <v>0</v>
      </c>
    </row>
    <row r="219" spans="1:41" ht="16.2" customHeight="1">
      <c r="A219" s="20"/>
      <c r="B219" s="14"/>
      <c r="C219" s="45">
        <f>SUMIF(Jan!$A:$A,TB!$A219,Jan!$H:$H)</f>
        <v>0</v>
      </c>
      <c r="D219" s="45">
        <f>SUMIF(Feb!$A:$A,TB!$A219,Feb!$H:$H)</f>
        <v>0</v>
      </c>
      <c r="E219" s="45">
        <f>SUMIF(Mar!$A:$A,TB!$A219,Mar!$H:$H)</f>
        <v>0</v>
      </c>
      <c r="F219" s="45">
        <f>SUMIF(Apr!$A:$A,TB!$A219,Apr!$H:$H)</f>
        <v>0</v>
      </c>
      <c r="G219" s="45">
        <f>SUMIF(May!$A:$A,TB!$A219,May!$H:$H)</f>
        <v>0</v>
      </c>
      <c r="H219" s="45">
        <f>SUMIF(Jun!$A:$A,TB!$A219,Jun!$H:$H)</f>
        <v>0</v>
      </c>
      <c r="I219" s="45">
        <f>SUMIF(Jul!$A:$A,TB!$A219,Jul!$H:$H)</f>
        <v>0</v>
      </c>
      <c r="J219" s="45">
        <f>SUMIF(Aug!$A:$A,TB!$A219,Aug!$H:$H)</f>
        <v>0</v>
      </c>
      <c r="K219" s="45">
        <f>SUMIF(Sep!$A:$A,TB!$A219,Sep!$H:$H)</f>
        <v>0</v>
      </c>
      <c r="L219" s="45">
        <f>SUMIF(Oct!$A:$A,TB!$A219,Oct!$H:$H)</f>
        <v>0</v>
      </c>
      <c r="M219" s="45">
        <f>SUMIF(Nov!$A:$A,TB!$A219,Nov!$H:$H)</f>
        <v>0</v>
      </c>
      <c r="N219" s="179">
        <f>SUMIF(Dec!$A:$A,TB!$A219,Dec!$H:$H)</f>
        <v>0</v>
      </c>
      <c r="O219" s="191"/>
      <c r="P219" s="191"/>
      <c r="Q219" s="184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D219" s="45">
        <f t="shared" si="298"/>
        <v>0</v>
      </c>
      <c r="AE219" s="45">
        <f t="shared" si="299"/>
        <v>0</v>
      </c>
      <c r="AF219" s="45">
        <f t="shared" si="300"/>
        <v>0</v>
      </c>
      <c r="AG219" s="45">
        <f t="shared" si="301"/>
        <v>0</v>
      </c>
      <c r="AH219" s="45">
        <f t="shared" si="302"/>
        <v>0</v>
      </c>
      <c r="AI219" s="45">
        <f t="shared" si="303"/>
        <v>0</v>
      </c>
      <c r="AJ219" s="45">
        <f t="shared" si="304"/>
        <v>0</v>
      </c>
      <c r="AK219" s="45">
        <f t="shared" si="305"/>
        <v>0</v>
      </c>
      <c r="AL219" s="45">
        <f t="shared" si="306"/>
        <v>0</v>
      </c>
      <c r="AM219" s="45">
        <f t="shared" si="307"/>
        <v>0</v>
      </c>
      <c r="AN219" s="45">
        <f t="shared" si="308"/>
        <v>0</v>
      </c>
      <c r="AO219" s="45">
        <f t="shared" si="309"/>
        <v>0</v>
      </c>
    </row>
    <row r="220" spans="1:41" ht="16.2" customHeight="1">
      <c r="A220" s="13"/>
      <c r="B220" s="21"/>
      <c r="C220" s="45">
        <f>SUMIF(Jan!$A:$A,TB!$A220,Jan!$H:$H)</f>
        <v>0</v>
      </c>
      <c r="D220" s="45">
        <f>SUMIF(Feb!$A:$A,TB!$A220,Feb!$H:$H)</f>
        <v>0</v>
      </c>
      <c r="E220" s="45">
        <f>SUMIF(Mar!$A:$A,TB!$A220,Mar!$H:$H)</f>
        <v>0</v>
      </c>
      <c r="F220" s="45">
        <f>SUMIF(Apr!$A:$A,TB!$A220,Apr!$H:$H)</f>
        <v>0</v>
      </c>
      <c r="G220" s="45">
        <f>SUMIF(May!$A:$A,TB!$A220,May!$H:$H)</f>
        <v>0</v>
      </c>
      <c r="H220" s="45">
        <f>SUMIF(Jun!$A:$A,TB!$A220,Jun!$H:$H)</f>
        <v>0</v>
      </c>
      <c r="I220" s="45">
        <f>SUMIF(Jul!$A:$A,TB!$A220,Jul!$H:$H)</f>
        <v>0</v>
      </c>
      <c r="J220" s="45">
        <f>SUMIF(Aug!$A:$A,TB!$A220,Aug!$H:$H)</f>
        <v>0</v>
      </c>
      <c r="K220" s="45">
        <f>SUMIF(Sep!$A:$A,TB!$A220,Sep!$H:$H)</f>
        <v>0</v>
      </c>
      <c r="L220" s="45">
        <f>SUMIF(Oct!$A:$A,TB!$A220,Oct!$H:$H)</f>
        <v>0</v>
      </c>
      <c r="M220" s="45">
        <f>SUMIF(Nov!$A:$A,TB!$A220,Nov!$H:$H)</f>
        <v>0</v>
      </c>
      <c r="N220" s="179">
        <f>SUMIF(Dec!$A:$A,TB!$A220,Dec!$H:$H)</f>
        <v>0</v>
      </c>
      <c r="O220" s="191"/>
      <c r="P220" s="191"/>
      <c r="Q220" s="184">
        <v>0</v>
      </c>
      <c r="R220" s="45">
        <v>0</v>
      </c>
      <c r="S220" s="45">
        <v>0</v>
      </c>
      <c r="T220" s="45">
        <v>0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D220" s="45">
        <f t="shared" si="298"/>
        <v>0</v>
      </c>
      <c r="AE220" s="45">
        <f t="shared" si="299"/>
        <v>0</v>
      </c>
      <c r="AF220" s="45">
        <f t="shared" si="300"/>
        <v>0</v>
      </c>
      <c r="AG220" s="45">
        <f t="shared" si="301"/>
        <v>0</v>
      </c>
      <c r="AH220" s="45">
        <f t="shared" si="302"/>
        <v>0</v>
      </c>
      <c r="AI220" s="45">
        <f t="shared" si="303"/>
        <v>0</v>
      </c>
      <c r="AJ220" s="45">
        <f t="shared" si="304"/>
        <v>0</v>
      </c>
      <c r="AK220" s="45">
        <f t="shared" si="305"/>
        <v>0</v>
      </c>
      <c r="AL220" s="45">
        <f t="shared" si="306"/>
        <v>0</v>
      </c>
      <c r="AM220" s="45">
        <f t="shared" si="307"/>
        <v>0</v>
      </c>
      <c r="AN220" s="45">
        <f t="shared" si="308"/>
        <v>0</v>
      </c>
      <c r="AO220" s="45">
        <f t="shared" si="309"/>
        <v>0</v>
      </c>
    </row>
    <row r="221" spans="1:41" ht="16.2" customHeight="1">
      <c r="A221" s="23" t="s">
        <v>26</v>
      </c>
      <c r="B221" s="18"/>
      <c r="C221" s="19">
        <f t="shared" ref="C221" si="310">ROUND(SUM(C208:C220),2)</f>
        <v>45949.52</v>
      </c>
      <c r="D221" s="19">
        <f t="shared" ref="D221:N221" si="311">ROUND(SUM(D208:D220),2)</f>
        <v>43575.46</v>
      </c>
      <c r="E221" s="19">
        <f t="shared" si="311"/>
        <v>41388.620000000003</v>
      </c>
      <c r="F221" s="19">
        <f t="shared" si="311"/>
        <v>50673.73</v>
      </c>
      <c r="G221" s="19">
        <f t="shared" si="311"/>
        <v>48159.12</v>
      </c>
      <c r="H221" s="19">
        <f>ROUND(SUM(H208:H220),2)</f>
        <v>45644.51</v>
      </c>
      <c r="I221" s="19">
        <f t="shared" si="311"/>
        <v>45644.51</v>
      </c>
      <c r="J221" s="19">
        <f t="shared" si="311"/>
        <v>45644.51</v>
      </c>
      <c r="K221" s="19">
        <f t="shared" si="311"/>
        <v>45644.51</v>
      </c>
      <c r="L221" s="19">
        <f t="shared" si="311"/>
        <v>45644.51</v>
      </c>
      <c r="M221" s="19">
        <f t="shared" si="311"/>
        <v>45644.51</v>
      </c>
      <c r="N221" s="178">
        <f t="shared" si="311"/>
        <v>45644.51</v>
      </c>
      <c r="O221" s="191"/>
      <c r="P221" s="191"/>
      <c r="Q221" s="183">
        <v>56640.59</v>
      </c>
      <c r="R221" s="19">
        <v>53995.68</v>
      </c>
      <c r="S221" s="19">
        <v>51350.77</v>
      </c>
      <c r="T221" s="19">
        <v>66165.86</v>
      </c>
      <c r="U221" s="19">
        <v>61431.55</v>
      </c>
      <c r="V221" s="19">
        <v>63847.48</v>
      </c>
      <c r="W221" s="19">
        <v>60610.71</v>
      </c>
      <c r="X221" s="19">
        <v>57373.86</v>
      </c>
      <c r="Y221" s="19">
        <v>54137.01</v>
      </c>
      <c r="Z221" s="19">
        <v>50900.160000000003</v>
      </c>
      <c r="AA221" s="19">
        <v>47663.31</v>
      </c>
      <c r="AB221" s="19">
        <v>44426.18</v>
      </c>
      <c r="AD221" s="19">
        <f t="shared" ref="AD221" si="312">ROUND(SUM(AD208:AD220),2)</f>
        <v>202352.49</v>
      </c>
      <c r="AE221" s="19">
        <f t="shared" ref="AE221:AH221" si="313">ROUND(SUM(AE208:AE220),2)</f>
        <v>190533.7</v>
      </c>
      <c r="AF221" s="19">
        <f t="shared" si="313"/>
        <v>180677.88</v>
      </c>
      <c r="AG221" s="19">
        <f t="shared" si="313"/>
        <v>220993.21</v>
      </c>
      <c r="AH221" s="19">
        <f t="shared" si="313"/>
        <v>208683.1</v>
      </c>
      <c r="AI221" s="19">
        <f>ROUND(SUM(AI208:AI220),2)</f>
        <v>196449.41</v>
      </c>
      <c r="AJ221" s="19">
        <f t="shared" ref="AJ221:AO221" si="314">ROUND(SUM(AJ208:AJ220),2)</f>
        <v>196449.41</v>
      </c>
      <c r="AK221" s="19">
        <f t="shared" si="314"/>
        <v>196449.41</v>
      </c>
      <c r="AL221" s="19">
        <f t="shared" si="314"/>
        <v>196449.41</v>
      </c>
      <c r="AM221" s="19">
        <f t="shared" si="314"/>
        <v>196449.41</v>
      </c>
      <c r="AN221" s="19">
        <f t="shared" si="314"/>
        <v>196449.41</v>
      </c>
      <c r="AO221" s="219">
        <f t="shared" si="314"/>
        <v>196449.41</v>
      </c>
    </row>
    <row r="222" spans="1:41" ht="16.2" customHeight="1">
      <c r="A222" s="20"/>
      <c r="B222" s="14"/>
      <c r="C222" s="45">
        <f>SUMIF(Jan!$A:$A,TB!$A222,Jan!$H:$H)</f>
        <v>0</v>
      </c>
      <c r="D222" s="45">
        <f>SUMIF(Feb!$A:$A,TB!$A222,Feb!$H:$H)</f>
        <v>0</v>
      </c>
      <c r="E222" s="45">
        <f>SUMIF(Mar!$A:$A,TB!$A222,Mar!$H:$H)</f>
        <v>0</v>
      </c>
      <c r="F222" s="45">
        <f>SUMIF(Apr!$A:$A,TB!$A222,Apr!$H:$H)</f>
        <v>0</v>
      </c>
      <c r="G222" s="45">
        <f>SUMIF(May!$A:$A,TB!$A222,May!$H:$H)</f>
        <v>0</v>
      </c>
      <c r="H222" s="45">
        <f>SUMIF(Jun!$A:$A,TB!$A222,Jun!$H:$H)</f>
        <v>0</v>
      </c>
      <c r="I222" s="45">
        <f>SUMIF(Jul!$A:$A,TB!$A222,Jul!$H:$H)</f>
        <v>0</v>
      </c>
      <c r="J222" s="45">
        <f>SUMIF(Aug!$A:$A,TB!$A222,Aug!$H:$H)</f>
        <v>0</v>
      </c>
      <c r="K222" s="45">
        <f>SUMIF(Sep!$A:$A,TB!$A222,Sep!$H:$H)</f>
        <v>0</v>
      </c>
      <c r="L222" s="45">
        <f>SUMIF(Oct!$A:$A,TB!$A222,Oct!$H:$H)</f>
        <v>0</v>
      </c>
      <c r="M222" s="45">
        <f>SUMIF(Nov!$A:$A,TB!$A222,Nov!$H:$H)</f>
        <v>0</v>
      </c>
      <c r="N222" s="179">
        <f>SUMIF(Dec!$A:$A,TB!$A222,Dec!$H:$H)</f>
        <v>0</v>
      </c>
      <c r="O222" s="191"/>
      <c r="P222" s="191"/>
      <c r="Q222" s="184">
        <v>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D222" s="45">
        <f t="shared" ref="AD222:AD225" si="315">ROUND(C222*AD$2,2)</f>
        <v>0</v>
      </c>
      <c r="AE222" s="45">
        <f t="shared" ref="AE222:AE225" si="316">ROUND(D222*AE$2,2)</f>
        <v>0</v>
      </c>
      <c r="AF222" s="45">
        <f t="shared" ref="AF222:AF225" si="317">ROUND(E222*AF$2,2)</f>
        <v>0</v>
      </c>
      <c r="AG222" s="45">
        <f t="shared" ref="AG222:AG225" si="318">ROUND(F222*AG$2,2)</f>
        <v>0</v>
      </c>
      <c r="AH222" s="45">
        <f t="shared" ref="AH222:AH225" si="319">ROUND(G222*AH$2,2)</f>
        <v>0</v>
      </c>
      <c r="AI222" s="45">
        <f t="shared" ref="AI222:AI225" si="320">ROUND(H222*AI$2,2)</f>
        <v>0</v>
      </c>
      <c r="AJ222" s="45">
        <f t="shared" ref="AJ222:AJ225" si="321">ROUND(I222*AJ$2,2)</f>
        <v>0</v>
      </c>
      <c r="AK222" s="45">
        <f t="shared" ref="AK222:AK225" si="322">ROUND(J222*AK$2,2)</f>
        <v>0</v>
      </c>
      <c r="AL222" s="45">
        <f t="shared" ref="AL222:AL225" si="323">ROUND(K222*AL$2,2)</f>
        <v>0</v>
      </c>
      <c r="AM222" s="45">
        <f t="shared" ref="AM222:AM225" si="324">ROUND(L222*AM$2,2)</f>
        <v>0</v>
      </c>
      <c r="AN222" s="45">
        <f t="shared" ref="AN222:AN225" si="325">ROUND(M222*AN$2,2)</f>
        <v>0</v>
      </c>
      <c r="AO222" s="45">
        <f t="shared" ref="AO222:AO225" si="326">ROUND(N222*AO$2,2)</f>
        <v>0</v>
      </c>
    </row>
    <row r="223" spans="1:41" ht="16.2" customHeight="1">
      <c r="A223" s="20">
        <v>11500</v>
      </c>
      <c r="B223" s="14" t="s">
        <v>237</v>
      </c>
      <c r="C223" s="45">
        <f>SUMIF(Jan!$A:$A,TB!$A223,Jan!$H:$H)</f>
        <v>2843392.53</v>
      </c>
      <c r="D223" s="45">
        <f>SUMIF(Feb!$A:$A,TB!$A223,Feb!$H:$H)</f>
        <v>2843392.53</v>
      </c>
      <c r="E223" s="45">
        <f>SUMIF(Mar!$A:$A,TB!$A223,Mar!$H:$H)</f>
        <v>2843392.53</v>
      </c>
      <c r="F223" s="45">
        <f>SUMIF(Apr!$A:$A,TB!$A223,Apr!$H:$H)</f>
        <v>2843392.53</v>
      </c>
      <c r="G223" s="45">
        <f>SUMIF(May!$A:$A,TB!$A223,May!$H:$H)</f>
        <v>2843392.53</v>
      </c>
      <c r="H223" s="45">
        <f>SUMIF(Jun!$A:$A,TB!$A223,Jun!$H:$H)</f>
        <v>2843392.53</v>
      </c>
      <c r="I223" s="45">
        <f>SUMIF(Jul!$A:$A,TB!$A223,Jul!$H:$H)</f>
        <v>2843392.53</v>
      </c>
      <c r="J223" s="45">
        <f>SUMIF(Aug!$A:$A,TB!$A223,Aug!$H:$H)</f>
        <v>2843392.53</v>
      </c>
      <c r="K223" s="45">
        <f>SUMIF(Sep!$A:$A,TB!$A223,Sep!$H:$H)</f>
        <v>2843392.53</v>
      </c>
      <c r="L223" s="45">
        <f>SUMIF(Oct!$A:$A,TB!$A223,Oct!$H:$H)</f>
        <v>2843392.53</v>
      </c>
      <c r="M223" s="45">
        <f>SUMIF(Nov!$A:$A,TB!$A223,Nov!$H:$H)</f>
        <v>2843392.53</v>
      </c>
      <c r="N223" s="179">
        <f>SUMIF(Dec!$A:$A,TB!$A223,Dec!$H:$H)</f>
        <v>2843392.53</v>
      </c>
      <c r="O223" s="191"/>
      <c r="P223" s="191"/>
      <c r="Q223" s="184">
        <v>2810074.85</v>
      </c>
      <c r="R223" s="45">
        <v>2810074.85</v>
      </c>
      <c r="S223" s="45">
        <v>1452964.73</v>
      </c>
      <c r="T223" s="45">
        <v>1452964.73</v>
      </c>
      <c r="U223" s="45">
        <v>1452964.73</v>
      </c>
      <c r="V223" s="45">
        <v>1452964.73</v>
      </c>
      <c r="W223" s="45">
        <v>1452964.73</v>
      </c>
      <c r="X223" s="45">
        <v>1452964.73</v>
      </c>
      <c r="Y223" s="45">
        <v>1452964.73</v>
      </c>
      <c r="Z223" s="45">
        <v>1452964.73</v>
      </c>
      <c r="AA223" s="45">
        <v>1452964.73</v>
      </c>
      <c r="AB223" s="45">
        <v>2843392.53</v>
      </c>
      <c r="AD223" s="45">
        <f t="shared" si="315"/>
        <v>12521732.02</v>
      </c>
      <c r="AE223" s="45">
        <f t="shared" si="316"/>
        <v>12432733.84</v>
      </c>
      <c r="AF223" s="45">
        <f t="shared" si="317"/>
        <v>12412545.75</v>
      </c>
      <c r="AG223" s="45">
        <f t="shared" si="318"/>
        <v>12400319.16</v>
      </c>
      <c r="AH223" s="45">
        <f t="shared" si="319"/>
        <v>12320988.51</v>
      </c>
      <c r="AI223" s="45">
        <f t="shared" si="320"/>
        <v>12237677.109999999</v>
      </c>
      <c r="AJ223" s="45">
        <f t="shared" si="321"/>
        <v>12237677.109999999</v>
      </c>
      <c r="AK223" s="45">
        <f t="shared" si="322"/>
        <v>12237677.109999999</v>
      </c>
      <c r="AL223" s="45">
        <f t="shared" si="323"/>
        <v>12237677.109999999</v>
      </c>
      <c r="AM223" s="45">
        <f t="shared" si="324"/>
        <v>12237677.109999999</v>
      </c>
      <c r="AN223" s="45">
        <f t="shared" si="325"/>
        <v>12237677.109999999</v>
      </c>
      <c r="AO223" s="45">
        <f t="shared" si="326"/>
        <v>12237677.109999999</v>
      </c>
    </row>
    <row r="224" spans="1:41" ht="16.2" customHeight="1">
      <c r="A224" s="20">
        <v>11501</v>
      </c>
      <c r="B224" s="14" t="s">
        <v>238</v>
      </c>
      <c r="C224" s="45">
        <f>SUMIF(Jan!$A:$A,TB!$A224,Jan!$H:$H)</f>
        <v>-1498313.93</v>
      </c>
      <c r="D224" s="45">
        <f>SUMIF(Feb!$A:$A,TB!$A224,Feb!$H:$H)</f>
        <v>-1498313.93</v>
      </c>
      <c r="E224" s="45">
        <f>SUMIF(Mar!$A:$A,TB!$A224,Mar!$H:$H)</f>
        <v>-1674104.55</v>
      </c>
      <c r="F224" s="45">
        <f>SUMIF(Apr!$A:$A,TB!$A224,Apr!$H:$H)</f>
        <v>-1674104.55</v>
      </c>
      <c r="G224" s="45">
        <f>SUMIF(May!$A:$A,TB!$A224,May!$H:$H)</f>
        <v>-1674104.55</v>
      </c>
      <c r="H224" s="45">
        <f>SUMIF(Jun!$A:$A,TB!$A224,Jun!$H:$H)</f>
        <v>-1849895.17</v>
      </c>
      <c r="I224" s="45">
        <f>SUMIF(Jul!$A:$A,TB!$A224,Jul!$H:$H)</f>
        <v>-1849895.17</v>
      </c>
      <c r="J224" s="45">
        <f>SUMIF(Aug!$A:$A,TB!$A224,Aug!$H:$H)</f>
        <v>-1849895.17</v>
      </c>
      <c r="K224" s="45">
        <f>SUMIF(Sep!$A:$A,TB!$A224,Sep!$H:$H)</f>
        <v>-1849895.17</v>
      </c>
      <c r="L224" s="45">
        <f>SUMIF(Oct!$A:$A,TB!$A224,Oct!$H:$H)</f>
        <v>-1849895.17</v>
      </c>
      <c r="M224" s="45">
        <f>SUMIF(Nov!$A:$A,TB!$A224,Nov!$H:$H)</f>
        <v>-1849895.17</v>
      </c>
      <c r="N224" s="179">
        <f>SUMIF(Dec!$A:$A,TB!$A224,Dec!$H:$H)</f>
        <v>-1849895.17</v>
      </c>
      <c r="O224" s="191"/>
      <c r="P224" s="191"/>
      <c r="Q224" s="184">
        <v>-2141814.34</v>
      </c>
      <c r="R224" s="45">
        <v>-2141814.34</v>
      </c>
      <c r="S224" s="45">
        <v>-963344.08</v>
      </c>
      <c r="T224" s="45">
        <v>-963344.08</v>
      </c>
      <c r="U224" s="45">
        <v>-963344.08</v>
      </c>
      <c r="V224" s="45">
        <v>-1141983.94</v>
      </c>
      <c r="W224" s="45">
        <v>-1141983.94</v>
      </c>
      <c r="X224" s="45">
        <v>-1141983.94</v>
      </c>
      <c r="Y224" s="45">
        <v>-1320623.81</v>
      </c>
      <c r="Z224" s="45">
        <v>-1320623.81</v>
      </c>
      <c r="AA224" s="45">
        <v>-1320623.81</v>
      </c>
      <c r="AB224" s="45">
        <v>-1498313.93</v>
      </c>
      <c r="AD224" s="45">
        <f t="shared" si="315"/>
        <v>-6598274.8799999999</v>
      </c>
      <c r="AE224" s="45">
        <f t="shared" si="316"/>
        <v>-6551377.6600000001</v>
      </c>
      <c r="AF224" s="45">
        <f t="shared" si="317"/>
        <v>-7308136</v>
      </c>
      <c r="AG224" s="45">
        <f t="shared" si="318"/>
        <v>-7300937.3499999996</v>
      </c>
      <c r="AH224" s="45">
        <f t="shared" si="319"/>
        <v>-7254229.8399999999</v>
      </c>
      <c r="AI224" s="45">
        <f t="shared" si="320"/>
        <v>-7961763.8200000003</v>
      </c>
      <c r="AJ224" s="45">
        <f t="shared" si="321"/>
        <v>-7961763.8200000003</v>
      </c>
      <c r="AK224" s="45">
        <f t="shared" si="322"/>
        <v>-7961763.8200000003</v>
      </c>
      <c r="AL224" s="45">
        <f t="shared" si="323"/>
        <v>-7961763.8200000003</v>
      </c>
      <c r="AM224" s="45">
        <f t="shared" si="324"/>
        <v>-7961763.8200000003</v>
      </c>
      <c r="AN224" s="45">
        <f t="shared" si="325"/>
        <v>-7961763.8200000003</v>
      </c>
      <c r="AO224" s="45">
        <f t="shared" si="326"/>
        <v>-7961763.8200000003</v>
      </c>
    </row>
    <row r="225" spans="1:41" ht="16.2" customHeight="1">
      <c r="A225" s="13"/>
      <c r="B225" s="14"/>
      <c r="C225" s="45">
        <f>SUMIF(Jan!$A:$A,TB!$A225,Jan!$H:$H)</f>
        <v>0</v>
      </c>
      <c r="D225" s="45">
        <f>SUMIF(Feb!$A:$A,TB!$A225,Feb!$H:$H)</f>
        <v>0</v>
      </c>
      <c r="E225" s="45">
        <f>SUMIF(Mar!$A:$A,TB!$A225,Mar!$H:$H)</f>
        <v>0</v>
      </c>
      <c r="F225" s="45">
        <f>SUMIF(Apr!$A:$A,TB!$A225,Apr!$H:$H)</f>
        <v>0</v>
      </c>
      <c r="G225" s="45">
        <f>SUMIF(May!$A:$A,TB!$A225,May!$H:$H)</f>
        <v>0</v>
      </c>
      <c r="H225" s="45">
        <f>SUMIF(Jun!$A:$A,TB!$A225,Jun!$H:$H)</f>
        <v>0</v>
      </c>
      <c r="I225" s="45">
        <f>SUMIF(Jul!$A:$A,TB!$A225,Jul!$H:$H)</f>
        <v>0</v>
      </c>
      <c r="J225" s="45">
        <f>SUMIF(Aug!$A:$A,TB!$A225,Aug!$H:$H)</f>
        <v>0</v>
      </c>
      <c r="K225" s="45">
        <f>SUMIF(Sep!$A:$A,TB!$A225,Sep!$H:$H)</f>
        <v>0</v>
      </c>
      <c r="L225" s="45">
        <f>SUMIF(Oct!$A:$A,TB!$A225,Oct!$H:$H)</f>
        <v>0</v>
      </c>
      <c r="M225" s="45">
        <f>SUMIF(Nov!$A:$A,TB!$A225,Nov!$H:$H)</f>
        <v>0</v>
      </c>
      <c r="N225" s="179">
        <f>SUMIF(Dec!$A:$A,TB!$A225,Dec!$H:$H)</f>
        <v>0</v>
      </c>
      <c r="O225" s="191"/>
      <c r="P225" s="191"/>
      <c r="Q225" s="184">
        <v>0</v>
      </c>
      <c r="R225" s="45">
        <v>0</v>
      </c>
      <c r="S225" s="45">
        <v>0</v>
      </c>
      <c r="T225" s="45">
        <v>0</v>
      </c>
      <c r="U225" s="45">
        <v>0</v>
      </c>
      <c r="V225" s="45">
        <v>0</v>
      </c>
      <c r="W225" s="45">
        <v>0</v>
      </c>
      <c r="X225" s="45">
        <v>0</v>
      </c>
      <c r="Y225" s="45">
        <v>0</v>
      </c>
      <c r="Z225" s="45">
        <v>0</v>
      </c>
      <c r="AA225" s="45">
        <v>0</v>
      </c>
      <c r="AB225" s="45">
        <v>0</v>
      </c>
      <c r="AD225" s="45">
        <f t="shared" si="315"/>
        <v>0</v>
      </c>
      <c r="AE225" s="45">
        <f t="shared" si="316"/>
        <v>0</v>
      </c>
      <c r="AF225" s="45">
        <f t="shared" si="317"/>
        <v>0</v>
      </c>
      <c r="AG225" s="45">
        <f t="shared" si="318"/>
        <v>0</v>
      </c>
      <c r="AH225" s="45">
        <f t="shared" si="319"/>
        <v>0</v>
      </c>
      <c r="AI225" s="45">
        <f t="shared" si="320"/>
        <v>0</v>
      </c>
      <c r="AJ225" s="45">
        <f t="shared" si="321"/>
        <v>0</v>
      </c>
      <c r="AK225" s="45">
        <f t="shared" si="322"/>
        <v>0</v>
      </c>
      <c r="AL225" s="45">
        <f t="shared" si="323"/>
        <v>0</v>
      </c>
      <c r="AM225" s="45">
        <f t="shared" si="324"/>
        <v>0</v>
      </c>
      <c r="AN225" s="45">
        <f t="shared" si="325"/>
        <v>0</v>
      </c>
      <c r="AO225" s="45">
        <f t="shared" si="326"/>
        <v>0</v>
      </c>
    </row>
    <row r="226" spans="1:41" ht="16.2" customHeight="1">
      <c r="A226" s="17" t="s">
        <v>27</v>
      </c>
      <c r="B226" s="18"/>
      <c r="C226" s="19">
        <f t="shared" ref="C226" si="327">ROUND(SUM(C222:C225),2)</f>
        <v>1345078.6</v>
      </c>
      <c r="D226" s="19">
        <f t="shared" ref="D226:N226" si="328">ROUND(SUM(D222:D225),2)</f>
        <v>1345078.6</v>
      </c>
      <c r="E226" s="19">
        <f t="shared" si="328"/>
        <v>1169287.98</v>
      </c>
      <c r="F226" s="19">
        <f t="shared" si="328"/>
        <v>1169287.98</v>
      </c>
      <c r="G226" s="19">
        <f t="shared" si="328"/>
        <v>1169287.98</v>
      </c>
      <c r="H226" s="19">
        <f t="shared" si="328"/>
        <v>993497.36</v>
      </c>
      <c r="I226" s="19">
        <f t="shared" si="328"/>
        <v>993497.36</v>
      </c>
      <c r="J226" s="19">
        <f t="shared" si="328"/>
        <v>993497.36</v>
      </c>
      <c r="K226" s="19">
        <f t="shared" si="328"/>
        <v>993497.36</v>
      </c>
      <c r="L226" s="19">
        <f t="shared" si="328"/>
        <v>993497.36</v>
      </c>
      <c r="M226" s="19">
        <f t="shared" si="328"/>
        <v>993497.36</v>
      </c>
      <c r="N226" s="178">
        <f t="shared" si="328"/>
        <v>993497.36</v>
      </c>
      <c r="O226" s="191"/>
      <c r="P226" s="191"/>
      <c r="Q226" s="183">
        <v>668260.51</v>
      </c>
      <c r="R226" s="19">
        <v>668260.51</v>
      </c>
      <c r="S226" s="19">
        <v>489620.65</v>
      </c>
      <c r="T226" s="19">
        <v>489620.65</v>
      </c>
      <c r="U226" s="19">
        <v>489620.65</v>
      </c>
      <c r="V226" s="19">
        <v>310980.78999999998</v>
      </c>
      <c r="W226" s="19">
        <v>310980.78999999998</v>
      </c>
      <c r="X226" s="19">
        <v>310980.78999999998</v>
      </c>
      <c r="Y226" s="19">
        <v>132340.92000000001</v>
      </c>
      <c r="Z226" s="19">
        <v>132340.92000000001</v>
      </c>
      <c r="AA226" s="19">
        <v>132340.92000000001</v>
      </c>
      <c r="AB226" s="19">
        <v>1345078.6</v>
      </c>
      <c r="AD226" s="19">
        <f t="shared" ref="AD226" si="329">ROUND(SUM(AD222:AD225),2)</f>
        <v>5923457.1399999997</v>
      </c>
      <c r="AE226" s="19">
        <f t="shared" ref="AE226:AO226" si="330">ROUND(SUM(AE222:AE225),2)</f>
        <v>5881356.1799999997</v>
      </c>
      <c r="AF226" s="19">
        <f t="shared" si="330"/>
        <v>5104409.75</v>
      </c>
      <c r="AG226" s="19">
        <f t="shared" si="330"/>
        <v>5099381.8099999996</v>
      </c>
      <c r="AH226" s="19">
        <f t="shared" si="330"/>
        <v>5066758.67</v>
      </c>
      <c r="AI226" s="19">
        <f t="shared" si="330"/>
        <v>4275913.29</v>
      </c>
      <c r="AJ226" s="19">
        <f t="shared" si="330"/>
        <v>4275913.29</v>
      </c>
      <c r="AK226" s="19">
        <f t="shared" si="330"/>
        <v>4275913.29</v>
      </c>
      <c r="AL226" s="19">
        <f t="shared" si="330"/>
        <v>4275913.29</v>
      </c>
      <c r="AM226" s="19">
        <f t="shared" si="330"/>
        <v>4275913.29</v>
      </c>
      <c r="AN226" s="19">
        <f t="shared" si="330"/>
        <v>4275913.29</v>
      </c>
      <c r="AO226" s="219">
        <f t="shared" si="330"/>
        <v>4275913.29</v>
      </c>
    </row>
    <row r="227" spans="1:41" ht="16.2" customHeight="1">
      <c r="A227" s="20"/>
      <c r="B227" s="14"/>
      <c r="C227" s="45">
        <f>SUMIF(Jan!$A:$A,TB!$A227,Jan!$H:$H)</f>
        <v>0</v>
      </c>
      <c r="D227" s="45">
        <f>SUMIF(Feb!$A:$A,TB!$A227,Feb!$H:$H)</f>
        <v>0</v>
      </c>
      <c r="E227" s="45">
        <f>SUMIF(Mar!$A:$A,TB!$A227,Mar!$H:$H)</f>
        <v>0</v>
      </c>
      <c r="F227" s="45">
        <f>SUMIF(Apr!$A:$A,TB!$A227,Apr!$H:$H)</f>
        <v>0</v>
      </c>
      <c r="G227" s="45">
        <f>SUMIF(May!$A:$A,TB!$A227,May!$H:$H)</f>
        <v>0</v>
      </c>
      <c r="H227" s="45">
        <f>SUMIF(Jun!$A:$A,TB!$A227,Jun!$H:$H)</f>
        <v>0</v>
      </c>
      <c r="I227" s="45">
        <f>SUMIF(Jul!$A:$A,TB!$A227,Jul!$H:$H)</f>
        <v>0</v>
      </c>
      <c r="J227" s="45">
        <f>SUMIF(Aug!$A:$A,TB!$A227,Aug!$H:$H)</f>
        <v>0</v>
      </c>
      <c r="K227" s="45">
        <f>SUMIF(Sep!$A:$A,TB!$A227,Sep!$H:$H)</f>
        <v>0</v>
      </c>
      <c r="L227" s="45">
        <f>SUMIF(Oct!$A:$A,TB!$A227,Oct!$H:$H)</f>
        <v>0</v>
      </c>
      <c r="M227" s="45">
        <f>SUMIF(Nov!$A:$A,TB!$A227,Nov!$H:$H)</f>
        <v>0</v>
      </c>
      <c r="N227" s="179">
        <f>SUMIF(Dec!$A:$A,TB!$A227,Dec!$H:$H)</f>
        <v>0</v>
      </c>
      <c r="O227" s="191"/>
      <c r="P227" s="191"/>
      <c r="Q227" s="184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v>0</v>
      </c>
      <c r="Z227" s="45">
        <v>0</v>
      </c>
      <c r="AA227" s="45">
        <v>0</v>
      </c>
      <c r="AB227" s="45">
        <v>0</v>
      </c>
      <c r="AD227" s="45">
        <f t="shared" ref="AD227:AD230" si="331">ROUND(C227*AD$2,2)</f>
        <v>0</v>
      </c>
      <c r="AE227" s="45">
        <f t="shared" ref="AE227:AE230" si="332">ROUND(D227*AE$2,2)</f>
        <v>0</v>
      </c>
      <c r="AF227" s="45">
        <f t="shared" ref="AF227:AF230" si="333">ROUND(E227*AF$2,2)</f>
        <v>0</v>
      </c>
      <c r="AG227" s="45">
        <f t="shared" ref="AG227:AG230" si="334">ROUND(F227*AG$2,2)</f>
        <v>0</v>
      </c>
      <c r="AH227" s="45">
        <f t="shared" ref="AH227:AH230" si="335">ROUND(G227*AH$2,2)</f>
        <v>0</v>
      </c>
      <c r="AI227" s="45">
        <f t="shared" ref="AI227:AI230" si="336">ROUND(H227*AI$2,2)</f>
        <v>0</v>
      </c>
      <c r="AJ227" s="45">
        <f t="shared" ref="AJ227:AJ230" si="337">ROUND(I227*AJ$2,2)</f>
        <v>0</v>
      </c>
      <c r="AK227" s="45">
        <f t="shared" ref="AK227:AK230" si="338">ROUND(J227*AK$2,2)</f>
        <v>0</v>
      </c>
      <c r="AL227" s="45">
        <f t="shared" ref="AL227:AL230" si="339">ROUND(K227*AL$2,2)</f>
        <v>0</v>
      </c>
      <c r="AM227" s="45">
        <f t="shared" ref="AM227:AM230" si="340">ROUND(L227*AM$2,2)</f>
        <v>0</v>
      </c>
      <c r="AN227" s="45">
        <f t="shared" ref="AN227:AN230" si="341">ROUND(M227*AN$2,2)</f>
        <v>0</v>
      </c>
      <c r="AO227" s="45">
        <f t="shared" ref="AO227:AO230" si="342">ROUND(N227*AO$2,2)</f>
        <v>0</v>
      </c>
    </row>
    <row r="228" spans="1:41" ht="16.2" customHeight="1">
      <c r="A228" s="20">
        <v>11600</v>
      </c>
      <c r="B228" s="14" t="s">
        <v>239</v>
      </c>
      <c r="C228" s="45">
        <f>SUMIF(Jan!$A:$A,TB!$A228,Jan!$H:$H)</f>
        <v>0</v>
      </c>
      <c r="D228" s="45">
        <f>SUMIF(Feb!$A:$A,TB!$A228,Feb!$H:$H)</f>
        <v>0</v>
      </c>
      <c r="E228" s="45">
        <f>SUMIF(Mar!$A:$A,TB!$A228,Mar!$H:$H)</f>
        <v>0</v>
      </c>
      <c r="F228" s="45">
        <f>SUMIF(Apr!$A:$A,TB!$A228,Apr!$H:$H)</f>
        <v>0</v>
      </c>
      <c r="G228" s="45">
        <f>SUMIF(May!$A:$A,TB!$A228,May!$H:$H)</f>
        <v>0</v>
      </c>
      <c r="H228" s="45">
        <f>SUMIF(Jun!$A:$A,TB!$A228,Jun!$H:$H)</f>
        <v>0</v>
      </c>
      <c r="I228" s="45">
        <f>SUMIF(Jul!$A:$A,TB!$A228,Jul!$H:$H)</f>
        <v>0</v>
      </c>
      <c r="J228" s="45">
        <f>SUMIF(Aug!$A:$A,TB!$A228,Aug!$H:$H)</f>
        <v>0</v>
      </c>
      <c r="K228" s="45">
        <f>SUMIF(Sep!$A:$A,TB!$A228,Sep!$H:$H)</f>
        <v>0</v>
      </c>
      <c r="L228" s="45">
        <f>SUMIF(Oct!$A:$A,TB!$A228,Oct!$H:$H)</f>
        <v>0</v>
      </c>
      <c r="M228" s="45">
        <f>SUMIF(Nov!$A:$A,TB!$A228,Nov!$H:$H)</f>
        <v>0</v>
      </c>
      <c r="N228" s="179">
        <f>SUMIF(Dec!$A:$A,TB!$A228,Dec!$H:$H)</f>
        <v>0</v>
      </c>
      <c r="O228" s="191"/>
      <c r="P228" s="191"/>
      <c r="Q228" s="184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D228" s="45">
        <f t="shared" si="331"/>
        <v>0</v>
      </c>
      <c r="AE228" s="45">
        <f t="shared" si="332"/>
        <v>0</v>
      </c>
      <c r="AF228" s="45">
        <f t="shared" si="333"/>
        <v>0</v>
      </c>
      <c r="AG228" s="45">
        <f t="shared" si="334"/>
        <v>0</v>
      </c>
      <c r="AH228" s="45">
        <f t="shared" si="335"/>
        <v>0</v>
      </c>
      <c r="AI228" s="45">
        <f t="shared" si="336"/>
        <v>0</v>
      </c>
      <c r="AJ228" s="45">
        <f t="shared" si="337"/>
        <v>0</v>
      </c>
      <c r="AK228" s="45">
        <f t="shared" si="338"/>
        <v>0</v>
      </c>
      <c r="AL228" s="45">
        <f t="shared" si="339"/>
        <v>0</v>
      </c>
      <c r="AM228" s="45">
        <f t="shared" si="340"/>
        <v>0</v>
      </c>
      <c r="AN228" s="45">
        <f t="shared" si="341"/>
        <v>0</v>
      </c>
      <c r="AO228" s="45">
        <f t="shared" si="342"/>
        <v>0</v>
      </c>
    </row>
    <row r="229" spans="1:41" ht="16.2" customHeight="1">
      <c r="A229" s="20">
        <v>11601</v>
      </c>
      <c r="B229" s="14" t="s">
        <v>240</v>
      </c>
      <c r="C229" s="45">
        <f>SUMIF(Jan!$A:$A,TB!$A229,Jan!$H:$H)</f>
        <v>0</v>
      </c>
      <c r="D229" s="45">
        <f>SUMIF(Feb!$A:$A,TB!$A229,Feb!$H:$H)</f>
        <v>0</v>
      </c>
      <c r="E229" s="45">
        <f>SUMIF(Mar!$A:$A,TB!$A229,Mar!$H:$H)</f>
        <v>0</v>
      </c>
      <c r="F229" s="45">
        <f>SUMIF(Apr!$A:$A,TB!$A229,Apr!$H:$H)</f>
        <v>0</v>
      </c>
      <c r="G229" s="45">
        <f>SUMIF(May!$A:$A,TB!$A229,May!$H:$H)</f>
        <v>0</v>
      </c>
      <c r="H229" s="45">
        <f>SUMIF(Jun!$A:$A,TB!$A229,Jun!$H:$H)</f>
        <v>0</v>
      </c>
      <c r="I229" s="45">
        <f>SUMIF(Jul!$A:$A,TB!$A229,Jul!$H:$H)</f>
        <v>0</v>
      </c>
      <c r="J229" s="45">
        <f>SUMIF(Aug!$A:$A,TB!$A229,Aug!$H:$H)</f>
        <v>0</v>
      </c>
      <c r="K229" s="45">
        <f>SUMIF(Sep!$A:$A,TB!$A229,Sep!$H:$H)</f>
        <v>0</v>
      </c>
      <c r="L229" s="45">
        <f>SUMIF(Oct!$A:$A,TB!$A229,Oct!$H:$H)</f>
        <v>0</v>
      </c>
      <c r="M229" s="45">
        <f>SUMIF(Nov!$A:$A,TB!$A229,Nov!$H:$H)</f>
        <v>0</v>
      </c>
      <c r="N229" s="179">
        <f>SUMIF(Dec!$A:$A,TB!$A229,Dec!$H:$H)</f>
        <v>0</v>
      </c>
      <c r="O229" s="191"/>
      <c r="P229" s="191"/>
      <c r="Q229" s="184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0</v>
      </c>
      <c r="Z229" s="45">
        <v>0</v>
      </c>
      <c r="AA229" s="45">
        <v>0</v>
      </c>
      <c r="AB229" s="45">
        <v>0</v>
      </c>
      <c r="AD229" s="45">
        <f t="shared" si="331"/>
        <v>0</v>
      </c>
      <c r="AE229" s="45">
        <f t="shared" si="332"/>
        <v>0</v>
      </c>
      <c r="AF229" s="45">
        <f t="shared" si="333"/>
        <v>0</v>
      </c>
      <c r="AG229" s="45">
        <f t="shared" si="334"/>
        <v>0</v>
      </c>
      <c r="AH229" s="45">
        <f t="shared" si="335"/>
        <v>0</v>
      </c>
      <c r="AI229" s="45">
        <f t="shared" si="336"/>
        <v>0</v>
      </c>
      <c r="AJ229" s="45">
        <f t="shared" si="337"/>
        <v>0</v>
      </c>
      <c r="AK229" s="45">
        <f t="shared" si="338"/>
        <v>0</v>
      </c>
      <c r="AL229" s="45">
        <f t="shared" si="339"/>
        <v>0</v>
      </c>
      <c r="AM229" s="45">
        <f t="shared" si="340"/>
        <v>0</v>
      </c>
      <c r="AN229" s="45">
        <f t="shared" si="341"/>
        <v>0</v>
      </c>
      <c r="AO229" s="45">
        <f t="shared" si="342"/>
        <v>0</v>
      </c>
    </row>
    <row r="230" spans="1:41" ht="16.2" customHeight="1">
      <c r="A230" s="20"/>
      <c r="B230" s="14"/>
      <c r="C230" s="45">
        <f>SUMIF(Jan!$A:$A,TB!$A230,Jan!$H:$H)</f>
        <v>0</v>
      </c>
      <c r="D230" s="45">
        <f>SUMIF(Feb!$A:$A,TB!$A230,Feb!$H:$H)</f>
        <v>0</v>
      </c>
      <c r="E230" s="45">
        <f>SUMIF(Mar!$A:$A,TB!$A230,Mar!$H:$H)</f>
        <v>0</v>
      </c>
      <c r="F230" s="45">
        <f>SUMIF(Apr!$A:$A,TB!$A230,Apr!$H:$H)</f>
        <v>0</v>
      </c>
      <c r="G230" s="45">
        <f>SUMIF(May!$A:$A,TB!$A230,May!$H:$H)</f>
        <v>0</v>
      </c>
      <c r="H230" s="45">
        <f>SUMIF(Jun!$A:$A,TB!$A230,Jun!$H:$H)</f>
        <v>0</v>
      </c>
      <c r="I230" s="45">
        <f>SUMIF(Jul!$A:$A,TB!$A230,Jul!$H:$H)</f>
        <v>0</v>
      </c>
      <c r="J230" s="45">
        <f>SUMIF(Aug!$A:$A,TB!$A230,Aug!$H:$H)</f>
        <v>0</v>
      </c>
      <c r="K230" s="45">
        <f>SUMIF(Sep!$A:$A,TB!$A230,Sep!$H:$H)</f>
        <v>0</v>
      </c>
      <c r="L230" s="45">
        <f>SUMIF(Oct!$A:$A,TB!$A230,Oct!$H:$H)</f>
        <v>0</v>
      </c>
      <c r="M230" s="45">
        <f>SUMIF(Nov!$A:$A,TB!$A230,Nov!$H:$H)</f>
        <v>0</v>
      </c>
      <c r="N230" s="179">
        <f>SUMIF(Dec!$A:$A,TB!$A230,Dec!$H:$H)</f>
        <v>0</v>
      </c>
      <c r="O230" s="191"/>
      <c r="P230" s="191"/>
      <c r="Q230" s="184">
        <v>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45">
        <v>0</v>
      </c>
      <c r="AD230" s="45">
        <f t="shared" si="331"/>
        <v>0</v>
      </c>
      <c r="AE230" s="45">
        <f t="shared" si="332"/>
        <v>0</v>
      </c>
      <c r="AF230" s="45">
        <f t="shared" si="333"/>
        <v>0</v>
      </c>
      <c r="AG230" s="45">
        <f t="shared" si="334"/>
        <v>0</v>
      </c>
      <c r="AH230" s="45">
        <f t="shared" si="335"/>
        <v>0</v>
      </c>
      <c r="AI230" s="45">
        <f t="shared" si="336"/>
        <v>0</v>
      </c>
      <c r="AJ230" s="45">
        <f t="shared" si="337"/>
        <v>0</v>
      </c>
      <c r="AK230" s="45">
        <f t="shared" si="338"/>
        <v>0</v>
      </c>
      <c r="AL230" s="45">
        <f t="shared" si="339"/>
        <v>0</v>
      </c>
      <c r="AM230" s="45">
        <f t="shared" si="340"/>
        <v>0</v>
      </c>
      <c r="AN230" s="45">
        <f t="shared" si="341"/>
        <v>0</v>
      </c>
      <c r="AO230" s="45">
        <f t="shared" si="342"/>
        <v>0</v>
      </c>
    </row>
    <row r="231" spans="1:41" ht="16.2" customHeight="1">
      <c r="A231" s="17" t="s">
        <v>28</v>
      </c>
      <c r="B231" s="18"/>
      <c r="C231" s="19">
        <f t="shared" ref="C231" si="343">ROUND(SUM(C227:C230),2)</f>
        <v>0</v>
      </c>
      <c r="D231" s="19">
        <f t="shared" ref="D231:N231" si="344">ROUND(SUM(D227:D230),2)</f>
        <v>0</v>
      </c>
      <c r="E231" s="19">
        <f t="shared" si="344"/>
        <v>0</v>
      </c>
      <c r="F231" s="19">
        <f t="shared" si="344"/>
        <v>0</v>
      </c>
      <c r="G231" s="19">
        <f t="shared" si="344"/>
        <v>0</v>
      </c>
      <c r="H231" s="19">
        <f t="shared" si="344"/>
        <v>0</v>
      </c>
      <c r="I231" s="19">
        <f t="shared" si="344"/>
        <v>0</v>
      </c>
      <c r="J231" s="19">
        <f t="shared" si="344"/>
        <v>0</v>
      </c>
      <c r="K231" s="19">
        <f t="shared" si="344"/>
        <v>0</v>
      </c>
      <c r="L231" s="19">
        <f t="shared" si="344"/>
        <v>0</v>
      </c>
      <c r="M231" s="19">
        <f t="shared" si="344"/>
        <v>0</v>
      </c>
      <c r="N231" s="178">
        <f t="shared" si="344"/>
        <v>0</v>
      </c>
      <c r="O231" s="191"/>
      <c r="P231" s="191"/>
      <c r="Q231" s="183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D231" s="19">
        <f t="shared" ref="AD231" si="345">ROUND(SUM(AD227:AD230),2)</f>
        <v>0</v>
      </c>
      <c r="AE231" s="19">
        <f t="shared" ref="AE231:AO231" si="346">ROUND(SUM(AE227:AE230),2)</f>
        <v>0</v>
      </c>
      <c r="AF231" s="19">
        <f t="shared" si="346"/>
        <v>0</v>
      </c>
      <c r="AG231" s="19">
        <f t="shared" si="346"/>
        <v>0</v>
      </c>
      <c r="AH231" s="19">
        <f t="shared" si="346"/>
        <v>0</v>
      </c>
      <c r="AI231" s="19">
        <f t="shared" si="346"/>
        <v>0</v>
      </c>
      <c r="AJ231" s="19">
        <f t="shared" si="346"/>
        <v>0</v>
      </c>
      <c r="AK231" s="19">
        <f t="shared" si="346"/>
        <v>0</v>
      </c>
      <c r="AL231" s="19">
        <f t="shared" si="346"/>
        <v>0</v>
      </c>
      <c r="AM231" s="19">
        <f t="shared" si="346"/>
        <v>0</v>
      </c>
      <c r="AN231" s="19">
        <f t="shared" si="346"/>
        <v>0</v>
      </c>
      <c r="AO231" s="219">
        <f t="shared" si="346"/>
        <v>0</v>
      </c>
    </row>
    <row r="232" spans="1:41" ht="16.2" customHeight="1">
      <c r="A232" s="13"/>
      <c r="B232" s="14"/>
      <c r="C232" s="45">
        <f>SUMIF(Jan!$A:$A,TB!$A232,Jan!$H:$H)</f>
        <v>0</v>
      </c>
      <c r="D232" s="45">
        <f>SUMIF(Feb!$A:$A,TB!$A232,Feb!$H:$H)</f>
        <v>0</v>
      </c>
      <c r="E232" s="45">
        <f>SUMIF(Mar!$A:$A,TB!$A232,Mar!$H:$H)</f>
        <v>0</v>
      </c>
      <c r="F232" s="45">
        <f>SUMIF(Apr!$A:$A,TB!$A232,Apr!$H:$H)</f>
        <v>0</v>
      </c>
      <c r="G232" s="45">
        <f>SUMIF(May!$A:$A,TB!$A232,May!$H:$H)</f>
        <v>0</v>
      </c>
      <c r="H232" s="45">
        <f>SUMIF(Jun!$A:$A,TB!$A232,Jun!$H:$H)</f>
        <v>0</v>
      </c>
      <c r="I232" s="45">
        <f>SUMIF(Jul!$A:$A,TB!$A232,Jul!$H:$H)</f>
        <v>0</v>
      </c>
      <c r="J232" s="45">
        <f>SUMIF(Aug!$A:$A,TB!$A232,Aug!$H:$H)</f>
        <v>0</v>
      </c>
      <c r="K232" s="45">
        <f>SUMIF(Sep!$A:$A,TB!$A232,Sep!$H:$H)</f>
        <v>0</v>
      </c>
      <c r="L232" s="45">
        <f>SUMIF(Oct!$A:$A,TB!$A232,Oct!$H:$H)</f>
        <v>0</v>
      </c>
      <c r="M232" s="45">
        <f>SUMIF(Nov!$A:$A,TB!$A232,Nov!$H:$H)</f>
        <v>0</v>
      </c>
      <c r="N232" s="179">
        <f>SUMIF(Dec!$A:$A,TB!$A232,Dec!$H:$H)</f>
        <v>0</v>
      </c>
      <c r="O232" s="191"/>
      <c r="P232" s="191"/>
      <c r="Q232" s="184">
        <v>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5">
        <v>0</v>
      </c>
      <c r="AB232" s="45">
        <v>0</v>
      </c>
      <c r="AD232" s="45">
        <f t="shared" ref="AD232:AD235" si="347">ROUND(C232*AD$2,2)</f>
        <v>0</v>
      </c>
      <c r="AE232" s="45">
        <f t="shared" ref="AE232:AE235" si="348">ROUND(D232*AE$2,2)</f>
        <v>0</v>
      </c>
      <c r="AF232" s="45">
        <f t="shared" ref="AF232:AF235" si="349">ROUND(E232*AF$2,2)</f>
        <v>0</v>
      </c>
      <c r="AG232" s="45">
        <f t="shared" ref="AG232:AG235" si="350">ROUND(F232*AG$2,2)</f>
        <v>0</v>
      </c>
      <c r="AH232" s="45">
        <f t="shared" ref="AH232:AH235" si="351">ROUND(G232*AH$2,2)</f>
        <v>0</v>
      </c>
      <c r="AI232" s="45">
        <f t="shared" ref="AI232:AI235" si="352">ROUND(H232*AI$2,2)</f>
        <v>0</v>
      </c>
      <c r="AJ232" s="45">
        <f t="shared" ref="AJ232:AJ235" si="353">ROUND(I232*AJ$2,2)</f>
        <v>0</v>
      </c>
      <c r="AK232" s="45">
        <f t="shared" ref="AK232:AK235" si="354">ROUND(J232*AK$2,2)</f>
        <v>0</v>
      </c>
      <c r="AL232" s="45">
        <f t="shared" ref="AL232:AL235" si="355">ROUND(K232*AL$2,2)</f>
        <v>0</v>
      </c>
      <c r="AM232" s="45">
        <f t="shared" ref="AM232:AM235" si="356">ROUND(L232*AM$2,2)</f>
        <v>0</v>
      </c>
      <c r="AN232" s="45">
        <f t="shared" ref="AN232:AN235" si="357">ROUND(M232*AN$2,2)</f>
        <v>0</v>
      </c>
      <c r="AO232" s="45">
        <f t="shared" ref="AO232:AO235" si="358">ROUND(N232*AO$2,2)</f>
        <v>0</v>
      </c>
    </row>
    <row r="233" spans="1:41" ht="16.2" customHeight="1">
      <c r="A233" s="13">
        <v>15016</v>
      </c>
      <c r="B233" s="21" t="s">
        <v>241</v>
      </c>
      <c r="C233" s="45">
        <f>SUMIF(Jan!$A:$A,TB!$A233,Jan!$H:$H)</f>
        <v>0</v>
      </c>
      <c r="D233" s="45">
        <f>SUMIF(Feb!$A:$A,TB!$A233,Feb!$H:$H)</f>
        <v>0</v>
      </c>
      <c r="E233" s="45">
        <f>SUMIF(Mar!$A:$A,TB!$A233,Mar!$H:$H)</f>
        <v>194667.5</v>
      </c>
      <c r="F233" s="45">
        <f>SUMIF(Apr!$A:$A,TB!$A233,Apr!$H:$H)</f>
        <v>194667.5</v>
      </c>
      <c r="G233" s="45">
        <f>SUMIF(May!$A:$A,TB!$A233,May!$H:$H)</f>
        <v>194667.5</v>
      </c>
      <c r="H233" s="45">
        <f>SUMIF(Jun!$A:$A,TB!$A233,Jun!$H:$H)</f>
        <v>166417.21</v>
      </c>
      <c r="I233" s="45">
        <f>SUMIF(Jul!$A:$A,TB!$A233,Jul!$H:$H)</f>
        <v>166417.21</v>
      </c>
      <c r="J233" s="45">
        <f>SUMIF(Aug!$A:$A,TB!$A233,Aug!$H:$H)</f>
        <v>166417.21</v>
      </c>
      <c r="K233" s="45">
        <f>SUMIF(Sep!$A:$A,TB!$A233,Sep!$H:$H)</f>
        <v>166417.21</v>
      </c>
      <c r="L233" s="45">
        <f>SUMIF(Oct!$A:$A,TB!$A233,Oct!$H:$H)</f>
        <v>166417.21</v>
      </c>
      <c r="M233" s="45">
        <f>SUMIF(Nov!$A:$A,TB!$A233,Nov!$H:$H)</f>
        <v>166417.21</v>
      </c>
      <c r="N233" s="179">
        <f>SUMIF(Dec!$A:$A,TB!$A233,Dec!$H:$H)</f>
        <v>166417.21</v>
      </c>
      <c r="O233" s="191"/>
      <c r="P233" s="191"/>
      <c r="Q233" s="184">
        <v>0</v>
      </c>
      <c r="R233" s="45">
        <v>0</v>
      </c>
      <c r="S233" s="45">
        <v>83590.67</v>
      </c>
      <c r="T233" s="45">
        <v>-29767.96</v>
      </c>
      <c r="U233" s="45">
        <v>-29767.96</v>
      </c>
      <c r="V233" s="45">
        <v>53449.07</v>
      </c>
      <c r="W233" s="45">
        <v>53449.06</v>
      </c>
      <c r="X233" s="45">
        <v>53449.06</v>
      </c>
      <c r="Y233" s="45">
        <v>22929.119999999999</v>
      </c>
      <c r="Z233" s="45">
        <v>22929.11</v>
      </c>
      <c r="AA233" s="45">
        <v>22929.11</v>
      </c>
      <c r="AB233" s="45">
        <v>222567.58</v>
      </c>
      <c r="AD233" s="45">
        <f t="shared" si="347"/>
        <v>0</v>
      </c>
      <c r="AE233" s="45">
        <f t="shared" si="348"/>
        <v>0</v>
      </c>
      <c r="AF233" s="45">
        <f t="shared" si="349"/>
        <v>849801.5</v>
      </c>
      <c r="AG233" s="45">
        <f t="shared" si="350"/>
        <v>848964.43</v>
      </c>
      <c r="AH233" s="45">
        <f t="shared" si="351"/>
        <v>843533.21</v>
      </c>
      <c r="AI233" s="45">
        <f t="shared" si="352"/>
        <v>716243.03</v>
      </c>
      <c r="AJ233" s="45">
        <f t="shared" si="353"/>
        <v>716243.03</v>
      </c>
      <c r="AK233" s="45">
        <f t="shared" si="354"/>
        <v>716243.03</v>
      </c>
      <c r="AL233" s="45">
        <f t="shared" si="355"/>
        <v>716243.03</v>
      </c>
      <c r="AM233" s="45">
        <f t="shared" si="356"/>
        <v>716243.03</v>
      </c>
      <c r="AN233" s="45">
        <f t="shared" si="357"/>
        <v>716243.03</v>
      </c>
      <c r="AO233" s="45">
        <f t="shared" si="358"/>
        <v>716243.03</v>
      </c>
    </row>
    <row r="234" spans="1:41" ht="16.2" customHeight="1">
      <c r="A234" s="13">
        <v>25012</v>
      </c>
      <c r="B234" s="21" t="s">
        <v>242</v>
      </c>
      <c r="C234" s="45">
        <f>SUMIF(Jan!$A:$A,TB!$A234,Jan!$H:$H)</f>
        <v>0</v>
      </c>
      <c r="D234" s="45">
        <f>SUMIF(Feb!$A:$A,TB!$A234,Feb!$H:$H)</f>
        <v>0</v>
      </c>
      <c r="E234" s="45">
        <f>SUMIF(Mar!$A:$A,TB!$A234,Mar!$H:$H)</f>
        <v>-192932.52</v>
      </c>
      <c r="F234" s="45">
        <f>SUMIF(Apr!$A:$A,TB!$A234,Apr!$H:$H)</f>
        <v>-192932.52</v>
      </c>
      <c r="G234" s="45">
        <f>SUMIF(May!$A:$A,TB!$A234,May!$H:$H)</f>
        <v>-192932.52</v>
      </c>
      <c r="H234" s="45">
        <f>SUMIF(Jun!$A:$A,TB!$A234,Jun!$H:$H)</f>
        <v>-163927.06</v>
      </c>
      <c r="I234" s="45">
        <f>SUMIF(Jul!$A:$A,TB!$A234,Jul!$H:$H)</f>
        <v>-163927.06</v>
      </c>
      <c r="J234" s="45">
        <f>SUMIF(Aug!$A:$A,TB!$A234,Aug!$H:$H)</f>
        <v>-163927.06</v>
      </c>
      <c r="K234" s="45">
        <f>SUMIF(Sep!$A:$A,TB!$A234,Sep!$H:$H)</f>
        <v>-163927.06</v>
      </c>
      <c r="L234" s="45">
        <f>SUMIF(Oct!$A:$A,TB!$A234,Oct!$H:$H)</f>
        <v>-163927.06</v>
      </c>
      <c r="M234" s="45">
        <f>SUMIF(Nov!$A:$A,TB!$A234,Nov!$H:$H)</f>
        <v>-163927.06</v>
      </c>
      <c r="N234" s="179">
        <f>SUMIF(Dec!$A:$A,TB!$A234,Dec!$H:$H)</f>
        <v>-163927.06</v>
      </c>
      <c r="O234" s="191"/>
      <c r="P234" s="191"/>
      <c r="Q234" s="184">
        <v>0</v>
      </c>
      <c r="R234" s="45">
        <v>0</v>
      </c>
      <c r="S234" s="45">
        <v>-80787.41</v>
      </c>
      <c r="T234" s="45">
        <v>29475.58</v>
      </c>
      <c r="U234" s="45">
        <v>29475.58</v>
      </c>
      <c r="V234" s="45">
        <v>-51311.83</v>
      </c>
      <c r="W234" s="45">
        <v>-51311.82</v>
      </c>
      <c r="X234" s="45">
        <v>-51311.82</v>
      </c>
      <c r="Y234" s="45">
        <v>-21836.25</v>
      </c>
      <c r="Z234" s="45">
        <v>-21836.25</v>
      </c>
      <c r="AA234" s="45">
        <v>-21836.25</v>
      </c>
      <c r="AB234" s="45">
        <v>-221937.97</v>
      </c>
      <c r="AD234" s="45">
        <f t="shared" si="347"/>
        <v>0</v>
      </c>
      <c r="AE234" s="45">
        <f t="shared" si="348"/>
        <v>0</v>
      </c>
      <c r="AF234" s="45">
        <f t="shared" si="349"/>
        <v>-842227.62</v>
      </c>
      <c r="AG234" s="45">
        <f t="shared" si="350"/>
        <v>-841398.01</v>
      </c>
      <c r="AH234" s="45">
        <f t="shared" si="351"/>
        <v>-836015.2</v>
      </c>
      <c r="AI234" s="45">
        <f t="shared" si="352"/>
        <v>-705525.67</v>
      </c>
      <c r="AJ234" s="45">
        <f t="shared" si="353"/>
        <v>-705525.67</v>
      </c>
      <c r="AK234" s="45">
        <f t="shared" si="354"/>
        <v>-705525.67</v>
      </c>
      <c r="AL234" s="45">
        <f t="shared" si="355"/>
        <v>-705525.67</v>
      </c>
      <c r="AM234" s="45">
        <f t="shared" si="356"/>
        <v>-705525.67</v>
      </c>
      <c r="AN234" s="45">
        <f t="shared" si="357"/>
        <v>-705525.67</v>
      </c>
      <c r="AO234" s="45">
        <f t="shared" si="358"/>
        <v>-705525.67</v>
      </c>
    </row>
    <row r="235" spans="1:41" ht="16.2" customHeight="1">
      <c r="A235" s="13"/>
      <c r="B235" s="21"/>
      <c r="C235" s="45">
        <f>SUMIF(Jan!$A:$A,TB!$A235,Jan!$H:$H)</f>
        <v>0</v>
      </c>
      <c r="D235" s="45">
        <f>SUMIF(Feb!$A:$A,TB!$A235,Feb!$H:$H)</f>
        <v>0</v>
      </c>
      <c r="E235" s="45">
        <f>SUMIF(Mar!$A:$A,TB!$A235,Mar!$H:$H)</f>
        <v>0</v>
      </c>
      <c r="F235" s="45">
        <f>SUMIF(Apr!$A:$A,TB!$A235,Apr!$H:$H)</f>
        <v>0</v>
      </c>
      <c r="G235" s="45">
        <f>SUMIF(May!$A:$A,TB!$A235,May!$H:$H)</f>
        <v>0</v>
      </c>
      <c r="H235" s="45">
        <f>SUMIF(Jun!$A:$A,TB!$A235,Jun!$H:$H)</f>
        <v>0</v>
      </c>
      <c r="I235" s="45">
        <f>SUMIF(Jul!$A:$A,TB!$A235,Jul!$H:$H)</f>
        <v>0</v>
      </c>
      <c r="J235" s="45">
        <f>SUMIF(Aug!$A:$A,TB!$A235,Aug!$H:$H)</f>
        <v>0</v>
      </c>
      <c r="K235" s="45">
        <f>SUMIF(Sep!$A:$A,TB!$A235,Sep!$H:$H)</f>
        <v>0</v>
      </c>
      <c r="L235" s="45">
        <f>SUMIF(Oct!$A:$A,TB!$A235,Oct!$H:$H)</f>
        <v>0</v>
      </c>
      <c r="M235" s="45">
        <f>SUMIF(Nov!$A:$A,TB!$A235,Nov!$H:$H)</f>
        <v>0</v>
      </c>
      <c r="N235" s="179">
        <f>SUMIF(Dec!$A:$A,TB!$A235,Dec!$H:$H)</f>
        <v>0</v>
      </c>
      <c r="O235" s="191"/>
      <c r="P235" s="191"/>
      <c r="Q235" s="184">
        <v>0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D235" s="45">
        <f t="shared" si="347"/>
        <v>0</v>
      </c>
      <c r="AE235" s="45">
        <f t="shared" si="348"/>
        <v>0</v>
      </c>
      <c r="AF235" s="45">
        <f t="shared" si="349"/>
        <v>0</v>
      </c>
      <c r="AG235" s="45">
        <f t="shared" si="350"/>
        <v>0</v>
      </c>
      <c r="AH235" s="45">
        <f t="shared" si="351"/>
        <v>0</v>
      </c>
      <c r="AI235" s="45">
        <f t="shared" si="352"/>
        <v>0</v>
      </c>
      <c r="AJ235" s="45">
        <f t="shared" si="353"/>
        <v>0</v>
      </c>
      <c r="AK235" s="45">
        <f t="shared" si="354"/>
        <v>0</v>
      </c>
      <c r="AL235" s="45">
        <f t="shared" si="355"/>
        <v>0</v>
      </c>
      <c r="AM235" s="45">
        <f t="shared" si="356"/>
        <v>0</v>
      </c>
      <c r="AN235" s="45">
        <f t="shared" si="357"/>
        <v>0</v>
      </c>
      <c r="AO235" s="45">
        <f t="shared" si="358"/>
        <v>0</v>
      </c>
    </row>
    <row r="236" spans="1:41" ht="16.2" customHeight="1">
      <c r="A236" s="17" t="s">
        <v>30</v>
      </c>
      <c r="B236" s="18"/>
      <c r="C236" s="19">
        <f t="shared" ref="C236" si="359">ROUND(SUM(C232:C235),2)</f>
        <v>0</v>
      </c>
      <c r="D236" s="19">
        <f t="shared" ref="D236:N236" si="360">ROUND(SUM(D232:D235),2)</f>
        <v>0</v>
      </c>
      <c r="E236" s="19">
        <f t="shared" si="360"/>
        <v>1734.98</v>
      </c>
      <c r="F236" s="19">
        <f t="shared" si="360"/>
        <v>1734.98</v>
      </c>
      <c r="G236" s="19">
        <f t="shared" si="360"/>
        <v>1734.98</v>
      </c>
      <c r="H236" s="19">
        <f t="shared" si="360"/>
        <v>2490.15</v>
      </c>
      <c r="I236" s="19">
        <f t="shared" si="360"/>
        <v>2490.15</v>
      </c>
      <c r="J236" s="19">
        <f t="shared" si="360"/>
        <v>2490.15</v>
      </c>
      <c r="K236" s="19">
        <f t="shared" si="360"/>
        <v>2490.15</v>
      </c>
      <c r="L236" s="19">
        <f t="shared" si="360"/>
        <v>2490.15</v>
      </c>
      <c r="M236" s="19">
        <f t="shared" si="360"/>
        <v>2490.15</v>
      </c>
      <c r="N236" s="178">
        <f t="shared" si="360"/>
        <v>2490.15</v>
      </c>
      <c r="O236" s="191"/>
      <c r="P236" s="191"/>
      <c r="Q236" s="183">
        <v>0</v>
      </c>
      <c r="R236" s="19">
        <v>0</v>
      </c>
      <c r="S236" s="19">
        <v>2803.26</v>
      </c>
      <c r="T236" s="19">
        <v>-292.38</v>
      </c>
      <c r="U236" s="19">
        <v>-292.38</v>
      </c>
      <c r="V236" s="19">
        <v>2137.2399999999998</v>
      </c>
      <c r="W236" s="19">
        <v>2137.2399999999998</v>
      </c>
      <c r="X236" s="19">
        <v>2137.2399999999998</v>
      </c>
      <c r="Y236" s="19">
        <v>1092.8699999999999</v>
      </c>
      <c r="Z236" s="19">
        <v>1092.8599999999999</v>
      </c>
      <c r="AA236" s="19">
        <v>1092.8599999999999</v>
      </c>
      <c r="AB236" s="19">
        <v>629.61</v>
      </c>
      <c r="AD236" s="19">
        <f t="shared" ref="AD236" si="361">ROUND(SUM(AD232:AD235),2)</f>
        <v>0</v>
      </c>
      <c r="AE236" s="19">
        <f t="shared" ref="AE236:AO236" si="362">ROUND(SUM(AE232:AE235),2)</f>
        <v>0</v>
      </c>
      <c r="AF236" s="19">
        <f t="shared" si="362"/>
        <v>7573.88</v>
      </c>
      <c r="AG236" s="19">
        <f t="shared" si="362"/>
        <v>7566.42</v>
      </c>
      <c r="AH236" s="19">
        <f t="shared" si="362"/>
        <v>7518.01</v>
      </c>
      <c r="AI236" s="19">
        <f t="shared" si="362"/>
        <v>10717.36</v>
      </c>
      <c r="AJ236" s="19">
        <f t="shared" si="362"/>
        <v>10717.36</v>
      </c>
      <c r="AK236" s="19">
        <f t="shared" si="362"/>
        <v>10717.36</v>
      </c>
      <c r="AL236" s="19">
        <f t="shared" si="362"/>
        <v>10717.36</v>
      </c>
      <c r="AM236" s="19">
        <f t="shared" si="362"/>
        <v>10717.36</v>
      </c>
      <c r="AN236" s="19">
        <f t="shared" si="362"/>
        <v>10717.36</v>
      </c>
      <c r="AO236" s="219">
        <f t="shared" si="362"/>
        <v>10717.36</v>
      </c>
    </row>
    <row r="237" spans="1:41" ht="16.2" customHeight="1">
      <c r="A237" s="13"/>
      <c r="B237" s="14"/>
      <c r="C237" s="45">
        <f>SUMIF(Jan!$A:$A,TB!$A237,Jan!$H:$H)</f>
        <v>0</v>
      </c>
      <c r="D237" s="45">
        <f>SUMIF(Feb!$A:$A,TB!$A237,Feb!$H:$H)</f>
        <v>0</v>
      </c>
      <c r="E237" s="45">
        <f>SUMIF(Mar!$A:$A,TB!$A237,Mar!$H:$H)</f>
        <v>0</v>
      </c>
      <c r="F237" s="45">
        <f>SUMIF(Apr!$A:$A,TB!$A237,Apr!$H:$H)</f>
        <v>0</v>
      </c>
      <c r="G237" s="45">
        <f>SUMIF(May!$A:$A,TB!$A237,May!$H:$H)</f>
        <v>0</v>
      </c>
      <c r="H237" s="45">
        <f>SUMIF(Jun!$A:$A,TB!$A237,Jun!$H:$H)</f>
        <v>0</v>
      </c>
      <c r="I237" s="45">
        <f>SUMIF(Jul!$A:$A,TB!$A237,Jul!$H:$H)</f>
        <v>0</v>
      </c>
      <c r="J237" s="45">
        <f>SUMIF(Aug!$A:$A,TB!$A237,Aug!$H:$H)</f>
        <v>0</v>
      </c>
      <c r="K237" s="45">
        <f>SUMIF(Sep!$A:$A,TB!$A237,Sep!$H:$H)</f>
        <v>0</v>
      </c>
      <c r="L237" s="45">
        <f>SUMIF(Oct!$A:$A,TB!$A237,Oct!$H:$H)</f>
        <v>0</v>
      </c>
      <c r="M237" s="45">
        <f>SUMIF(Nov!$A:$A,TB!$A237,Nov!$H:$H)</f>
        <v>0</v>
      </c>
      <c r="N237" s="179">
        <f>SUMIF(Dec!$A:$A,TB!$A237,Dec!$H:$H)</f>
        <v>0</v>
      </c>
      <c r="O237" s="191"/>
      <c r="P237" s="191"/>
      <c r="Q237" s="184">
        <v>0</v>
      </c>
      <c r="R237" s="45">
        <v>0</v>
      </c>
      <c r="S237" s="45">
        <v>0</v>
      </c>
      <c r="T237" s="45">
        <v>0</v>
      </c>
      <c r="U237" s="45">
        <v>0</v>
      </c>
      <c r="V237" s="45">
        <v>0</v>
      </c>
      <c r="W237" s="45">
        <v>0</v>
      </c>
      <c r="X237" s="45">
        <v>0</v>
      </c>
      <c r="Y237" s="45">
        <v>0</v>
      </c>
      <c r="Z237" s="45">
        <v>0</v>
      </c>
      <c r="AA237" s="45">
        <v>0</v>
      </c>
      <c r="AB237" s="45">
        <v>0</v>
      </c>
      <c r="AD237" s="45">
        <f t="shared" ref="AD237:AD239" si="363">ROUND(C237*AD$2,2)</f>
        <v>0</v>
      </c>
      <c r="AE237" s="45">
        <f t="shared" ref="AE237:AE239" si="364">ROUND(D237*AE$2,2)</f>
        <v>0</v>
      </c>
      <c r="AF237" s="45">
        <f t="shared" ref="AF237:AF239" si="365">ROUND(E237*AF$2,2)</f>
        <v>0</v>
      </c>
      <c r="AG237" s="45">
        <f t="shared" ref="AG237:AG239" si="366">ROUND(F237*AG$2,2)</f>
        <v>0</v>
      </c>
      <c r="AH237" s="45">
        <f t="shared" ref="AH237:AH239" si="367">ROUND(G237*AH$2,2)</f>
        <v>0</v>
      </c>
      <c r="AI237" s="45">
        <f t="shared" ref="AI237:AI239" si="368">ROUND(H237*AI$2,2)</f>
        <v>0</v>
      </c>
      <c r="AJ237" s="45">
        <f t="shared" ref="AJ237:AJ239" si="369">ROUND(I237*AJ$2,2)</f>
        <v>0</v>
      </c>
      <c r="AK237" s="45">
        <f t="shared" ref="AK237:AK239" si="370">ROUND(J237*AK$2,2)</f>
        <v>0</v>
      </c>
      <c r="AL237" s="45">
        <f t="shared" ref="AL237:AL239" si="371">ROUND(K237*AL$2,2)</f>
        <v>0</v>
      </c>
      <c r="AM237" s="45">
        <f t="shared" ref="AM237:AM239" si="372">ROUND(L237*AM$2,2)</f>
        <v>0</v>
      </c>
      <c r="AN237" s="45">
        <f t="shared" ref="AN237:AN239" si="373">ROUND(M237*AN$2,2)</f>
        <v>0</v>
      </c>
      <c r="AO237" s="45">
        <f t="shared" ref="AO237:AO239" si="374">ROUND(N237*AO$2,2)</f>
        <v>0</v>
      </c>
    </row>
    <row r="238" spans="1:41" ht="16.2" customHeight="1">
      <c r="A238" s="13">
        <v>15004</v>
      </c>
      <c r="B238" s="21" t="s">
        <v>243</v>
      </c>
      <c r="C238" s="45">
        <f>SUMIF(Jan!$A:$A,TB!$A238,Jan!$H:$H)</f>
        <v>149400</v>
      </c>
      <c r="D238" s="45">
        <f>SUMIF(Feb!$A:$A,TB!$A238,Feb!$H:$H)</f>
        <v>149400</v>
      </c>
      <c r="E238" s="45">
        <f>SUMIF(Mar!$A:$A,TB!$A238,Mar!$H:$H)</f>
        <v>149400</v>
      </c>
      <c r="F238" s="45">
        <f>SUMIF(Apr!$A:$A,TB!$A238,Apr!$H:$H)</f>
        <v>149400</v>
      </c>
      <c r="G238" s="45">
        <f>SUMIF(May!$A:$A,TB!$A238,May!$H:$H)</f>
        <v>149400</v>
      </c>
      <c r="H238" s="45">
        <f>SUMIF(Jun!$A:$A,TB!$A238,Jun!$H:$H)</f>
        <v>149400</v>
      </c>
      <c r="I238" s="45">
        <f>SUMIF(Jul!$A:$A,TB!$A238,Jul!$H:$H)</f>
        <v>149400</v>
      </c>
      <c r="J238" s="45">
        <f>SUMIF(Aug!$A:$A,TB!$A238,Aug!$H:$H)</f>
        <v>149400</v>
      </c>
      <c r="K238" s="45">
        <f>SUMIF(Sep!$A:$A,TB!$A238,Sep!$H:$H)</f>
        <v>149400</v>
      </c>
      <c r="L238" s="45">
        <f>SUMIF(Oct!$A:$A,TB!$A238,Oct!$H:$H)</f>
        <v>149400</v>
      </c>
      <c r="M238" s="45">
        <f>SUMIF(Nov!$A:$A,TB!$A238,Nov!$H:$H)</f>
        <v>149400</v>
      </c>
      <c r="N238" s="179">
        <f>SUMIF(Dec!$A:$A,TB!$A238,Dec!$H:$H)</f>
        <v>149400</v>
      </c>
      <c r="O238" s="191"/>
      <c r="P238" s="191"/>
      <c r="Q238" s="184">
        <v>145400</v>
      </c>
      <c r="R238" s="45">
        <v>145400</v>
      </c>
      <c r="S238" s="45">
        <v>145400</v>
      </c>
      <c r="T238" s="45">
        <v>145400</v>
      </c>
      <c r="U238" s="45">
        <v>145400</v>
      </c>
      <c r="V238" s="45">
        <v>149400</v>
      </c>
      <c r="W238" s="45">
        <v>149400</v>
      </c>
      <c r="X238" s="45">
        <v>149400</v>
      </c>
      <c r="Y238" s="45">
        <v>149400</v>
      </c>
      <c r="Z238" s="45">
        <v>149400</v>
      </c>
      <c r="AA238" s="45">
        <v>149400</v>
      </c>
      <c r="AB238" s="45">
        <v>149400</v>
      </c>
      <c r="AD238" s="45">
        <f t="shared" si="363"/>
        <v>657927.72</v>
      </c>
      <c r="AE238" s="45">
        <f t="shared" si="364"/>
        <v>653251.5</v>
      </c>
      <c r="AF238" s="45">
        <f t="shared" si="365"/>
        <v>652190.76</v>
      </c>
      <c r="AG238" s="45">
        <f t="shared" si="366"/>
        <v>651548.34</v>
      </c>
      <c r="AH238" s="45">
        <f t="shared" si="367"/>
        <v>647380.07999999996</v>
      </c>
      <c r="AI238" s="45">
        <f t="shared" si="368"/>
        <v>643002.66</v>
      </c>
      <c r="AJ238" s="45">
        <f t="shared" si="369"/>
        <v>643002.66</v>
      </c>
      <c r="AK238" s="45">
        <f t="shared" si="370"/>
        <v>643002.66</v>
      </c>
      <c r="AL238" s="45">
        <f t="shared" si="371"/>
        <v>643002.66</v>
      </c>
      <c r="AM238" s="45">
        <f t="shared" si="372"/>
        <v>643002.66</v>
      </c>
      <c r="AN238" s="45">
        <f t="shared" si="373"/>
        <v>643002.66</v>
      </c>
      <c r="AO238" s="45">
        <f t="shared" si="374"/>
        <v>643002.66</v>
      </c>
    </row>
    <row r="239" spans="1:41" ht="16.2" customHeight="1">
      <c r="A239" s="13"/>
      <c r="B239" s="21"/>
      <c r="C239" s="45">
        <f>SUMIF(Jan!$A:$A,TB!$A239,Jan!$H:$H)</f>
        <v>0</v>
      </c>
      <c r="D239" s="45">
        <f>SUMIF(Feb!$A:$A,TB!$A239,Feb!$H:$H)</f>
        <v>0</v>
      </c>
      <c r="E239" s="45">
        <f>SUMIF(Mar!$A:$A,TB!$A239,Mar!$H:$H)</f>
        <v>0</v>
      </c>
      <c r="F239" s="45">
        <f>SUMIF(Apr!$A:$A,TB!$A239,Apr!$H:$H)</f>
        <v>0</v>
      </c>
      <c r="G239" s="45">
        <f>SUMIF(May!$A:$A,TB!$A239,May!$H:$H)</f>
        <v>0</v>
      </c>
      <c r="H239" s="45">
        <f>SUMIF(Jun!$A:$A,TB!$A239,Jun!$H:$H)</f>
        <v>0</v>
      </c>
      <c r="I239" s="45">
        <f>SUMIF(Jul!$A:$A,TB!$A239,Jul!$H:$H)</f>
        <v>0</v>
      </c>
      <c r="J239" s="45">
        <f>SUMIF(Aug!$A:$A,TB!$A239,Aug!$H:$H)</f>
        <v>0</v>
      </c>
      <c r="K239" s="45">
        <f>SUMIF(Sep!$A:$A,TB!$A239,Sep!$H:$H)</f>
        <v>0</v>
      </c>
      <c r="L239" s="45">
        <f>SUMIF(Oct!$A:$A,TB!$A239,Oct!$H:$H)</f>
        <v>0</v>
      </c>
      <c r="M239" s="45">
        <f>SUMIF(Nov!$A:$A,TB!$A239,Nov!$H:$H)</f>
        <v>0</v>
      </c>
      <c r="N239" s="179">
        <f>SUMIF(Dec!$A:$A,TB!$A239,Dec!$H:$H)</f>
        <v>0</v>
      </c>
      <c r="O239" s="191"/>
      <c r="P239" s="191"/>
      <c r="Q239" s="184">
        <v>0</v>
      </c>
      <c r="R239" s="45">
        <v>0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D239" s="45">
        <f t="shared" si="363"/>
        <v>0</v>
      </c>
      <c r="AE239" s="45">
        <f t="shared" si="364"/>
        <v>0</v>
      </c>
      <c r="AF239" s="45">
        <f t="shared" si="365"/>
        <v>0</v>
      </c>
      <c r="AG239" s="45">
        <f t="shared" si="366"/>
        <v>0</v>
      </c>
      <c r="AH239" s="45">
        <f t="shared" si="367"/>
        <v>0</v>
      </c>
      <c r="AI239" s="45">
        <f t="shared" si="368"/>
        <v>0</v>
      </c>
      <c r="AJ239" s="45">
        <f t="shared" si="369"/>
        <v>0</v>
      </c>
      <c r="AK239" s="45">
        <f t="shared" si="370"/>
        <v>0</v>
      </c>
      <c r="AL239" s="45">
        <f t="shared" si="371"/>
        <v>0</v>
      </c>
      <c r="AM239" s="45">
        <f t="shared" si="372"/>
        <v>0</v>
      </c>
      <c r="AN239" s="45">
        <f t="shared" si="373"/>
        <v>0</v>
      </c>
      <c r="AO239" s="45">
        <f t="shared" si="374"/>
        <v>0</v>
      </c>
    </row>
    <row r="240" spans="1:41" ht="16.2" customHeight="1">
      <c r="A240" s="17" t="s">
        <v>31</v>
      </c>
      <c r="B240" s="18"/>
      <c r="C240" s="19">
        <f t="shared" ref="C240" si="375">ROUND(SUM(C237:C239),2)</f>
        <v>149400</v>
      </c>
      <c r="D240" s="19">
        <f t="shared" ref="D240:N240" si="376">ROUND(SUM(D237:D239),2)</f>
        <v>149400</v>
      </c>
      <c r="E240" s="19">
        <f t="shared" si="376"/>
        <v>149400</v>
      </c>
      <c r="F240" s="19">
        <f t="shared" si="376"/>
        <v>149400</v>
      </c>
      <c r="G240" s="19">
        <f t="shared" si="376"/>
        <v>149400</v>
      </c>
      <c r="H240" s="19">
        <f t="shared" si="376"/>
        <v>149400</v>
      </c>
      <c r="I240" s="19">
        <f t="shared" si="376"/>
        <v>149400</v>
      </c>
      <c r="J240" s="19">
        <f t="shared" si="376"/>
        <v>149400</v>
      </c>
      <c r="K240" s="19">
        <f t="shared" si="376"/>
        <v>149400</v>
      </c>
      <c r="L240" s="19">
        <f t="shared" si="376"/>
        <v>149400</v>
      </c>
      <c r="M240" s="19">
        <f t="shared" si="376"/>
        <v>149400</v>
      </c>
      <c r="N240" s="178">
        <f t="shared" si="376"/>
        <v>149400</v>
      </c>
      <c r="O240" s="191"/>
      <c r="P240" s="191"/>
      <c r="Q240" s="183">
        <v>145400</v>
      </c>
      <c r="R240" s="19">
        <v>145400</v>
      </c>
      <c r="S240" s="19">
        <v>145400</v>
      </c>
      <c r="T240" s="19">
        <v>145400</v>
      </c>
      <c r="U240" s="19">
        <v>145400</v>
      </c>
      <c r="V240" s="19">
        <v>149400</v>
      </c>
      <c r="W240" s="19">
        <v>149400</v>
      </c>
      <c r="X240" s="19">
        <v>149400</v>
      </c>
      <c r="Y240" s="19">
        <v>149400</v>
      </c>
      <c r="Z240" s="19">
        <v>149400</v>
      </c>
      <c r="AA240" s="19">
        <v>149400</v>
      </c>
      <c r="AB240" s="19">
        <v>149400</v>
      </c>
      <c r="AD240" s="19">
        <f t="shared" ref="AD240" si="377">ROUND(SUM(AD237:AD239),2)</f>
        <v>657927.72</v>
      </c>
      <c r="AE240" s="19">
        <f t="shared" ref="AE240:AO240" si="378">ROUND(SUM(AE237:AE239),2)</f>
        <v>653251.5</v>
      </c>
      <c r="AF240" s="19">
        <f t="shared" si="378"/>
        <v>652190.76</v>
      </c>
      <c r="AG240" s="19">
        <f t="shared" si="378"/>
        <v>651548.34</v>
      </c>
      <c r="AH240" s="19">
        <f t="shared" si="378"/>
        <v>647380.07999999996</v>
      </c>
      <c r="AI240" s="19">
        <f t="shared" si="378"/>
        <v>643002.66</v>
      </c>
      <c r="AJ240" s="19">
        <f t="shared" si="378"/>
        <v>643002.66</v>
      </c>
      <c r="AK240" s="19">
        <f t="shared" si="378"/>
        <v>643002.66</v>
      </c>
      <c r="AL240" s="19">
        <f t="shared" si="378"/>
        <v>643002.66</v>
      </c>
      <c r="AM240" s="19">
        <f t="shared" si="378"/>
        <v>643002.66</v>
      </c>
      <c r="AN240" s="19">
        <f t="shared" si="378"/>
        <v>643002.66</v>
      </c>
      <c r="AO240" s="219">
        <f t="shared" si="378"/>
        <v>643002.66</v>
      </c>
    </row>
    <row r="241" spans="1:41" ht="16.2" customHeight="1">
      <c r="A241" s="13"/>
      <c r="B241" s="21"/>
      <c r="C241" s="45">
        <f>SUMIF(Jan!$A:$A,TB!$A241,Jan!$H:$H)</f>
        <v>0</v>
      </c>
      <c r="D241" s="45">
        <f>SUMIF(Feb!$A:$A,TB!$A241,Feb!$H:$H)</f>
        <v>0</v>
      </c>
      <c r="E241" s="45">
        <f>SUMIF(Mar!$A:$A,TB!$A241,Mar!$H:$H)</f>
        <v>0</v>
      </c>
      <c r="F241" s="45">
        <f>SUMIF(Apr!$A:$A,TB!$A241,Apr!$H:$H)</f>
        <v>0</v>
      </c>
      <c r="G241" s="45">
        <f>SUMIF(May!$A:$A,TB!$A241,May!$H:$H)</f>
        <v>0</v>
      </c>
      <c r="H241" s="45">
        <f>SUMIF(Jun!$A:$A,TB!$A241,Jun!$H:$H)</f>
        <v>0</v>
      </c>
      <c r="I241" s="45">
        <f>SUMIF(Jul!$A:$A,TB!$A241,Jul!$H:$H)</f>
        <v>0</v>
      </c>
      <c r="J241" s="45">
        <f>SUMIF(Aug!$A:$A,TB!$A241,Aug!$H:$H)</f>
        <v>0</v>
      </c>
      <c r="K241" s="45">
        <f>SUMIF(Sep!$A:$A,TB!$A241,Sep!$H:$H)</f>
        <v>0</v>
      </c>
      <c r="L241" s="45">
        <f>SUMIF(Oct!$A:$A,TB!$A241,Oct!$H:$H)</f>
        <v>0</v>
      </c>
      <c r="M241" s="45">
        <f>SUMIF(Nov!$A:$A,TB!$A241,Nov!$H:$H)</f>
        <v>0</v>
      </c>
      <c r="N241" s="179">
        <f>SUMIF(Dec!$A:$A,TB!$A241,Dec!$H:$H)</f>
        <v>0</v>
      </c>
      <c r="O241" s="191"/>
      <c r="P241" s="191"/>
      <c r="Q241" s="184">
        <v>0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0</v>
      </c>
      <c r="AB241" s="45">
        <v>0</v>
      </c>
      <c r="AD241" s="45">
        <f t="shared" ref="AD241:AD243" si="379">ROUND(C241*AD$2,2)</f>
        <v>0</v>
      </c>
      <c r="AE241" s="45">
        <f t="shared" ref="AE241:AE243" si="380">ROUND(D241*AE$2,2)</f>
        <v>0</v>
      </c>
      <c r="AF241" s="45">
        <f t="shared" ref="AF241:AF243" si="381">ROUND(E241*AF$2,2)</f>
        <v>0</v>
      </c>
      <c r="AG241" s="45">
        <f t="shared" ref="AG241:AG243" si="382">ROUND(F241*AG$2,2)</f>
        <v>0</v>
      </c>
      <c r="AH241" s="45">
        <f t="shared" ref="AH241:AH243" si="383">ROUND(G241*AH$2,2)</f>
        <v>0</v>
      </c>
      <c r="AI241" s="45">
        <f t="shared" ref="AI241:AI243" si="384">ROUND(H241*AI$2,2)</f>
        <v>0</v>
      </c>
      <c r="AJ241" s="45">
        <f t="shared" ref="AJ241:AJ243" si="385">ROUND(I241*AJ$2,2)</f>
        <v>0</v>
      </c>
      <c r="AK241" s="45">
        <f t="shared" ref="AK241:AK243" si="386">ROUND(J241*AK$2,2)</f>
        <v>0</v>
      </c>
      <c r="AL241" s="45">
        <f t="shared" ref="AL241:AL243" si="387">ROUND(K241*AL$2,2)</f>
        <v>0</v>
      </c>
      <c r="AM241" s="45">
        <f t="shared" ref="AM241:AM243" si="388">ROUND(L241*AM$2,2)</f>
        <v>0</v>
      </c>
      <c r="AN241" s="45">
        <f t="shared" ref="AN241:AN243" si="389">ROUND(M241*AN$2,2)</f>
        <v>0</v>
      </c>
      <c r="AO241" s="45">
        <f t="shared" ref="AO241:AO243" si="390">ROUND(N241*AO$2,2)</f>
        <v>0</v>
      </c>
    </row>
    <row r="242" spans="1:41" ht="16.2" customHeight="1">
      <c r="A242" s="13"/>
      <c r="B242" s="21"/>
      <c r="C242" s="45">
        <f>SUMIF(Jan!$A:$A,TB!$A242,Jan!$H:$H)</f>
        <v>0</v>
      </c>
      <c r="D242" s="45">
        <f>SUMIF(Feb!$A:$A,TB!$A242,Feb!$H:$H)</f>
        <v>0</v>
      </c>
      <c r="E242" s="45">
        <f>SUMIF(Mar!$A:$A,TB!$A242,Mar!$H:$H)</f>
        <v>0</v>
      </c>
      <c r="F242" s="45">
        <f>SUMIF(Apr!$A:$A,TB!$A242,Apr!$H:$H)</f>
        <v>0</v>
      </c>
      <c r="G242" s="45">
        <f>SUMIF(May!$A:$A,TB!$A242,May!$H:$H)</f>
        <v>0</v>
      </c>
      <c r="H242" s="45">
        <f>SUMIF(Jun!$A:$A,TB!$A242,Jun!$H:$H)</f>
        <v>0</v>
      </c>
      <c r="I242" s="45">
        <f>SUMIF(Jul!$A:$A,TB!$A242,Jul!$H:$H)</f>
        <v>0</v>
      </c>
      <c r="J242" s="45">
        <f>SUMIF(Aug!$A:$A,TB!$A242,Aug!$H:$H)</f>
        <v>0</v>
      </c>
      <c r="K242" s="45">
        <f>SUMIF(Sep!$A:$A,TB!$A242,Sep!$H:$H)</f>
        <v>0</v>
      </c>
      <c r="L242" s="45">
        <f>SUMIF(Oct!$A:$A,TB!$A242,Oct!$H:$H)</f>
        <v>0</v>
      </c>
      <c r="M242" s="45">
        <f>SUMIF(Nov!$A:$A,TB!$A242,Nov!$H:$H)</f>
        <v>0</v>
      </c>
      <c r="N242" s="179">
        <f>SUMIF(Dec!$A:$A,TB!$A242,Dec!$H:$H)</f>
        <v>0</v>
      </c>
      <c r="O242" s="191"/>
      <c r="P242" s="191"/>
      <c r="Q242" s="184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0</v>
      </c>
      <c r="AB242" s="45">
        <v>0</v>
      </c>
      <c r="AD242" s="45">
        <f t="shared" si="379"/>
        <v>0</v>
      </c>
      <c r="AE242" s="45">
        <f t="shared" si="380"/>
        <v>0</v>
      </c>
      <c r="AF242" s="45">
        <f t="shared" si="381"/>
        <v>0</v>
      </c>
      <c r="AG242" s="45">
        <f t="shared" si="382"/>
        <v>0</v>
      </c>
      <c r="AH242" s="45">
        <f t="shared" si="383"/>
        <v>0</v>
      </c>
      <c r="AI242" s="45">
        <f t="shared" si="384"/>
        <v>0</v>
      </c>
      <c r="AJ242" s="45">
        <f t="shared" si="385"/>
        <v>0</v>
      </c>
      <c r="AK242" s="45">
        <f t="shared" si="386"/>
        <v>0</v>
      </c>
      <c r="AL242" s="45">
        <f t="shared" si="387"/>
        <v>0</v>
      </c>
      <c r="AM242" s="45">
        <f t="shared" si="388"/>
        <v>0</v>
      </c>
      <c r="AN242" s="45">
        <f t="shared" si="389"/>
        <v>0</v>
      </c>
      <c r="AO242" s="45">
        <f t="shared" si="390"/>
        <v>0</v>
      </c>
    </row>
    <row r="243" spans="1:41" ht="16.2" customHeight="1">
      <c r="A243" s="13"/>
      <c r="B243" s="21"/>
      <c r="C243" s="45">
        <f>SUMIF(Jan!$A:$A,TB!$A243,Jan!$H:$H)</f>
        <v>0</v>
      </c>
      <c r="D243" s="45">
        <f>SUMIF(Feb!$A:$A,TB!$A243,Feb!$H:$H)</f>
        <v>0</v>
      </c>
      <c r="E243" s="45">
        <f>SUMIF(Mar!$A:$A,TB!$A243,Mar!$H:$H)</f>
        <v>0</v>
      </c>
      <c r="F243" s="45">
        <f>SUMIF(Apr!$A:$A,TB!$A243,Apr!$H:$H)</f>
        <v>0</v>
      </c>
      <c r="G243" s="45">
        <f>SUMIF(May!$A:$A,TB!$A243,May!$H:$H)</f>
        <v>0</v>
      </c>
      <c r="H243" s="45">
        <f>SUMIF(Jun!$A:$A,TB!$A243,Jun!$H:$H)</f>
        <v>0</v>
      </c>
      <c r="I243" s="45">
        <f>SUMIF(Jul!$A:$A,TB!$A243,Jul!$H:$H)</f>
        <v>0</v>
      </c>
      <c r="J243" s="45">
        <f>SUMIF(Aug!$A:$A,TB!$A243,Aug!$H:$H)</f>
        <v>0</v>
      </c>
      <c r="K243" s="45">
        <f>SUMIF(Sep!$A:$A,TB!$A243,Sep!$H:$H)</f>
        <v>0</v>
      </c>
      <c r="L243" s="45">
        <f>SUMIF(Oct!$A:$A,TB!$A243,Oct!$H:$H)</f>
        <v>0</v>
      </c>
      <c r="M243" s="45">
        <f>SUMIF(Nov!$A:$A,TB!$A243,Nov!$H:$H)</f>
        <v>0</v>
      </c>
      <c r="N243" s="179">
        <f>SUMIF(Dec!$A:$A,TB!$A243,Dec!$H:$H)</f>
        <v>0</v>
      </c>
      <c r="O243" s="191"/>
      <c r="P243" s="191"/>
      <c r="Q243" s="184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0</v>
      </c>
      <c r="AB243" s="45">
        <v>0</v>
      </c>
      <c r="AD243" s="45">
        <f t="shared" si="379"/>
        <v>0</v>
      </c>
      <c r="AE243" s="45">
        <f t="shared" si="380"/>
        <v>0</v>
      </c>
      <c r="AF243" s="45">
        <f t="shared" si="381"/>
        <v>0</v>
      </c>
      <c r="AG243" s="45">
        <f t="shared" si="382"/>
        <v>0</v>
      </c>
      <c r="AH243" s="45">
        <f t="shared" si="383"/>
        <v>0</v>
      </c>
      <c r="AI243" s="45">
        <f t="shared" si="384"/>
        <v>0</v>
      </c>
      <c r="AJ243" s="45">
        <f t="shared" si="385"/>
        <v>0</v>
      </c>
      <c r="AK243" s="45">
        <f t="shared" si="386"/>
        <v>0</v>
      </c>
      <c r="AL243" s="45">
        <f t="shared" si="387"/>
        <v>0</v>
      </c>
      <c r="AM243" s="45">
        <f t="shared" si="388"/>
        <v>0</v>
      </c>
      <c r="AN243" s="45">
        <f t="shared" si="389"/>
        <v>0</v>
      </c>
      <c r="AO243" s="45">
        <f t="shared" si="390"/>
        <v>0</v>
      </c>
    </row>
    <row r="244" spans="1:41" ht="16.2" customHeight="1">
      <c r="A244" s="17" t="s">
        <v>32</v>
      </c>
      <c r="B244" s="18"/>
      <c r="C244" s="19">
        <f t="shared" ref="C244" si="391">ROUND(SUM(C241:C243),2)</f>
        <v>0</v>
      </c>
      <c r="D244" s="19">
        <f t="shared" ref="D244:N244" si="392">ROUND(SUM(D241:D243),2)</f>
        <v>0</v>
      </c>
      <c r="E244" s="19">
        <f t="shared" si="392"/>
        <v>0</v>
      </c>
      <c r="F244" s="19">
        <f t="shared" si="392"/>
        <v>0</v>
      </c>
      <c r="G244" s="19">
        <f t="shared" si="392"/>
        <v>0</v>
      </c>
      <c r="H244" s="19">
        <f t="shared" si="392"/>
        <v>0</v>
      </c>
      <c r="I244" s="19">
        <f t="shared" si="392"/>
        <v>0</v>
      </c>
      <c r="J244" s="19">
        <f t="shared" si="392"/>
        <v>0</v>
      </c>
      <c r="K244" s="19">
        <f t="shared" si="392"/>
        <v>0</v>
      </c>
      <c r="L244" s="19">
        <f t="shared" si="392"/>
        <v>0</v>
      </c>
      <c r="M244" s="19">
        <f t="shared" si="392"/>
        <v>0</v>
      </c>
      <c r="N244" s="178">
        <f t="shared" si="392"/>
        <v>0</v>
      </c>
      <c r="O244" s="191"/>
      <c r="P244" s="191"/>
      <c r="Q244" s="183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D244" s="19">
        <f t="shared" ref="AD244" si="393">ROUND(SUM(AD241:AD243),2)</f>
        <v>0</v>
      </c>
      <c r="AE244" s="19">
        <f t="shared" ref="AE244:AO244" si="394">ROUND(SUM(AE241:AE243),2)</f>
        <v>0</v>
      </c>
      <c r="AF244" s="19">
        <f t="shared" si="394"/>
        <v>0</v>
      </c>
      <c r="AG244" s="19">
        <f t="shared" si="394"/>
        <v>0</v>
      </c>
      <c r="AH244" s="19">
        <f t="shared" si="394"/>
        <v>0</v>
      </c>
      <c r="AI244" s="19">
        <f t="shared" si="394"/>
        <v>0</v>
      </c>
      <c r="AJ244" s="19">
        <f t="shared" si="394"/>
        <v>0</v>
      </c>
      <c r="AK244" s="19">
        <f t="shared" si="394"/>
        <v>0</v>
      </c>
      <c r="AL244" s="19">
        <f t="shared" si="394"/>
        <v>0</v>
      </c>
      <c r="AM244" s="19">
        <f t="shared" si="394"/>
        <v>0</v>
      </c>
      <c r="AN244" s="19">
        <f t="shared" si="394"/>
        <v>0</v>
      </c>
      <c r="AO244" s="219">
        <f t="shared" si="394"/>
        <v>0</v>
      </c>
    </row>
    <row r="245" spans="1:41" ht="16.2" customHeight="1">
      <c r="A245" s="13"/>
      <c r="B245" s="14"/>
      <c r="C245" s="45">
        <f>SUMIF(Jan!$A:$A,TB!$A245,Jan!$H:$H)</f>
        <v>0</v>
      </c>
      <c r="D245" s="45">
        <f>SUMIF(Feb!$A:$A,TB!$A245,Feb!$H:$H)</f>
        <v>0</v>
      </c>
      <c r="E245" s="45">
        <f>SUMIF(Mar!$A:$A,TB!$A245,Mar!$H:$H)</f>
        <v>0</v>
      </c>
      <c r="F245" s="45">
        <f>SUMIF(Apr!$A:$A,TB!$A245,Apr!$H:$H)</f>
        <v>0</v>
      </c>
      <c r="G245" s="45">
        <f>SUMIF(May!$A:$A,TB!$A245,May!$H:$H)</f>
        <v>0</v>
      </c>
      <c r="H245" s="45">
        <f>SUMIF(Jun!$A:$A,TB!$A245,Jun!$H:$H)</f>
        <v>0</v>
      </c>
      <c r="I245" s="45">
        <f>SUMIF(Jul!$A:$A,TB!$A245,Jul!$H:$H)</f>
        <v>0</v>
      </c>
      <c r="J245" s="45">
        <f>SUMIF(Aug!$A:$A,TB!$A245,Aug!$H:$H)</f>
        <v>0</v>
      </c>
      <c r="K245" s="45">
        <f>SUMIF(Sep!$A:$A,TB!$A245,Sep!$H:$H)</f>
        <v>0</v>
      </c>
      <c r="L245" s="45">
        <f>SUMIF(Oct!$A:$A,TB!$A245,Oct!$H:$H)</f>
        <v>0</v>
      </c>
      <c r="M245" s="45">
        <f>SUMIF(Nov!$A:$A,TB!$A245,Nov!$H:$H)</f>
        <v>0</v>
      </c>
      <c r="N245" s="179">
        <f>SUMIF(Dec!$A:$A,TB!$A245,Dec!$H:$H)</f>
        <v>0</v>
      </c>
      <c r="O245" s="190"/>
      <c r="P245" s="190"/>
      <c r="Q245" s="184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0</v>
      </c>
      <c r="W245" s="45">
        <v>0</v>
      </c>
      <c r="X245" s="45">
        <v>0</v>
      </c>
      <c r="Y245" s="45">
        <v>0</v>
      </c>
      <c r="Z245" s="45">
        <v>0</v>
      </c>
      <c r="AA245" s="45">
        <v>0</v>
      </c>
      <c r="AB245" s="45">
        <v>0</v>
      </c>
      <c r="AD245" s="45">
        <f t="shared" ref="AD245:AD249" si="395">ROUND(C245*AD$2,2)</f>
        <v>0</v>
      </c>
      <c r="AE245" s="45">
        <f t="shared" ref="AE245:AE249" si="396">ROUND(D245*AE$2,2)</f>
        <v>0</v>
      </c>
      <c r="AF245" s="45">
        <f t="shared" ref="AF245:AF249" si="397">ROUND(E245*AF$2,2)</f>
        <v>0</v>
      </c>
      <c r="AG245" s="45">
        <f t="shared" ref="AG245:AG249" si="398">ROUND(F245*AG$2,2)</f>
        <v>0</v>
      </c>
      <c r="AH245" s="45">
        <f t="shared" ref="AH245:AH249" si="399">ROUND(G245*AH$2,2)</f>
        <v>0</v>
      </c>
      <c r="AI245" s="45">
        <f t="shared" ref="AI245:AI249" si="400">ROUND(H245*AI$2,2)</f>
        <v>0</v>
      </c>
      <c r="AJ245" s="45">
        <f t="shared" ref="AJ245:AJ249" si="401">ROUND(I245*AJ$2,2)</f>
        <v>0</v>
      </c>
      <c r="AK245" s="45">
        <f t="shared" ref="AK245:AK249" si="402">ROUND(J245*AK$2,2)</f>
        <v>0</v>
      </c>
      <c r="AL245" s="45">
        <f t="shared" ref="AL245:AL249" si="403">ROUND(K245*AL$2,2)</f>
        <v>0</v>
      </c>
      <c r="AM245" s="45">
        <f t="shared" ref="AM245:AM249" si="404">ROUND(L245*AM$2,2)</f>
        <v>0</v>
      </c>
      <c r="AN245" s="45">
        <f t="shared" ref="AN245:AN249" si="405">ROUND(M245*AN$2,2)</f>
        <v>0</v>
      </c>
      <c r="AO245" s="45">
        <f t="shared" ref="AO245:AO249" si="406">ROUND(N245*AO$2,2)</f>
        <v>0</v>
      </c>
    </row>
    <row r="246" spans="1:41" ht="16.2" customHeight="1">
      <c r="A246" s="13">
        <v>15013</v>
      </c>
      <c r="B246" s="21" t="s">
        <v>244</v>
      </c>
      <c r="C246" s="44">
        <f>SUMIF(Jan!$A:$A,TB!$A246,Jan!$H:$H)</f>
        <v>3431127.51</v>
      </c>
      <c r="D246" s="44">
        <f>SUMIF(Feb!$A:$A,TB!$A246,Feb!$H:$H)</f>
        <v>3729555.29</v>
      </c>
      <c r="E246" s="44">
        <f>SUMIF(Mar!$A:$A,TB!$A246,Mar!$H:$H)</f>
        <v>3729555.29</v>
      </c>
      <c r="F246" s="44">
        <f>SUMIF(Apr!$A:$A,TB!$A246,Apr!$H:$H)</f>
        <v>3991284.41</v>
      </c>
      <c r="G246" s="44">
        <f>SUMIF(May!$A:$A,TB!$A246,May!$H:$H)</f>
        <v>1543820.69</v>
      </c>
      <c r="H246" s="44">
        <f>SUMIF(Jun!$A:$A,TB!$A246,Jun!$H:$H)</f>
        <v>628356.69999999995</v>
      </c>
      <c r="I246" s="44">
        <f>SUMIF(Jul!$A:$A,TB!$A246,Jul!$H:$H)</f>
        <v>628356.69999999995</v>
      </c>
      <c r="J246" s="44">
        <f>SUMIF(Aug!$A:$A,TB!$A246,Aug!$H:$H)</f>
        <v>628356.69999999995</v>
      </c>
      <c r="K246" s="44">
        <f>SUMIF(Sep!$A:$A,TB!$A246,Sep!$H:$H)</f>
        <v>628356.69999999995</v>
      </c>
      <c r="L246" s="44">
        <f>SUMIF(Oct!$A:$A,TB!$A246,Oct!$H:$H)</f>
        <v>628356.69999999995</v>
      </c>
      <c r="M246" s="44">
        <f>SUMIF(Nov!$A:$A,TB!$A246,Nov!$H:$H)</f>
        <v>628356.69999999995</v>
      </c>
      <c r="N246" s="177">
        <f>SUMIF(Dec!$A:$A,TB!$A246,Dec!$H:$H)</f>
        <v>628356.69999999995</v>
      </c>
      <c r="O246" s="191"/>
      <c r="P246" s="191"/>
      <c r="Q246" s="182">
        <v>0</v>
      </c>
      <c r="R246" s="44">
        <v>0</v>
      </c>
      <c r="S246" s="44">
        <v>108290</v>
      </c>
      <c r="T246" s="44">
        <v>433160</v>
      </c>
      <c r="U246" s="44">
        <v>649230</v>
      </c>
      <c r="V246" s="44">
        <v>1116484.68</v>
      </c>
      <c r="W246" s="44">
        <v>1116484.68</v>
      </c>
      <c r="X246" s="44">
        <v>1475378.02</v>
      </c>
      <c r="Y246" s="44">
        <v>1731867.36</v>
      </c>
      <c r="Z246" s="44">
        <v>1731867.36</v>
      </c>
      <c r="AA246" s="44">
        <v>2240776.7200000002</v>
      </c>
      <c r="AB246" s="44">
        <v>3064859.06</v>
      </c>
      <c r="AD246" s="44">
        <f t="shared" si="395"/>
        <v>15109999.33</v>
      </c>
      <c r="AE246" s="44">
        <f t="shared" si="396"/>
        <v>16307480.51</v>
      </c>
      <c r="AF246" s="44">
        <f t="shared" si="397"/>
        <v>16281000.66</v>
      </c>
      <c r="AG246" s="44">
        <f t="shared" si="398"/>
        <v>17406390.440000001</v>
      </c>
      <c r="AH246" s="44">
        <f t="shared" si="399"/>
        <v>6689683.8099999996</v>
      </c>
      <c r="AI246" s="44">
        <f t="shared" si="400"/>
        <v>2704384.4</v>
      </c>
      <c r="AJ246" s="44">
        <f t="shared" si="401"/>
        <v>2704384.4</v>
      </c>
      <c r="AK246" s="44">
        <f t="shared" si="402"/>
        <v>2704384.4</v>
      </c>
      <c r="AL246" s="44">
        <f t="shared" si="403"/>
        <v>2704384.4</v>
      </c>
      <c r="AM246" s="44">
        <f t="shared" si="404"/>
        <v>2704384.4</v>
      </c>
      <c r="AN246" s="44">
        <f t="shared" si="405"/>
        <v>2704384.4</v>
      </c>
      <c r="AO246" s="44">
        <f t="shared" si="406"/>
        <v>2704384.4</v>
      </c>
    </row>
    <row r="247" spans="1:41" ht="16.2" customHeight="1">
      <c r="A247" s="13">
        <v>15009</v>
      </c>
      <c r="B247" s="14" t="s">
        <v>245</v>
      </c>
      <c r="C247" s="44">
        <f>SUMIF(Jan!$A:$A,TB!$A247,Jan!$H:$H)</f>
        <v>1151525</v>
      </c>
      <c r="D247" s="44">
        <f>SUMIF(Feb!$A:$A,TB!$A247,Feb!$H:$H)</f>
        <v>1151525</v>
      </c>
      <c r="E247" s="44">
        <f>SUMIF(Mar!$A:$A,TB!$A247,Mar!$H:$H)</f>
        <v>1151525</v>
      </c>
      <c r="F247" s="44">
        <f>SUMIF(Apr!$A:$A,TB!$A247,Apr!$H:$H)</f>
        <v>1151525</v>
      </c>
      <c r="G247" s="44">
        <f>SUMIF(May!$A:$A,TB!$A247,May!$H:$H)</f>
        <v>1151525</v>
      </c>
      <c r="H247" s="44">
        <f>SUMIF(Jun!$A:$A,TB!$A247,Jun!$H:$H)</f>
        <v>1151525</v>
      </c>
      <c r="I247" s="44">
        <f>SUMIF(Jul!$A:$A,TB!$A247,Jul!$H:$H)</f>
        <v>1151525</v>
      </c>
      <c r="J247" s="44">
        <f>SUMIF(Aug!$A:$A,TB!$A247,Aug!$H:$H)</f>
        <v>1151525</v>
      </c>
      <c r="K247" s="44">
        <f>SUMIF(Sep!$A:$A,TB!$A247,Sep!$H:$H)</f>
        <v>1151525</v>
      </c>
      <c r="L247" s="44">
        <f>SUMIF(Oct!$A:$A,TB!$A247,Oct!$H:$H)</f>
        <v>1151525</v>
      </c>
      <c r="M247" s="44">
        <f>SUMIF(Nov!$A:$A,TB!$A247,Nov!$H:$H)</f>
        <v>1151525</v>
      </c>
      <c r="N247" s="177">
        <f>SUMIF(Dec!$A:$A,TB!$A247,Dec!$H:$H)</f>
        <v>1151525</v>
      </c>
      <c r="O247" s="191"/>
      <c r="P247" s="191"/>
      <c r="Q247" s="182">
        <v>4023385</v>
      </c>
      <c r="R247" s="44">
        <v>4043385</v>
      </c>
      <c r="S247" s="44">
        <v>4043385</v>
      </c>
      <c r="T247" s="44">
        <v>4063385</v>
      </c>
      <c r="U247" s="44">
        <v>4063385</v>
      </c>
      <c r="V247" s="44">
        <v>4043385</v>
      </c>
      <c r="W247" s="44">
        <v>4043385</v>
      </c>
      <c r="X247" s="44">
        <v>1151525</v>
      </c>
      <c r="Y247" s="44">
        <v>1151525</v>
      </c>
      <c r="Z247" s="44">
        <v>1151525</v>
      </c>
      <c r="AA247" s="44">
        <v>1151525</v>
      </c>
      <c r="AB247" s="44">
        <v>1151525</v>
      </c>
      <c r="AD247" s="44">
        <f t="shared" si="395"/>
        <v>5071085.8</v>
      </c>
      <c r="AE247" s="44">
        <f t="shared" si="396"/>
        <v>5035043.0599999996</v>
      </c>
      <c r="AF247" s="44">
        <f t="shared" si="397"/>
        <v>5026867.24</v>
      </c>
      <c r="AG247" s="44">
        <f t="shared" si="398"/>
        <v>5021915.68</v>
      </c>
      <c r="AH247" s="44">
        <f t="shared" si="399"/>
        <v>4989788.13</v>
      </c>
      <c r="AI247" s="44">
        <f t="shared" si="400"/>
        <v>4956048.45</v>
      </c>
      <c r="AJ247" s="44">
        <f t="shared" si="401"/>
        <v>4956048.45</v>
      </c>
      <c r="AK247" s="44">
        <f t="shared" si="402"/>
        <v>4956048.45</v>
      </c>
      <c r="AL247" s="44">
        <f t="shared" si="403"/>
        <v>4956048.45</v>
      </c>
      <c r="AM247" s="44">
        <f t="shared" si="404"/>
        <v>4956048.45</v>
      </c>
      <c r="AN247" s="44">
        <f t="shared" si="405"/>
        <v>4956048.45</v>
      </c>
      <c r="AO247" s="44">
        <f t="shared" si="406"/>
        <v>4956048.45</v>
      </c>
    </row>
    <row r="248" spans="1:41" ht="16.2" customHeight="1">
      <c r="A248" s="13"/>
      <c r="B248" s="21"/>
      <c r="C248" s="45">
        <f>SUMIF(Jan!$A:$A,TB!$A248,Jan!$H:$H)</f>
        <v>0</v>
      </c>
      <c r="D248" s="45">
        <f>SUMIF(Feb!$A:$A,TB!$A248,Feb!$H:$H)</f>
        <v>0</v>
      </c>
      <c r="E248" s="45">
        <f>SUMIF(Mar!$A:$A,TB!$A248,Mar!$H:$H)</f>
        <v>0</v>
      </c>
      <c r="F248" s="45">
        <f>SUMIF(Apr!$A:$A,TB!$A248,Apr!$H:$H)</f>
        <v>0</v>
      </c>
      <c r="G248" s="45">
        <f>SUMIF(May!$A:$A,TB!$A248,May!$H:$H)</f>
        <v>0</v>
      </c>
      <c r="H248" s="45">
        <f>SUMIF(Jun!$A:$A,TB!$A248,Jun!$H:$H)</f>
        <v>0</v>
      </c>
      <c r="I248" s="45">
        <f>SUMIF(Jul!$A:$A,TB!$A248,Jul!$H:$H)</f>
        <v>0</v>
      </c>
      <c r="J248" s="45">
        <f>SUMIF(Aug!$A:$A,TB!$A248,Aug!$H:$H)</f>
        <v>0</v>
      </c>
      <c r="K248" s="45">
        <f>SUMIF(Sep!$A:$A,TB!$A248,Sep!$H:$H)</f>
        <v>0</v>
      </c>
      <c r="L248" s="45">
        <f>SUMIF(Oct!$A:$A,TB!$A248,Oct!$H:$H)</f>
        <v>0</v>
      </c>
      <c r="M248" s="45">
        <f>SUMIF(Nov!$A:$A,TB!$A248,Nov!$H:$H)</f>
        <v>0</v>
      </c>
      <c r="N248" s="179">
        <f>SUMIF(Dec!$A:$A,TB!$A248,Dec!$H:$H)</f>
        <v>0</v>
      </c>
      <c r="O248" s="191"/>
      <c r="P248" s="191"/>
      <c r="Q248" s="184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D248" s="45">
        <f t="shared" si="395"/>
        <v>0</v>
      </c>
      <c r="AE248" s="45">
        <f t="shared" si="396"/>
        <v>0</v>
      </c>
      <c r="AF248" s="45">
        <f t="shared" si="397"/>
        <v>0</v>
      </c>
      <c r="AG248" s="45">
        <f t="shared" si="398"/>
        <v>0</v>
      </c>
      <c r="AH248" s="45">
        <f t="shared" si="399"/>
        <v>0</v>
      </c>
      <c r="AI248" s="45">
        <f t="shared" si="400"/>
        <v>0</v>
      </c>
      <c r="AJ248" s="45">
        <f t="shared" si="401"/>
        <v>0</v>
      </c>
      <c r="AK248" s="45">
        <f t="shared" si="402"/>
        <v>0</v>
      </c>
      <c r="AL248" s="45">
        <f t="shared" si="403"/>
        <v>0</v>
      </c>
      <c r="AM248" s="45">
        <f t="shared" si="404"/>
        <v>0</v>
      </c>
      <c r="AN248" s="45">
        <f t="shared" si="405"/>
        <v>0</v>
      </c>
      <c r="AO248" s="45">
        <f t="shared" si="406"/>
        <v>0</v>
      </c>
    </row>
    <row r="249" spans="1:41" ht="16.2" customHeight="1">
      <c r="A249" s="13"/>
      <c r="B249" s="21"/>
      <c r="C249" s="45">
        <f>SUMIF(Jan!$A:$A,TB!$A249,Jan!$H:$H)</f>
        <v>0</v>
      </c>
      <c r="D249" s="45">
        <f>SUMIF(Feb!$A:$A,TB!$A249,Feb!$H:$H)</f>
        <v>0</v>
      </c>
      <c r="E249" s="45">
        <f>SUMIF(Mar!$A:$A,TB!$A249,Mar!$H:$H)</f>
        <v>0</v>
      </c>
      <c r="F249" s="45">
        <f>SUMIF(Apr!$A:$A,TB!$A249,Apr!$H:$H)</f>
        <v>0</v>
      </c>
      <c r="G249" s="45">
        <f>SUMIF(May!$A:$A,TB!$A249,May!$H:$H)</f>
        <v>0</v>
      </c>
      <c r="H249" s="45">
        <f>SUMIF(Jun!$A:$A,TB!$A249,Jun!$H:$H)</f>
        <v>0</v>
      </c>
      <c r="I249" s="45">
        <f>SUMIF(Jul!$A:$A,TB!$A249,Jul!$H:$H)</f>
        <v>0</v>
      </c>
      <c r="J249" s="45">
        <f>SUMIF(Aug!$A:$A,TB!$A249,Aug!$H:$H)</f>
        <v>0</v>
      </c>
      <c r="K249" s="45">
        <f>SUMIF(Sep!$A:$A,TB!$A249,Sep!$H:$H)</f>
        <v>0</v>
      </c>
      <c r="L249" s="45">
        <f>SUMIF(Oct!$A:$A,TB!$A249,Oct!$H:$H)</f>
        <v>0</v>
      </c>
      <c r="M249" s="45">
        <f>SUMIF(Nov!$A:$A,TB!$A249,Nov!$H:$H)</f>
        <v>0</v>
      </c>
      <c r="N249" s="179">
        <f>SUMIF(Dec!$A:$A,TB!$A249,Dec!$H:$H)</f>
        <v>0</v>
      </c>
      <c r="O249" s="191"/>
      <c r="P249" s="191"/>
      <c r="Q249" s="184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D249" s="45">
        <f t="shared" si="395"/>
        <v>0</v>
      </c>
      <c r="AE249" s="45">
        <f t="shared" si="396"/>
        <v>0</v>
      </c>
      <c r="AF249" s="45">
        <f t="shared" si="397"/>
        <v>0</v>
      </c>
      <c r="AG249" s="45">
        <f t="shared" si="398"/>
        <v>0</v>
      </c>
      <c r="AH249" s="45">
        <f t="shared" si="399"/>
        <v>0</v>
      </c>
      <c r="AI249" s="45">
        <f t="shared" si="400"/>
        <v>0</v>
      </c>
      <c r="AJ249" s="45">
        <f t="shared" si="401"/>
        <v>0</v>
      </c>
      <c r="AK249" s="45">
        <f t="shared" si="402"/>
        <v>0</v>
      </c>
      <c r="AL249" s="45">
        <f t="shared" si="403"/>
        <v>0</v>
      </c>
      <c r="AM249" s="45">
        <f t="shared" si="404"/>
        <v>0</v>
      </c>
      <c r="AN249" s="45">
        <f t="shared" si="405"/>
        <v>0</v>
      </c>
      <c r="AO249" s="45">
        <f t="shared" si="406"/>
        <v>0</v>
      </c>
    </row>
    <row r="250" spans="1:41" ht="16.2" customHeight="1">
      <c r="A250" s="17" t="s">
        <v>33</v>
      </c>
      <c r="B250" s="18"/>
      <c r="C250" s="19">
        <f t="shared" ref="C250" si="407">ROUND(SUM(C245:C249),2)</f>
        <v>4582652.51</v>
      </c>
      <c r="D250" s="19">
        <f t="shared" ref="D250:N250" si="408">ROUND(SUM(D245:D249),2)</f>
        <v>4881080.29</v>
      </c>
      <c r="E250" s="19">
        <f t="shared" si="408"/>
        <v>4881080.29</v>
      </c>
      <c r="F250" s="19">
        <f t="shared" si="408"/>
        <v>5142809.41</v>
      </c>
      <c r="G250" s="19">
        <f t="shared" si="408"/>
        <v>2695345.69</v>
      </c>
      <c r="H250" s="19">
        <f t="shared" si="408"/>
        <v>1779881.7</v>
      </c>
      <c r="I250" s="19">
        <f t="shared" si="408"/>
        <v>1779881.7</v>
      </c>
      <c r="J250" s="19">
        <f t="shared" si="408"/>
        <v>1779881.7</v>
      </c>
      <c r="K250" s="19">
        <f t="shared" si="408"/>
        <v>1779881.7</v>
      </c>
      <c r="L250" s="19">
        <f t="shared" si="408"/>
        <v>1779881.7</v>
      </c>
      <c r="M250" s="19">
        <f t="shared" si="408"/>
        <v>1779881.7</v>
      </c>
      <c r="N250" s="178">
        <f t="shared" si="408"/>
        <v>1779881.7</v>
      </c>
      <c r="O250" s="191"/>
      <c r="P250" s="191"/>
      <c r="Q250" s="183">
        <v>4023385</v>
      </c>
      <c r="R250" s="19">
        <v>4043385</v>
      </c>
      <c r="S250" s="19">
        <v>4151675</v>
      </c>
      <c r="T250" s="19">
        <v>4496545</v>
      </c>
      <c r="U250" s="19">
        <v>4712615</v>
      </c>
      <c r="V250" s="19">
        <v>5159869.68</v>
      </c>
      <c r="W250" s="19">
        <v>5159869.68</v>
      </c>
      <c r="X250" s="19">
        <v>2626903.02</v>
      </c>
      <c r="Y250" s="19">
        <v>2883392.36</v>
      </c>
      <c r="Z250" s="19">
        <v>2883392.36</v>
      </c>
      <c r="AA250" s="19">
        <v>3392301.72</v>
      </c>
      <c r="AB250" s="19">
        <v>4216384.0599999996</v>
      </c>
      <c r="AD250" s="19">
        <f t="shared" ref="AD250" si="409">ROUND(SUM(AD245:AD249),2)</f>
        <v>20181085.129999999</v>
      </c>
      <c r="AE250" s="19">
        <f t="shared" ref="AE250:AO250" si="410">ROUND(SUM(AE245:AE249),2)</f>
        <v>21342523.57</v>
      </c>
      <c r="AF250" s="19">
        <f t="shared" si="410"/>
        <v>21307867.899999999</v>
      </c>
      <c r="AG250" s="19">
        <f t="shared" si="410"/>
        <v>22428306.120000001</v>
      </c>
      <c r="AH250" s="19">
        <f t="shared" si="410"/>
        <v>11679471.939999999</v>
      </c>
      <c r="AI250" s="19">
        <f t="shared" si="410"/>
        <v>7660432.8499999996</v>
      </c>
      <c r="AJ250" s="19">
        <f t="shared" si="410"/>
        <v>7660432.8499999996</v>
      </c>
      <c r="AK250" s="19">
        <f t="shared" si="410"/>
        <v>7660432.8499999996</v>
      </c>
      <c r="AL250" s="19">
        <f t="shared" si="410"/>
        <v>7660432.8499999996</v>
      </c>
      <c r="AM250" s="19">
        <f t="shared" si="410"/>
        <v>7660432.8499999996</v>
      </c>
      <c r="AN250" s="19">
        <f t="shared" si="410"/>
        <v>7660432.8499999996</v>
      </c>
      <c r="AO250" s="219">
        <f t="shared" si="410"/>
        <v>7660432.8499999996</v>
      </c>
    </row>
    <row r="251" spans="1:41" ht="16.2" customHeight="1">
      <c r="A251" s="13"/>
      <c r="B251" s="22"/>
      <c r="C251" s="45">
        <f>SUMIF(Jan!$A:$A,TB!$A251,Jan!$H:$H)</f>
        <v>0</v>
      </c>
      <c r="D251" s="45">
        <f>SUMIF(Feb!$A:$A,TB!$A251,Feb!$H:$H)</f>
        <v>0</v>
      </c>
      <c r="E251" s="45">
        <f>SUMIF(Mar!$A:$A,TB!$A251,Mar!$H:$H)</f>
        <v>0</v>
      </c>
      <c r="F251" s="45">
        <f>SUMIF(Apr!$A:$A,TB!$A251,Apr!$H:$H)</f>
        <v>0</v>
      </c>
      <c r="G251" s="45">
        <f>SUMIF(May!$A:$A,TB!$A251,May!$H:$H)</f>
        <v>0</v>
      </c>
      <c r="H251" s="45">
        <f>SUMIF(Jun!$A:$A,TB!$A251,Jun!$H:$H)</f>
        <v>0</v>
      </c>
      <c r="I251" s="45">
        <f>SUMIF(Jul!$A:$A,TB!$A251,Jul!$H:$H)</f>
        <v>0</v>
      </c>
      <c r="J251" s="45">
        <f>SUMIF(Aug!$A:$A,TB!$A251,Aug!$H:$H)</f>
        <v>0</v>
      </c>
      <c r="K251" s="45">
        <f>SUMIF(Sep!$A:$A,TB!$A251,Sep!$H:$H)</f>
        <v>0</v>
      </c>
      <c r="L251" s="45">
        <f>SUMIF(Oct!$A:$A,TB!$A251,Oct!$H:$H)</f>
        <v>0</v>
      </c>
      <c r="M251" s="45">
        <f>SUMIF(Nov!$A:$A,TB!$A251,Nov!$H:$H)</f>
        <v>0</v>
      </c>
      <c r="N251" s="179">
        <f>SUMIF(Dec!$A:$A,TB!$A251,Dec!$H:$H)</f>
        <v>0</v>
      </c>
      <c r="O251" s="191"/>
      <c r="P251" s="191"/>
      <c r="Q251" s="184">
        <v>0</v>
      </c>
      <c r="R251" s="45">
        <v>0</v>
      </c>
      <c r="S251" s="45">
        <v>0</v>
      </c>
      <c r="T251" s="45">
        <v>0</v>
      </c>
      <c r="U251" s="45">
        <v>0</v>
      </c>
      <c r="V251" s="45">
        <v>0</v>
      </c>
      <c r="W251" s="45">
        <v>0</v>
      </c>
      <c r="X251" s="45">
        <v>0</v>
      </c>
      <c r="Y251" s="45">
        <v>0</v>
      </c>
      <c r="Z251" s="45">
        <v>0</v>
      </c>
      <c r="AA251" s="45">
        <v>0</v>
      </c>
      <c r="AB251" s="45">
        <v>0</v>
      </c>
      <c r="AD251" s="45">
        <f t="shared" ref="AD251:AD253" si="411">ROUND(C251*AD$2,2)</f>
        <v>0</v>
      </c>
      <c r="AE251" s="45">
        <f t="shared" ref="AE251:AE253" si="412">ROUND(D251*AE$2,2)</f>
        <v>0</v>
      </c>
      <c r="AF251" s="45">
        <f t="shared" ref="AF251:AF253" si="413">ROUND(E251*AF$2,2)</f>
        <v>0</v>
      </c>
      <c r="AG251" s="45">
        <f t="shared" ref="AG251:AG253" si="414">ROUND(F251*AG$2,2)</f>
        <v>0</v>
      </c>
      <c r="AH251" s="45">
        <f t="shared" ref="AH251:AH253" si="415">ROUND(G251*AH$2,2)</f>
        <v>0</v>
      </c>
      <c r="AI251" s="45">
        <f t="shared" ref="AI251:AI253" si="416">ROUND(H251*AI$2,2)</f>
        <v>0</v>
      </c>
      <c r="AJ251" s="45">
        <f t="shared" ref="AJ251:AJ253" si="417">ROUND(I251*AJ$2,2)</f>
        <v>0</v>
      </c>
      <c r="AK251" s="45">
        <f t="shared" ref="AK251:AK253" si="418">ROUND(J251*AK$2,2)</f>
        <v>0</v>
      </c>
      <c r="AL251" s="45">
        <f t="shared" ref="AL251:AL253" si="419">ROUND(K251*AL$2,2)</f>
        <v>0</v>
      </c>
      <c r="AM251" s="45">
        <f t="shared" ref="AM251:AM253" si="420">ROUND(L251*AM$2,2)</f>
        <v>0</v>
      </c>
      <c r="AN251" s="45">
        <f t="shared" ref="AN251:AN253" si="421">ROUND(M251*AN$2,2)</f>
        <v>0</v>
      </c>
      <c r="AO251" s="45">
        <f t="shared" ref="AO251:AO253" si="422">ROUND(N251*AO$2,2)</f>
        <v>0</v>
      </c>
    </row>
    <row r="252" spans="1:41" ht="16.2" customHeight="1">
      <c r="A252" s="13">
        <v>23001</v>
      </c>
      <c r="B252" s="21" t="s">
        <v>246</v>
      </c>
      <c r="C252" s="45">
        <f>SUMIF(Jan!$A:$A,TB!$A252,Jan!$H:$H)</f>
        <v>0</v>
      </c>
      <c r="D252" s="45">
        <f>SUMIF(Feb!$A:$A,TB!$A252,Feb!$H:$H)</f>
        <v>0</v>
      </c>
      <c r="E252" s="45">
        <f>SUMIF(Mar!$A:$A,TB!$A252,Mar!$H:$H)</f>
        <v>0</v>
      </c>
      <c r="F252" s="45">
        <f>SUMIF(Apr!$A:$A,TB!$A252,Apr!$H:$H)</f>
        <v>0</v>
      </c>
      <c r="G252" s="45">
        <f>SUMIF(May!$A:$A,TB!$A252,May!$H:$H)</f>
        <v>0</v>
      </c>
      <c r="H252" s="45">
        <f>SUMIF(Jun!$A:$A,TB!$A252,Jun!$H:$H)</f>
        <v>0</v>
      </c>
      <c r="I252" s="45">
        <f>SUMIF(Jul!$A:$A,TB!$A252,Jul!$H:$H)</f>
        <v>0</v>
      </c>
      <c r="J252" s="45">
        <f>SUMIF(Aug!$A:$A,TB!$A252,Aug!$H:$H)</f>
        <v>0</v>
      </c>
      <c r="K252" s="45">
        <f>SUMIF(Sep!$A:$A,TB!$A252,Sep!$H:$H)</f>
        <v>0</v>
      </c>
      <c r="L252" s="45">
        <f>SUMIF(Oct!$A:$A,TB!$A252,Oct!$H:$H)</f>
        <v>0</v>
      </c>
      <c r="M252" s="45">
        <f>SUMIF(Nov!$A:$A,TB!$A252,Nov!$H:$H)</f>
        <v>0</v>
      </c>
      <c r="N252" s="179">
        <f>SUMIF(Dec!$A:$A,TB!$A252,Dec!$H:$H)</f>
        <v>0</v>
      </c>
      <c r="O252" s="191"/>
      <c r="P252" s="191"/>
      <c r="Q252" s="184">
        <v>0</v>
      </c>
      <c r="R252" s="45">
        <v>0</v>
      </c>
      <c r="S252" s="45">
        <v>0</v>
      </c>
      <c r="T252" s="45">
        <v>0</v>
      </c>
      <c r="U252" s="45">
        <v>0</v>
      </c>
      <c r="V252" s="45">
        <v>0</v>
      </c>
      <c r="W252" s="45">
        <v>0</v>
      </c>
      <c r="X252" s="45">
        <v>0</v>
      </c>
      <c r="Y252" s="45">
        <v>0</v>
      </c>
      <c r="Z252" s="45">
        <v>0</v>
      </c>
      <c r="AA252" s="45">
        <v>0</v>
      </c>
      <c r="AB252" s="45">
        <v>0</v>
      </c>
      <c r="AD252" s="45">
        <f t="shared" si="411"/>
        <v>0</v>
      </c>
      <c r="AE252" s="45">
        <f t="shared" si="412"/>
        <v>0</v>
      </c>
      <c r="AF252" s="45">
        <f t="shared" si="413"/>
        <v>0</v>
      </c>
      <c r="AG252" s="45">
        <f t="shared" si="414"/>
        <v>0</v>
      </c>
      <c r="AH252" s="45">
        <f t="shared" si="415"/>
        <v>0</v>
      </c>
      <c r="AI252" s="45">
        <f t="shared" si="416"/>
        <v>0</v>
      </c>
      <c r="AJ252" s="45">
        <f t="shared" si="417"/>
        <v>0</v>
      </c>
      <c r="AK252" s="45">
        <f t="shared" si="418"/>
        <v>0</v>
      </c>
      <c r="AL252" s="45">
        <f t="shared" si="419"/>
        <v>0</v>
      </c>
      <c r="AM252" s="45">
        <f t="shared" si="420"/>
        <v>0</v>
      </c>
      <c r="AN252" s="45">
        <f t="shared" si="421"/>
        <v>0</v>
      </c>
      <c r="AO252" s="45">
        <f t="shared" si="422"/>
        <v>0</v>
      </c>
    </row>
    <row r="253" spans="1:41" ht="16.2" customHeight="1">
      <c r="A253" s="13"/>
      <c r="B253" s="21"/>
      <c r="C253" s="45">
        <f>SUMIF(Jan!$A:$A,TB!$A253,Jan!$H:$H)</f>
        <v>0</v>
      </c>
      <c r="D253" s="45">
        <f>SUMIF(Feb!$A:$A,TB!$A253,Feb!$H:$H)</f>
        <v>0</v>
      </c>
      <c r="E253" s="45">
        <f>SUMIF(Mar!$A:$A,TB!$A253,Mar!$H:$H)</f>
        <v>0</v>
      </c>
      <c r="F253" s="45">
        <f>SUMIF(Apr!$A:$A,TB!$A253,Apr!$H:$H)</f>
        <v>0</v>
      </c>
      <c r="G253" s="45">
        <f>SUMIF(May!$A:$A,TB!$A253,May!$H:$H)</f>
        <v>0</v>
      </c>
      <c r="H253" s="45">
        <f>SUMIF(Jun!$A:$A,TB!$A253,Jun!$H:$H)</f>
        <v>0</v>
      </c>
      <c r="I253" s="45">
        <f>SUMIF(Jul!$A:$A,TB!$A253,Jul!$H:$H)</f>
        <v>0</v>
      </c>
      <c r="J253" s="45">
        <f>SUMIF(Aug!$A:$A,TB!$A253,Aug!$H:$H)</f>
        <v>0</v>
      </c>
      <c r="K253" s="45">
        <f>SUMIF(Sep!$A:$A,TB!$A253,Sep!$H:$H)</f>
        <v>0</v>
      </c>
      <c r="L253" s="45">
        <f>SUMIF(Oct!$A:$A,TB!$A253,Oct!$H:$H)</f>
        <v>0</v>
      </c>
      <c r="M253" s="45">
        <f>SUMIF(Nov!$A:$A,TB!$A253,Nov!$H:$H)</f>
        <v>0</v>
      </c>
      <c r="N253" s="179">
        <f>SUMIF(Dec!$A:$A,TB!$A253,Dec!$H:$H)</f>
        <v>0</v>
      </c>
      <c r="O253" s="191"/>
      <c r="P253" s="191"/>
      <c r="Q253" s="184">
        <v>0</v>
      </c>
      <c r="R253" s="45">
        <v>0</v>
      </c>
      <c r="S253" s="45">
        <v>0</v>
      </c>
      <c r="T253" s="45">
        <v>0</v>
      </c>
      <c r="U253" s="45">
        <v>0</v>
      </c>
      <c r="V253" s="45">
        <v>0</v>
      </c>
      <c r="W253" s="45">
        <v>0</v>
      </c>
      <c r="X253" s="45">
        <v>0</v>
      </c>
      <c r="Y253" s="45">
        <v>0</v>
      </c>
      <c r="Z253" s="45">
        <v>0</v>
      </c>
      <c r="AA253" s="45">
        <v>0</v>
      </c>
      <c r="AB253" s="45">
        <v>0</v>
      </c>
      <c r="AD253" s="45">
        <f t="shared" si="411"/>
        <v>0</v>
      </c>
      <c r="AE253" s="45">
        <f t="shared" si="412"/>
        <v>0</v>
      </c>
      <c r="AF253" s="45">
        <f t="shared" si="413"/>
        <v>0</v>
      </c>
      <c r="AG253" s="45">
        <f t="shared" si="414"/>
        <v>0</v>
      </c>
      <c r="AH253" s="45">
        <f t="shared" si="415"/>
        <v>0</v>
      </c>
      <c r="AI253" s="45">
        <f t="shared" si="416"/>
        <v>0</v>
      </c>
      <c r="AJ253" s="45">
        <f t="shared" si="417"/>
        <v>0</v>
      </c>
      <c r="AK253" s="45">
        <f t="shared" si="418"/>
        <v>0</v>
      </c>
      <c r="AL253" s="45">
        <f t="shared" si="419"/>
        <v>0</v>
      </c>
      <c r="AM253" s="45">
        <f t="shared" si="420"/>
        <v>0</v>
      </c>
      <c r="AN253" s="45">
        <f t="shared" si="421"/>
        <v>0</v>
      </c>
      <c r="AO253" s="45">
        <f t="shared" si="422"/>
        <v>0</v>
      </c>
    </row>
    <row r="254" spans="1:41" ht="16.2" customHeight="1">
      <c r="A254" s="17" t="s">
        <v>38</v>
      </c>
      <c r="B254" s="18"/>
      <c r="C254" s="19">
        <f t="shared" ref="C254" si="423">ROUND(SUM(C251:C253),2)</f>
        <v>0</v>
      </c>
      <c r="D254" s="19">
        <f t="shared" ref="D254:N254" si="424">ROUND(SUM(D251:D253),2)</f>
        <v>0</v>
      </c>
      <c r="E254" s="19">
        <f t="shared" si="424"/>
        <v>0</v>
      </c>
      <c r="F254" s="19">
        <f t="shared" si="424"/>
        <v>0</v>
      </c>
      <c r="G254" s="19">
        <f t="shared" si="424"/>
        <v>0</v>
      </c>
      <c r="H254" s="19">
        <f t="shared" si="424"/>
        <v>0</v>
      </c>
      <c r="I254" s="19">
        <f t="shared" si="424"/>
        <v>0</v>
      </c>
      <c r="J254" s="19">
        <f t="shared" si="424"/>
        <v>0</v>
      </c>
      <c r="K254" s="19">
        <f t="shared" si="424"/>
        <v>0</v>
      </c>
      <c r="L254" s="19">
        <f t="shared" si="424"/>
        <v>0</v>
      </c>
      <c r="M254" s="19">
        <f t="shared" si="424"/>
        <v>0</v>
      </c>
      <c r="N254" s="178">
        <f t="shared" si="424"/>
        <v>0</v>
      </c>
      <c r="O254" s="191"/>
      <c r="P254" s="191"/>
      <c r="Q254" s="183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D254" s="19">
        <f t="shared" ref="AD254" si="425">ROUND(SUM(AD251:AD253),2)</f>
        <v>0</v>
      </c>
      <c r="AE254" s="19">
        <f t="shared" ref="AE254:AO254" si="426">ROUND(SUM(AE251:AE253),2)</f>
        <v>0</v>
      </c>
      <c r="AF254" s="19">
        <f t="shared" si="426"/>
        <v>0</v>
      </c>
      <c r="AG254" s="19">
        <f t="shared" si="426"/>
        <v>0</v>
      </c>
      <c r="AH254" s="19">
        <f t="shared" si="426"/>
        <v>0</v>
      </c>
      <c r="AI254" s="19">
        <f t="shared" si="426"/>
        <v>0</v>
      </c>
      <c r="AJ254" s="19">
        <f t="shared" si="426"/>
        <v>0</v>
      </c>
      <c r="AK254" s="19">
        <f t="shared" si="426"/>
        <v>0</v>
      </c>
      <c r="AL254" s="19">
        <f t="shared" si="426"/>
        <v>0</v>
      </c>
      <c r="AM254" s="19">
        <f t="shared" si="426"/>
        <v>0</v>
      </c>
      <c r="AN254" s="19">
        <f t="shared" si="426"/>
        <v>0</v>
      </c>
      <c r="AO254" s="219">
        <f t="shared" si="426"/>
        <v>0</v>
      </c>
    </row>
    <row r="255" spans="1:41" ht="16.2" customHeight="1">
      <c r="A255" s="13"/>
      <c r="B255" s="22"/>
      <c r="C255" s="45">
        <f>SUMIF(Jan!$A:$A,TB!$A255,Jan!$H:$H)</f>
        <v>0</v>
      </c>
      <c r="D255" s="45">
        <f>SUMIF(Feb!$A:$A,TB!$A255,Feb!$H:$H)</f>
        <v>0</v>
      </c>
      <c r="E255" s="45">
        <f>SUMIF(Mar!$A:$A,TB!$A255,Mar!$H:$H)</f>
        <v>0</v>
      </c>
      <c r="F255" s="45">
        <f>SUMIF(Apr!$A:$A,TB!$A255,Apr!$H:$H)</f>
        <v>0</v>
      </c>
      <c r="G255" s="45">
        <f>SUMIF(May!$A:$A,TB!$A255,May!$H:$H)</f>
        <v>0</v>
      </c>
      <c r="H255" s="45">
        <f>SUMIF(Jun!$A:$A,TB!$A255,Jun!$H:$H)</f>
        <v>0</v>
      </c>
      <c r="I255" s="45">
        <f>SUMIF(Jul!$A:$A,TB!$A255,Jul!$H:$H)</f>
        <v>0</v>
      </c>
      <c r="J255" s="45">
        <f>SUMIF(Aug!$A:$A,TB!$A255,Aug!$H:$H)</f>
        <v>0</v>
      </c>
      <c r="K255" s="45">
        <f>SUMIF(Sep!$A:$A,TB!$A255,Sep!$H:$H)</f>
        <v>0</v>
      </c>
      <c r="L255" s="45">
        <f>SUMIF(Oct!$A:$A,TB!$A255,Oct!$H:$H)</f>
        <v>0</v>
      </c>
      <c r="M255" s="45">
        <f>SUMIF(Nov!$A:$A,TB!$A255,Nov!$H:$H)</f>
        <v>0</v>
      </c>
      <c r="N255" s="179">
        <f>SUMIF(Dec!$A:$A,TB!$A255,Dec!$H:$H)</f>
        <v>0</v>
      </c>
      <c r="O255" s="191"/>
      <c r="P255" s="191"/>
      <c r="Q255" s="184">
        <v>0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D255" s="45">
        <f t="shared" ref="AD255:AD265" si="427">ROUND(C255*AD$2,2)</f>
        <v>0</v>
      </c>
      <c r="AE255" s="45">
        <f t="shared" ref="AE255:AE265" si="428">ROUND(D255*AE$2,2)</f>
        <v>0</v>
      </c>
      <c r="AF255" s="45">
        <f t="shared" ref="AF255:AF265" si="429">ROUND(E255*AF$2,2)</f>
        <v>0</v>
      </c>
      <c r="AG255" s="45">
        <f t="shared" ref="AG255:AG265" si="430">ROUND(F255*AG$2,2)</f>
        <v>0</v>
      </c>
      <c r="AH255" s="45">
        <f t="shared" ref="AH255:AH265" si="431">ROUND(G255*AH$2,2)</f>
        <v>0</v>
      </c>
      <c r="AI255" s="45">
        <f t="shared" ref="AI255:AI265" si="432">ROUND(H255*AI$2,2)</f>
        <v>0</v>
      </c>
      <c r="AJ255" s="45">
        <f t="shared" ref="AJ255:AJ265" si="433">ROUND(I255*AJ$2,2)</f>
        <v>0</v>
      </c>
      <c r="AK255" s="45">
        <f t="shared" ref="AK255:AK265" si="434">ROUND(J255*AK$2,2)</f>
        <v>0</v>
      </c>
      <c r="AL255" s="45">
        <f t="shared" ref="AL255:AL265" si="435">ROUND(K255*AL$2,2)</f>
        <v>0</v>
      </c>
      <c r="AM255" s="45">
        <f t="shared" ref="AM255:AM265" si="436">ROUND(L255*AM$2,2)</f>
        <v>0</v>
      </c>
      <c r="AN255" s="45">
        <f t="shared" ref="AN255:AN265" si="437">ROUND(M255*AN$2,2)</f>
        <v>0</v>
      </c>
      <c r="AO255" s="45">
        <f t="shared" ref="AO255:AO265" si="438">ROUND(N255*AO$2,2)</f>
        <v>0</v>
      </c>
    </row>
    <row r="256" spans="1:41" ht="16.2" customHeight="1">
      <c r="A256" s="13">
        <v>22001</v>
      </c>
      <c r="B256" s="22" t="s">
        <v>179</v>
      </c>
      <c r="C256" s="45">
        <f>SUMIF(Jan!$A:$A,TB!$A256,Jan!$H:$H)</f>
        <v>-75460.600000000006</v>
      </c>
      <c r="D256" s="45">
        <f>SUMIF(Feb!$A:$A,TB!$A256,Feb!$H:$H)</f>
        <v>-16568.5</v>
      </c>
      <c r="E256" s="45">
        <f>SUMIF(Mar!$A:$A,TB!$A256,Mar!$H:$H)</f>
        <v>-147950.5</v>
      </c>
      <c r="F256" s="45">
        <f>SUMIF(Apr!$A:$A,TB!$A256,Apr!$H:$H)</f>
        <v>-199212.79999999999</v>
      </c>
      <c r="G256" s="45">
        <f>SUMIF(May!$A:$A,TB!$A256,May!$H:$H)</f>
        <v>-89694.2</v>
      </c>
      <c r="H256" s="45">
        <f>SUMIF(Jun!$A:$A,TB!$A256,Jun!$H:$H)</f>
        <v>-158760.6</v>
      </c>
      <c r="I256" s="45">
        <f>SUMIF(Jul!$A:$A,TB!$A256,Jul!$H:$H)</f>
        <v>-158760.6</v>
      </c>
      <c r="J256" s="45">
        <f>SUMIF(Aug!$A:$A,TB!$A256,Aug!$H:$H)</f>
        <v>-158760.6</v>
      </c>
      <c r="K256" s="45">
        <f>SUMIF(Sep!$A:$A,TB!$A256,Sep!$H:$H)</f>
        <v>-158760.6</v>
      </c>
      <c r="L256" s="45">
        <f>SUMIF(Oct!$A:$A,TB!$A256,Oct!$H:$H)</f>
        <v>-158760.6</v>
      </c>
      <c r="M256" s="45">
        <f>SUMIF(Nov!$A:$A,TB!$A256,Nov!$H:$H)</f>
        <v>-158760.6</v>
      </c>
      <c r="N256" s="179">
        <f>SUMIF(Dec!$A:$A,TB!$A256,Dec!$H:$H)</f>
        <v>-158760.6</v>
      </c>
      <c r="O256" s="191"/>
      <c r="P256" s="191"/>
      <c r="Q256" s="184">
        <v>-272136.09999999998</v>
      </c>
      <c r="R256" s="45">
        <v>-541906.9</v>
      </c>
      <c r="S256" s="45">
        <v>-112643.1</v>
      </c>
      <c r="T256" s="45">
        <v>-88402.4</v>
      </c>
      <c r="U256" s="45">
        <v>-55779</v>
      </c>
      <c r="V256" s="45">
        <v>-6339.6</v>
      </c>
      <c r="W256" s="45">
        <v>-43040.4</v>
      </c>
      <c r="X256" s="45">
        <v>-47558.7</v>
      </c>
      <c r="Y256" s="45">
        <v>-113134.6</v>
      </c>
      <c r="Z256" s="45">
        <v>-65721.100000000006</v>
      </c>
      <c r="AA256" s="45">
        <v>-19143.7</v>
      </c>
      <c r="AB256" s="45">
        <v>-55916</v>
      </c>
      <c r="AD256" s="45">
        <f t="shared" si="427"/>
        <v>-332313.39</v>
      </c>
      <c r="AE256" s="45">
        <f t="shared" si="428"/>
        <v>-72445.77</v>
      </c>
      <c r="AF256" s="45">
        <f t="shared" si="429"/>
        <v>-645863.11</v>
      </c>
      <c r="AG256" s="45">
        <f t="shared" si="430"/>
        <v>-868786.94</v>
      </c>
      <c r="AH256" s="45">
        <f t="shared" si="431"/>
        <v>-388662.91</v>
      </c>
      <c r="AI256" s="45">
        <f t="shared" si="432"/>
        <v>-683289.75</v>
      </c>
      <c r="AJ256" s="45">
        <f t="shared" si="433"/>
        <v>-683289.75</v>
      </c>
      <c r="AK256" s="45">
        <f t="shared" si="434"/>
        <v>-683289.75</v>
      </c>
      <c r="AL256" s="45">
        <f t="shared" si="435"/>
        <v>-683289.75</v>
      </c>
      <c r="AM256" s="45">
        <f t="shared" si="436"/>
        <v>-683289.75</v>
      </c>
      <c r="AN256" s="45">
        <f t="shared" si="437"/>
        <v>-683289.75</v>
      </c>
      <c r="AO256" s="45">
        <f t="shared" si="438"/>
        <v>-683289.75</v>
      </c>
    </row>
    <row r="257" spans="1:41" ht="16.2" customHeight="1">
      <c r="A257" s="13">
        <v>22002</v>
      </c>
      <c r="B257" s="22" t="s">
        <v>180</v>
      </c>
      <c r="C257" s="45">
        <f>SUMIF(Jan!$A:$A,TB!$A257,Jan!$H:$H)</f>
        <v>-10257259.619999999</v>
      </c>
      <c r="D257" s="45">
        <f>SUMIF(Feb!$A:$A,TB!$A257,Feb!$H:$H)</f>
        <v>-6114642.5800000001</v>
      </c>
      <c r="E257" s="45">
        <f>SUMIF(Mar!$A:$A,TB!$A257,Mar!$H:$H)</f>
        <v>-8639839.5700000003</v>
      </c>
      <c r="F257" s="45">
        <f>SUMIF(Apr!$A:$A,TB!$A257,Apr!$H:$H)</f>
        <v>-7405628.8700000001</v>
      </c>
      <c r="G257" s="45">
        <f>SUMIF(May!$A:$A,TB!$A257,May!$H:$H)</f>
        <v>-10012820.52</v>
      </c>
      <c r="H257" s="45">
        <f>SUMIF(Jun!$A:$A,TB!$A257,Jun!$H:$H)</f>
        <v>-9690321.9800000004</v>
      </c>
      <c r="I257" s="45">
        <f>SUMIF(Jul!$A:$A,TB!$A257,Jul!$H:$H)</f>
        <v>-9690321.9800000004</v>
      </c>
      <c r="J257" s="45">
        <f>SUMIF(Aug!$A:$A,TB!$A257,Aug!$H:$H)</f>
        <v>-9690321.9800000004</v>
      </c>
      <c r="K257" s="45">
        <f>SUMIF(Sep!$A:$A,TB!$A257,Sep!$H:$H)</f>
        <v>-9690321.9800000004</v>
      </c>
      <c r="L257" s="45">
        <f>SUMIF(Oct!$A:$A,TB!$A257,Oct!$H:$H)</f>
        <v>-9690321.9800000004</v>
      </c>
      <c r="M257" s="45">
        <f>SUMIF(Nov!$A:$A,TB!$A257,Nov!$H:$H)</f>
        <v>-9690321.9800000004</v>
      </c>
      <c r="N257" s="179">
        <f>SUMIF(Dec!$A:$A,TB!$A257,Dec!$H:$H)</f>
        <v>-9690321.9800000004</v>
      </c>
      <c r="O257" s="191"/>
      <c r="P257" s="191"/>
      <c r="Q257" s="184">
        <v>-1870539.74</v>
      </c>
      <c r="R257" s="45">
        <v>-2223262.61</v>
      </c>
      <c r="S257" s="45">
        <v>-1233667.02</v>
      </c>
      <c r="T257" s="45">
        <v>-4006514.43</v>
      </c>
      <c r="U257" s="45">
        <v>-4817856.22</v>
      </c>
      <c r="V257" s="45">
        <v>-5835193.0199999996</v>
      </c>
      <c r="W257" s="45">
        <v>-3451646.16</v>
      </c>
      <c r="X257" s="45">
        <v>-4521135.82</v>
      </c>
      <c r="Y257" s="45">
        <v>-5074498.29</v>
      </c>
      <c r="Z257" s="45">
        <v>-5802023.9400000004</v>
      </c>
      <c r="AA257" s="45">
        <v>-10885303.789999999</v>
      </c>
      <c r="AB257" s="45">
        <v>-11617435.960000001</v>
      </c>
      <c r="AD257" s="45">
        <f t="shared" si="427"/>
        <v>-45170919.909999996</v>
      </c>
      <c r="AE257" s="45">
        <f t="shared" si="428"/>
        <v>-26736274.68</v>
      </c>
      <c r="AF257" s="45">
        <f t="shared" si="429"/>
        <v>-37716355.659999996</v>
      </c>
      <c r="AG257" s="45">
        <f t="shared" si="430"/>
        <v>-32296688.059999999</v>
      </c>
      <c r="AH257" s="45">
        <f t="shared" si="431"/>
        <v>-43387553.880000003</v>
      </c>
      <c r="AI257" s="45">
        <f t="shared" si="432"/>
        <v>-41706176.770000003</v>
      </c>
      <c r="AJ257" s="45">
        <f t="shared" si="433"/>
        <v>-41706176.770000003</v>
      </c>
      <c r="AK257" s="45">
        <f t="shared" si="434"/>
        <v>-41706176.770000003</v>
      </c>
      <c r="AL257" s="45">
        <f t="shared" si="435"/>
        <v>-41706176.770000003</v>
      </c>
      <c r="AM257" s="45">
        <f t="shared" si="436"/>
        <v>-41706176.770000003</v>
      </c>
      <c r="AN257" s="45">
        <f t="shared" si="437"/>
        <v>-41706176.770000003</v>
      </c>
      <c r="AO257" s="45">
        <f t="shared" si="438"/>
        <v>-41706176.770000003</v>
      </c>
    </row>
    <row r="258" spans="1:41" ht="16.2" customHeight="1">
      <c r="A258" s="13">
        <v>22101</v>
      </c>
      <c r="B258" s="22" t="s">
        <v>247</v>
      </c>
      <c r="C258" s="45">
        <f>SUMIF(Jan!$A:$A,TB!$A258,Jan!$H:$H)</f>
        <v>-426398.93</v>
      </c>
      <c r="D258" s="45">
        <f>SUMIF(Feb!$A:$A,TB!$A258,Feb!$H:$H)</f>
        <v>0</v>
      </c>
      <c r="E258" s="45">
        <f>SUMIF(Mar!$A:$A,TB!$A258,Mar!$H:$H)</f>
        <v>-25592.22</v>
      </c>
      <c r="F258" s="45">
        <f>SUMIF(Apr!$A:$A,TB!$A258,Apr!$H:$H)</f>
        <v>0</v>
      </c>
      <c r="G258" s="45">
        <f>SUMIF(May!$A:$A,TB!$A258,May!$H:$H)</f>
        <v>-9688.61</v>
      </c>
      <c r="H258" s="45">
        <f>SUMIF(Jun!$A:$A,TB!$A258,Jun!$H:$H)</f>
        <v>-5155.8</v>
      </c>
      <c r="I258" s="45">
        <f>SUMIF(Jul!$A:$A,TB!$A258,Jul!$H:$H)</f>
        <v>-5155.8</v>
      </c>
      <c r="J258" s="45">
        <f>SUMIF(Aug!$A:$A,TB!$A258,Aug!$H:$H)</f>
        <v>-5155.8</v>
      </c>
      <c r="K258" s="45">
        <f>SUMIF(Sep!$A:$A,TB!$A258,Sep!$H:$H)</f>
        <v>-5155.8</v>
      </c>
      <c r="L258" s="45">
        <f>SUMIF(Oct!$A:$A,TB!$A258,Oct!$H:$H)</f>
        <v>-5155.8</v>
      </c>
      <c r="M258" s="45">
        <f>SUMIF(Nov!$A:$A,TB!$A258,Nov!$H:$H)</f>
        <v>-5155.8</v>
      </c>
      <c r="N258" s="179">
        <f>SUMIF(Dec!$A:$A,TB!$A258,Dec!$H:$H)</f>
        <v>-5155.8</v>
      </c>
      <c r="O258" s="191"/>
      <c r="P258" s="191"/>
      <c r="Q258" s="184">
        <v>-116409.68</v>
      </c>
      <c r="R258" s="45">
        <v>-378101.78</v>
      </c>
      <c r="S258" s="45">
        <v>-27017.65</v>
      </c>
      <c r="T258" s="45">
        <v>-260541.45</v>
      </c>
      <c r="U258" s="45">
        <v>-512075.59</v>
      </c>
      <c r="V258" s="45">
        <v>-347099.4</v>
      </c>
      <c r="W258" s="45">
        <v>0</v>
      </c>
      <c r="X258" s="45">
        <v>0</v>
      </c>
      <c r="Y258" s="45">
        <v>0</v>
      </c>
      <c r="Z258" s="45">
        <v>-303271</v>
      </c>
      <c r="AA258" s="45">
        <v>0</v>
      </c>
      <c r="AB258" s="45">
        <v>-133793.94</v>
      </c>
      <c r="AD258" s="45">
        <f t="shared" si="427"/>
        <v>-1877775.61</v>
      </c>
      <c r="AE258" s="45">
        <f t="shared" si="428"/>
        <v>0</v>
      </c>
      <c r="AF258" s="45">
        <f t="shared" si="429"/>
        <v>-111720.28</v>
      </c>
      <c r="AG258" s="45">
        <f t="shared" si="430"/>
        <v>0</v>
      </c>
      <c r="AH258" s="45">
        <f t="shared" si="431"/>
        <v>-41982.68</v>
      </c>
      <c r="AI258" s="45">
        <f t="shared" si="432"/>
        <v>-22190.05</v>
      </c>
      <c r="AJ258" s="45">
        <f t="shared" si="433"/>
        <v>-22190.05</v>
      </c>
      <c r="AK258" s="45">
        <f t="shared" si="434"/>
        <v>-22190.05</v>
      </c>
      <c r="AL258" s="45">
        <f t="shared" si="435"/>
        <v>-22190.05</v>
      </c>
      <c r="AM258" s="45">
        <f t="shared" si="436"/>
        <v>-22190.05</v>
      </c>
      <c r="AN258" s="45">
        <f t="shared" si="437"/>
        <v>-22190.05</v>
      </c>
      <c r="AO258" s="45">
        <f t="shared" si="438"/>
        <v>-22190.05</v>
      </c>
    </row>
    <row r="259" spans="1:41" ht="16.2" customHeight="1">
      <c r="A259" s="13">
        <v>25001</v>
      </c>
      <c r="B259" s="22" t="s">
        <v>248</v>
      </c>
      <c r="C259" s="45">
        <f>SUMIF(Jan!$A:$A,TB!$A259,Jan!$H:$H)</f>
        <v>0</v>
      </c>
      <c r="D259" s="45">
        <f>SUMIF(Feb!$A:$A,TB!$A259,Feb!$H:$H)</f>
        <v>0</v>
      </c>
      <c r="E259" s="45">
        <f>SUMIF(Mar!$A:$A,TB!$A259,Mar!$H:$H)</f>
        <v>0</v>
      </c>
      <c r="F259" s="45">
        <f>SUMIF(Apr!$A:$A,TB!$A259,Apr!$H:$H)</f>
        <v>0</v>
      </c>
      <c r="G259" s="45">
        <f>SUMIF(May!$A:$A,TB!$A259,May!$H:$H)</f>
        <v>0</v>
      </c>
      <c r="H259" s="45">
        <f>SUMIF(Jun!$A:$A,TB!$A259,Jun!$H:$H)</f>
        <v>0</v>
      </c>
      <c r="I259" s="45">
        <f>SUMIF(Jul!$A:$A,TB!$A259,Jul!$H:$H)</f>
        <v>0</v>
      </c>
      <c r="J259" s="45">
        <f>SUMIF(Aug!$A:$A,TB!$A259,Aug!$H:$H)</f>
        <v>0</v>
      </c>
      <c r="K259" s="45">
        <f>SUMIF(Sep!$A:$A,TB!$A259,Sep!$H:$H)</f>
        <v>0</v>
      </c>
      <c r="L259" s="45">
        <f>SUMIF(Oct!$A:$A,TB!$A259,Oct!$H:$H)</f>
        <v>0</v>
      </c>
      <c r="M259" s="45">
        <f>SUMIF(Nov!$A:$A,TB!$A259,Nov!$H:$H)</f>
        <v>0</v>
      </c>
      <c r="N259" s="179">
        <f>SUMIF(Dec!$A:$A,TB!$A259,Dec!$H:$H)</f>
        <v>0</v>
      </c>
      <c r="O259" s="191"/>
      <c r="P259" s="191"/>
      <c r="Q259" s="184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D259" s="45">
        <f t="shared" si="427"/>
        <v>0</v>
      </c>
      <c r="AE259" s="45">
        <f t="shared" si="428"/>
        <v>0</v>
      </c>
      <c r="AF259" s="45">
        <f t="shared" si="429"/>
        <v>0</v>
      </c>
      <c r="AG259" s="45">
        <f t="shared" si="430"/>
        <v>0</v>
      </c>
      <c r="AH259" s="45">
        <f t="shared" si="431"/>
        <v>0</v>
      </c>
      <c r="AI259" s="45">
        <f t="shared" si="432"/>
        <v>0</v>
      </c>
      <c r="AJ259" s="45">
        <f t="shared" si="433"/>
        <v>0</v>
      </c>
      <c r="AK259" s="45">
        <f t="shared" si="434"/>
        <v>0</v>
      </c>
      <c r="AL259" s="45">
        <f t="shared" si="435"/>
        <v>0</v>
      </c>
      <c r="AM259" s="45">
        <f t="shared" si="436"/>
        <v>0</v>
      </c>
      <c r="AN259" s="45">
        <f t="shared" si="437"/>
        <v>0</v>
      </c>
      <c r="AO259" s="45">
        <f t="shared" si="438"/>
        <v>0</v>
      </c>
    </row>
    <row r="260" spans="1:41" ht="16.2" customHeight="1">
      <c r="A260" s="13">
        <v>25002</v>
      </c>
      <c r="B260" s="22" t="s">
        <v>249</v>
      </c>
      <c r="C260" s="45">
        <f>SUMIF(Jan!$A:$A,TB!$A260,Jan!$H:$H)</f>
        <v>0</v>
      </c>
      <c r="D260" s="45">
        <f>SUMIF(Feb!$A:$A,TB!$A260,Feb!$H:$H)</f>
        <v>0</v>
      </c>
      <c r="E260" s="45">
        <f>SUMIF(Mar!$A:$A,TB!$A260,Mar!$H:$H)</f>
        <v>0</v>
      </c>
      <c r="F260" s="45">
        <f>SUMIF(Apr!$A:$A,TB!$A260,Apr!$H:$H)</f>
        <v>0</v>
      </c>
      <c r="G260" s="45">
        <f>SUMIF(May!$A:$A,TB!$A260,May!$H:$H)</f>
        <v>0</v>
      </c>
      <c r="H260" s="45">
        <f>SUMIF(Jun!$A:$A,TB!$A260,Jun!$H:$H)</f>
        <v>0</v>
      </c>
      <c r="I260" s="45">
        <f>SUMIF(Jul!$A:$A,TB!$A260,Jul!$H:$H)</f>
        <v>0</v>
      </c>
      <c r="J260" s="45">
        <f>SUMIF(Aug!$A:$A,TB!$A260,Aug!$H:$H)</f>
        <v>0</v>
      </c>
      <c r="K260" s="45">
        <f>SUMIF(Sep!$A:$A,TB!$A260,Sep!$H:$H)</f>
        <v>0</v>
      </c>
      <c r="L260" s="45">
        <f>SUMIF(Oct!$A:$A,TB!$A260,Oct!$H:$H)</f>
        <v>0</v>
      </c>
      <c r="M260" s="45">
        <f>SUMIF(Nov!$A:$A,TB!$A260,Nov!$H:$H)</f>
        <v>0</v>
      </c>
      <c r="N260" s="179">
        <f>SUMIF(Dec!$A:$A,TB!$A260,Dec!$H:$H)</f>
        <v>0</v>
      </c>
      <c r="O260" s="191"/>
      <c r="P260" s="191"/>
      <c r="Q260" s="184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-3000000</v>
      </c>
      <c r="Z260" s="45">
        <v>0</v>
      </c>
      <c r="AA260" s="45">
        <v>0</v>
      </c>
      <c r="AB260" s="45">
        <v>0</v>
      </c>
      <c r="AD260" s="45">
        <f t="shared" si="427"/>
        <v>0</v>
      </c>
      <c r="AE260" s="45">
        <f t="shared" si="428"/>
        <v>0</v>
      </c>
      <c r="AF260" s="45">
        <f t="shared" si="429"/>
        <v>0</v>
      </c>
      <c r="AG260" s="45">
        <f t="shared" si="430"/>
        <v>0</v>
      </c>
      <c r="AH260" s="45">
        <f t="shared" si="431"/>
        <v>0</v>
      </c>
      <c r="AI260" s="45">
        <f t="shared" si="432"/>
        <v>0</v>
      </c>
      <c r="AJ260" s="45">
        <f t="shared" si="433"/>
        <v>0</v>
      </c>
      <c r="AK260" s="45">
        <f t="shared" si="434"/>
        <v>0</v>
      </c>
      <c r="AL260" s="45">
        <f t="shared" si="435"/>
        <v>0</v>
      </c>
      <c r="AM260" s="45">
        <f t="shared" si="436"/>
        <v>0</v>
      </c>
      <c r="AN260" s="45">
        <f t="shared" si="437"/>
        <v>0</v>
      </c>
      <c r="AO260" s="45">
        <f t="shared" si="438"/>
        <v>0</v>
      </c>
    </row>
    <row r="261" spans="1:41" ht="16.2" customHeight="1">
      <c r="A261" s="13">
        <v>25003</v>
      </c>
      <c r="B261" s="14" t="s">
        <v>250</v>
      </c>
      <c r="C261" s="45">
        <f>SUMIF(Jan!$A:$A,TB!$A261,Jan!$H:$H)</f>
        <v>-2635592.9</v>
      </c>
      <c r="D261" s="45">
        <f>SUMIF(Feb!$A:$A,TB!$A261,Feb!$H:$H)</f>
        <v>-2635592.9</v>
      </c>
      <c r="E261" s="45">
        <f>SUMIF(Mar!$A:$A,TB!$A261,Mar!$H:$H)</f>
        <v>-2634242.81</v>
      </c>
      <c r="F261" s="45">
        <f>SUMIF(Apr!$A:$A,TB!$A261,Apr!$H:$H)</f>
        <v>-2635592.9</v>
      </c>
      <c r="G261" s="45">
        <f>SUMIF(May!$A:$A,TB!$A261,May!$H:$H)</f>
        <v>-2635592.9</v>
      </c>
      <c r="H261" s="45">
        <f>SUMIF(Jun!$A:$A,TB!$A261,Jun!$H:$H)</f>
        <v>-2741504.24</v>
      </c>
      <c r="I261" s="45">
        <f>SUMIF(Jul!$A:$A,TB!$A261,Jul!$H:$H)</f>
        <v>-2741504.24</v>
      </c>
      <c r="J261" s="45">
        <f>SUMIF(Aug!$A:$A,TB!$A261,Aug!$H:$H)</f>
        <v>-2741504.24</v>
      </c>
      <c r="K261" s="45">
        <f>SUMIF(Sep!$A:$A,TB!$A261,Sep!$H:$H)</f>
        <v>-2741504.24</v>
      </c>
      <c r="L261" s="45">
        <f>SUMIF(Oct!$A:$A,TB!$A261,Oct!$H:$H)</f>
        <v>-2741504.24</v>
      </c>
      <c r="M261" s="45">
        <f>SUMIF(Nov!$A:$A,TB!$A261,Nov!$H:$H)</f>
        <v>-2741504.24</v>
      </c>
      <c r="N261" s="179">
        <f>SUMIF(Dec!$A:$A,TB!$A261,Dec!$H:$H)</f>
        <v>-2741504.24</v>
      </c>
      <c r="O261" s="191"/>
      <c r="P261" s="191"/>
      <c r="Q261" s="184">
        <v>-3935592.9</v>
      </c>
      <c r="R261" s="45">
        <v>-3935592.9</v>
      </c>
      <c r="S261" s="45">
        <v>-3941390.01</v>
      </c>
      <c r="T261" s="45">
        <v>-3935592.9</v>
      </c>
      <c r="U261" s="45">
        <v>-3935592.9</v>
      </c>
      <c r="V261" s="45">
        <v>-3938838.04</v>
      </c>
      <c r="W261" s="45">
        <v>-3935592.9</v>
      </c>
      <c r="X261" s="45">
        <v>-3935592.9</v>
      </c>
      <c r="Y261" s="45">
        <v>-3937166.17</v>
      </c>
      <c r="Z261" s="45">
        <v>-3935592.9</v>
      </c>
      <c r="AA261" s="45">
        <v>-3935592.9</v>
      </c>
      <c r="AB261" s="45">
        <v>-2631584.73</v>
      </c>
      <c r="AD261" s="45">
        <f t="shared" si="427"/>
        <v>-11606624.01</v>
      </c>
      <c r="AE261" s="45">
        <f t="shared" si="428"/>
        <v>-11524129.960000001</v>
      </c>
      <c r="AF261" s="45">
        <f t="shared" si="429"/>
        <v>-11499523.560000001</v>
      </c>
      <c r="AG261" s="45">
        <f t="shared" si="430"/>
        <v>-11494084.199999999</v>
      </c>
      <c r="AH261" s="45">
        <f t="shared" si="431"/>
        <v>-11420551.15</v>
      </c>
      <c r="AI261" s="45">
        <f t="shared" si="432"/>
        <v>-11799160.1</v>
      </c>
      <c r="AJ261" s="45">
        <f t="shared" si="433"/>
        <v>-11799160.1</v>
      </c>
      <c r="AK261" s="45">
        <f t="shared" si="434"/>
        <v>-11799160.1</v>
      </c>
      <c r="AL261" s="45">
        <f t="shared" si="435"/>
        <v>-11799160.1</v>
      </c>
      <c r="AM261" s="45">
        <f t="shared" si="436"/>
        <v>-11799160.1</v>
      </c>
      <c r="AN261" s="45">
        <f t="shared" si="437"/>
        <v>-11799160.1</v>
      </c>
      <c r="AO261" s="45">
        <f t="shared" si="438"/>
        <v>-11799160.1</v>
      </c>
    </row>
    <row r="262" spans="1:41" ht="16.2" customHeight="1">
      <c r="A262" s="13">
        <v>25004</v>
      </c>
      <c r="B262" s="14" t="s">
        <v>251</v>
      </c>
      <c r="C262" s="45">
        <f>SUMIF(Jan!$A:$A,TB!$A262,Jan!$H:$H)</f>
        <v>-248726.57</v>
      </c>
      <c r="D262" s="45">
        <f>SUMIF(Feb!$A:$A,TB!$A262,Feb!$H:$H)</f>
        <v>-462883.71</v>
      </c>
      <c r="E262" s="45">
        <f>SUMIF(Mar!$A:$A,TB!$A262,Mar!$H:$H)</f>
        <v>-263252.15999999997</v>
      </c>
      <c r="F262" s="45">
        <f>SUMIF(Apr!$A:$A,TB!$A262,Apr!$H:$H)</f>
        <v>-380497.21</v>
      </c>
      <c r="G262" s="45">
        <f>SUMIF(May!$A:$A,TB!$A262,May!$H:$H)</f>
        <v>-357602.77</v>
      </c>
      <c r="H262" s="45">
        <f>SUMIF(Jun!$A:$A,TB!$A262,Jun!$H:$H)</f>
        <v>-398539.68</v>
      </c>
      <c r="I262" s="45">
        <f>SUMIF(Jul!$A:$A,TB!$A262,Jul!$H:$H)</f>
        <v>-398539.68</v>
      </c>
      <c r="J262" s="45">
        <f>SUMIF(Aug!$A:$A,TB!$A262,Aug!$H:$H)</f>
        <v>-398539.68</v>
      </c>
      <c r="K262" s="45">
        <f>SUMIF(Sep!$A:$A,TB!$A262,Sep!$H:$H)</f>
        <v>-398539.68</v>
      </c>
      <c r="L262" s="45">
        <f>SUMIF(Oct!$A:$A,TB!$A262,Oct!$H:$H)</f>
        <v>-398539.68</v>
      </c>
      <c r="M262" s="45">
        <f>SUMIF(Nov!$A:$A,TB!$A262,Nov!$H:$H)</f>
        <v>-398539.68</v>
      </c>
      <c r="N262" s="179">
        <f>SUMIF(Dec!$A:$A,TB!$A262,Dec!$H:$H)</f>
        <v>-398539.68</v>
      </c>
      <c r="O262" s="191"/>
      <c r="P262" s="191"/>
      <c r="Q262" s="184">
        <v>-1208591.33</v>
      </c>
      <c r="R262" s="45">
        <v>-391384.56</v>
      </c>
      <c r="S262" s="45">
        <v>-243228.86</v>
      </c>
      <c r="T262" s="45">
        <v>-205424.64000000001</v>
      </c>
      <c r="U262" s="45">
        <v>-276987.15999999997</v>
      </c>
      <c r="V262" s="45">
        <v>-365108.75</v>
      </c>
      <c r="W262" s="45">
        <v>-414810.58</v>
      </c>
      <c r="X262" s="45">
        <v>-469578.19</v>
      </c>
      <c r="Y262" s="45">
        <v>-1203820.1599999999</v>
      </c>
      <c r="Z262" s="45">
        <v>-1574195.09</v>
      </c>
      <c r="AA262" s="45">
        <v>-1809952.5</v>
      </c>
      <c r="AB262" s="45">
        <v>-2504302.2400000002</v>
      </c>
      <c r="AD262" s="45">
        <f t="shared" si="427"/>
        <v>-1095342.07</v>
      </c>
      <c r="AE262" s="45">
        <f t="shared" si="428"/>
        <v>-2023959.02</v>
      </c>
      <c r="AF262" s="45">
        <f t="shared" si="429"/>
        <v>-1149200.98</v>
      </c>
      <c r="AG262" s="45">
        <f t="shared" si="430"/>
        <v>-1659386.38</v>
      </c>
      <c r="AH262" s="45">
        <f t="shared" si="431"/>
        <v>-1549564.32</v>
      </c>
      <c r="AI262" s="45">
        <f t="shared" si="432"/>
        <v>-1715274.93</v>
      </c>
      <c r="AJ262" s="45">
        <f t="shared" si="433"/>
        <v>-1715274.93</v>
      </c>
      <c r="AK262" s="45">
        <f t="shared" si="434"/>
        <v>-1715274.93</v>
      </c>
      <c r="AL262" s="45">
        <f t="shared" si="435"/>
        <v>-1715274.93</v>
      </c>
      <c r="AM262" s="45">
        <f t="shared" si="436"/>
        <v>-1715274.93</v>
      </c>
      <c r="AN262" s="45">
        <f t="shared" si="437"/>
        <v>-1715274.93</v>
      </c>
      <c r="AO262" s="45">
        <f t="shared" si="438"/>
        <v>-1715274.93</v>
      </c>
    </row>
    <row r="263" spans="1:41" ht="16.2" customHeight="1">
      <c r="A263" s="13">
        <v>25005</v>
      </c>
      <c r="B263" s="14" t="s">
        <v>252</v>
      </c>
      <c r="C263" s="45">
        <f>SUMIF(Jan!$A:$A,TB!$A263,Jan!$H:$H)</f>
        <v>0</v>
      </c>
      <c r="D263" s="45">
        <f>SUMIF(Feb!$A:$A,TB!$A263,Feb!$H:$H)</f>
        <v>0</v>
      </c>
      <c r="E263" s="45">
        <f>SUMIF(Mar!$A:$A,TB!$A263,Mar!$H:$H)</f>
        <v>0</v>
      </c>
      <c r="F263" s="45">
        <f>SUMIF(Apr!$A:$A,TB!$A263,Apr!$H:$H)</f>
        <v>0</v>
      </c>
      <c r="G263" s="45">
        <f>SUMIF(May!$A:$A,TB!$A263,May!$H:$H)</f>
        <v>0</v>
      </c>
      <c r="H263" s="45">
        <f>SUMIF(Jun!$A:$A,TB!$A263,Jun!$H:$H)</f>
        <v>0</v>
      </c>
      <c r="I263" s="45">
        <f>SUMIF(Jul!$A:$A,TB!$A263,Jul!$H:$H)</f>
        <v>0</v>
      </c>
      <c r="J263" s="45">
        <f>SUMIF(Aug!$A:$A,TB!$A263,Aug!$H:$H)</f>
        <v>0</v>
      </c>
      <c r="K263" s="45">
        <f>SUMIF(Sep!$A:$A,TB!$A263,Sep!$H:$H)</f>
        <v>0</v>
      </c>
      <c r="L263" s="45">
        <f>SUMIF(Oct!$A:$A,TB!$A263,Oct!$H:$H)</f>
        <v>0</v>
      </c>
      <c r="M263" s="45">
        <f>SUMIF(Nov!$A:$A,TB!$A263,Nov!$H:$H)</f>
        <v>0</v>
      </c>
      <c r="N263" s="179">
        <f>SUMIF(Dec!$A:$A,TB!$A263,Dec!$H:$H)</f>
        <v>0</v>
      </c>
      <c r="O263" s="191"/>
      <c r="P263" s="191"/>
      <c r="Q263" s="184">
        <v>0</v>
      </c>
      <c r="R263" s="45">
        <v>0</v>
      </c>
      <c r="S263" s="45">
        <v>0</v>
      </c>
      <c r="T263" s="45">
        <v>0</v>
      </c>
      <c r="U263" s="45">
        <v>0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D263" s="45">
        <f t="shared" si="427"/>
        <v>0</v>
      </c>
      <c r="AE263" s="45">
        <f t="shared" si="428"/>
        <v>0</v>
      </c>
      <c r="AF263" s="45">
        <f t="shared" si="429"/>
        <v>0</v>
      </c>
      <c r="AG263" s="45">
        <f t="shared" si="430"/>
        <v>0</v>
      </c>
      <c r="AH263" s="45">
        <f t="shared" si="431"/>
        <v>0</v>
      </c>
      <c r="AI263" s="45">
        <f t="shared" si="432"/>
        <v>0</v>
      </c>
      <c r="AJ263" s="45">
        <f t="shared" si="433"/>
        <v>0</v>
      </c>
      <c r="AK263" s="45">
        <f t="shared" si="434"/>
        <v>0</v>
      </c>
      <c r="AL263" s="45">
        <f t="shared" si="435"/>
        <v>0</v>
      </c>
      <c r="AM263" s="45">
        <f t="shared" si="436"/>
        <v>0</v>
      </c>
      <c r="AN263" s="45">
        <f t="shared" si="437"/>
        <v>0</v>
      </c>
      <c r="AO263" s="45">
        <f t="shared" si="438"/>
        <v>0</v>
      </c>
    </row>
    <row r="264" spans="1:41" ht="16.2" customHeight="1">
      <c r="A264" s="13">
        <v>25010</v>
      </c>
      <c r="B264" s="14" t="s">
        <v>253</v>
      </c>
      <c r="C264" s="45">
        <f>SUMIF(Jan!$A:$A,TB!$A264,Jan!$H:$H)</f>
        <v>0</v>
      </c>
      <c r="D264" s="45">
        <f>SUMIF(Feb!$A:$A,TB!$A264,Feb!$H:$H)</f>
        <v>0</v>
      </c>
      <c r="E264" s="45">
        <f>SUMIF(Mar!$A:$A,TB!$A264,Mar!$H:$H)</f>
        <v>0</v>
      </c>
      <c r="F264" s="45">
        <f>SUMIF(Apr!$A:$A,TB!$A264,Apr!$H:$H)</f>
        <v>0</v>
      </c>
      <c r="G264" s="45">
        <f>SUMIF(May!$A:$A,TB!$A264,May!$H:$H)</f>
        <v>0</v>
      </c>
      <c r="H264" s="45">
        <f>SUMIF(Jun!$A:$A,TB!$A264,Jun!$H:$H)</f>
        <v>0</v>
      </c>
      <c r="I264" s="45">
        <f>SUMIF(Jun!$A:$A,TB!$A264,Jun!$H:$H)</f>
        <v>0</v>
      </c>
      <c r="J264" s="45">
        <f>SUMIF(Aug!$A:$A,TB!$A264,Aug!$H:$H)</f>
        <v>0</v>
      </c>
      <c r="K264" s="45">
        <f>SUMIF(Sep!$A:$A,TB!$A264,Sep!$H:$H)</f>
        <v>0</v>
      </c>
      <c r="L264" s="45">
        <f>SUMIF(Oct!$A:$A,TB!$A264,Oct!$H:$H)</f>
        <v>0</v>
      </c>
      <c r="M264" s="45">
        <f>SUMIF(Nov!$A:$A,TB!$A264,Nov!$H:$H)</f>
        <v>0</v>
      </c>
      <c r="N264" s="179">
        <f>SUMIF(Dec!$A:$A,TB!$A264,Dec!$H:$H)</f>
        <v>0</v>
      </c>
      <c r="O264" s="191"/>
      <c r="P264" s="191"/>
      <c r="Q264" s="184">
        <v>0</v>
      </c>
      <c r="R264" s="45">
        <v>0</v>
      </c>
      <c r="S264" s="45">
        <v>0</v>
      </c>
      <c r="T264" s="45">
        <v>0</v>
      </c>
      <c r="U264" s="45">
        <v>0</v>
      </c>
      <c r="V264" s="45">
        <v>0</v>
      </c>
      <c r="W264" s="45">
        <v>0</v>
      </c>
      <c r="X264" s="45">
        <v>0</v>
      </c>
      <c r="Y264" s="45">
        <v>0</v>
      </c>
      <c r="Z264" s="45">
        <v>0</v>
      </c>
      <c r="AA264" s="45">
        <v>0</v>
      </c>
      <c r="AB264" s="45">
        <v>0</v>
      </c>
      <c r="AD264" s="45">
        <f t="shared" si="427"/>
        <v>0</v>
      </c>
      <c r="AE264" s="45">
        <f t="shared" si="428"/>
        <v>0</v>
      </c>
      <c r="AF264" s="45">
        <f t="shared" si="429"/>
        <v>0</v>
      </c>
      <c r="AG264" s="45">
        <f t="shared" si="430"/>
        <v>0</v>
      </c>
      <c r="AH264" s="45">
        <f t="shared" si="431"/>
        <v>0</v>
      </c>
      <c r="AI264" s="45">
        <f t="shared" si="432"/>
        <v>0</v>
      </c>
      <c r="AJ264" s="45">
        <f t="shared" si="433"/>
        <v>0</v>
      </c>
      <c r="AK264" s="45">
        <f t="shared" si="434"/>
        <v>0</v>
      </c>
      <c r="AL264" s="45">
        <f t="shared" si="435"/>
        <v>0</v>
      </c>
      <c r="AM264" s="45">
        <f t="shared" si="436"/>
        <v>0</v>
      </c>
      <c r="AN264" s="45">
        <f t="shared" si="437"/>
        <v>0</v>
      </c>
      <c r="AO264" s="45">
        <f t="shared" si="438"/>
        <v>0</v>
      </c>
    </row>
    <row r="265" spans="1:41" ht="16.2" customHeight="1">
      <c r="A265" s="13"/>
      <c r="B265" s="21"/>
      <c r="C265" s="45">
        <f>SUMIF(Jan!$A:$A,TB!$A265,Jan!$H:$H)</f>
        <v>0</v>
      </c>
      <c r="D265" s="45">
        <f>SUMIF(Feb!$A:$A,TB!$A265,Feb!$H:$H)</f>
        <v>0</v>
      </c>
      <c r="E265" s="45">
        <f>SUMIF(Mar!$A:$A,TB!$A265,Mar!$H:$H)</f>
        <v>0</v>
      </c>
      <c r="F265" s="45">
        <f>SUMIF(Apr!$A:$A,TB!$A265,Apr!$H:$H)</f>
        <v>0</v>
      </c>
      <c r="G265" s="45">
        <f>SUMIF(May!$A:$A,TB!$A265,May!$H:$H)</f>
        <v>0</v>
      </c>
      <c r="H265" s="45">
        <f>SUMIF(Jun!$A:$A,TB!$A265,Jun!$H:$H)</f>
        <v>0</v>
      </c>
      <c r="I265" s="45">
        <f>SUMIF(Jun!$A:$A,TB!$A265,Jun!$H:$H)</f>
        <v>0</v>
      </c>
      <c r="J265" s="45">
        <f>SUMIF(Aug!$A:$A,TB!$A265,Aug!$H:$H)</f>
        <v>0</v>
      </c>
      <c r="K265" s="45">
        <f>SUMIF(Sep!$A:$A,TB!$A265,Sep!$H:$H)</f>
        <v>0</v>
      </c>
      <c r="L265" s="45">
        <f>SUMIF(Oct!$A:$A,TB!$A265,Oct!$H:$H)</f>
        <v>0</v>
      </c>
      <c r="M265" s="45">
        <f>SUMIF(Nov!$A:$A,TB!$A265,Nov!$H:$H)</f>
        <v>0</v>
      </c>
      <c r="N265" s="179">
        <f>SUMIF(Dec!$A:$A,TB!$A265,Dec!$H:$H)</f>
        <v>0</v>
      </c>
      <c r="O265" s="191"/>
      <c r="P265" s="191"/>
      <c r="Q265" s="184">
        <v>0</v>
      </c>
      <c r="R265" s="45">
        <v>0</v>
      </c>
      <c r="S265" s="45">
        <v>0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D265" s="45">
        <f t="shared" si="427"/>
        <v>0</v>
      </c>
      <c r="AE265" s="45">
        <f t="shared" si="428"/>
        <v>0</v>
      </c>
      <c r="AF265" s="45">
        <f t="shared" si="429"/>
        <v>0</v>
      </c>
      <c r="AG265" s="45">
        <f t="shared" si="430"/>
        <v>0</v>
      </c>
      <c r="AH265" s="45">
        <f t="shared" si="431"/>
        <v>0</v>
      </c>
      <c r="AI265" s="45">
        <f t="shared" si="432"/>
        <v>0</v>
      </c>
      <c r="AJ265" s="45">
        <f t="shared" si="433"/>
        <v>0</v>
      </c>
      <c r="AK265" s="45">
        <f t="shared" si="434"/>
        <v>0</v>
      </c>
      <c r="AL265" s="45">
        <f t="shared" si="435"/>
        <v>0</v>
      </c>
      <c r="AM265" s="45">
        <f t="shared" si="436"/>
        <v>0</v>
      </c>
      <c r="AN265" s="45">
        <f t="shared" si="437"/>
        <v>0</v>
      </c>
      <c r="AO265" s="45">
        <f t="shared" si="438"/>
        <v>0</v>
      </c>
    </row>
    <row r="266" spans="1:41" ht="16.2" customHeight="1">
      <c r="A266" s="17" t="s">
        <v>39</v>
      </c>
      <c r="B266" s="18"/>
      <c r="C266" s="19">
        <f t="shared" ref="C266" si="439">ROUND(SUM(C255:C265),2)</f>
        <v>-13643438.619999999</v>
      </c>
      <c r="D266" s="19">
        <f t="shared" ref="D266:N266" si="440">ROUND(SUM(D255:D265),2)</f>
        <v>-9229687.6899999995</v>
      </c>
      <c r="E266" s="19">
        <f t="shared" si="440"/>
        <v>-11710877.26</v>
      </c>
      <c r="F266" s="19">
        <f t="shared" si="440"/>
        <v>-10620931.779999999</v>
      </c>
      <c r="G266" s="19">
        <f t="shared" si="440"/>
        <v>-13105399</v>
      </c>
      <c r="H266" s="19">
        <f t="shared" si="440"/>
        <v>-12994282.300000001</v>
      </c>
      <c r="I266" s="19">
        <f>ROUND(SUM(I255:I265),2)</f>
        <v>-12994282.300000001</v>
      </c>
      <c r="J266" s="19">
        <f t="shared" si="440"/>
        <v>-12994282.300000001</v>
      </c>
      <c r="K266" s="19">
        <f t="shared" si="440"/>
        <v>-12994282.300000001</v>
      </c>
      <c r="L266" s="19">
        <f t="shared" si="440"/>
        <v>-12994282.300000001</v>
      </c>
      <c r="M266" s="19">
        <f t="shared" si="440"/>
        <v>-12994282.300000001</v>
      </c>
      <c r="N266" s="19">
        <f t="shared" si="440"/>
        <v>-12994282.300000001</v>
      </c>
      <c r="O266" s="191"/>
      <c r="P266" s="191"/>
      <c r="Q266" s="183">
        <v>-7403269.75</v>
      </c>
      <c r="R266" s="19">
        <v>-7470248.75</v>
      </c>
      <c r="S266" s="19">
        <v>-5557946.6399999997</v>
      </c>
      <c r="T266" s="19">
        <v>-8496475.8200000003</v>
      </c>
      <c r="U266" s="19">
        <v>-9598290.8699999992</v>
      </c>
      <c r="V266" s="19">
        <v>-10492578.810000001</v>
      </c>
      <c r="W266" s="19">
        <v>-7845090.04</v>
      </c>
      <c r="X266" s="19">
        <v>-8973865.6099999994</v>
      </c>
      <c r="Y266" s="19">
        <v>-13328619.220000001</v>
      </c>
      <c r="Z266" s="19">
        <v>-11680804.029999999</v>
      </c>
      <c r="AA266" s="19">
        <v>-16649992.890000001</v>
      </c>
      <c r="AB266" s="19">
        <v>-16943032.870000001</v>
      </c>
      <c r="AD266" s="19">
        <f t="shared" ref="AD266" si="441">ROUND(SUM(AD255:AD265),2)</f>
        <v>-60082974.990000002</v>
      </c>
      <c r="AE266" s="19">
        <f t="shared" ref="AE266:AJ266" si="442">ROUND(SUM(AE255:AE265),2)</f>
        <v>-40356809.43</v>
      </c>
      <c r="AF266" s="19">
        <f t="shared" si="442"/>
        <v>-51122663.590000004</v>
      </c>
      <c r="AG266" s="19">
        <f t="shared" si="442"/>
        <v>-46318945.579999998</v>
      </c>
      <c r="AH266" s="19">
        <f t="shared" si="442"/>
        <v>-56788314.939999998</v>
      </c>
      <c r="AI266" s="19">
        <f t="shared" si="442"/>
        <v>-55926091.600000001</v>
      </c>
      <c r="AJ266" s="19">
        <f t="shared" si="442"/>
        <v>-55926091.600000001</v>
      </c>
      <c r="AK266" s="19">
        <f>ROUND(SUM(AK255:AK265),2)</f>
        <v>-55926091.600000001</v>
      </c>
      <c r="AL266" s="19">
        <f t="shared" ref="AL266:AO266" si="443">ROUND(SUM(AL255:AL265),2)</f>
        <v>-55926091.600000001</v>
      </c>
      <c r="AM266" s="19">
        <f t="shared" si="443"/>
        <v>-55926091.600000001</v>
      </c>
      <c r="AN266" s="19">
        <f t="shared" si="443"/>
        <v>-55926091.600000001</v>
      </c>
      <c r="AO266" s="219">
        <f t="shared" si="443"/>
        <v>-55926091.600000001</v>
      </c>
    </row>
    <row r="267" spans="1:41" ht="16.2" customHeight="1">
      <c r="A267" s="13"/>
      <c r="B267" s="14"/>
      <c r="C267" s="45">
        <f>SUMIF(Jan!$A:$A,TB!$A267,Jan!$H:$H)</f>
        <v>0</v>
      </c>
      <c r="D267" s="45">
        <f>SUMIF(Feb!$A:$A,TB!$A267,Feb!$H:$H)</f>
        <v>0</v>
      </c>
      <c r="E267" s="45">
        <f>SUMIF(Mar!$A:$A,TB!$A267,Mar!$H:$H)</f>
        <v>0</v>
      </c>
      <c r="F267" s="45">
        <f>SUMIF(Apr!$A:$A,TB!$A267,Apr!$H:$H)</f>
        <v>0</v>
      </c>
      <c r="G267" s="45">
        <f>SUMIF(May!$A:$A,TB!$A267,May!$H:$H)</f>
        <v>0</v>
      </c>
      <c r="H267" s="45">
        <f>SUMIF(Jun!$A:$A,TB!$A267,Jun!$H:$H)</f>
        <v>0</v>
      </c>
      <c r="I267" s="45">
        <f>SUMIF(Jul!$A:$A,TB!$A267,Jul!$H:$H)</f>
        <v>0</v>
      </c>
      <c r="J267" s="45">
        <f>SUMIF(Aug!$A:$A,TB!$A267,Aug!$H:$H)</f>
        <v>0</v>
      </c>
      <c r="K267" s="45">
        <f>SUMIF(Sep!$A:$A,TB!$A267,Sep!$H:$H)</f>
        <v>0</v>
      </c>
      <c r="L267" s="45">
        <f>SUMIF(Oct!$A:$A,TB!$A267,Oct!$H:$H)</f>
        <v>0</v>
      </c>
      <c r="M267" s="45">
        <f>SUMIF(Nov!$A:$A,TB!$A267,Nov!$H:$H)</f>
        <v>0</v>
      </c>
      <c r="N267" s="179">
        <f>SUMIF(Dec!$A:$A,TB!$A267,Dec!$H:$H)</f>
        <v>0</v>
      </c>
      <c r="O267" s="191"/>
      <c r="P267" s="191"/>
      <c r="Q267" s="184">
        <v>0</v>
      </c>
      <c r="R267" s="45">
        <v>0</v>
      </c>
      <c r="S267" s="45">
        <v>0</v>
      </c>
      <c r="T267" s="45">
        <v>0</v>
      </c>
      <c r="U267" s="45">
        <v>0</v>
      </c>
      <c r="V267" s="45">
        <v>0</v>
      </c>
      <c r="W267" s="45">
        <v>0</v>
      </c>
      <c r="X267" s="45">
        <v>0</v>
      </c>
      <c r="Y267" s="45">
        <v>0</v>
      </c>
      <c r="Z267" s="45">
        <v>0</v>
      </c>
      <c r="AA267" s="45">
        <v>0</v>
      </c>
      <c r="AB267" s="45">
        <v>0</v>
      </c>
      <c r="AD267" s="45">
        <f t="shared" ref="AD267:AD270" si="444">ROUND(C267*AD$2,2)</f>
        <v>0</v>
      </c>
      <c r="AE267" s="45">
        <f t="shared" ref="AE267:AE270" si="445">ROUND(D267*AE$2,2)</f>
        <v>0</v>
      </c>
      <c r="AF267" s="45">
        <f t="shared" ref="AF267:AF270" si="446">ROUND(E267*AF$2,2)</f>
        <v>0</v>
      </c>
      <c r="AG267" s="45">
        <f t="shared" ref="AG267:AG270" si="447">ROUND(F267*AG$2,2)</f>
        <v>0</v>
      </c>
      <c r="AH267" s="45">
        <f t="shared" ref="AH267:AH270" si="448">ROUND(G267*AH$2,2)</f>
        <v>0</v>
      </c>
      <c r="AI267" s="45">
        <f t="shared" ref="AI267:AI270" si="449">ROUND(H267*AI$2,2)</f>
        <v>0</v>
      </c>
      <c r="AJ267" s="45">
        <f t="shared" ref="AJ267:AJ270" si="450">ROUND(I267*AJ$2,2)</f>
        <v>0</v>
      </c>
      <c r="AK267" s="45">
        <f t="shared" ref="AK267:AK270" si="451">ROUND(J267*AK$2,2)</f>
        <v>0</v>
      </c>
      <c r="AL267" s="45">
        <f t="shared" ref="AL267:AL270" si="452">ROUND(K267*AL$2,2)</f>
        <v>0</v>
      </c>
      <c r="AM267" s="45">
        <f t="shared" ref="AM267:AM270" si="453">ROUND(L267*AM$2,2)</f>
        <v>0</v>
      </c>
      <c r="AN267" s="45">
        <f t="shared" ref="AN267:AN270" si="454">ROUND(M267*AN$2,2)</f>
        <v>0</v>
      </c>
      <c r="AO267" s="45">
        <f t="shared" ref="AO267:AO270" si="455">ROUND(N267*AO$2,2)</f>
        <v>0</v>
      </c>
    </row>
    <row r="268" spans="1:41" ht="16.2" customHeight="1">
      <c r="A268" s="13">
        <v>25006</v>
      </c>
      <c r="B268" s="21" t="s">
        <v>254</v>
      </c>
      <c r="C268" s="45">
        <f>SUMIF(Jan!$A:$A,TB!$A268,Jan!$H:$H)</f>
        <v>-1348894.43</v>
      </c>
      <c r="D268" s="45">
        <f>SUMIF(Feb!$A:$A,TB!$A268,Feb!$H:$H)</f>
        <v>-1348894.43</v>
      </c>
      <c r="E268" s="45">
        <f>SUMIF(Mar!$A:$A,TB!$A268,Mar!$H:$H)</f>
        <v>-1179803.02</v>
      </c>
      <c r="F268" s="45">
        <f>SUMIF(Apr!$A:$A,TB!$A268,Apr!$H:$H)</f>
        <v>-1179803.02</v>
      </c>
      <c r="G268" s="45">
        <f>SUMIF(May!$A:$A,TB!$A268,May!$H:$H)</f>
        <v>-1179803.02</v>
      </c>
      <c r="H268" s="45">
        <f>SUMIF(Jun!$A:$A,TB!$A268,Jun!$H:$H)</f>
        <v>-1008589.14</v>
      </c>
      <c r="I268" s="45">
        <f>SUMIF(Jul!$A:$A,TB!$A268,Jul!$H:$H)</f>
        <v>-1008589.14</v>
      </c>
      <c r="J268" s="45">
        <f>SUMIF(Aug!$A:$A,TB!$A268,Aug!$H:$H)</f>
        <v>-1008589.14</v>
      </c>
      <c r="K268" s="45">
        <f>SUMIF(Sep!$A:$A,TB!$A268,Sep!$H:$H)</f>
        <v>-1008589.14</v>
      </c>
      <c r="L268" s="45">
        <f>SUMIF(Oct!$A:$A,TB!$A268,Oct!$H:$H)</f>
        <v>-1008589.14</v>
      </c>
      <c r="M268" s="45">
        <f>SUMIF(Nov!$A:$A,TB!$A268,Nov!$H:$H)</f>
        <v>-1008589.14</v>
      </c>
      <c r="N268" s="179">
        <f>SUMIF(Dec!$A:$A,TB!$A268,Dec!$H:$H)</f>
        <v>-1008589.14</v>
      </c>
      <c r="O268" s="191"/>
      <c r="P268" s="191"/>
      <c r="Q268" s="184">
        <v>-687022.01</v>
      </c>
      <c r="R268" s="45">
        <v>-687022.01</v>
      </c>
      <c r="S268" s="45">
        <v>-506610.15</v>
      </c>
      <c r="T268" s="45">
        <v>-506610.15</v>
      </c>
      <c r="U268" s="45">
        <v>-506610.15</v>
      </c>
      <c r="V268" s="45">
        <v>-323933.73</v>
      </c>
      <c r="W268" s="45">
        <v>-323933.73</v>
      </c>
      <c r="X268" s="45">
        <v>-323933.73</v>
      </c>
      <c r="Y268" s="45">
        <v>-138964.34</v>
      </c>
      <c r="Z268" s="45">
        <v>-138964.34</v>
      </c>
      <c r="AA268" s="45">
        <v>-138964.34</v>
      </c>
      <c r="AB268" s="45">
        <v>-1348894.43</v>
      </c>
      <c r="AD268" s="45">
        <f t="shared" si="444"/>
        <v>-5940261.29</v>
      </c>
      <c r="AE268" s="45">
        <f t="shared" si="445"/>
        <v>-5898040.9000000004</v>
      </c>
      <c r="AF268" s="45">
        <f t="shared" si="446"/>
        <v>-5150312.0999999996</v>
      </c>
      <c r="AG268" s="45">
        <f t="shared" si="447"/>
        <v>-5145238.95</v>
      </c>
      <c r="AH268" s="45">
        <f t="shared" si="448"/>
        <v>-5112322.45</v>
      </c>
      <c r="AI268" s="45">
        <f t="shared" si="449"/>
        <v>-4340866.8</v>
      </c>
      <c r="AJ268" s="45">
        <f t="shared" si="450"/>
        <v>-4340866.8</v>
      </c>
      <c r="AK268" s="45">
        <f t="shared" si="451"/>
        <v>-4340866.8</v>
      </c>
      <c r="AL268" s="45">
        <f t="shared" si="452"/>
        <v>-4340866.8</v>
      </c>
      <c r="AM268" s="45">
        <f t="shared" si="453"/>
        <v>-4340866.8</v>
      </c>
      <c r="AN268" s="45">
        <f t="shared" si="454"/>
        <v>-4340866.8</v>
      </c>
      <c r="AO268" s="45">
        <f t="shared" si="455"/>
        <v>-4340866.8</v>
      </c>
    </row>
    <row r="269" spans="1:41" ht="16.2" customHeight="1">
      <c r="A269" s="13">
        <v>21000</v>
      </c>
      <c r="B269" s="21" t="s">
        <v>255</v>
      </c>
      <c r="C269" s="45">
        <f>SUMIF(Jan!$A:$A,TB!$A269,Jan!$H:$H)</f>
        <v>0</v>
      </c>
      <c r="D269" s="45">
        <f>SUMIF(Feb!$A:$A,TB!$A269,Feb!$H:$H)</f>
        <v>0</v>
      </c>
      <c r="E269" s="45">
        <f>SUMIF(Mar!$A:$A,TB!$A269,Mar!$H:$H)</f>
        <v>0</v>
      </c>
      <c r="F269" s="45">
        <f>SUMIF(Apr!$A:$A,TB!$A269,Apr!$H:$H)</f>
        <v>0</v>
      </c>
      <c r="G269" s="45">
        <f>SUMIF(May!$A:$A,TB!$A269,May!$H:$H)</f>
        <v>0</v>
      </c>
      <c r="H269" s="45">
        <f>SUMIF(Jun!$A:$A,TB!$A269,Jun!$H:$H)</f>
        <v>0</v>
      </c>
      <c r="I269" s="45">
        <f>SUMIF(Jul!$A:$A,TB!$A269,Jul!$H:$H)</f>
        <v>0</v>
      </c>
      <c r="J269" s="45">
        <f>SUMIF(Aug!$A:$A,TB!$A269,Aug!$H:$H)</f>
        <v>0</v>
      </c>
      <c r="K269" s="45">
        <f>SUMIF(Sep!$A:$A,TB!$A269,Sep!$H:$H)</f>
        <v>0</v>
      </c>
      <c r="L269" s="45">
        <f>SUMIF(Oct!$A:$A,TB!$A269,Oct!$H:$H)</f>
        <v>0</v>
      </c>
      <c r="M269" s="45">
        <f>SUMIF(Nov!$A:$A,TB!$A269,Nov!$H:$H)</f>
        <v>0</v>
      </c>
      <c r="N269" s="179">
        <f>SUMIF(Dec!$A:$A,TB!$A269,Dec!$H:$H)</f>
        <v>0</v>
      </c>
      <c r="O269" s="191"/>
      <c r="P269" s="191"/>
      <c r="Q269" s="184">
        <v>0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D269" s="45">
        <f t="shared" si="444"/>
        <v>0</v>
      </c>
      <c r="AE269" s="45">
        <f t="shared" si="445"/>
        <v>0</v>
      </c>
      <c r="AF269" s="45">
        <f t="shared" si="446"/>
        <v>0</v>
      </c>
      <c r="AG269" s="45">
        <f t="shared" si="447"/>
        <v>0</v>
      </c>
      <c r="AH269" s="45">
        <f t="shared" si="448"/>
        <v>0</v>
      </c>
      <c r="AI269" s="45">
        <f t="shared" si="449"/>
        <v>0</v>
      </c>
      <c r="AJ269" s="45">
        <f t="shared" si="450"/>
        <v>0</v>
      </c>
      <c r="AK269" s="45">
        <f t="shared" si="451"/>
        <v>0</v>
      </c>
      <c r="AL269" s="45">
        <f t="shared" si="452"/>
        <v>0</v>
      </c>
      <c r="AM269" s="45">
        <f t="shared" si="453"/>
        <v>0</v>
      </c>
      <c r="AN269" s="45">
        <f t="shared" si="454"/>
        <v>0</v>
      </c>
      <c r="AO269" s="45">
        <f t="shared" si="455"/>
        <v>0</v>
      </c>
    </row>
    <row r="270" spans="1:41" ht="16.2" customHeight="1">
      <c r="A270" s="13"/>
      <c r="B270" s="21"/>
      <c r="C270" s="45">
        <f>SUMIF(Jan!$A:$A,TB!$A270,Jan!$H:$H)</f>
        <v>0</v>
      </c>
      <c r="D270" s="45">
        <f>SUMIF(Feb!$A:$A,TB!$A270,Feb!$H:$H)</f>
        <v>0</v>
      </c>
      <c r="E270" s="45">
        <f>SUMIF(Mar!$A:$A,TB!$A270,Mar!$H:$H)</f>
        <v>0</v>
      </c>
      <c r="F270" s="45">
        <f>SUMIF(Apr!$A:$A,TB!$A270,Apr!$H:$H)</f>
        <v>0</v>
      </c>
      <c r="G270" s="45">
        <f>SUMIF(May!$A:$A,TB!$A270,May!$H:$H)</f>
        <v>0</v>
      </c>
      <c r="H270" s="45">
        <f>SUMIF(Jun!$A:$A,TB!$A270,Jun!$H:$H)</f>
        <v>0</v>
      </c>
      <c r="I270" s="45">
        <f>SUMIF(Jul!$A:$A,TB!$A270,Jul!$H:$H)</f>
        <v>0</v>
      </c>
      <c r="J270" s="45">
        <f>SUMIF(Aug!$A:$A,TB!$A270,Aug!$H:$H)</f>
        <v>0</v>
      </c>
      <c r="K270" s="45">
        <f>SUMIF(Sep!$A:$A,TB!$A270,Sep!$H:$H)</f>
        <v>0</v>
      </c>
      <c r="L270" s="45">
        <f>SUMIF(Oct!$A:$A,TB!$A270,Oct!$H:$H)</f>
        <v>0</v>
      </c>
      <c r="M270" s="45">
        <f>SUMIF(Nov!$A:$A,TB!$A270,Nov!$H:$H)</f>
        <v>0</v>
      </c>
      <c r="N270" s="179">
        <f>SUMIF(Dec!$A:$A,TB!$A270,Dec!$H:$H)</f>
        <v>0</v>
      </c>
      <c r="O270" s="191"/>
      <c r="P270" s="191"/>
      <c r="Q270" s="184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D270" s="45">
        <f t="shared" si="444"/>
        <v>0</v>
      </c>
      <c r="AE270" s="45">
        <f t="shared" si="445"/>
        <v>0</v>
      </c>
      <c r="AF270" s="45">
        <f t="shared" si="446"/>
        <v>0</v>
      </c>
      <c r="AG270" s="45">
        <f t="shared" si="447"/>
        <v>0</v>
      </c>
      <c r="AH270" s="45">
        <f t="shared" si="448"/>
        <v>0</v>
      </c>
      <c r="AI270" s="45">
        <f t="shared" si="449"/>
        <v>0</v>
      </c>
      <c r="AJ270" s="45">
        <f t="shared" si="450"/>
        <v>0</v>
      </c>
      <c r="AK270" s="45">
        <f t="shared" si="451"/>
        <v>0</v>
      </c>
      <c r="AL270" s="45">
        <f t="shared" si="452"/>
        <v>0</v>
      </c>
      <c r="AM270" s="45">
        <f t="shared" si="453"/>
        <v>0</v>
      </c>
      <c r="AN270" s="45">
        <f t="shared" si="454"/>
        <v>0</v>
      </c>
      <c r="AO270" s="45">
        <f t="shared" si="455"/>
        <v>0</v>
      </c>
    </row>
    <row r="271" spans="1:41" ht="16.2" customHeight="1">
      <c r="A271" s="17" t="s">
        <v>52</v>
      </c>
      <c r="B271" s="18"/>
      <c r="C271" s="19">
        <f t="shared" ref="C271" si="456">ROUND(SUM(C267:C270),2)</f>
        <v>-1348894.43</v>
      </c>
      <c r="D271" s="19">
        <f t="shared" ref="D271:N271" si="457">ROUND(SUM(D267:D270),2)</f>
        <v>-1348894.43</v>
      </c>
      <c r="E271" s="19">
        <f t="shared" si="457"/>
        <v>-1179803.02</v>
      </c>
      <c r="F271" s="19">
        <f t="shared" si="457"/>
        <v>-1179803.02</v>
      </c>
      <c r="G271" s="19">
        <f t="shared" si="457"/>
        <v>-1179803.02</v>
      </c>
      <c r="H271" s="19">
        <f t="shared" si="457"/>
        <v>-1008589.14</v>
      </c>
      <c r="I271" s="19">
        <f t="shared" si="457"/>
        <v>-1008589.14</v>
      </c>
      <c r="J271" s="19">
        <f t="shared" si="457"/>
        <v>-1008589.14</v>
      </c>
      <c r="K271" s="19">
        <f t="shared" si="457"/>
        <v>-1008589.14</v>
      </c>
      <c r="L271" s="19">
        <f t="shared" si="457"/>
        <v>-1008589.14</v>
      </c>
      <c r="M271" s="19">
        <f t="shared" si="457"/>
        <v>-1008589.14</v>
      </c>
      <c r="N271" s="178">
        <f t="shared" si="457"/>
        <v>-1008589.14</v>
      </c>
      <c r="O271" s="191"/>
      <c r="P271" s="191"/>
      <c r="Q271" s="183">
        <v>-687022.01</v>
      </c>
      <c r="R271" s="19">
        <v>-687022.01</v>
      </c>
      <c r="S271" s="19">
        <v>-506610.15</v>
      </c>
      <c r="T271" s="19">
        <v>-506610.15</v>
      </c>
      <c r="U271" s="19">
        <v>-506610.15</v>
      </c>
      <c r="V271" s="19">
        <v>-323933.73</v>
      </c>
      <c r="W271" s="19">
        <v>-323933.73</v>
      </c>
      <c r="X271" s="19">
        <v>-323933.73</v>
      </c>
      <c r="Y271" s="19">
        <v>-138964.34</v>
      </c>
      <c r="Z271" s="19">
        <v>-138964.34</v>
      </c>
      <c r="AA271" s="19">
        <v>-138964.34</v>
      </c>
      <c r="AB271" s="19">
        <v>-1348894.43</v>
      </c>
      <c r="AD271" s="19">
        <f t="shared" ref="AD271" si="458">ROUND(SUM(AD267:AD270),2)</f>
        <v>-5940261.29</v>
      </c>
      <c r="AE271" s="19">
        <f t="shared" ref="AE271:AO271" si="459">ROUND(SUM(AE267:AE270),2)</f>
        <v>-5898040.9000000004</v>
      </c>
      <c r="AF271" s="19">
        <f t="shared" si="459"/>
        <v>-5150312.0999999996</v>
      </c>
      <c r="AG271" s="19">
        <f t="shared" si="459"/>
        <v>-5145238.95</v>
      </c>
      <c r="AH271" s="19">
        <f t="shared" si="459"/>
        <v>-5112322.45</v>
      </c>
      <c r="AI271" s="19">
        <f t="shared" si="459"/>
        <v>-4340866.8</v>
      </c>
      <c r="AJ271" s="19">
        <f t="shared" si="459"/>
        <v>-4340866.8</v>
      </c>
      <c r="AK271" s="19">
        <f t="shared" si="459"/>
        <v>-4340866.8</v>
      </c>
      <c r="AL271" s="19">
        <f t="shared" si="459"/>
        <v>-4340866.8</v>
      </c>
      <c r="AM271" s="19">
        <f t="shared" si="459"/>
        <v>-4340866.8</v>
      </c>
      <c r="AN271" s="19">
        <f t="shared" si="459"/>
        <v>-4340866.8</v>
      </c>
      <c r="AO271" s="219">
        <f t="shared" si="459"/>
        <v>-4340866.8</v>
      </c>
    </row>
    <row r="272" spans="1:41" ht="16.2" customHeight="1">
      <c r="A272" s="13"/>
      <c r="B272" s="14"/>
      <c r="C272" s="45">
        <f>SUMIF(Jan!$A:$A,TB!$A272,Jan!$H:$H)</f>
        <v>0</v>
      </c>
      <c r="D272" s="45">
        <f>SUMIF(Feb!$A:$A,TB!$A272,Feb!$H:$H)</f>
        <v>0</v>
      </c>
      <c r="E272" s="45">
        <f>SUMIF(Mar!$A:$A,TB!$A272,Mar!$H:$H)</f>
        <v>0</v>
      </c>
      <c r="F272" s="45">
        <f>SUMIF(Apr!$A:$A,TB!$A272,Apr!$H:$H)</f>
        <v>0</v>
      </c>
      <c r="G272" s="45">
        <f>SUMIF(May!$A:$A,TB!$A272,May!$H:$H)</f>
        <v>0</v>
      </c>
      <c r="H272" s="45">
        <f>SUMIF(Jun!$A:$A,TB!$A272,Jun!$H:$H)</f>
        <v>0</v>
      </c>
      <c r="I272" s="45">
        <f>SUMIF(Jul!$A:$A,TB!$A272,Jul!$H:$H)</f>
        <v>0</v>
      </c>
      <c r="J272" s="45">
        <f>SUMIF(Aug!$A:$A,TB!$A272,Aug!$H:$H)</f>
        <v>0</v>
      </c>
      <c r="K272" s="45">
        <f>SUMIF(Sep!$A:$A,TB!$A272,Sep!$H:$H)</f>
        <v>0</v>
      </c>
      <c r="L272" s="45">
        <f>SUMIF(Oct!$A:$A,TB!$A272,Oct!$H:$H)</f>
        <v>0</v>
      </c>
      <c r="M272" s="45">
        <f>SUMIF(Nov!$A:$A,TB!$A272,Nov!$H:$H)</f>
        <v>0</v>
      </c>
      <c r="N272" s="179">
        <f>SUMIF(Dec!$A:$A,TB!$A272,Dec!$H:$H)</f>
        <v>0</v>
      </c>
      <c r="O272" s="191"/>
      <c r="P272" s="191"/>
      <c r="Q272" s="184">
        <v>0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D272" s="45">
        <f t="shared" ref="AD272:AD274" si="460">ROUND(C272*AD$2,2)</f>
        <v>0</v>
      </c>
      <c r="AE272" s="45">
        <f t="shared" ref="AE272:AE274" si="461">ROUND(D272*AE$2,2)</f>
        <v>0</v>
      </c>
      <c r="AF272" s="45">
        <f t="shared" ref="AF272:AF274" si="462">ROUND(E272*AF$2,2)</f>
        <v>0</v>
      </c>
      <c r="AG272" s="45">
        <f t="shared" ref="AG272:AG274" si="463">ROUND(F272*AG$2,2)</f>
        <v>0</v>
      </c>
      <c r="AH272" s="45">
        <f t="shared" ref="AH272:AH274" si="464">ROUND(G272*AH$2,2)</f>
        <v>0</v>
      </c>
      <c r="AI272" s="45">
        <f t="shared" ref="AI272:AI274" si="465">ROUND(H272*AI$2,2)</f>
        <v>0</v>
      </c>
      <c r="AJ272" s="45">
        <f t="shared" ref="AJ272:AJ274" si="466">ROUND(I272*AJ$2,2)</f>
        <v>0</v>
      </c>
      <c r="AK272" s="45">
        <f t="shared" ref="AK272:AK274" si="467">ROUND(J272*AK$2,2)</f>
        <v>0</v>
      </c>
      <c r="AL272" s="45">
        <f t="shared" ref="AL272:AL274" si="468">ROUND(K272*AL$2,2)</f>
        <v>0</v>
      </c>
      <c r="AM272" s="45">
        <f t="shared" ref="AM272:AM274" si="469">ROUND(L272*AM$2,2)</f>
        <v>0</v>
      </c>
      <c r="AN272" s="45">
        <f t="shared" ref="AN272:AN274" si="470">ROUND(M272*AN$2,2)</f>
        <v>0</v>
      </c>
      <c r="AO272" s="45">
        <f t="shared" ref="AO272:AO274" si="471">ROUND(N272*AO$2,2)</f>
        <v>0</v>
      </c>
    </row>
    <row r="273" spans="1:41" ht="16.2" customHeight="1">
      <c r="A273" s="20">
        <v>21001</v>
      </c>
      <c r="B273" s="21" t="s">
        <v>256</v>
      </c>
      <c r="C273" s="45">
        <f>SUMIF(Jan!$A:$A,TB!$A273,Jan!$H:$H)</f>
        <v>0</v>
      </c>
      <c r="D273" s="45">
        <f>SUMIF(Feb!$A:$A,TB!$A273,Feb!$H:$H)</f>
        <v>0</v>
      </c>
      <c r="E273" s="45">
        <f>SUMIF(Mar!$A:$A,TB!$A273,Mar!$H:$H)</f>
        <v>0</v>
      </c>
      <c r="F273" s="45">
        <f>SUMIF(Apr!$A:$A,TB!$A273,Apr!$H:$H)</f>
        <v>0</v>
      </c>
      <c r="G273" s="45">
        <f>SUMIF(May!$A:$A,TB!$A273,May!$H:$H)</f>
        <v>0</v>
      </c>
      <c r="H273" s="45">
        <f>SUMIF(Jun!$A:$A,TB!$A273,Jun!$H:$H)</f>
        <v>0</v>
      </c>
      <c r="I273" s="45">
        <f>SUMIF(Jul!$A:$A,TB!$A273,Jul!$H:$H)</f>
        <v>0</v>
      </c>
      <c r="J273" s="45">
        <f>SUMIF(Aug!$A:$A,TB!$A273,Aug!$H:$H)</f>
        <v>0</v>
      </c>
      <c r="K273" s="45">
        <f>SUMIF(Sep!$A:$A,TB!$A273,Sep!$H:$H)</f>
        <v>0</v>
      </c>
      <c r="L273" s="45">
        <f>SUMIF(Oct!$A:$A,TB!$A273,Oct!$H:$H)</f>
        <v>0</v>
      </c>
      <c r="M273" s="45">
        <f>SUMIF(Nov!$A:$A,TB!$A273,Nov!$H:$H)</f>
        <v>0</v>
      </c>
      <c r="N273" s="179">
        <f>SUMIF(Dec!$A:$A,TB!$A273,Dec!$H:$H)</f>
        <v>0</v>
      </c>
      <c r="O273" s="191"/>
      <c r="P273" s="191"/>
      <c r="Q273" s="184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D273" s="45">
        <f t="shared" si="460"/>
        <v>0</v>
      </c>
      <c r="AE273" s="45">
        <f t="shared" si="461"/>
        <v>0</v>
      </c>
      <c r="AF273" s="45">
        <f t="shared" si="462"/>
        <v>0</v>
      </c>
      <c r="AG273" s="45">
        <f t="shared" si="463"/>
        <v>0</v>
      </c>
      <c r="AH273" s="45">
        <f t="shared" si="464"/>
        <v>0</v>
      </c>
      <c r="AI273" s="45">
        <f t="shared" si="465"/>
        <v>0</v>
      </c>
      <c r="AJ273" s="45">
        <f t="shared" si="466"/>
        <v>0</v>
      </c>
      <c r="AK273" s="45">
        <f t="shared" si="467"/>
        <v>0</v>
      </c>
      <c r="AL273" s="45">
        <f t="shared" si="468"/>
        <v>0</v>
      </c>
      <c r="AM273" s="45">
        <f t="shared" si="469"/>
        <v>0</v>
      </c>
      <c r="AN273" s="45">
        <f t="shared" si="470"/>
        <v>0</v>
      </c>
      <c r="AO273" s="45">
        <f t="shared" si="471"/>
        <v>0</v>
      </c>
    </row>
    <row r="274" spans="1:41" ht="16.2" customHeight="1">
      <c r="A274" s="20"/>
      <c r="B274" s="21"/>
      <c r="C274" s="45">
        <f>SUMIF(Jan!$A:$A,TB!$A274,Jan!$H:$H)</f>
        <v>0</v>
      </c>
      <c r="D274" s="45">
        <f>SUMIF(Feb!$A:$A,TB!$A274,Feb!$H:$H)</f>
        <v>0</v>
      </c>
      <c r="E274" s="45">
        <f>SUMIF(Mar!$A:$A,TB!$A274,Mar!$H:$H)</f>
        <v>0</v>
      </c>
      <c r="F274" s="45">
        <f>SUMIF(Apr!$A:$A,TB!$A274,Apr!$H:$H)</f>
        <v>0</v>
      </c>
      <c r="G274" s="45">
        <f>SUMIF(May!$A:$A,TB!$A274,May!$H:$H)</f>
        <v>0</v>
      </c>
      <c r="H274" s="45">
        <f>SUMIF(Jun!$A:$A,TB!$A274,Jun!$H:$H)</f>
        <v>0</v>
      </c>
      <c r="I274" s="45">
        <f>SUMIF(Jul!$A:$A,TB!$A274,Jul!$H:$H)</f>
        <v>0</v>
      </c>
      <c r="J274" s="45">
        <f>SUMIF(Aug!$A:$A,TB!$A274,Aug!$H:$H)</f>
        <v>0</v>
      </c>
      <c r="K274" s="45">
        <f>SUMIF(Sep!$A:$A,TB!$A274,Sep!$H:$H)</f>
        <v>0</v>
      </c>
      <c r="L274" s="45">
        <f>SUMIF(Oct!$A:$A,TB!$A274,Oct!$H:$H)</f>
        <v>0</v>
      </c>
      <c r="M274" s="45">
        <f>SUMIF(Nov!$A:$A,TB!$A274,Nov!$H:$H)</f>
        <v>0</v>
      </c>
      <c r="N274" s="179">
        <f>SUMIF(Dec!$A:$A,TB!$A274,Dec!$H:$H)</f>
        <v>0</v>
      </c>
      <c r="O274" s="191"/>
      <c r="P274" s="191"/>
      <c r="Q274" s="184">
        <v>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D274" s="45">
        <f t="shared" si="460"/>
        <v>0</v>
      </c>
      <c r="AE274" s="45">
        <f t="shared" si="461"/>
        <v>0</v>
      </c>
      <c r="AF274" s="45">
        <f t="shared" si="462"/>
        <v>0</v>
      </c>
      <c r="AG274" s="45">
        <f t="shared" si="463"/>
        <v>0</v>
      </c>
      <c r="AH274" s="45">
        <f t="shared" si="464"/>
        <v>0</v>
      </c>
      <c r="AI274" s="45">
        <f t="shared" si="465"/>
        <v>0</v>
      </c>
      <c r="AJ274" s="45">
        <f t="shared" si="466"/>
        <v>0</v>
      </c>
      <c r="AK274" s="45">
        <f t="shared" si="467"/>
        <v>0</v>
      </c>
      <c r="AL274" s="45">
        <f t="shared" si="468"/>
        <v>0</v>
      </c>
      <c r="AM274" s="45">
        <f t="shared" si="469"/>
        <v>0</v>
      </c>
      <c r="AN274" s="45">
        <f t="shared" si="470"/>
        <v>0</v>
      </c>
      <c r="AO274" s="45">
        <f t="shared" si="471"/>
        <v>0</v>
      </c>
    </row>
    <row r="275" spans="1:41" ht="16.2" customHeight="1">
      <c r="A275" s="17" t="s">
        <v>257</v>
      </c>
      <c r="B275" s="18"/>
      <c r="C275" s="19">
        <f t="shared" ref="C275" si="472">ROUND(SUM(C272:C274),2)</f>
        <v>0</v>
      </c>
      <c r="D275" s="19">
        <f t="shared" ref="D275:N275" si="473">ROUND(SUM(D272:D274),2)</f>
        <v>0</v>
      </c>
      <c r="E275" s="19">
        <f t="shared" si="473"/>
        <v>0</v>
      </c>
      <c r="F275" s="19">
        <f t="shared" si="473"/>
        <v>0</v>
      </c>
      <c r="G275" s="19">
        <f t="shared" si="473"/>
        <v>0</v>
      </c>
      <c r="H275" s="19">
        <f t="shared" si="473"/>
        <v>0</v>
      </c>
      <c r="I275" s="19">
        <f t="shared" si="473"/>
        <v>0</v>
      </c>
      <c r="J275" s="19">
        <f t="shared" si="473"/>
        <v>0</v>
      </c>
      <c r="K275" s="19">
        <f t="shared" si="473"/>
        <v>0</v>
      </c>
      <c r="L275" s="19">
        <f t="shared" si="473"/>
        <v>0</v>
      </c>
      <c r="M275" s="19">
        <f t="shared" si="473"/>
        <v>0</v>
      </c>
      <c r="N275" s="178">
        <f t="shared" si="473"/>
        <v>0</v>
      </c>
      <c r="O275" s="191"/>
      <c r="P275" s="191"/>
      <c r="Q275" s="183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D275" s="19">
        <f t="shared" ref="AD275" si="474">ROUND(SUM(AD272:AD274),2)</f>
        <v>0</v>
      </c>
      <c r="AE275" s="19">
        <f t="shared" ref="AE275:AO275" si="475">ROUND(SUM(AE272:AE274),2)</f>
        <v>0</v>
      </c>
      <c r="AF275" s="19">
        <f t="shared" si="475"/>
        <v>0</v>
      </c>
      <c r="AG275" s="19">
        <f t="shared" si="475"/>
        <v>0</v>
      </c>
      <c r="AH275" s="19">
        <f t="shared" si="475"/>
        <v>0</v>
      </c>
      <c r="AI275" s="19">
        <f t="shared" si="475"/>
        <v>0</v>
      </c>
      <c r="AJ275" s="19">
        <f t="shared" si="475"/>
        <v>0</v>
      </c>
      <c r="AK275" s="19">
        <f t="shared" si="475"/>
        <v>0</v>
      </c>
      <c r="AL275" s="19">
        <f t="shared" si="475"/>
        <v>0</v>
      </c>
      <c r="AM275" s="19">
        <f t="shared" si="475"/>
        <v>0</v>
      </c>
      <c r="AN275" s="19">
        <f t="shared" si="475"/>
        <v>0</v>
      </c>
      <c r="AO275" s="219">
        <f t="shared" si="475"/>
        <v>0</v>
      </c>
    </row>
    <row r="276" spans="1:41" ht="16.2" customHeight="1">
      <c r="A276" s="13"/>
      <c r="B276" s="14"/>
      <c r="C276" s="45">
        <f>SUMIF(Jan!$A:$A,TB!$A276,Jan!$H:$H)</f>
        <v>0</v>
      </c>
      <c r="D276" s="45">
        <f>SUMIF(Feb!$A:$A,TB!$A276,Feb!$H:$H)</f>
        <v>0</v>
      </c>
      <c r="E276" s="45">
        <f>SUMIF(Mar!$A:$A,TB!$A276,Mar!$H:$H)</f>
        <v>0</v>
      </c>
      <c r="F276" s="45">
        <f>SUMIF(Apr!$A:$A,TB!$A276,Apr!$H:$H)</f>
        <v>0</v>
      </c>
      <c r="G276" s="45">
        <f>SUMIF(May!$A:$A,TB!$A276,May!$H:$H)</f>
        <v>0</v>
      </c>
      <c r="H276" s="45">
        <f>SUMIF(Jun!$A:$A,TB!$A276,Jun!$H:$H)</f>
        <v>0</v>
      </c>
      <c r="I276" s="45">
        <f>SUMIF(Jul!$A:$A,TB!$A276,Jul!$H:$H)</f>
        <v>0</v>
      </c>
      <c r="J276" s="45">
        <f>SUMIF(Aug!$A:$A,TB!$A276,Aug!$H:$H)</f>
        <v>0</v>
      </c>
      <c r="K276" s="45">
        <f>SUMIF(Sep!$A:$A,TB!$A276,Sep!$H:$H)</f>
        <v>0</v>
      </c>
      <c r="L276" s="45">
        <f>SUMIF(Oct!$A:$A,TB!$A276,Oct!$H:$H)</f>
        <v>0</v>
      </c>
      <c r="M276" s="45">
        <f>SUMIF(Nov!$A:$A,TB!$A276,Nov!$H:$H)</f>
        <v>0</v>
      </c>
      <c r="N276" s="179">
        <f>SUMIF(Dec!$A:$A,TB!$A276,Dec!$H:$H)</f>
        <v>0</v>
      </c>
      <c r="O276" s="191"/>
      <c r="P276" s="191"/>
      <c r="Q276" s="184">
        <v>0</v>
      </c>
      <c r="R276" s="45">
        <v>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0</v>
      </c>
      <c r="AB276" s="45">
        <v>0</v>
      </c>
      <c r="AD276" s="45">
        <f t="shared" ref="AD276:AD306" si="476">ROUND(C276*AD$2,2)</f>
        <v>0</v>
      </c>
      <c r="AE276" s="45">
        <f t="shared" ref="AE276:AE306" si="477">ROUND(D276*AE$2,2)</f>
        <v>0</v>
      </c>
      <c r="AF276" s="45">
        <f t="shared" ref="AF276:AF306" si="478">ROUND(E276*AF$2,2)</f>
        <v>0</v>
      </c>
      <c r="AG276" s="45">
        <f t="shared" ref="AG276:AG306" si="479">ROUND(F276*AG$2,2)</f>
        <v>0</v>
      </c>
      <c r="AH276" s="45">
        <f t="shared" ref="AH276:AH306" si="480">ROUND(G276*AH$2,2)</f>
        <v>0</v>
      </c>
      <c r="AI276" s="45">
        <f t="shared" ref="AI276:AI306" si="481">ROUND(H276*AI$2,2)</f>
        <v>0</v>
      </c>
      <c r="AJ276" s="45">
        <f t="shared" ref="AJ276:AJ306" si="482">ROUND(I276*AJ$2,2)</f>
        <v>0</v>
      </c>
      <c r="AK276" s="45">
        <f t="shared" ref="AK276:AK306" si="483">ROUND(J276*AK$2,2)</f>
        <v>0</v>
      </c>
      <c r="AL276" s="45">
        <f t="shared" ref="AL276:AL306" si="484">ROUND(K276*AL$2,2)</f>
        <v>0</v>
      </c>
      <c r="AM276" s="45">
        <f t="shared" ref="AM276:AM306" si="485">ROUND(L276*AM$2,2)</f>
        <v>0</v>
      </c>
      <c r="AN276" s="45">
        <f t="shared" ref="AN276:AN306" si="486">ROUND(M276*AN$2,2)</f>
        <v>0</v>
      </c>
      <c r="AO276" s="45">
        <f t="shared" ref="AO276:AO306" si="487">ROUND(N276*AO$2,2)</f>
        <v>0</v>
      </c>
    </row>
    <row r="277" spans="1:41" ht="16.2" customHeight="1">
      <c r="A277" s="13" t="s">
        <v>258</v>
      </c>
      <c r="B277" s="14" t="s">
        <v>190</v>
      </c>
      <c r="C277" s="45">
        <f>SUMIF(Jan!$A:$A,TB!$A277,Jan!$H:$H)</f>
        <v>0</v>
      </c>
      <c r="D277" s="45">
        <f>SUMIF(Feb!$A:$A,TB!$A277,Feb!$H:$H)</f>
        <v>0</v>
      </c>
      <c r="E277" s="45">
        <f>SUMIF(Mar!$A:$A,TB!$A277,Mar!$H:$H)</f>
        <v>0</v>
      </c>
      <c r="F277" s="45">
        <f>SUMIF(Apr!$A:$A,TB!$A277,Apr!$H:$H)</f>
        <v>0</v>
      </c>
      <c r="G277" s="45">
        <f>SUMIF(May!$A:$A,TB!$A277,May!$H:$H)</f>
        <v>0</v>
      </c>
      <c r="H277" s="45">
        <f>SUMIF(Jun!$A:$A,TB!$A277,Jun!$H:$H)</f>
        <v>0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179">
        <f>SUMIF(Dec!$A:$A,TB!$A277,Dec!$H:$H)</f>
        <v>0</v>
      </c>
      <c r="O277" s="191"/>
      <c r="P277" s="191"/>
      <c r="Q277" s="184">
        <v>0</v>
      </c>
      <c r="R277" s="45">
        <v>0</v>
      </c>
      <c r="S277" s="45">
        <v>0</v>
      </c>
      <c r="T277" s="45">
        <v>0</v>
      </c>
      <c r="U277" s="45">
        <v>0</v>
      </c>
      <c r="V277" s="45">
        <v>0</v>
      </c>
      <c r="W277" s="45">
        <v>0</v>
      </c>
      <c r="X277" s="45">
        <v>0</v>
      </c>
      <c r="Y277" s="45">
        <v>0</v>
      </c>
      <c r="Z277" s="45">
        <v>0</v>
      </c>
      <c r="AA277" s="45">
        <v>0</v>
      </c>
      <c r="AB277" s="45">
        <v>0</v>
      </c>
      <c r="AD277" s="45">
        <f t="shared" si="476"/>
        <v>0</v>
      </c>
      <c r="AE277" s="45">
        <f t="shared" si="477"/>
        <v>0</v>
      </c>
      <c r="AF277" s="45">
        <f t="shared" si="478"/>
        <v>0</v>
      </c>
      <c r="AG277" s="45">
        <f t="shared" si="479"/>
        <v>0</v>
      </c>
      <c r="AH277" s="45">
        <f t="shared" si="480"/>
        <v>0</v>
      </c>
      <c r="AI277" s="45">
        <f t="shared" si="481"/>
        <v>0</v>
      </c>
      <c r="AJ277" s="45">
        <f t="shared" si="482"/>
        <v>0</v>
      </c>
      <c r="AK277" s="45">
        <f t="shared" si="483"/>
        <v>0</v>
      </c>
      <c r="AL277" s="45">
        <f t="shared" si="484"/>
        <v>0</v>
      </c>
      <c r="AM277" s="45">
        <f t="shared" si="485"/>
        <v>0</v>
      </c>
      <c r="AN277" s="45">
        <f t="shared" si="486"/>
        <v>0</v>
      </c>
      <c r="AO277" s="45">
        <f t="shared" si="487"/>
        <v>0</v>
      </c>
    </row>
    <row r="278" spans="1:41" ht="16.2" customHeight="1">
      <c r="A278" s="13" t="s">
        <v>259</v>
      </c>
      <c r="B278" s="14" t="s">
        <v>191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>
        <f>SUMIF(Jun!$A:$A,TB!$A278,Jun!$H:$H)</f>
        <v>0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179">
        <f>SUMIF(Dec!$A:$A,TB!$A278,Dec!$H:$H)</f>
        <v>0</v>
      </c>
      <c r="O278" s="191"/>
      <c r="P278" s="191"/>
      <c r="Q278" s="184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476"/>
        <v>0</v>
      </c>
      <c r="AE278" s="45">
        <f t="shared" si="477"/>
        <v>0</v>
      </c>
      <c r="AF278" s="45">
        <f t="shared" si="478"/>
        <v>0</v>
      </c>
      <c r="AG278" s="45">
        <f t="shared" si="479"/>
        <v>0</v>
      </c>
      <c r="AH278" s="45">
        <f t="shared" si="480"/>
        <v>0</v>
      </c>
      <c r="AI278" s="45">
        <f t="shared" si="481"/>
        <v>0</v>
      </c>
      <c r="AJ278" s="45">
        <f t="shared" si="482"/>
        <v>0</v>
      </c>
      <c r="AK278" s="45">
        <f t="shared" si="483"/>
        <v>0</v>
      </c>
      <c r="AL278" s="45">
        <f t="shared" si="484"/>
        <v>0</v>
      </c>
      <c r="AM278" s="45">
        <f t="shared" si="485"/>
        <v>0</v>
      </c>
      <c r="AN278" s="45">
        <f t="shared" si="486"/>
        <v>0</v>
      </c>
      <c r="AO278" s="45">
        <f t="shared" si="487"/>
        <v>0</v>
      </c>
    </row>
    <row r="279" spans="1:41" ht="16.2" customHeight="1">
      <c r="A279" s="13" t="s">
        <v>260</v>
      </c>
      <c r="B279" s="14" t="s">
        <v>192</v>
      </c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>
        <f>SUMIF(Jun!$A:$A,TB!$A279,Jun!$H:$H)</f>
        <v>0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179">
        <f>SUMIF(Dec!$A:$A,TB!$A279,Dec!$H:$H)</f>
        <v>0</v>
      </c>
      <c r="O279" s="191"/>
      <c r="P279" s="191"/>
      <c r="Q279" s="184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476"/>
        <v>0</v>
      </c>
      <c r="AE279" s="45">
        <f t="shared" si="477"/>
        <v>0</v>
      </c>
      <c r="AF279" s="45">
        <f t="shared" si="478"/>
        <v>0</v>
      </c>
      <c r="AG279" s="45">
        <f t="shared" si="479"/>
        <v>0</v>
      </c>
      <c r="AH279" s="45">
        <f t="shared" si="480"/>
        <v>0</v>
      </c>
      <c r="AI279" s="45">
        <f t="shared" si="481"/>
        <v>0</v>
      </c>
      <c r="AJ279" s="45">
        <f t="shared" si="482"/>
        <v>0</v>
      </c>
      <c r="AK279" s="45">
        <f t="shared" si="483"/>
        <v>0</v>
      </c>
      <c r="AL279" s="45">
        <f t="shared" si="484"/>
        <v>0</v>
      </c>
      <c r="AM279" s="45">
        <f t="shared" si="485"/>
        <v>0</v>
      </c>
      <c r="AN279" s="45">
        <f t="shared" si="486"/>
        <v>0</v>
      </c>
      <c r="AO279" s="45">
        <f t="shared" si="487"/>
        <v>0</v>
      </c>
    </row>
    <row r="280" spans="1:41" ht="16.2" customHeight="1">
      <c r="A280" s="13" t="s">
        <v>261</v>
      </c>
      <c r="B280" s="14" t="s">
        <v>193</v>
      </c>
      <c r="C280" s="45">
        <f>SUMIF(Jan!$A:$A,TB!$A280,Jan!$H:$H)</f>
        <v>0</v>
      </c>
      <c r="D280" s="45">
        <f>SUMIF(Feb!$A:$A,TB!$A280,Feb!$H:$H)</f>
        <v>0</v>
      </c>
      <c r="E280" s="45">
        <f>SUMIF(Mar!$A:$A,TB!$A280,Mar!$H:$H)</f>
        <v>0</v>
      </c>
      <c r="F280" s="45">
        <f>SUMIF(Apr!$A:$A,TB!$A280,Apr!$H:$H)</f>
        <v>0</v>
      </c>
      <c r="G280" s="45">
        <f>SUMIF(May!$A:$A,TB!$A280,May!$H:$H)</f>
        <v>0</v>
      </c>
      <c r="H280" s="45">
        <f>SUMIF(Jun!$A:$A,TB!$A280,Jun!$H:$H)</f>
        <v>0</v>
      </c>
      <c r="I280" s="45">
        <f>SUMIF(Jul!$A:$A,TB!$A280,Jul!$H:$H)</f>
        <v>0</v>
      </c>
      <c r="J280" s="45">
        <f>SUMIF(Aug!$A:$A,TB!$A280,Aug!$H:$H)</f>
        <v>0</v>
      </c>
      <c r="K280" s="45">
        <f>SUMIF(Sep!$A:$A,TB!$A280,Sep!$H:$H)</f>
        <v>0</v>
      </c>
      <c r="L280" s="45">
        <f>SUMIF(Oct!$A:$A,TB!$A280,Oct!$H:$H)</f>
        <v>0</v>
      </c>
      <c r="M280" s="45">
        <f>SUMIF(Nov!$A:$A,TB!$A280,Nov!$H:$H)</f>
        <v>0</v>
      </c>
      <c r="N280" s="179">
        <f>SUMIF(Dec!$A:$A,TB!$A280,Dec!$H:$H)</f>
        <v>0</v>
      </c>
      <c r="O280" s="191"/>
      <c r="P280" s="191"/>
      <c r="Q280" s="184">
        <v>0</v>
      </c>
      <c r="R280" s="45">
        <v>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0</v>
      </c>
      <c r="AB280" s="45">
        <v>0</v>
      </c>
      <c r="AD280" s="45">
        <f t="shared" si="476"/>
        <v>0</v>
      </c>
      <c r="AE280" s="45">
        <f t="shared" si="477"/>
        <v>0</v>
      </c>
      <c r="AF280" s="45">
        <f t="shared" si="478"/>
        <v>0</v>
      </c>
      <c r="AG280" s="45">
        <f t="shared" si="479"/>
        <v>0</v>
      </c>
      <c r="AH280" s="45">
        <f t="shared" si="480"/>
        <v>0</v>
      </c>
      <c r="AI280" s="45">
        <f t="shared" si="481"/>
        <v>0</v>
      </c>
      <c r="AJ280" s="45">
        <f t="shared" si="482"/>
        <v>0</v>
      </c>
      <c r="AK280" s="45">
        <f t="shared" si="483"/>
        <v>0</v>
      </c>
      <c r="AL280" s="45">
        <f t="shared" si="484"/>
        <v>0</v>
      </c>
      <c r="AM280" s="45">
        <f t="shared" si="485"/>
        <v>0</v>
      </c>
      <c r="AN280" s="45">
        <f t="shared" si="486"/>
        <v>0</v>
      </c>
      <c r="AO280" s="45">
        <f t="shared" si="487"/>
        <v>0</v>
      </c>
    </row>
    <row r="281" spans="1:41" ht="16.2" customHeight="1">
      <c r="A281" s="13" t="s">
        <v>262</v>
      </c>
      <c r="B281" s="14" t="s">
        <v>194</v>
      </c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>
        <f>SUMIF(Jun!$A:$A,TB!$A281,Jun!$H:$H)</f>
        <v>0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179">
        <f>SUMIF(Dec!$A:$A,TB!$A281,Dec!$H:$H)</f>
        <v>0</v>
      </c>
      <c r="O281" s="191"/>
      <c r="P281" s="191"/>
      <c r="Q281" s="184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si="476"/>
        <v>0</v>
      </c>
      <c r="AE281" s="45">
        <f t="shared" si="477"/>
        <v>0</v>
      </c>
      <c r="AF281" s="45">
        <f t="shared" si="478"/>
        <v>0</v>
      </c>
      <c r="AG281" s="45">
        <f t="shared" si="479"/>
        <v>0</v>
      </c>
      <c r="AH281" s="45">
        <f t="shared" si="480"/>
        <v>0</v>
      </c>
      <c r="AI281" s="45">
        <f t="shared" si="481"/>
        <v>0</v>
      </c>
      <c r="AJ281" s="45">
        <f t="shared" si="482"/>
        <v>0</v>
      </c>
      <c r="AK281" s="45">
        <f t="shared" si="483"/>
        <v>0</v>
      </c>
      <c r="AL281" s="45">
        <f t="shared" si="484"/>
        <v>0</v>
      </c>
      <c r="AM281" s="45">
        <f t="shared" si="485"/>
        <v>0</v>
      </c>
      <c r="AN281" s="45">
        <f t="shared" si="486"/>
        <v>0</v>
      </c>
      <c r="AO281" s="45">
        <f t="shared" si="487"/>
        <v>0</v>
      </c>
    </row>
    <row r="282" spans="1:41" ht="16.2" customHeight="1">
      <c r="A282" s="13" t="s">
        <v>263</v>
      </c>
      <c r="B282" s="14" t="s">
        <v>195</v>
      </c>
      <c r="C282" s="45">
        <f>SUMIF(Jan!$A:$A,TB!$A282,Jan!$H:$H)</f>
        <v>0</v>
      </c>
      <c r="D282" s="45">
        <f>SUMIF(Feb!$A:$A,TB!$A282,Feb!$H:$H)</f>
        <v>0</v>
      </c>
      <c r="E282" s="45">
        <f>SUMIF(Mar!$A:$A,TB!$A282,Mar!$H:$H)</f>
        <v>0</v>
      </c>
      <c r="F282" s="45">
        <f>SUMIF(Apr!$A:$A,TB!$A282,Apr!$H:$H)</f>
        <v>0</v>
      </c>
      <c r="G282" s="45">
        <f>SUMIF(May!$A:$A,TB!$A282,May!$H:$H)</f>
        <v>0</v>
      </c>
      <c r="H282" s="45">
        <f>SUMIF(Jun!$A:$A,TB!$A282,Jun!$H:$H)</f>
        <v>0</v>
      </c>
      <c r="I282" s="45">
        <f>SUMIF(Jul!$A:$A,TB!$A282,Jul!$H:$H)</f>
        <v>0</v>
      </c>
      <c r="J282" s="45">
        <f>SUMIF(Aug!$A:$A,TB!$A282,Aug!$H:$H)</f>
        <v>0</v>
      </c>
      <c r="K282" s="45">
        <f>SUMIF(Sep!$A:$A,TB!$A282,Sep!$H:$H)</f>
        <v>0</v>
      </c>
      <c r="L282" s="45">
        <f>SUMIF(Oct!$A:$A,TB!$A282,Oct!$H:$H)</f>
        <v>0</v>
      </c>
      <c r="M282" s="45">
        <f>SUMIF(Nov!$A:$A,TB!$A282,Nov!$H:$H)</f>
        <v>0</v>
      </c>
      <c r="N282" s="179">
        <f>SUMIF(Dec!$A:$A,TB!$A282,Dec!$H:$H)</f>
        <v>0</v>
      </c>
      <c r="O282" s="191"/>
      <c r="P282" s="191"/>
      <c r="Q282" s="184">
        <v>0</v>
      </c>
      <c r="R282" s="45">
        <v>0</v>
      </c>
      <c r="S282" s="45">
        <v>0</v>
      </c>
      <c r="T282" s="45">
        <v>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D282" s="45">
        <f t="shared" si="476"/>
        <v>0</v>
      </c>
      <c r="AE282" s="45">
        <f t="shared" si="477"/>
        <v>0</v>
      </c>
      <c r="AF282" s="45">
        <f t="shared" si="478"/>
        <v>0</v>
      </c>
      <c r="AG282" s="45">
        <f t="shared" si="479"/>
        <v>0</v>
      </c>
      <c r="AH282" s="45">
        <f t="shared" si="480"/>
        <v>0</v>
      </c>
      <c r="AI282" s="45">
        <f t="shared" si="481"/>
        <v>0</v>
      </c>
      <c r="AJ282" s="45">
        <f t="shared" si="482"/>
        <v>0</v>
      </c>
      <c r="AK282" s="45">
        <f t="shared" si="483"/>
        <v>0</v>
      </c>
      <c r="AL282" s="45">
        <f t="shared" si="484"/>
        <v>0</v>
      </c>
      <c r="AM282" s="45">
        <f t="shared" si="485"/>
        <v>0</v>
      </c>
      <c r="AN282" s="45">
        <f t="shared" si="486"/>
        <v>0</v>
      </c>
      <c r="AO282" s="45">
        <f t="shared" si="487"/>
        <v>0</v>
      </c>
    </row>
    <row r="283" spans="1:41" ht="16.2" customHeight="1">
      <c r="A283" s="13" t="s">
        <v>264</v>
      </c>
      <c r="B283" s="14" t="s">
        <v>196</v>
      </c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>
        <f>SUMIF(Jun!$A:$A,TB!$A283,Jun!$H:$H)</f>
        <v>0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179">
        <f>SUMIF(Dec!$A:$A,TB!$A283,Dec!$H:$H)</f>
        <v>0</v>
      </c>
      <c r="O283" s="191"/>
      <c r="P283" s="191"/>
      <c r="Q283" s="184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476"/>
        <v>0</v>
      </c>
      <c r="AE283" s="45">
        <f t="shared" si="477"/>
        <v>0</v>
      </c>
      <c r="AF283" s="45">
        <f t="shared" si="478"/>
        <v>0</v>
      </c>
      <c r="AG283" s="45">
        <f t="shared" si="479"/>
        <v>0</v>
      </c>
      <c r="AH283" s="45">
        <f t="shared" si="480"/>
        <v>0</v>
      </c>
      <c r="AI283" s="45">
        <f t="shared" si="481"/>
        <v>0</v>
      </c>
      <c r="AJ283" s="45">
        <f t="shared" si="482"/>
        <v>0</v>
      </c>
      <c r="AK283" s="45">
        <f t="shared" si="483"/>
        <v>0</v>
      </c>
      <c r="AL283" s="45">
        <f t="shared" si="484"/>
        <v>0</v>
      </c>
      <c r="AM283" s="45">
        <f t="shared" si="485"/>
        <v>0</v>
      </c>
      <c r="AN283" s="45">
        <f t="shared" si="486"/>
        <v>0</v>
      </c>
      <c r="AO283" s="45">
        <f t="shared" si="487"/>
        <v>0</v>
      </c>
    </row>
    <row r="284" spans="1:41" ht="16.2" customHeight="1">
      <c r="A284" s="13" t="s">
        <v>265</v>
      </c>
      <c r="B284" s="14" t="s">
        <v>197</v>
      </c>
      <c r="C284" s="45">
        <f>SUMIF(Jan!$A:$A,TB!$A284,Jan!$H:$H)</f>
        <v>0</v>
      </c>
      <c r="D284" s="45">
        <f>SUMIF(Feb!$A:$A,TB!$A284,Feb!$H:$H)</f>
        <v>0</v>
      </c>
      <c r="E284" s="45">
        <f>SUMIF(Mar!$A:$A,TB!$A284,Mar!$H:$H)</f>
        <v>0</v>
      </c>
      <c r="F284" s="45">
        <f>SUMIF(Apr!$A:$A,TB!$A284,Apr!$H:$H)</f>
        <v>0</v>
      </c>
      <c r="G284" s="45">
        <f>SUMIF(May!$A:$A,TB!$A284,May!$H:$H)</f>
        <v>0</v>
      </c>
      <c r="H284" s="45">
        <f>SUMIF(Jun!$A:$A,TB!$A284,Jun!$H:$H)</f>
        <v>0</v>
      </c>
      <c r="I284" s="45">
        <f>SUMIF(Jul!$A:$A,TB!$A284,Jul!$H:$H)</f>
        <v>0</v>
      </c>
      <c r="J284" s="45">
        <f>SUMIF(Aug!$A:$A,TB!$A284,Aug!$H:$H)</f>
        <v>0</v>
      </c>
      <c r="K284" s="45">
        <f>SUMIF(Sep!$A:$A,TB!$A284,Sep!$H:$H)</f>
        <v>0</v>
      </c>
      <c r="L284" s="45">
        <f>SUMIF(Oct!$A:$A,TB!$A284,Oct!$H:$H)</f>
        <v>0</v>
      </c>
      <c r="M284" s="45">
        <f>SUMIF(Nov!$A:$A,TB!$A284,Nov!$H:$H)</f>
        <v>0</v>
      </c>
      <c r="N284" s="179">
        <f>SUMIF(Dec!$A:$A,TB!$A284,Dec!$H:$H)</f>
        <v>0</v>
      </c>
      <c r="O284" s="191"/>
      <c r="P284" s="191"/>
      <c r="Q284" s="184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D284" s="45">
        <f t="shared" si="476"/>
        <v>0</v>
      </c>
      <c r="AE284" s="45">
        <f t="shared" si="477"/>
        <v>0</v>
      </c>
      <c r="AF284" s="45">
        <f t="shared" si="478"/>
        <v>0</v>
      </c>
      <c r="AG284" s="45">
        <f t="shared" si="479"/>
        <v>0</v>
      </c>
      <c r="AH284" s="45">
        <f t="shared" si="480"/>
        <v>0</v>
      </c>
      <c r="AI284" s="45">
        <f t="shared" si="481"/>
        <v>0</v>
      </c>
      <c r="AJ284" s="45">
        <f t="shared" si="482"/>
        <v>0</v>
      </c>
      <c r="AK284" s="45">
        <f t="shared" si="483"/>
        <v>0</v>
      </c>
      <c r="AL284" s="45">
        <f t="shared" si="484"/>
        <v>0</v>
      </c>
      <c r="AM284" s="45">
        <f t="shared" si="485"/>
        <v>0</v>
      </c>
      <c r="AN284" s="45">
        <f t="shared" si="486"/>
        <v>0</v>
      </c>
      <c r="AO284" s="45">
        <f t="shared" si="487"/>
        <v>0</v>
      </c>
    </row>
    <row r="285" spans="1:41" ht="16.2" customHeight="1">
      <c r="A285" s="13" t="s">
        <v>266</v>
      </c>
      <c r="B285" s="14" t="s">
        <v>198</v>
      </c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>
        <f>SUMIF(Jun!$A:$A,TB!$A285,Jun!$H:$H)</f>
        <v>0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179">
        <f>SUMIF(Dec!$A:$A,TB!$A285,Dec!$H:$H)</f>
        <v>0</v>
      </c>
      <c r="O285" s="191"/>
      <c r="P285" s="191"/>
      <c r="Q285" s="184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si="476"/>
        <v>0</v>
      </c>
      <c r="AE285" s="45">
        <f t="shared" si="477"/>
        <v>0</v>
      </c>
      <c r="AF285" s="45">
        <f t="shared" si="478"/>
        <v>0</v>
      </c>
      <c r="AG285" s="45">
        <f t="shared" si="479"/>
        <v>0</v>
      </c>
      <c r="AH285" s="45">
        <f t="shared" si="480"/>
        <v>0</v>
      </c>
      <c r="AI285" s="45">
        <f t="shared" si="481"/>
        <v>0</v>
      </c>
      <c r="AJ285" s="45">
        <f t="shared" si="482"/>
        <v>0</v>
      </c>
      <c r="AK285" s="45">
        <f t="shared" si="483"/>
        <v>0</v>
      </c>
      <c r="AL285" s="45">
        <f t="shared" si="484"/>
        <v>0</v>
      </c>
      <c r="AM285" s="45">
        <f t="shared" si="485"/>
        <v>0</v>
      </c>
      <c r="AN285" s="45">
        <f t="shared" si="486"/>
        <v>0</v>
      </c>
      <c r="AO285" s="45">
        <f t="shared" si="487"/>
        <v>0</v>
      </c>
    </row>
    <row r="286" spans="1:41" ht="16.2" customHeight="1">
      <c r="A286" s="13" t="s">
        <v>267</v>
      </c>
      <c r="B286" s="14" t="s">
        <v>199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>
        <f>SUMIF(Jun!$A:$A,TB!$A286,Jun!$H:$H)</f>
        <v>0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179">
        <f>SUMIF(Dec!$A:$A,TB!$A286,Dec!$H:$H)</f>
        <v>0</v>
      </c>
      <c r="O286" s="191"/>
      <c r="P286" s="191"/>
      <c r="Q286" s="184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476"/>
        <v>0</v>
      </c>
      <c r="AE286" s="45">
        <f t="shared" si="477"/>
        <v>0</v>
      </c>
      <c r="AF286" s="45">
        <f t="shared" si="478"/>
        <v>0</v>
      </c>
      <c r="AG286" s="45">
        <f t="shared" si="479"/>
        <v>0</v>
      </c>
      <c r="AH286" s="45">
        <f t="shared" si="480"/>
        <v>0</v>
      </c>
      <c r="AI286" s="45">
        <f t="shared" si="481"/>
        <v>0</v>
      </c>
      <c r="AJ286" s="45">
        <f t="shared" si="482"/>
        <v>0</v>
      </c>
      <c r="AK286" s="45">
        <f t="shared" si="483"/>
        <v>0</v>
      </c>
      <c r="AL286" s="45">
        <f t="shared" si="484"/>
        <v>0</v>
      </c>
      <c r="AM286" s="45">
        <f t="shared" si="485"/>
        <v>0</v>
      </c>
      <c r="AN286" s="45">
        <f t="shared" si="486"/>
        <v>0</v>
      </c>
      <c r="AO286" s="45">
        <f t="shared" si="487"/>
        <v>0</v>
      </c>
    </row>
    <row r="287" spans="1:41" ht="16.2" customHeight="1">
      <c r="A287" s="13" t="s">
        <v>268</v>
      </c>
      <c r="B287" s="14" t="s">
        <v>200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>
        <f>SUMIF(Jun!$A:$A,TB!$A287,Jun!$H:$H)</f>
        <v>0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179">
        <f>SUMIF(Dec!$A:$A,TB!$A287,Dec!$H:$H)</f>
        <v>0</v>
      </c>
      <c r="O287" s="191"/>
      <c r="P287" s="191"/>
      <c r="Q287" s="184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476"/>
        <v>0</v>
      </c>
      <c r="AE287" s="45">
        <f t="shared" si="477"/>
        <v>0</v>
      </c>
      <c r="AF287" s="45">
        <f t="shared" si="478"/>
        <v>0</v>
      </c>
      <c r="AG287" s="45">
        <f t="shared" si="479"/>
        <v>0</v>
      </c>
      <c r="AH287" s="45">
        <f t="shared" si="480"/>
        <v>0</v>
      </c>
      <c r="AI287" s="45">
        <f t="shared" si="481"/>
        <v>0</v>
      </c>
      <c r="AJ287" s="45">
        <f t="shared" si="482"/>
        <v>0</v>
      </c>
      <c r="AK287" s="45">
        <f t="shared" si="483"/>
        <v>0</v>
      </c>
      <c r="AL287" s="45">
        <f t="shared" si="484"/>
        <v>0</v>
      </c>
      <c r="AM287" s="45">
        <f t="shared" si="485"/>
        <v>0</v>
      </c>
      <c r="AN287" s="45">
        <f t="shared" si="486"/>
        <v>0</v>
      </c>
      <c r="AO287" s="45">
        <f t="shared" si="487"/>
        <v>0</v>
      </c>
    </row>
    <row r="288" spans="1:41" ht="16.2" customHeight="1">
      <c r="A288" s="13" t="s">
        <v>269</v>
      </c>
      <c r="B288" s="14" t="s">
        <v>201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>
        <f>SUMIF(Jun!$A:$A,TB!$A288,Jun!$H:$H)</f>
        <v>0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179">
        <f>SUMIF(Dec!$A:$A,TB!$A288,Dec!$H:$H)</f>
        <v>0</v>
      </c>
      <c r="O288" s="191"/>
      <c r="P288" s="191"/>
      <c r="Q288" s="184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476"/>
        <v>0</v>
      </c>
      <c r="AE288" s="45">
        <f t="shared" si="477"/>
        <v>0</v>
      </c>
      <c r="AF288" s="45">
        <f t="shared" si="478"/>
        <v>0</v>
      </c>
      <c r="AG288" s="45">
        <f t="shared" si="479"/>
        <v>0</v>
      </c>
      <c r="AH288" s="45">
        <f t="shared" si="480"/>
        <v>0</v>
      </c>
      <c r="AI288" s="45">
        <f t="shared" si="481"/>
        <v>0</v>
      </c>
      <c r="AJ288" s="45">
        <f t="shared" si="482"/>
        <v>0</v>
      </c>
      <c r="AK288" s="45">
        <f t="shared" si="483"/>
        <v>0</v>
      </c>
      <c r="AL288" s="45">
        <f t="shared" si="484"/>
        <v>0</v>
      </c>
      <c r="AM288" s="45">
        <f t="shared" si="485"/>
        <v>0</v>
      </c>
      <c r="AN288" s="45">
        <f t="shared" si="486"/>
        <v>0</v>
      </c>
      <c r="AO288" s="45">
        <f t="shared" si="487"/>
        <v>0</v>
      </c>
    </row>
    <row r="289" spans="1:41" ht="16.2" customHeight="1">
      <c r="A289" s="13" t="s">
        <v>270</v>
      </c>
      <c r="B289" s="14" t="s">
        <v>202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>
        <f>SUMIF(Jun!$A:$A,TB!$A289,Jun!$H:$H)</f>
        <v>0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179">
        <f>SUMIF(Dec!$A:$A,TB!$A289,Dec!$H:$H)</f>
        <v>0</v>
      </c>
      <c r="O289" s="191"/>
      <c r="P289" s="191"/>
      <c r="Q289" s="184">
        <v>0</v>
      </c>
      <c r="R289" s="45">
        <v>0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476"/>
        <v>0</v>
      </c>
      <c r="AE289" s="45">
        <f t="shared" si="477"/>
        <v>0</v>
      </c>
      <c r="AF289" s="45">
        <f t="shared" si="478"/>
        <v>0</v>
      </c>
      <c r="AG289" s="45">
        <f t="shared" si="479"/>
        <v>0</v>
      </c>
      <c r="AH289" s="45">
        <f t="shared" si="480"/>
        <v>0</v>
      </c>
      <c r="AI289" s="45">
        <f t="shared" si="481"/>
        <v>0</v>
      </c>
      <c r="AJ289" s="45">
        <f t="shared" si="482"/>
        <v>0</v>
      </c>
      <c r="AK289" s="45">
        <f t="shared" si="483"/>
        <v>0</v>
      </c>
      <c r="AL289" s="45">
        <f t="shared" si="484"/>
        <v>0</v>
      </c>
      <c r="AM289" s="45">
        <f t="shared" si="485"/>
        <v>0</v>
      </c>
      <c r="AN289" s="45">
        <f t="shared" si="486"/>
        <v>0</v>
      </c>
      <c r="AO289" s="45">
        <f t="shared" si="487"/>
        <v>0</v>
      </c>
    </row>
    <row r="290" spans="1:41" ht="16.2" customHeight="1">
      <c r="A290" s="13" t="s">
        <v>271</v>
      </c>
      <c r="B290" s="14" t="s">
        <v>203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>
        <f>SUMIF(Jun!$A:$A,TB!$A290,Jun!$H:$H)</f>
        <v>0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179">
        <f>SUMIF(Dec!$A:$A,TB!$A290,Dec!$H:$H)</f>
        <v>0</v>
      </c>
      <c r="O290" s="191"/>
      <c r="P290" s="191"/>
      <c r="Q290" s="184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476"/>
        <v>0</v>
      </c>
      <c r="AE290" s="45">
        <f t="shared" si="477"/>
        <v>0</v>
      </c>
      <c r="AF290" s="45">
        <f t="shared" si="478"/>
        <v>0</v>
      </c>
      <c r="AG290" s="45">
        <f t="shared" si="479"/>
        <v>0</v>
      </c>
      <c r="AH290" s="45">
        <f t="shared" si="480"/>
        <v>0</v>
      </c>
      <c r="AI290" s="45">
        <f t="shared" si="481"/>
        <v>0</v>
      </c>
      <c r="AJ290" s="45">
        <f t="shared" si="482"/>
        <v>0</v>
      </c>
      <c r="AK290" s="45">
        <f t="shared" si="483"/>
        <v>0</v>
      </c>
      <c r="AL290" s="45">
        <f t="shared" si="484"/>
        <v>0</v>
      </c>
      <c r="AM290" s="45">
        <f t="shared" si="485"/>
        <v>0</v>
      </c>
      <c r="AN290" s="45">
        <f t="shared" si="486"/>
        <v>0</v>
      </c>
      <c r="AO290" s="45">
        <f t="shared" si="487"/>
        <v>0</v>
      </c>
    </row>
    <row r="291" spans="1:41" ht="16.2" customHeight="1">
      <c r="A291" s="13" t="s">
        <v>272</v>
      </c>
      <c r="B291" s="14" t="s">
        <v>204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>
        <f>SUMIF(Jun!$A:$A,TB!$A291,Jun!$H:$H)</f>
        <v>0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179">
        <f>SUMIF(Dec!$A:$A,TB!$A291,Dec!$H:$H)</f>
        <v>0</v>
      </c>
      <c r="O291" s="191"/>
      <c r="P291" s="191"/>
      <c r="Q291" s="184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476"/>
        <v>0</v>
      </c>
      <c r="AE291" s="45">
        <f t="shared" si="477"/>
        <v>0</v>
      </c>
      <c r="AF291" s="45">
        <f t="shared" si="478"/>
        <v>0</v>
      </c>
      <c r="AG291" s="45">
        <f t="shared" si="479"/>
        <v>0</v>
      </c>
      <c r="AH291" s="45">
        <f t="shared" si="480"/>
        <v>0</v>
      </c>
      <c r="AI291" s="45">
        <f t="shared" si="481"/>
        <v>0</v>
      </c>
      <c r="AJ291" s="45">
        <f t="shared" si="482"/>
        <v>0</v>
      </c>
      <c r="AK291" s="45">
        <f t="shared" si="483"/>
        <v>0</v>
      </c>
      <c r="AL291" s="45">
        <f t="shared" si="484"/>
        <v>0</v>
      </c>
      <c r="AM291" s="45">
        <f t="shared" si="485"/>
        <v>0</v>
      </c>
      <c r="AN291" s="45">
        <f t="shared" si="486"/>
        <v>0</v>
      </c>
      <c r="AO291" s="45">
        <f t="shared" si="487"/>
        <v>0</v>
      </c>
    </row>
    <row r="292" spans="1:41" ht="16.2" customHeight="1">
      <c r="A292" s="13" t="s">
        <v>273</v>
      </c>
      <c r="B292" s="14" t="s">
        <v>205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>
        <f>SUMIF(Jun!$A:$A,TB!$A292,Jun!$H:$H)</f>
        <v>0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179">
        <f>SUMIF(Dec!$A:$A,TB!$A292,Dec!$H:$H)</f>
        <v>0</v>
      </c>
      <c r="O292" s="191"/>
      <c r="P292" s="191"/>
      <c r="Q292" s="184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476"/>
        <v>0</v>
      </c>
      <c r="AE292" s="45">
        <f t="shared" si="477"/>
        <v>0</v>
      </c>
      <c r="AF292" s="45">
        <f t="shared" si="478"/>
        <v>0</v>
      </c>
      <c r="AG292" s="45">
        <f t="shared" si="479"/>
        <v>0</v>
      </c>
      <c r="AH292" s="45">
        <f t="shared" si="480"/>
        <v>0</v>
      </c>
      <c r="AI292" s="45">
        <f t="shared" si="481"/>
        <v>0</v>
      </c>
      <c r="AJ292" s="45">
        <f t="shared" si="482"/>
        <v>0</v>
      </c>
      <c r="AK292" s="45">
        <f t="shared" si="483"/>
        <v>0</v>
      </c>
      <c r="AL292" s="45">
        <f t="shared" si="484"/>
        <v>0</v>
      </c>
      <c r="AM292" s="45">
        <f t="shared" si="485"/>
        <v>0</v>
      </c>
      <c r="AN292" s="45">
        <f t="shared" si="486"/>
        <v>0</v>
      </c>
      <c r="AO292" s="45">
        <f t="shared" si="487"/>
        <v>0</v>
      </c>
    </row>
    <row r="293" spans="1:41" ht="16.2" customHeight="1">
      <c r="A293" s="13" t="s">
        <v>274</v>
      </c>
      <c r="B293" s="14" t="s">
        <v>206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>
        <f>SUMIF(Jun!$A:$A,TB!$A293,Jun!$H:$H)</f>
        <v>0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179">
        <f>SUMIF(Dec!$A:$A,TB!$A293,Dec!$H:$H)</f>
        <v>0</v>
      </c>
      <c r="O293" s="191"/>
      <c r="P293" s="191"/>
      <c r="Q293" s="184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476"/>
        <v>0</v>
      </c>
      <c r="AE293" s="45">
        <f t="shared" si="477"/>
        <v>0</v>
      </c>
      <c r="AF293" s="45">
        <f t="shared" si="478"/>
        <v>0</v>
      </c>
      <c r="AG293" s="45">
        <f t="shared" si="479"/>
        <v>0</v>
      </c>
      <c r="AH293" s="45">
        <f t="shared" si="480"/>
        <v>0</v>
      </c>
      <c r="AI293" s="45">
        <f t="shared" si="481"/>
        <v>0</v>
      </c>
      <c r="AJ293" s="45">
        <f t="shared" si="482"/>
        <v>0</v>
      </c>
      <c r="AK293" s="45">
        <f t="shared" si="483"/>
        <v>0</v>
      </c>
      <c r="AL293" s="45">
        <f t="shared" si="484"/>
        <v>0</v>
      </c>
      <c r="AM293" s="45">
        <f t="shared" si="485"/>
        <v>0</v>
      </c>
      <c r="AN293" s="45">
        <f t="shared" si="486"/>
        <v>0</v>
      </c>
      <c r="AO293" s="45">
        <f t="shared" si="487"/>
        <v>0</v>
      </c>
    </row>
    <row r="294" spans="1:41" ht="16.2" customHeight="1">
      <c r="A294" s="13" t="s">
        <v>275</v>
      </c>
      <c r="B294" s="14" t="s">
        <v>207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>
        <f>SUMIF(Jun!$A:$A,TB!$A294,Jun!$H:$H)</f>
        <v>0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179">
        <f>SUMIF(Dec!$A:$A,TB!$A294,Dec!$H:$H)</f>
        <v>0</v>
      </c>
      <c r="O294" s="191"/>
      <c r="P294" s="191"/>
      <c r="Q294" s="184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476"/>
        <v>0</v>
      </c>
      <c r="AE294" s="45">
        <f t="shared" si="477"/>
        <v>0</v>
      </c>
      <c r="AF294" s="45">
        <f t="shared" si="478"/>
        <v>0</v>
      </c>
      <c r="AG294" s="45">
        <f t="shared" si="479"/>
        <v>0</v>
      </c>
      <c r="AH294" s="45">
        <f t="shared" si="480"/>
        <v>0</v>
      </c>
      <c r="AI294" s="45">
        <f t="shared" si="481"/>
        <v>0</v>
      </c>
      <c r="AJ294" s="45">
        <f t="shared" si="482"/>
        <v>0</v>
      </c>
      <c r="AK294" s="45">
        <f t="shared" si="483"/>
        <v>0</v>
      </c>
      <c r="AL294" s="45">
        <f t="shared" si="484"/>
        <v>0</v>
      </c>
      <c r="AM294" s="45">
        <f t="shared" si="485"/>
        <v>0</v>
      </c>
      <c r="AN294" s="45">
        <f t="shared" si="486"/>
        <v>0</v>
      </c>
      <c r="AO294" s="45">
        <f t="shared" si="487"/>
        <v>0</v>
      </c>
    </row>
    <row r="295" spans="1:41" ht="16.2" customHeight="1">
      <c r="A295" s="13" t="s">
        <v>276</v>
      </c>
      <c r="B295" s="14" t="s">
        <v>208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>
        <f>SUMIF(Jun!$A:$A,TB!$A295,Jun!$H:$H)</f>
        <v>0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179">
        <f>SUMIF(Dec!$A:$A,TB!$A295,Dec!$H:$H)</f>
        <v>0</v>
      </c>
      <c r="O295" s="191"/>
      <c r="P295" s="191"/>
      <c r="Q295" s="184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476"/>
        <v>0</v>
      </c>
      <c r="AE295" s="45">
        <f t="shared" si="477"/>
        <v>0</v>
      </c>
      <c r="AF295" s="45">
        <f t="shared" si="478"/>
        <v>0</v>
      </c>
      <c r="AG295" s="45">
        <f t="shared" si="479"/>
        <v>0</v>
      </c>
      <c r="AH295" s="45">
        <f t="shared" si="480"/>
        <v>0</v>
      </c>
      <c r="AI295" s="45">
        <f t="shared" si="481"/>
        <v>0</v>
      </c>
      <c r="AJ295" s="45">
        <f t="shared" si="482"/>
        <v>0</v>
      </c>
      <c r="AK295" s="45">
        <f t="shared" si="483"/>
        <v>0</v>
      </c>
      <c r="AL295" s="45">
        <f t="shared" si="484"/>
        <v>0</v>
      </c>
      <c r="AM295" s="45">
        <f t="shared" si="485"/>
        <v>0</v>
      </c>
      <c r="AN295" s="45">
        <f t="shared" si="486"/>
        <v>0</v>
      </c>
      <c r="AO295" s="45">
        <f t="shared" si="487"/>
        <v>0</v>
      </c>
    </row>
    <row r="296" spans="1:41" ht="16.2" customHeight="1">
      <c r="A296" s="13" t="s">
        <v>277</v>
      </c>
      <c r="B296" s="14" t="s">
        <v>209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>
        <f>SUMIF(Jun!$A:$A,TB!$A296,Jun!$H:$H)</f>
        <v>0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179">
        <f>SUMIF(Dec!$A:$A,TB!$A296,Dec!$H:$H)</f>
        <v>0</v>
      </c>
      <c r="O296" s="191"/>
      <c r="P296" s="191"/>
      <c r="Q296" s="184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476"/>
        <v>0</v>
      </c>
      <c r="AE296" s="45">
        <f t="shared" si="477"/>
        <v>0</v>
      </c>
      <c r="AF296" s="45">
        <f t="shared" si="478"/>
        <v>0</v>
      </c>
      <c r="AG296" s="45">
        <f t="shared" si="479"/>
        <v>0</v>
      </c>
      <c r="AH296" s="45">
        <f t="shared" si="480"/>
        <v>0</v>
      </c>
      <c r="AI296" s="45">
        <f t="shared" si="481"/>
        <v>0</v>
      </c>
      <c r="AJ296" s="45">
        <f t="shared" si="482"/>
        <v>0</v>
      </c>
      <c r="AK296" s="45">
        <f t="shared" si="483"/>
        <v>0</v>
      </c>
      <c r="AL296" s="45">
        <f t="shared" si="484"/>
        <v>0</v>
      </c>
      <c r="AM296" s="45">
        <f t="shared" si="485"/>
        <v>0</v>
      </c>
      <c r="AN296" s="45">
        <f t="shared" si="486"/>
        <v>0</v>
      </c>
      <c r="AO296" s="45">
        <f t="shared" si="487"/>
        <v>0</v>
      </c>
    </row>
    <row r="297" spans="1:41" ht="16.2" customHeight="1">
      <c r="A297" s="13" t="s">
        <v>278</v>
      </c>
      <c r="B297" s="14" t="s">
        <v>210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>
        <f>SUMIF(Jun!$A:$A,TB!$A297,Jun!$H:$H)</f>
        <v>0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179">
        <f>SUMIF(Dec!$A:$A,TB!$A297,Dec!$H:$H)</f>
        <v>0</v>
      </c>
      <c r="O297" s="191"/>
      <c r="P297" s="191"/>
      <c r="Q297" s="184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476"/>
        <v>0</v>
      </c>
      <c r="AE297" s="45">
        <f t="shared" si="477"/>
        <v>0</v>
      </c>
      <c r="AF297" s="45">
        <f t="shared" si="478"/>
        <v>0</v>
      </c>
      <c r="AG297" s="45">
        <f t="shared" si="479"/>
        <v>0</v>
      </c>
      <c r="AH297" s="45">
        <f t="shared" si="480"/>
        <v>0</v>
      </c>
      <c r="AI297" s="45">
        <f t="shared" si="481"/>
        <v>0</v>
      </c>
      <c r="AJ297" s="45">
        <f t="shared" si="482"/>
        <v>0</v>
      </c>
      <c r="AK297" s="45">
        <f t="shared" si="483"/>
        <v>0</v>
      </c>
      <c r="AL297" s="45">
        <f t="shared" si="484"/>
        <v>0</v>
      </c>
      <c r="AM297" s="45">
        <f t="shared" si="485"/>
        <v>0</v>
      </c>
      <c r="AN297" s="45">
        <f t="shared" si="486"/>
        <v>0</v>
      </c>
      <c r="AO297" s="45">
        <f t="shared" si="487"/>
        <v>0</v>
      </c>
    </row>
    <row r="298" spans="1:41" ht="16.2" customHeight="1">
      <c r="A298" s="13" t="s">
        <v>279</v>
      </c>
      <c r="B298" s="14" t="s">
        <v>211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>
        <f>SUMIF(Jun!$A:$A,TB!$A298,Jun!$H:$H)</f>
        <v>0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179">
        <f>SUMIF(Dec!$A:$A,TB!$A298,Dec!$H:$H)</f>
        <v>0</v>
      </c>
      <c r="O298" s="191"/>
      <c r="P298" s="191"/>
      <c r="Q298" s="184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476"/>
        <v>0</v>
      </c>
      <c r="AE298" s="45">
        <f t="shared" si="477"/>
        <v>0</v>
      </c>
      <c r="AF298" s="45">
        <f t="shared" si="478"/>
        <v>0</v>
      </c>
      <c r="AG298" s="45">
        <f t="shared" si="479"/>
        <v>0</v>
      </c>
      <c r="AH298" s="45">
        <f t="shared" si="480"/>
        <v>0</v>
      </c>
      <c r="AI298" s="45">
        <f t="shared" si="481"/>
        <v>0</v>
      </c>
      <c r="AJ298" s="45">
        <f t="shared" si="482"/>
        <v>0</v>
      </c>
      <c r="AK298" s="45">
        <f t="shared" si="483"/>
        <v>0</v>
      </c>
      <c r="AL298" s="45">
        <f t="shared" si="484"/>
        <v>0</v>
      </c>
      <c r="AM298" s="45">
        <f t="shared" si="485"/>
        <v>0</v>
      </c>
      <c r="AN298" s="45">
        <f t="shared" si="486"/>
        <v>0</v>
      </c>
      <c r="AO298" s="45">
        <f t="shared" si="487"/>
        <v>0</v>
      </c>
    </row>
    <row r="299" spans="1:41" ht="16.2" customHeight="1">
      <c r="A299" s="13" t="s">
        <v>280</v>
      </c>
      <c r="B299" s="14" t="s">
        <v>212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>
        <f>SUMIF(Jun!$A:$A,TB!$A299,Jun!$H:$H)</f>
        <v>0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179">
        <f>SUMIF(Dec!$A:$A,TB!$A299,Dec!$H:$H)</f>
        <v>0</v>
      </c>
      <c r="O299" s="191"/>
      <c r="P299" s="191"/>
      <c r="Q299" s="184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476"/>
        <v>0</v>
      </c>
      <c r="AE299" s="45">
        <f t="shared" si="477"/>
        <v>0</v>
      </c>
      <c r="AF299" s="45">
        <f t="shared" si="478"/>
        <v>0</v>
      </c>
      <c r="AG299" s="45">
        <f t="shared" si="479"/>
        <v>0</v>
      </c>
      <c r="AH299" s="45">
        <f t="shared" si="480"/>
        <v>0</v>
      </c>
      <c r="AI299" s="45">
        <f t="shared" si="481"/>
        <v>0</v>
      </c>
      <c r="AJ299" s="45">
        <f t="shared" si="482"/>
        <v>0</v>
      </c>
      <c r="AK299" s="45">
        <f t="shared" si="483"/>
        <v>0</v>
      </c>
      <c r="AL299" s="45">
        <f t="shared" si="484"/>
        <v>0</v>
      </c>
      <c r="AM299" s="45">
        <f t="shared" si="485"/>
        <v>0</v>
      </c>
      <c r="AN299" s="45">
        <f t="shared" si="486"/>
        <v>0</v>
      </c>
      <c r="AO299" s="45">
        <f t="shared" si="487"/>
        <v>0</v>
      </c>
    </row>
    <row r="300" spans="1:41" ht="16.2" customHeight="1">
      <c r="A300" s="13" t="s">
        <v>281</v>
      </c>
      <c r="B300" s="14" t="s">
        <v>213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>
        <f>SUMIF(Jun!$A:$A,TB!$A300,Jun!$H:$H)</f>
        <v>0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179">
        <f>SUMIF(Dec!$A:$A,TB!$A300,Dec!$H:$H)</f>
        <v>0</v>
      </c>
      <c r="O300" s="191"/>
      <c r="P300" s="191"/>
      <c r="Q300" s="184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476"/>
        <v>0</v>
      </c>
      <c r="AE300" s="45">
        <f t="shared" si="477"/>
        <v>0</v>
      </c>
      <c r="AF300" s="45">
        <f t="shared" si="478"/>
        <v>0</v>
      </c>
      <c r="AG300" s="45">
        <f t="shared" si="479"/>
        <v>0</v>
      </c>
      <c r="AH300" s="45">
        <f t="shared" si="480"/>
        <v>0</v>
      </c>
      <c r="AI300" s="45">
        <f t="shared" si="481"/>
        <v>0</v>
      </c>
      <c r="AJ300" s="45">
        <f t="shared" si="482"/>
        <v>0</v>
      </c>
      <c r="AK300" s="45">
        <f t="shared" si="483"/>
        <v>0</v>
      </c>
      <c r="AL300" s="45">
        <f t="shared" si="484"/>
        <v>0</v>
      </c>
      <c r="AM300" s="45">
        <f t="shared" si="485"/>
        <v>0</v>
      </c>
      <c r="AN300" s="45">
        <f t="shared" si="486"/>
        <v>0</v>
      </c>
      <c r="AO300" s="45">
        <f t="shared" si="487"/>
        <v>0</v>
      </c>
    </row>
    <row r="301" spans="1:41" ht="16.2" customHeight="1">
      <c r="A301" s="13" t="s">
        <v>282</v>
      </c>
      <c r="B301" s="14" t="s">
        <v>214</v>
      </c>
      <c r="C301" s="45">
        <f>SUMIF(Jan!$A:$A,TB!$A301,Jan!$H:$H)</f>
        <v>0</v>
      </c>
      <c r="D301" s="45">
        <f>SUMIF(Feb!$A:$A,TB!$A301,Feb!$H:$H)</f>
        <v>0</v>
      </c>
      <c r="E301" s="45">
        <f>SUMIF(Mar!$A:$A,TB!$A301,Mar!$H:$H)</f>
        <v>0</v>
      </c>
      <c r="F301" s="45">
        <f>SUMIF(Apr!$A:$A,TB!$A301,Apr!$H:$H)</f>
        <v>0</v>
      </c>
      <c r="G301" s="45">
        <f>SUMIF(May!$A:$A,TB!$A301,May!$H:$H)</f>
        <v>0</v>
      </c>
      <c r="H301" s="45">
        <f>SUMIF(Jun!$A:$A,TB!$A301,Jun!$H:$H)</f>
        <v>0</v>
      </c>
      <c r="I301" s="45">
        <f>SUMIF(Jul!$A:$A,TB!$A301,Jul!$H:$H)</f>
        <v>0</v>
      </c>
      <c r="J301" s="45">
        <f>SUMIF(Aug!$A:$A,TB!$A301,Aug!$H:$H)</f>
        <v>0</v>
      </c>
      <c r="K301" s="45">
        <f>SUMIF(Sep!$A:$A,TB!$A301,Sep!$H:$H)</f>
        <v>0</v>
      </c>
      <c r="L301" s="45">
        <f>SUMIF(Oct!$A:$A,TB!$A301,Oct!$H:$H)</f>
        <v>0</v>
      </c>
      <c r="M301" s="45">
        <f>SUMIF(Nov!$A:$A,TB!$A301,Nov!$H:$H)</f>
        <v>0</v>
      </c>
      <c r="N301" s="179">
        <f>SUMIF(Dec!$A:$A,TB!$A301,Dec!$H:$H)</f>
        <v>0</v>
      </c>
      <c r="O301" s="191"/>
      <c r="P301" s="191"/>
      <c r="Q301" s="184">
        <v>0</v>
      </c>
      <c r="R301" s="45">
        <v>0</v>
      </c>
      <c r="S301" s="45">
        <v>0</v>
      </c>
      <c r="T301" s="45">
        <v>0</v>
      </c>
      <c r="U301" s="45">
        <v>0</v>
      </c>
      <c r="V301" s="45">
        <v>0</v>
      </c>
      <c r="W301" s="45">
        <v>0</v>
      </c>
      <c r="X301" s="45">
        <v>0</v>
      </c>
      <c r="Y301" s="45">
        <v>0</v>
      </c>
      <c r="Z301" s="45">
        <v>0</v>
      </c>
      <c r="AA301" s="45">
        <v>0</v>
      </c>
      <c r="AB301" s="45">
        <v>0</v>
      </c>
      <c r="AD301" s="45">
        <f t="shared" si="476"/>
        <v>0</v>
      </c>
      <c r="AE301" s="45">
        <f t="shared" si="477"/>
        <v>0</v>
      </c>
      <c r="AF301" s="45">
        <f t="shared" si="478"/>
        <v>0</v>
      </c>
      <c r="AG301" s="45">
        <f t="shared" si="479"/>
        <v>0</v>
      </c>
      <c r="AH301" s="45">
        <f t="shared" si="480"/>
        <v>0</v>
      </c>
      <c r="AI301" s="45">
        <f t="shared" si="481"/>
        <v>0</v>
      </c>
      <c r="AJ301" s="45">
        <f t="shared" si="482"/>
        <v>0</v>
      </c>
      <c r="AK301" s="45">
        <f t="shared" si="483"/>
        <v>0</v>
      </c>
      <c r="AL301" s="45">
        <f t="shared" si="484"/>
        <v>0</v>
      </c>
      <c r="AM301" s="45">
        <f t="shared" si="485"/>
        <v>0</v>
      </c>
      <c r="AN301" s="45">
        <f t="shared" si="486"/>
        <v>0</v>
      </c>
      <c r="AO301" s="45">
        <f t="shared" si="487"/>
        <v>0</v>
      </c>
    </row>
    <row r="302" spans="1:41" ht="16.2" customHeight="1">
      <c r="A302" s="13" t="s">
        <v>283</v>
      </c>
      <c r="B302" s="14" t="s">
        <v>215</v>
      </c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>
        <f>SUMIF(Jun!$A:$A,TB!$A302,Jun!$H:$H)</f>
        <v>0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179">
        <f>SUMIF(Dec!$A:$A,TB!$A302,Dec!$H:$H)</f>
        <v>0</v>
      </c>
      <c r="O302" s="191"/>
      <c r="P302" s="191"/>
      <c r="Q302" s="184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476"/>
        <v>0</v>
      </c>
      <c r="AE302" s="45">
        <f t="shared" si="477"/>
        <v>0</v>
      </c>
      <c r="AF302" s="45">
        <f t="shared" si="478"/>
        <v>0</v>
      </c>
      <c r="AG302" s="45">
        <f t="shared" si="479"/>
        <v>0</v>
      </c>
      <c r="AH302" s="45">
        <f t="shared" si="480"/>
        <v>0</v>
      </c>
      <c r="AI302" s="45">
        <f t="shared" si="481"/>
        <v>0</v>
      </c>
      <c r="AJ302" s="45">
        <f t="shared" si="482"/>
        <v>0</v>
      </c>
      <c r="AK302" s="45">
        <f t="shared" si="483"/>
        <v>0</v>
      </c>
      <c r="AL302" s="45">
        <f t="shared" si="484"/>
        <v>0</v>
      </c>
      <c r="AM302" s="45">
        <f t="shared" si="485"/>
        <v>0</v>
      </c>
      <c r="AN302" s="45">
        <f t="shared" si="486"/>
        <v>0</v>
      </c>
      <c r="AO302" s="45">
        <f t="shared" si="487"/>
        <v>0</v>
      </c>
    </row>
    <row r="303" spans="1:41" ht="16.2" customHeight="1">
      <c r="A303" s="13" t="s">
        <v>284</v>
      </c>
      <c r="B303" s="14" t="s">
        <v>216</v>
      </c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>
        <f>SUMIF(Jun!$A:$A,TB!$A303,Jun!$H:$H)</f>
        <v>0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179">
        <f>SUMIF(Dec!$A:$A,TB!$A303,Dec!$H:$H)</f>
        <v>0</v>
      </c>
      <c r="O303" s="191"/>
      <c r="P303" s="191"/>
      <c r="Q303" s="184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476"/>
        <v>0</v>
      </c>
      <c r="AE303" s="45">
        <f t="shared" si="477"/>
        <v>0</v>
      </c>
      <c r="AF303" s="45">
        <f t="shared" si="478"/>
        <v>0</v>
      </c>
      <c r="AG303" s="45">
        <f t="shared" si="479"/>
        <v>0</v>
      </c>
      <c r="AH303" s="45">
        <f t="shared" si="480"/>
        <v>0</v>
      </c>
      <c r="AI303" s="45">
        <f t="shared" si="481"/>
        <v>0</v>
      </c>
      <c r="AJ303" s="45">
        <f t="shared" si="482"/>
        <v>0</v>
      </c>
      <c r="AK303" s="45">
        <f t="shared" si="483"/>
        <v>0</v>
      </c>
      <c r="AL303" s="45">
        <f t="shared" si="484"/>
        <v>0</v>
      </c>
      <c r="AM303" s="45">
        <f t="shared" si="485"/>
        <v>0</v>
      </c>
      <c r="AN303" s="45">
        <f t="shared" si="486"/>
        <v>0</v>
      </c>
      <c r="AO303" s="45">
        <f t="shared" si="487"/>
        <v>0</v>
      </c>
    </row>
    <row r="304" spans="1:41" ht="16.2" customHeight="1">
      <c r="A304" s="13" t="s">
        <v>285</v>
      </c>
      <c r="B304" s="14" t="s">
        <v>217</v>
      </c>
      <c r="C304" s="45">
        <f>SUMIF(Jan!$A:$A,TB!$A304,Jan!$H:$H)</f>
        <v>0</v>
      </c>
      <c r="D304" s="45">
        <f>SUMIF(Feb!$A:$A,TB!$A304,Feb!$H:$H)</f>
        <v>0</v>
      </c>
      <c r="E304" s="45">
        <f>SUMIF(Mar!$A:$A,TB!$A304,Mar!$H:$H)</f>
        <v>0</v>
      </c>
      <c r="F304" s="45">
        <f>SUMIF(Apr!$A:$A,TB!$A304,Apr!$H:$H)</f>
        <v>0</v>
      </c>
      <c r="G304" s="45">
        <f>SUMIF(May!$A:$A,TB!$A304,May!$H:$H)</f>
        <v>0</v>
      </c>
      <c r="H304" s="45">
        <f>SUMIF(Jun!$A:$A,TB!$A304,Jun!$H:$H)</f>
        <v>0</v>
      </c>
      <c r="I304" s="45">
        <f>SUMIF(Jul!$A:$A,TB!$A304,Jul!$H:$H)</f>
        <v>0</v>
      </c>
      <c r="J304" s="45">
        <f>SUMIF(Aug!$A:$A,TB!$A304,Aug!$H:$H)</f>
        <v>0</v>
      </c>
      <c r="K304" s="45">
        <f>SUMIF(Sep!$A:$A,TB!$A304,Sep!$H:$H)</f>
        <v>0</v>
      </c>
      <c r="L304" s="45">
        <f>SUMIF(Oct!$A:$A,TB!$A304,Oct!$H:$H)</f>
        <v>0</v>
      </c>
      <c r="M304" s="45">
        <f>SUMIF(Nov!$A:$A,TB!$A304,Nov!$H:$H)</f>
        <v>0</v>
      </c>
      <c r="N304" s="179">
        <f>SUMIF(Dec!$A:$A,TB!$A304,Dec!$H:$H)</f>
        <v>0</v>
      </c>
      <c r="O304" s="191"/>
      <c r="P304" s="191"/>
      <c r="Q304" s="184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D304" s="45">
        <f t="shared" si="476"/>
        <v>0</v>
      </c>
      <c r="AE304" s="45">
        <f t="shared" si="477"/>
        <v>0</v>
      </c>
      <c r="AF304" s="45">
        <f t="shared" si="478"/>
        <v>0</v>
      </c>
      <c r="AG304" s="45">
        <f t="shared" si="479"/>
        <v>0</v>
      </c>
      <c r="AH304" s="45">
        <f t="shared" si="480"/>
        <v>0</v>
      </c>
      <c r="AI304" s="45">
        <f t="shared" si="481"/>
        <v>0</v>
      </c>
      <c r="AJ304" s="45">
        <f t="shared" si="482"/>
        <v>0</v>
      </c>
      <c r="AK304" s="45">
        <f t="shared" si="483"/>
        <v>0</v>
      </c>
      <c r="AL304" s="45">
        <f t="shared" si="484"/>
        <v>0</v>
      </c>
      <c r="AM304" s="45">
        <f t="shared" si="485"/>
        <v>0</v>
      </c>
      <c r="AN304" s="45">
        <f t="shared" si="486"/>
        <v>0</v>
      </c>
      <c r="AO304" s="45">
        <f t="shared" si="487"/>
        <v>0</v>
      </c>
    </row>
    <row r="305" spans="1:41" ht="16.2" customHeight="1">
      <c r="A305" s="13"/>
      <c r="B305" s="14"/>
      <c r="C305" s="45">
        <f>SUMIF(Jan!$A:$A,TB!$A305,Jan!$H:$H)</f>
        <v>0</v>
      </c>
      <c r="D305" s="45">
        <f>SUMIF(Feb!$A:$A,TB!$A305,Feb!$H:$H)</f>
        <v>0</v>
      </c>
      <c r="E305" s="45">
        <f>SUMIF(Mar!$A:$A,TB!$A305,Mar!$H:$H)</f>
        <v>0</v>
      </c>
      <c r="F305" s="45">
        <f>SUMIF(Apr!$A:$A,TB!$A305,Apr!$H:$H)</f>
        <v>0</v>
      </c>
      <c r="G305" s="45">
        <f>SUMIF(May!$A:$A,TB!$A305,May!$H:$H)</f>
        <v>0</v>
      </c>
      <c r="H305" s="45">
        <f>SUMIF(Jun!$A:$A,TB!$A305,Jun!$H:$H)</f>
        <v>0</v>
      </c>
      <c r="I305" s="45">
        <f>SUMIF(Jul!$A:$A,TB!$A305,Jul!$H:$H)</f>
        <v>0</v>
      </c>
      <c r="J305" s="45">
        <f>SUMIF(Aug!$A:$A,TB!$A305,Aug!$H:$H)</f>
        <v>0</v>
      </c>
      <c r="K305" s="45">
        <f>SUMIF(Sep!$A:$A,TB!$A305,Sep!$H:$H)</f>
        <v>0</v>
      </c>
      <c r="L305" s="45">
        <f>SUMIF(Oct!$A:$A,TB!$A305,Oct!$H:$H)</f>
        <v>0</v>
      </c>
      <c r="M305" s="45">
        <f>SUMIF(Nov!$A:$A,TB!$A305,Nov!$H:$H)</f>
        <v>0</v>
      </c>
      <c r="N305" s="179">
        <f>SUMIF(Dec!$A:$A,TB!$A305,Dec!$H:$H)</f>
        <v>0</v>
      </c>
      <c r="O305" s="191"/>
      <c r="P305" s="191"/>
      <c r="Q305" s="184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D305" s="45">
        <f t="shared" si="476"/>
        <v>0</v>
      </c>
      <c r="AE305" s="45">
        <f t="shared" si="477"/>
        <v>0</v>
      </c>
      <c r="AF305" s="45">
        <f t="shared" si="478"/>
        <v>0</v>
      </c>
      <c r="AG305" s="45">
        <f t="shared" si="479"/>
        <v>0</v>
      </c>
      <c r="AH305" s="45">
        <f t="shared" si="480"/>
        <v>0</v>
      </c>
      <c r="AI305" s="45">
        <f t="shared" si="481"/>
        <v>0</v>
      </c>
      <c r="AJ305" s="45">
        <f t="shared" si="482"/>
        <v>0</v>
      </c>
      <c r="AK305" s="45">
        <f t="shared" si="483"/>
        <v>0</v>
      </c>
      <c r="AL305" s="45">
        <f t="shared" si="484"/>
        <v>0</v>
      </c>
      <c r="AM305" s="45">
        <f t="shared" si="485"/>
        <v>0</v>
      </c>
      <c r="AN305" s="45">
        <f t="shared" si="486"/>
        <v>0</v>
      </c>
      <c r="AO305" s="45">
        <f t="shared" si="487"/>
        <v>0</v>
      </c>
    </row>
    <row r="306" spans="1:41" ht="16.2" customHeight="1">
      <c r="A306" s="13"/>
      <c r="B306" s="21"/>
      <c r="C306" s="45">
        <f>SUMIF(Jan!$A:$A,TB!$A306,Jan!$H:$H)</f>
        <v>0</v>
      </c>
      <c r="D306" s="45">
        <f>SUMIF(Feb!$A:$A,TB!$A306,Feb!$H:$H)</f>
        <v>0</v>
      </c>
      <c r="E306" s="45">
        <f>SUMIF(Mar!$A:$A,TB!$A306,Mar!$H:$H)</f>
        <v>0</v>
      </c>
      <c r="F306" s="45">
        <f>SUMIF(Apr!$A:$A,TB!$A306,Apr!$H:$H)</f>
        <v>0</v>
      </c>
      <c r="G306" s="45">
        <f>SUMIF(May!$A:$A,TB!$A306,May!$H:$H)</f>
        <v>0</v>
      </c>
      <c r="H306" s="45">
        <f>SUMIF(Jun!$A:$A,TB!$A306,Jun!$H:$H)</f>
        <v>0</v>
      </c>
      <c r="I306" s="45">
        <f>SUMIF(Jul!$A:$A,TB!$A306,Jul!$H:$H)</f>
        <v>0</v>
      </c>
      <c r="J306" s="45">
        <f>SUMIF(Aug!$A:$A,TB!$A306,Aug!$H:$H)</f>
        <v>0</v>
      </c>
      <c r="K306" s="45">
        <f>SUMIF(Sep!$A:$A,TB!$A306,Sep!$H:$H)</f>
        <v>0</v>
      </c>
      <c r="L306" s="45">
        <f>SUMIF(Oct!$A:$A,TB!$A306,Oct!$H:$H)</f>
        <v>0</v>
      </c>
      <c r="M306" s="45">
        <f>SUMIF(Nov!$A:$A,TB!$A306,Nov!$H:$H)</f>
        <v>0</v>
      </c>
      <c r="N306" s="179">
        <f>SUMIF(Dec!$A:$A,TB!$A306,Dec!$H:$H)</f>
        <v>0</v>
      </c>
      <c r="O306" s="191"/>
      <c r="P306" s="191"/>
      <c r="Q306" s="184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0</v>
      </c>
      <c r="AB306" s="45">
        <v>0</v>
      </c>
      <c r="AD306" s="45">
        <f t="shared" si="476"/>
        <v>0</v>
      </c>
      <c r="AE306" s="45">
        <f t="shared" si="477"/>
        <v>0</v>
      </c>
      <c r="AF306" s="45">
        <f t="shared" si="478"/>
        <v>0</v>
      </c>
      <c r="AG306" s="45">
        <f t="shared" si="479"/>
        <v>0</v>
      </c>
      <c r="AH306" s="45">
        <f t="shared" si="480"/>
        <v>0</v>
      </c>
      <c r="AI306" s="45">
        <f t="shared" si="481"/>
        <v>0</v>
      </c>
      <c r="AJ306" s="45">
        <f t="shared" si="482"/>
        <v>0</v>
      </c>
      <c r="AK306" s="45">
        <f t="shared" si="483"/>
        <v>0</v>
      </c>
      <c r="AL306" s="45">
        <f t="shared" si="484"/>
        <v>0</v>
      </c>
      <c r="AM306" s="45">
        <f t="shared" si="485"/>
        <v>0</v>
      </c>
      <c r="AN306" s="45">
        <f t="shared" si="486"/>
        <v>0</v>
      </c>
      <c r="AO306" s="45">
        <f t="shared" si="487"/>
        <v>0</v>
      </c>
    </row>
    <row r="307" spans="1:41" ht="16.2" customHeight="1">
      <c r="A307" s="17" t="s">
        <v>43</v>
      </c>
      <c r="B307" s="18"/>
      <c r="C307" s="19">
        <f t="shared" ref="C307" si="488">ROUND(SUM(C276:C306),2)</f>
        <v>0</v>
      </c>
      <c r="D307" s="19">
        <f t="shared" ref="D307:N307" si="489">ROUND(SUM(D276:D306),2)</f>
        <v>0</v>
      </c>
      <c r="E307" s="19">
        <f t="shared" si="489"/>
        <v>0</v>
      </c>
      <c r="F307" s="19">
        <f t="shared" si="489"/>
        <v>0</v>
      </c>
      <c r="G307" s="19">
        <f t="shared" si="489"/>
        <v>0</v>
      </c>
      <c r="H307" s="19">
        <f t="shared" si="489"/>
        <v>0</v>
      </c>
      <c r="I307" s="19">
        <f t="shared" si="489"/>
        <v>0</v>
      </c>
      <c r="J307" s="19">
        <f t="shared" si="489"/>
        <v>0</v>
      </c>
      <c r="K307" s="19">
        <f t="shared" si="489"/>
        <v>0</v>
      </c>
      <c r="L307" s="19">
        <f t="shared" si="489"/>
        <v>0</v>
      </c>
      <c r="M307" s="19">
        <f t="shared" si="489"/>
        <v>0</v>
      </c>
      <c r="N307" s="178">
        <f t="shared" si="489"/>
        <v>0</v>
      </c>
      <c r="O307" s="191"/>
      <c r="P307" s="191"/>
      <c r="Q307" s="183">
        <v>0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D307" s="19">
        <f t="shared" ref="AD307" si="490">ROUND(SUM(AD276:AD306),2)</f>
        <v>0</v>
      </c>
      <c r="AE307" s="19">
        <f t="shared" ref="AE307:AO307" si="491">ROUND(SUM(AE276:AE306),2)</f>
        <v>0</v>
      </c>
      <c r="AF307" s="19">
        <f t="shared" si="491"/>
        <v>0</v>
      </c>
      <c r="AG307" s="19">
        <f t="shared" si="491"/>
        <v>0</v>
      </c>
      <c r="AH307" s="19">
        <f t="shared" si="491"/>
        <v>0</v>
      </c>
      <c r="AI307" s="19">
        <f t="shared" si="491"/>
        <v>0</v>
      </c>
      <c r="AJ307" s="19">
        <f t="shared" si="491"/>
        <v>0</v>
      </c>
      <c r="AK307" s="19">
        <f t="shared" si="491"/>
        <v>0</v>
      </c>
      <c r="AL307" s="19">
        <f t="shared" si="491"/>
        <v>0</v>
      </c>
      <c r="AM307" s="19">
        <f t="shared" si="491"/>
        <v>0</v>
      </c>
      <c r="AN307" s="19">
        <f t="shared" si="491"/>
        <v>0</v>
      </c>
      <c r="AO307" s="219">
        <f t="shared" si="491"/>
        <v>0</v>
      </c>
    </row>
    <row r="308" spans="1:41" ht="16.2" customHeight="1">
      <c r="A308" s="13"/>
      <c r="B308" s="14"/>
      <c r="C308" s="45">
        <f>SUMIF(Jan!$A:$A,TB!$A308,Jan!$H:$H)</f>
        <v>0</v>
      </c>
      <c r="D308" s="45">
        <f>SUMIF(Feb!$A:$A,TB!$A308,Feb!$H:$H)</f>
        <v>0</v>
      </c>
      <c r="E308" s="45">
        <f>SUMIF(Mar!$A:$A,TB!$A308,Mar!$H:$H)</f>
        <v>0</v>
      </c>
      <c r="F308" s="45">
        <f>SUMIF(Apr!$A:$A,TB!$A308,Apr!$H:$H)</f>
        <v>0</v>
      </c>
      <c r="G308" s="45">
        <f>SUMIF(May!$A:$A,TB!$A308,May!$H:$H)</f>
        <v>0</v>
      </c>
      <c r="H308" s="45">
        <f>SUMIF(Jun!$A:$A,TB!$A308,Jun!$H:$H)</f>
        <v>0</v>
      </c>
      <c r="I308" s="45">
        <f>SUMIF(Jul!$A:$A,TB!$A308,Jul!$H:$H)</f>
        <v>0</v>
      </c>
      <c r="J308" s="45">
        <f>SUMIF(Aug!$A:$A,TB!$A308,Aug!$H:$H)</f>
        <v>0</v>
      </c>
      <c r="K308" s="45">
        <f>SUMIF(Sep!$A:$A,TB!$A308,Sep!$H:$H)</f>
        <v>0</v>
      </c>
      <c r="L308" s="45">
        <f>SUMIF(Oct!$A:$A,TB!$A308,Oct!$H:$H)</f>
        <v>0</v>
      </c>
      <c r="M308" s="45">
        <f>SUMIF(Nov!$A:$A,TB!$A308,Nov!$H:$H)</f>
        <v>0</v>
      </c>
      <c r="N308" s="179">
        <f>SUMIF(Dec!$A:$A,TB!$A308,Dec!$H:$H)</f>
        <v>0</v>
      </c>
      <c r="O308" s="191"/>
      <c r="P308" s="191"/>
      <c r="Q308" s="184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D308" s="45">
        <f t="shared" ref="AD308:AD310" si="492">ROUND(C308*AD$2,2)</f>
        <v>0</v>
      </c>
      <c r="AE308" s="45">
        <f t="shared" ref="AE308:AE310" si="493">ROUND(D308*AE$2,2)</f>
        <v>0</v>
      </c>
      <c r="AF308" s="45">
        <f t="shared" ref="AF308:AF310" si="494">ROUND(E308*AF$2,2)</f>
        <v>0</v>
      </c>
      <c r="AG308" s="45">
        <f t="shared" ref="AG308:AG310" si="495">ROUND(F308*AG$2,2)</f>
        <v>0</v>
      </c>
      <c r="AH308" s="45">
        <f t="shared" ref="AH308:AH310" si="496">ROUND(G308*AH$2,2)</f>
        <v>0</v>
      </c>
      <c r="AI308" s="45">
        <f t="shared" ref="AI308:AI310" si="497">ROUND(H308*AI$2,2)</f>
        <v>0</v>
      </c>
      <c r="AJ308" s="45">
        <f t="shared" ref="AJ308:AJ310" si="498">ROUND(I308*AJ$2,2)</f>
        <v>0</v>
      </c>
      <c r="AK308" s="45">
        <f t="shared" ref="AK308:AK310" si="499">ROUND(J308*AK$2,2)</f>
        <v>0</v>
      </c>
      <c r="AL308" s="45">
        <f t="shared" ref="AL308:AL310" si="500">ROUND(K308*AL$2,2)</f>
        <v>0</v>
      </c>
      <c r="AM308" s="45">
        <f t="shared" ref="AM308:AM310" si="501">ROUND(L308*AM$2,2)</f>
        <v>0</v>
      </c>
      <c r="AN308" s="45">
        <f t="shared" ref="AN308:AN310" si="502">ROUND(M308*AN$2,2)</f>
        <v>0</v>
      </c>
      <c r="AO308" s="45">
        <f t="shared" ref="AO308:AO310" si="503">ROUND(N308*AO$2,2)</f>
        <v>0</v>
      </c>
    </row>
    <row r="309" spans="1:41" ht="16.2" customHeight="1">
      <c r="A309" s="13"/>
      <c r="B309" s="21"/>
      <c r="C309" s="45">
        <f>SUMIF(Jan!$A:$A,TB!$A309,Jan!$H:$H)</f>
        <v>0</v>
      </c>
      <c r="D309" s="45">
        <f>SUMIF(Feb!$A:$A,TB!$A309,Feb!$H:$H)</f>
        <v>0</v>
      </c>
      <c r="E309" s="45">
        <f>SUMIF(Mar!$A:$A,TB!$A309,Mar!$H:$H)</f>
        <v>0</v>
      </c>
      <c r="F309" s="45">
        <f>SUMIF(Apr!$A:$A,TB!$A309,Apr!$H:$H)</f>
        <v>0</v>
      </c>
      <c r="G309" s="45">
        <f>SUMIF(May!$A:$A,TB!$A309,May!$H:$H)</f>
        <v>0</v>
      </c>
      <c r="H309" s="45">
        <f>SUMIF(Jun!$A:$A,TB!$A309,Jun!$H:$H)</f>
        <v>0</v>
      </c>
      <c r="I309" s="45">
        <f>SUMIF(Jul!$A:$A,TB!$A309,Jul!$H:$H)</f>
        <v>0</v>
      </c>
      <c r="J309" s="45">
        <f>SUMIF(Aug!$A:$A,TB!$A309,Aug!$H:$H)</f>
        <v>0</v>
      </c>
      <c r="K309" s="45">
        <f>SUMIF(Sep!$A:$A,TB!$A309,Sep!$H:$H)</f>
        <v>0</v>
      </c>
      <c r="L309" s="45">
        <f>SUMIF(Oct!$A:$A,TB!$A309,Oct!$H:$H)</f>
        <v>0</v>
      </c>
      <c r="M309" s="45">
        <f>SUMIF(Nov!$A:$A,TB!$A309,Nov!$H:$H)</f>
        <v>0</v>
      </c>
      <c r="N309" s="179">
        <f>SUMIF(Dec!$A:$A,TB!$A309,Dec!$H:$H)</f>
        <v>0</v>
      </c>
      <c r="O309" s="191"/>
      <c r="P309" s="191"/>
      <c r="Q309" s="184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D309" s="45">
        <f t="shared" si="492"/>
        <v>0</v>
      </c>
      <c r="AE309" s="45">
        <f t="shared" si="493"/>
        <v>0</v>
      </c>
      <c r="AF309" s="45">
        <f t="shared" si="494"/>
        <v>0</v>
      </c>
      <c r="AG309" s="45">
        <f t="shared" si="495"/>
        <v>0</v>
      </c>
      <c r="AH309" s="45">
        <f t="shared" si="496"/>
        <v>0</v>
      </c>
      <c r="AI309" s="45">
        <f t="shared" si="497"/>
        <v>0</v>
      </c>
      <c r="AJ309" s="45">
        <f t="shared" si="498"/>
        <v>0</v>
      </c>
      <c r="AK309" s="45">
        <f t="shared" si="499"/>
        <v>0</v>
      </c>
      <c r="AL309" s="45">
        <f t="shared" si="500"/>
        <v>0</v>
      </c>
      <c r="AM309" s="45">
        <f t="shared" si="501"/>
        <v>0</v>
      </c>
      <c r="AN309" s="45">
        <f t="shared" si="502"/>
        <v>0</v>
      </c>
      <c r="AO309" s="45">
        <f t="shared" si="503"/>
        <v>0</v>
      </c>
    </row>
    <row r="310" spans="1:41" ht="16.2" customHeight="1">
      <c r="A310" s="13"/>
      <c r="B310" s="21"/>
      <c r="C310" s="45">
        <f>SUMIF(Jan!$A:$A,TB!$A310,Jan!$H:$H)</f>
        <v>0</v>
      </c>
      <c r="D310" s="45">
        <f>SUMIF(Feb!$A:$A,TB!$A310,Feb!$H:$H)</f>
        <v>0</v>
      </c>
      <c r="E310" s="45">
        <f>SUMIF(Mar!$A:$A,TB!$A310,Mar!$H:$H)</f>
        <v>0</v>
      </c>
      <c r="F310" s="45">
        <f>SUMIF(Apr!$A:$A,TB!$A310,Apr!$H:$H)</f>
        <v>0</v>
      </c>
      <c r="G310" s="45">
        <f>SUMIF(May!$A:$A,TB!$A310,May!$H:$H)</f>
        <v>0</v>
      </c>
      <c r="H310" s="45">
        <f>SUMIF(Jun!$A:$A,TB!$A310,Jun!$H:$H)</f>
        <v>0</v>
      </c>
      <c r="I310" s="45">
        <f>SUMIF(Jul!$A:$A,TB!$A310,Jul!$H:$H)</f>
        <v>0</v>
      </c>
      <c r="J310" s="45">
        <f>SUMIF(Aug!$A:$A,TB!$A310,Aug!$H:$H)</f>
        <v>0</v>
      </c>
      <c r="K310" s="45">
        <f>SUMIF(Sep!$A:$A,TB!$A310,Sep!$H:$H)</f>
        <v>0</v>
      </c>
      <c r="L310" s="45">
        <f>SUMIF(Oct!$A:$A,TB!$A310,Oct!$H:$H)</f>
        <v>0</v>
      </c>
      <c r="M310" s="45">
        <f>SUMIF(Nov!$A:$A,TB!$A310,Nov!$H:$H)</f>
        <v>0</v>
      </c>
      <c r="N310" s="179">
        <f>SUMIF(Dec!$A:$A,TB!$A310,Dec!$H:$H)</f>
        <v>0</v>
      </c>
      <c r="O310" s="191"/>
      <c r="P310" s="191"/>
      <c r="Q310" s="184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D310" s="45">
        <f t="shared" si="492"/>
        <v>0</v>
      </c>
      <c r="AE310" s="45">
        <f t="shared" si="493"/>
        <v>0</v>
      </c>
      <c r="AF310" s="45">
        <f t="shared" si="494"/>
        <v>0</v>
      </c>
      <c r="AG310" s="45">
        <f t="shared" si="495"/>
        <v>0</v>
      </c>
      <c r="AH310" s="45">
        <f t="shared" si="496"/>
        <v>0</v>
      </c>
      <c r="AI310" s="45">
        <f t="shared" si="497"/>
        <v>0</v>
      </c>
      <c r="AJ310" s="45">
        <f t="shared" si="498"/>
        <v>0</v>
      </c>
      <c r="AK310" s="45">
        <f t="shared" si="499"/>
        <v>0</v>
      </c>
      <c r="AL310" s="45">
        <f t="shared" si="500"/>
        <v>0</v>
      </c>
      <c r="AM310" s="45">
        <f t="shared" si="501"/>
        <v>0</v>
      </c>
      <c r="AN310" s="45">
        <f t="shared" si="502"/>
        <v>0</v>
      </c>
      <c r="AO310" s="45">
        <f t="shared" si="503"/>
        <v>0</v>
      </c>
    </row>
    <row r="311" spans="1:41" ht="16.2" customHeight="1">
      <c r="A311" s="17" t="s">
        <v>44</v>
      </c>
      <c r="B311" s="18"/>
      <c r="C311" s="19">
        <f t="shared" ref="C311" si="504">ROUND(SUM(C308:C308),2)</f>
        <v>0</v>
      </c>
      <c r="D311" s="19">
        <f t="shared" ref="D311:N311" si="505">ROUND(SUM(D308:D308),2)</f>
        <v>0</v>
      </c>
      <c r="E311" s="19">
        <f t="shared" si="505"/>
        <v>0</v>
      </c>
      <c r="F311" s="19">
        <f t="shared" si="505"/>
        <v>0</v>
      </c>
      <c r="G311" s="19">
        <f t="shared" si="505"/>
        <v>0</v>
      </c>
      <c r="H311" s="19">
        <f t="shared" si="505"/>
        <v>0</v>
      </c>
      <c r="I311" s="19">
        <f t="shared" si="505"/>
        <v>0</v>
      </c>
      <c r="J311" s="19">
        <f t="shared" si="505"/>
        <v>0</v>
      </c>
      <c r="K311" s="19">
        <f t="shared" si="505"/>
        <v>0</v>
      </c>
      <c r="L311" s="19">
        <f t="shared" si="505"/>
        <v>0</v>
      </c>
      <c r="M311" s="19">
        <f t="shared" si="505"/>
        <v>0</v>
      </c>
      <c r="N311" s="178">
        <f t="shared" si="505"/>
        <v>0</v>
      </c>
      <c r="O311" s="191"/>
      <c r="P311" s="191"/>
      <c r="Q311" s="183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D311" s="19">
        <f t="shared" ref="AD311" si="506">ROUND(SUM(AD308:AD308),2)</f>
        <v>0</v>
      </c>
      <c r="AE311" s="19">
        <f t="shared" ref="AE311:AO311" si="507">ROUND(SUM(AE308:AE308),2)</f>
        <v>0</v>
      </c>
      <c r="AF311" s="19">
        <f t="shared" si="507"/>
        <v>0</v>
      </c>
      <c r="AG311" s="19">
        <f t="shared" si="507"/>
        <v>0</v>
      </c>
      <c r="AH311" s="19">
        <f t="shared" si="507"/>
        <v>0</v>
      </c>
      <c r="AI311" s="19">
        <f t="shared" si="507"/>
        <v>0</v>
      </c>
      <c r="AJ311" s="19">
        <f t="shared" si="507"/>
        <v>0</v>
      </c>
      <c r="AK311" s="19">
        <f t="shared" si="507"/>
        <v>0</v>
      </c>
      <c r="AL311" s="19">
        <f t="shared" si="507"/>
        <v>0</v>
      </c>
      <c r="AM311" s="19">
        <f t="shared" si="507"/>
        <v>0</v>
      </c>
      <c r="AN311" s="19">
        <f t="shared" si="507"/>
        <v>0</v>
      </c>
      <c r="AO311" s="219">
        <f t="shared" si="507"/>
        <v>0</v>
      </c>
    </row>
    <row r="312" spans="1:41" ht="16.2" customHeight="1">
      <c r="A312" s="13"/>
      <c r="B312" s="21"/>
      <c r="C312" s="45">
        <f>SUMIF(Jan!$A:$A,TB!$A312,Jan!$H:$H)</f>
        <v>0</v>
      </c>
      <c r="D312" s="45">
        <f>SUMIF(Feb!$A:$A,TB!$A312,Feb!$H:$H)</f>
        <v>0</v>
      </c>
      <c r="E312" s="45">
        <f>SUMIF(Mar!$A:$A,TB!$A312,Mar!$H:$H)</f>
        <v>0</v>
      </c>
      <c r="F312" s="45">
        <f>SUMIF(Apr!$A:$A,TB!$A312,Apr!$H:$H)</f>
        <v>0</v>
      </c>
      <c r="G312" s="45">
        <f>SUMIF(May!$A:$A,TB!$A312,May!$H:$H)</f>
        <v>0</v>
      </c>
      <c r="H312" s="45">
        <f>SUMIF(Jun!$A:$A,TB!$A312,Jun!$H:$H)</f>
        <v>0</v>
      </c>
      <c r="I312" s="45">
        <f>SUMIF(Jul!$A:$A,TB!$A312,Jul!$H:$H)</f>
        <v>0</v>
      </c>
      <c r="J312" s="45">
        <f>SUMIF(Aug!$A:$A,TB!$A312,Aug!$H:$H)</f>
        <v>0</v>
      </c>
      <c r="K312" s="45">
        <f>SUMIF(Sep!$A:$A,TB!$A312,Sep!$H:$H)</f>
        <v>0</v>
      </c>
      <c r="L312" s="45">
        <f>SUMIF(Oct!$A:$A,TB!$A312,Oct!$H:$H)</f>
        <v>0</v>
      </c>
      <c r="M312" s="45">
        <f>SUMIF(Nov!$A:$A,TB!$A312,Nov!$H:$H)</f>
        <v>0</v>
      </c>
      <c r="N312" s="179">
        <f>SUMIF(Dec!$A:$A,TB!$A312,Dec!$H:$H)</f>
        <v>0</v>
      </c>
      <c r="O312" s="191"/>
      <c r="P312" s="191"/>
      <c r="Q312" s="184">
        <v>0</v>
      </c>
      <c r="R312" s="45">
        <v>0</v>
      </c>
      <c r="S312" s="45">
        <v>0</v>
      </c>
      <c r="T312" s="45">
        <v>0</v>
      </c>
      <c r="U312" s="45">
        <v>0</v>
      </c>
      <c r="V312" s="45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0</v>
      </c>
      <c r="AB312" s="45">
        <v>0</v>
      </c>
      <c r="AD312" s="45">
        <f t="shared" ref="AD312:AD314" si="508">ROUND(C312*AD$2,2)</f>
        <v>0</v>
      </c>
      <c r="AE312" s="45">
        <f t="shared" ref="AE312:AE314" si="509">ROUND(D312*AE$2,2)</f>
        <v>0</v>
      </c>
      <c r="AF312" s="45">
        <f t="shared" ref="AF312:AF314" si="510">ROUND(E312*AF$2,2)</f>
        <v>0</v>
      </c>
      <c r="AG312" s="45">
        <f t="shared" ref="AG312:AG314" si="511">ROUND(F312*AG$2,2)</f>
        <v>0</v>
      </c>
      <c r="AH312" s="45">
        <f t="shared" ref="AH312:AH314" si="512">ROUND(G312*AH$2,2)</f>
        <v>0</v>
      </c>
      <c r="AI312" s="45">
        <f t="shared" ref="AI312:AI314" si="513">ROUND(H312*AI$2,2)</f>
        <v>0</v>
      </c>
      <c r="AJ312" s="45">
        <f t="shared" ref="AJ312:AJ314" si="514">ROUND(I312*AJ$2,2)</f>
        <v>0</v>
      </c>
      <c r="AK312" s="45">
        <f t="shared" ref="AK312:AK314" si="515">ROUND(J312*AK$2,2)</f>
        <v>0</v>
      </c>
      <c r="AL312" s="45">
        <f t="shared" ref="AL312:AL314" si="516">ROUND(K312*AL$2,2)</f>
        <v>0</v>
      </c>
      <c r="AM312" s="45">
        <f t="shared" ref="AM312:AM314" si="517">ROUND(L312*AM$2,2)</f>
        <v>0</v>
      </c>
      <c r="AN312" s="45">
        <f t="shared" ref="AN312:AN314" si="518">ROUND(M312*AN$2,2)</f>
        <v>0</v>
      </c>
      <c r="AO312" s="45">
        <f t="shared" ref="AO312:AO314" si="519">ROUND(N312*AO$2,2)</f>
        <v>0</v>
      </c>
    </row>
    <row r="313" spans="1:41" ht="16.2" customHeight="1">
      <c r="A313" s="13"/>
      <c r="B313" s="21"/>
      <c r="C313" s="45">
        <f>SUMIF(Jan!$A:$A,TB!$A313,Jan!$H:$H)</f>
        <v>0</v>
      </c>
      <c r="D313" s="45">
        <f>SUMIF(Feb!$A:$A,TB!$A313,Feb!$H:$H)</f>
        <v>0</v>
      </c>
      <c r="E313" s="45">
        <f>SUMIF(Mar!$A:$A,TB!$A313,Mar!$H:$H)</f>
        <v>0</v>
      </c>
      <c r="F313" s="45">
        <f>SUMIF(Apr!$A:$A,TB!$A313,Apr!$H:$H)</f>
        <v>0</v>
      </c>
      <c r="G313" s="45">
        <f>SUMIF(May!$A:$A,TB!$A313,May!$H:$H)</f>
        <v>0</v>
      </c>
      <c r="H313" s="45">
        <f>SUMIF(Jun!$A:$A,TB!$A313,Jun!$H:$H)</f>
        <v>0</v>
      </c>
      <c r="I313" s="45">
        <f>SUMIF(Jul!$A:$A,TB!$A313,Jul!$H:$H)</f>
        <v>0</v>
      </c>
      <c r="J313" s="45">
        <f>SUMIF(Aug!$A:$A,TB!$A313,Aug!$H:$H)</f>
        <v>0</v>
      </c>
      <c r="K313" s="45">
        <f>SUMIF(Sep!$A:$A,TB!$A313,Sep!$H:$H)</f>
        <v>0</v>
      </c>
      <c r="L313" s="45">
        <f>SUMIF(Oct!$A:$A,TB!$A313,Oct!$H:$H)</f>
        <v>0</v>
      </c>
      <c r="M313" s="45">
        <f>SUMIF(Nov!$A:$A,TB!$A313,Nov!$H:$H)</f>
        <v>0</v>
      </c>
      <c r="N313" s="179">
        <f>SUMIF(Dec!$A:$A,TB!$A313,Dec!$H:$H)</f>
        <v>0</v>
      </c>
      <c r="O313" s="191"/>
      <c r="P313" s="191"/>
      <c r="Q313" s="184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45">
        <v>0</v>
      </c>
      <c r="AA313" s="45">
        <v>0</v>
      </c>
      <c r="AB313" s="45">
        <v>0</v>
      </c>
      <c r="AD313" s="45">
        <f t="shared" si="508"/>
        <v>0</v>
      </c>
      <c r="AE313" s="45">
        <f t="shared" si="509"/>
        <v>0</v>
      </c>
      <c r="AF313" s="45">
        <f t="shared" si="510"/>
        <v>0</v>
      </c>
      <c r="AG313" s="45">
        <f t="shared" si="511"/>
        <v>0</v>
      </c>
      <c r="AH313" s="45">
        <f t="shared" si="512"/>
        <v>0</v>
      </c>
      <c r="AI313" s="45">
        <f t="shared" si="513"/>
        <v>0</v>
      </c>
      <c r="AJ313" s="45">
        <f t="shared" si="514"/>
        <v>0</v>
      </c>
      <c r="AK313" s="45">
        <f t="shared" si="515"/>
        <v>0</v>
      </c>
      <c r="AL313" s="45">
        <f t="shared" si="516"/>
        <v>0</v>
      </c>
      <c r="AM313" s="45">
        <f t="shared" si="517"/>
        <v>0</v>
      </c>
      <c r="AN313" s="45">
        <f t="shared" si="518"/>
        <v>0</v>
      </c>
      <c r="AO313" s="45">
        <f t="shared" si="519"/>
        <v>0</v>
      </c>
    </row>
    <row r="314" spans="1:41" ht="16.2" customHeight="1">
      <c r="A314" s="13"/>
      <c r="B314" s="21"/>
      <c r="C314" s="45">
        <f>SUMIF(Jan!$A:$A,TB!$A314,Jan!$H:$H)</f>
        <v>0</v>
      </c>
      <c r="D314" s="45">
        <f>SUMIF(Feb!$A:$A,TB!$A314,Feb!$H:$H)</f>
        <v>0</v>
      </c>
      <c r="E314" s="45">
        <f>SUMIF(Mar!$A:$A,TB!$A314,Mar!$H:$H)</f>
        <v>0</v>
      </c>
      <c r="F314" s="45">
        <f>SUMIF(Apr!$A:$A,TB!$A314,Apr!$H:$H)</f>
        <v>0</v>
      </c>
      <c r="G314" s="45">
        <f>SUMIF(May!$A:$A,TB!$A314,May!$H:$H)</f>
        <v>0</v>
      </c>
      <c r="H314" s="45">
        <f>SUMIF(Jun!$A:$A,TB!$A314,Jun!$H:$H)</f>
        <v>0</v>
      </c>
      <c r="I314" s="45">
        <f>SUMIF(Jul!$A:$A,TB!$A314,Jul!$H:$H)</f>
        <v>0</v>
      </c>
      <c r="J314" s="45">
        <f>SUMIF(Aug!$A:$A,TB!$A314,Aug!$H:$H)</f>
        <v>0</v>
      </c>
      <c r="K314" s="45">
        <f>SUMIF(Sep!$A:$A,TB!$A314,Sep!$H:$H)</f>
        <v>0</v>
      </c>
      <c r="L314" s="45">
        <f>SUMIF(Oct!$A:$A,TB!$A314,Oct!$H:$H)</f>
        <v>0</v>
      </c>
      <c r="M314" s="45">
        <f>SUMIF(Nov!$A:$A,TB!$A314,Nov!$H:$H)</f>
        <v>0</v>
      </c>
      <c r="N314" s="179">
        <f>SUMIF(Dec!$A:$A,TB!$A314,Dec!$H:$H)</f>
        <v>0</v>
      </c>
      <c r="O314" s="191"/>
      <c r="P314" s="191"/>
      <c r="Q314" s="184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45">
        <v>0</v>
      </c>
      <c r="AA314" s="45">
        <v>0</v>
      </c>
      <c r="AB314" s="45">
        <v>0</v>
      </c>
      <c r="AD314" s="45">
        <f t="shared" si="508"/>
        <v>0</v>
      </c>
      <c r="AE314" s="45">
        <f t="shared" si="509"/>
        <v>0</v>
      </c>
      <c r="AF314" s="45">
        <f t="shared" si="510"/>
        <v>0</v>
      </c>
      <c r="AG314" s="45">
        <f t="shared" si="511"/>
        <v>0</v>
      </c>
      <c r="AH314" s="45">
        <f t="shared" si="512"/>
        <v>0</v>
      </c>
      <c r="AI314" s="45">
        <f t="shared" si="513"/>
        <v>0</v>
      </c>
      <c r="AJ314" s="45">
        <f t="shared" si="514"/>
        <v>0</v>
      </c>
      <c r="AK314" s="45">
        <f t="shared" si="515"/>
        <v>0</v>
      </c>
      <c r="AL314" s="45">
        <f t="shared" si="516"/>
        <v>0</v>
      </c>
      <c r="AM314" s="45">
        <f t="shared" si="517"/>
        <v>0</v>
      </c>
      <c r="AN314" s="45">
        <f t="shared" si="518"/>
        <v>0</v>
      </c>
      <c r="AO314" s="45">
        <f t="shared" si="519"/>
        <v>0</v>
      </c>
    </row>
    <row r="315" spans="1:41" ht="16.2" customHeight="1">
      <c r="A315" s="17" t="s">
        <v>45</v>
      </c>
      <c r="B315" s="18"/>
      <c r="C315" s="19">
        <f t="shared" ref="C315" si="520">ROUND(SUM(C312:C314),2)</f>
        <v>0</v>
      </c>
      <c r="D315" s="19">
        <f t="shared" ref="D315:N315" si="521">ROUND(SUM(D312:D314),2)</f>
        <v>0</v>
      </c>
      <c r="E315" s="19">
        <f t="shared" si="521"/>
        <v>0</v>
      </c>
      <c r="F315" s="19">
        <f t="shared" si="521"/>
        <v>0</v>
      </c>
      <c r="G315" s="19">
        <f t="shared" si="521"/>
        <v>0</v>
      </c>
      <c r="H315" s="19">
        <f t="shared" si="521"/>
        <v>0</v>
      </c>
      <c r="I315" s="19">
        <f t="shared" si="521"/>
        <v>0</v>
      </c>
      <c r="J315" s="19">
        <f t="shared" si="521"/>
        <v>0</v>
      </c>
      <c r="K315" s="19">
        <f t="shared" si="521"/>
        <v>0</v>
      </c>
      <c r="L315" s="19">
        <f t="shared" si="521"/>
        <v>0</v>
      </c>
      <c r="M315" s="19">
        <f t="shared" si="521"/>
        <v>0</v>
      </c>
      <c r="N315" s="178">
        <f t="shared" si="521"/>
        <v>0</v>
      </c>
      <c r="O315" s="191"/>
      <c r="P315" s="191"/>
      <c r="Q315" s="183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D315" s="19">
        <f t="shared" ref="AD315" si="522">ROUND(SUM(AD312:AD314),2)</f>
        <v>0</v>
      </c>
      <c r="AE315" s="19">
        <f t="shared" ref="AE315:AO315" si="523">ROUND(SUM(AE312:AE314),2)</f>
        <v>0</v>
      </c>
      <c r="AF315" s="19">
        <f t="shared" si="523"/>
        <v>0</v>
      </c>
      <c r="AG315" s="19">
        <f t="shared" si="523"/>
        <v>0</v>
      </c>
      <c r="AH315" s="19">
        <f t="shared" si="523"/>
        <v>0</v>
      </c>
      <c r="AI315" s="19">
        <f t="shared" si="523"/>
        <v>0</v>
      </c>
      <c r="AJ315" s="19">
        <f t="shared" si="523"/>
        <v>0</v>
      </c>
      <c r="AK315" s="19">
        <f t="shared" si="523"/>
        <v>0</v>
      </c>
      <c r="AL315" s="19">
        <f t="shared" si="523"/>
        <v>0</v>
      </c>
      <c r="AM315" s="19">
        <f t="shared" si="523"/>
        <v>0</v>
      </c>
      <c r="AN315" s="19">
        <f t="shared" si="523"/>
        <v>0</v>
      </c>
      <c r="AO315" s="219">
        <f t="shared" si="523"/>
        <v>0</v>
      </c>
    </row>
    <row r="316" spans="1:41" ht="16.2" customHeight="1">
      <c r="A316" s="13"/>
      <c r="B316" s="21"/>
      <c r="C316" s="45">
        <f>SUMIF(Jan!$A:$A,TB!$A316,Jan!$H:$H)</f>
        <v>0</v>
      </c>
      <c r="D316" s="45">
        <f>SUMIF(Feb!$A:$A,TB!$A316,Feb!$H:$H)</f>
        <v>0</v>
      </c>
      <c r="E316" s="45">
        <f>SUMIF(Mar!$A:$A,TB!$A316,Mar!$H:$H)</f>
        <v>0</v>
      </c>
      <c r="F316" s="45">
        <f>SUMIF(Apr!$A:$A,TB!$A316,Apr!$H:$H)</f>
        <v>0</v>
      </c>
      <c r="G316" s="45">
        <f>SUMIF(May!$A:$A,TB!$A316,May!$H:$H)</f>
        <v>0</v>
      </c>
      <c r="H316" s="45">
        <f>SUMIF(Jun!$A:$A,TB!$A316,Jun!$H:$H)</f>
        <v>0</v>
      </c>
      <c r="I316" s="45">
        <f>SUMIF(Jul!$A:$A,TB!$A316,Jul!$H:$H)</f>
        <v>0</v>
      </c>
      <c r="J316" s="45">
        <f>SUMIF(Aug!$A:$A,TB!$A316,Aug!$H:$H)</f>
        <v>0</v>
      </c>
      <c r="K316" s="45">
        <f>SUMIF(Sep!$A:$A,TB!$A316,Sep!$H:$H)</f>
        <v>0</v>
      </c>
      <c r="L316" s="45">
        <f>SUMIF(Oct!$A:$A,TB!$A316,Oct!$H:$H)</f>
        <v>0</v>
      </c>
      <c r="M316" s="45">
        <f>SUMIF(Nov!$A:$A,TB!$A316,Nov!$H:$H)</f>
        <v>0</v>
      </c>
      <c r="N316" s="179">
        <f>SUMIF(Dec!$A:$A,TB!$A316,Dec!$H:$H)</f>
        <v>0</v>
      </c>
      <c r="O316" s="191"/>
      <c r="P316" s="191"/>
      <c r="Q316" s="184">
        <v>0</v>
      </c>
      <c r="R316" s="45">
        <v>0</v>
      </c>
      <c r="S316" s="45">
        <v>0</v>
      </c>
      <c r="T316" s="45">
        <v>0</v>
      </c>
      <c r="U316" s="45">
        <v>0</v>
      </c>
      <c r="V316" s="45">
        <v>0</v>
      </c>
      <c r="W316" s="45">
        <v>0</v>
      </c>
      <c r="X316" s="45">
        <v>0</v>
      </c>
      <c r="Y316" s="45">
        <v>0</v>
      </c>
      <c r="Z316" s="45">
        <v>0</v>
      </c>
      <c r="AA316" s="45">
        <v>0</v>
      </c>
      <c r="AB316" s="45">
        <v>0</v>
      </c>
      <c r="AD316" s="45">
        <f t="shared" ref="AD316:AD319" si="524">ROUND(C316*AD$2,2)</f>
        <v>0</v>
      </c>
      <c r="AE316" s="45">
        <f t="shared" ref="AE316:AE319" si="525">ROUND(D316*AE$2,2)</f>
        <v>0</v>
      </c>
      <c r="AF316" s="45">
        <f t="shared" ref="AF316:AF319" si="526">ROUND(E316*AF$2,2)</f>
        <v>0</v>
      </c>
      <c r="AG316" s="45">
        <f t="shared" ref="AG316:AG319" si="527">ROUND(F316*AG$2,2)</f>
        <v>0</v>
      </c>
      <c r="AH316" s="45">
        <f t="shared" ref="AH316:AH319" si="528">ROUND(G316*AH$2,2)</f>
        <v>0</v>
      </c>
      <c r="AI316" s="45">
        <f t="shared" ref="AI316:AI319" si="529">ROUND(H316*AI$2,2)</f>
        <v>0</v>
      </c>
      <c r="AJ316" s="45">
        <f t="shared" ref="AJ316:AJ319" si="530">ROUND(I316*AJ$2,2)</f>
        <v>0</v>
      </c>
      <c r="AK316" s="45">
        <f t="shared" ref="AK316:AK319" si="531">ROUND(J316*AK$2,2)</f>
        <v>0</v>
      </c>
      <c r="AL316" s="45">
        <f t="shared" ref="AL316:AL319" si="532">ROUND(K316*AL$2,2)</f>
        <v>0</v>
      </c>
      <c r="AM316" s="45">
        <f t="shared" ref="AM316:AM319" si="533">ROUND(L316*AM$2,2)</f>
        <v>0</v>
      </c>
      <c r="AN316" s="45">
        <f t="shared" ref="AN316:AN319" si="534">ROUND(M316*AN$2,2)</f>
        <v>0</v>
      </c>
      <c r="AO316" s="45">
        <f t="shared" ref="AO316:AO319" si="535">ROUND(N316*AO$2,2)</f>
        <v>0</v>
      </c>
    </row>
    <row r="317" spans="1:41" ht="16.2" customHeight="1">
      <c r="A317" s="13">
        <v>25007</v>
      </c>
      <c r="B317" s="22" t="s">
        <v>286</v>
      </c>
      <c r="C317" s="45">
        <f>SUMIF(Jan!$A:$A,TB!$A317,Jan!$H:$H)</f>
        <v>-1810266.55</v>
      </c>
      <c r="D317" s="45">
        <f>SUMIF(Feb!$A:$A,TB!$A317,Feb!$H:$H)</f>
        <v>-2087172.91</v>
      </c>
      <c r="E317" s="45">
        <f>SUMIF(Mar!$A:$A,TB!$A317,Mar!$H:$H)</f>
        <v>-2145738.94</v>
      </c>
      <c r="F317" s="45">
        <f>SUMIF(Apr!$A:$A,TB!$A317,Apr!$H:$H)</f>
        <v>-2347112.65</v>
      </c>
      <c r="G317" s="45">
        <f>SUMIF(May!$A:$A,TB!$A317,May!$H:$H)</f>
        <v>-835855.18</v>
      </c>
      <c r="H317" s="45">
        <f>SUMIF(Jun!$A:$A,TB!$A317,Jun!$H:$H)</f>
        <v>0</v>
      </c>
      <c r="I317" s="45">
        <f>SUMIF(Jul!$A:$A,TB!$A317,Jul!$H:$H)</f>
        <v>0</v>
      </c>
      <c r="J317" s="45">
        <f>SUMIF(Aug!$A:$A,TB!$A317,Aug!$H:$H)</f>
        <v>0</v>
      </c>
      <c r="K317" s="45">
        <f>SUMIF(Sep!$A:$A,TB!$A317,Sep!$H:$H)</f>
        <v>0</v>
      </c>
      <c r="L317" s="45">
        <f>SUMIF(Oct!$A:$A,TB!$A317,Oct!$H:$H)</f>
        <v>0</v>
      </c>
      <c r="M317" s="45">
        <f>SUMIF(Nov!$A:$A,TB!$A317,Nov!$H:$H)</f>
        <v>0</v>
      </c>
      <c r="N317" s="179">
        <f>SUMIF(Dec!$A:$A,TB!$A317,Dec!$H:$H)</f>
        <v>0</v>
      </c>
      <c r="O317" s="191"/>
      <c r="P317" s="191"/>
      <c r="Q317" s="184">
        <v>-1686829.38</v>
      </c>
      <c r="R317" s="45">
        <v>-1987061.42</v>
      </c>
      <c r="S317" s="45">
        <v>-1779255.44</v>
      </c>
      <c r="T317" s="45">
        <v>-1161470.6000000001</v>
      </c>
      <c r="U317" s="45">
        <v>-1090518.77</v>
      </c>
      <c r="V317" s="45">
        <v>-1119748.23</v>
      </c>
      <c r="W317" s="45">
        <v>-1167247.8799999999</v>
      </c>
      <c r="X317" s="45">
        <v>-1109479.72</v>
      </c>
      <c r="Y317" s="45">
        <v>-1194086.72</v>
      </c>
      <c r="Z317" s="45">
        <v>-1267267.4099999999</v>
      </c>
      <c r="AA317" s="45">
        <v>-1744088.31</v>
      </c>
      <c r="AB317" s="45">
        <v>-1651408.28</v>
      </c>
      <c r="AD317" s="45">
        <f t="shared" si="524"/>
        <v>-7972051.8300000001</v>
      </c>
      <c r="AE317" s="45">
        <f t="shared" si="525"/>
        <v>-9126163.5500000007</v>
      </c>
      <c r="AF317" s="45">
        <f t="shared" si="526"/>
        <v>-9367008.7699999996</v>
      </c>
      <c r="AG317" s="45">
        <f t="shared" si="527"/>
        <v>-10235992.98</v>
      </c>
      <c r="AH317" s="45">
        <f t="shared" si="528"/>
        <v>-3621927.67</v>
      </c>
      <c r="AI317" s="45">
        <f t="shared" si="529"/>
        <v>0</v>
      </c>
      <c r="AJ317" s="45">
        <f t="shared" si="530"/>
        <v>0</v>
      </c>
      <c r="AK317" s="45">
        <f t="shared" si="531"/>
        <v>0</v>
      </c>
      <c r="AL317" s="45">
        <f t="shared" si="532"/>
        <v>0</v>
      </c>
      <c r="AM317" s="45">
        <f t="shared" si="533"/>
        <v>0</v>
      </c>
      <c r="AN317" s="45">
        <f t="shared" si="534"/>
        <v>0</v>
      </c>
      <c r="AO317" s="45">
        <f t="shared" si="535"/>
        <v>0</v>
      </c>
    </row>
    <row r="318" spans="1:41" ht="16.2" customHeight="1">
      <c r="A318" s="13"/>
      <c r="B318" s="21"/>
      <c r="C318" s="45">
        <f>SUMIF(Jan!$A:$A,TB!$A318,Jan!$H:$H)</f>
        <v>0</v>
      </c>
      <c r="D318" s="45">
        <f>SUMIF(Feb!$A:$A,TB!$A318,Feb!$H:$H)</f>
        <v>0</v>
      </c>
      <c r="E318" s="45">
        <f>SUMIF(Mar!$A:$A,TB!$A318,Mar!$H:$H)</f>
        <v>0</v>
      </c>
      <c r="F318" s="45">
        <f>SUMIF(Apr!$A:$A,TB!$A318,Apr!$H:$H)</f>
        <v>0</v>
      </c>
      <c r="G318" s="45">
        <f>SUMIF(May!$A:$A,TB!$A318,May!$H:$H)</f>
        <v>0</v>
      </c>
      <c r="H318" s="45">
        <f>SUMIF(Jun!$A:$A,TB!$A318,Jun!$H:$H)</f>
        <v>0</v>
      </c>
      <c r="I318" s="45">
        <f>SUMIF(Jul!$A:$A,TB!$A318,Jul!$H:$H)</f>
        <v>0</v>
      </c>
      <c r="J318" s="45">
        <f>SUMIF(Aug!$A:$A,TB!$A318,Aug!$H:$H)</f>
        <v>0</v>
      </c>
      <c r="K318" s="45">
        <f>SUMIF(Sep!$A:$A,TB!$A318,Sep!$H:$H)</f>
        <v>0</v>
      </c>
      <c r="L318" s="45">
        <f>SUMIF(Oct!$A:$A,TB!$A318,Oct!$H:$H)</f>
        <v>0</v>
      </c>
      <c r="M318" s="45">
        <f>SUMIF(Nov!$A:$A,TB!$A318,Nov!$H:$H)</f>
        <v>0</v>
      </c>
      <c r="N318" s="179">
        <f>SUMIF(Dec!$A:$A,TB!$A318,Dec!$H:$H)</f>
        <v>0</v>
      </c>
      <c r="O318" s="191"/>
      <c r="P318" s="191"/>
      <c r="Q318" s="184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45">
        <v>0</v>
      </c>
      <c r="AA318" s="45">
        <v>0</v>
      </c>
      <c r="AB318" s="45">
        <v>0</v>
      </c>
      <c r="AD318" s="45">
        <f t="shared" si="524"/>
        <v>0</v>
      </c>
      <c r="AE318" s="45">
        <f t="shared" si="525"/>
        <v>0</v>
      </c>
      <c r="AF318" s="45">
        <f t="shared" si="526"/>
        <v>0</v>
      </c>
      <c r="AG318" s="45">
        <f t="shared" si="527"/>
        <v>0</v>
      </c>
      <c r="AH318" s="45">
        <f t="shared" si="528"/>
        <v>0</v>
      </c>
      <c r="AI318" s="45">
        <f t="shared" si="529"/>
        <v>0</v>
      </c>
      <c r="AJ318" s="45">
        <f t="shared" si="530"/>
        <v>0</v>
      </c>
      <c r="AK318" s="45">
        <f t="shared" si="531"/>
        <v>0</v>
      </c>
      <c r="AL318" s="45">
        <f t="shared" si="532"/>
        <v>0</v>
      </c>
      <c r="AM318" s="45">
        <f t="shared" si="533"/>
        <v>0</v>
      </c>
      <c r="AN318" s="45">
        <f t="shared" si="534"/>
        <v>0</v>
      </c>
      <c r="AO318" s="45">
        <f t="shared" si="535"/>
        <v>0</v>
      </c>
    </row>
    <row r="319" spans="1:41" ht="16.2" customHeight="1">
      <c r="A319" s="13"/>
      <c r="B319" s="21"/>
      <c r="C319" s="45">
        <f>SUMIF(Jan!$A:$A,TB!$A319,Jan!$H:$H)</f>
        <v>0</v>
      </c>
      <c r="D319" s="45">
        <f>SUMIF(Feb!$A:$A,TB!$A319,Feb!$H:$H)</f>
        <v>0</v>
      </c>
      <c r="E319" s="45">
        <f>SUMIF(Mar!$A:$A,TB!$A319,Mar!$H:$H)</f>
        <v>0</v>
      </c>
      <c r="F319" s="45">
        <f>SUMIF(Apr!$A:$A,TB!$A319,Apr!$H:$H)</f>
        <v>0</v>
      </c>
      <c r="G319" s="45">
        <f>SUMIF(May!$A:$A,TB!$A319,May!$H:$H)</f>
        <v>0</v>
      </c>
      <c r="H319" s="45">
        <f>SUMIF(Jun!$A:$A,TB!$A319,Jun!$H:$H)</f>
        <v>0</v>
      </c>
      <c r="I319" s="45">
        <f>SUMIF(Jul!$A:$A,TB!$A319,Jul!$H:$H)</f>
        <v>0</v>
      </c>
      <c r="J319" s="45">
        <f>SUMIF(Aug!$A:$A,TB!$A319,Aug!$H:$H)</f>
        <v>0</v>
      </c>
      <c r="K319" s="45">
        <f>SUMIF(Sep!$A:$A,TB!$A319,Sep!$H:$H)</f>
        <v>0</v>
      </c>
      <c r="L319" s="45">
        <f>SUMIF(Oct!$A:$A,TB!$A319,Oct!$H:$H)</f>
        <v>0</v>
      </c>
      <c r="M319" s="45">
        <f>SUMIF(Nov!$A:$A,TB!$A319,Nov!$H:$H)</f>
        <v>0</v>
      </c>
      <c r="N319" s="179">
        <f>SUMIF(Dec!$A:$A,TB!$A319,Dec!$H:$H)</f>
        <v>0</v>
      </c>
      <c r="O319" s="191"/>
      <c r="P319" s="191"/>
      <c r="Q319" s="184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D319" s="45">
        <f t="shared" si="524"/>
        <v>0</v>
      </c>
      <c r="AE319" s="45">
        <f t="shared" si="525"/>
        <v>0</v>
      </c>
      <c r="AF319" s="45">
        <f t="shared" si="526"/>
        <v>0</v>
      </c>
      <c r="AG319" s="45">
        <f t="shared" si="527"/>
        <v>0</v>
      </c>
      <c r="AH319" s="45">
        <f t="shared" si="528"/>
        <v>0</v>
      </c>
      <c r="AI319" s="45">
        <f t="shared" si="529"/>
        <v>0</v>
      </c>
      <c r="AJ319" s="45">
        <f t="shared" si="530"/>
        <v>0</v>
      </c>
      <c r="AK319" s="45">
        <f t="shared" si="531"/>
        <v>0</v>
      </c>
      <c r="AL319" s="45">
        <f t="shared" si="532"/>
        <v>0</v>
      </c>
      <c r="AM319" s="45">
        <f t="shared" si="533"/>
        <v>0</v>
      </c>
      <c r="AN319" s="45">
        <f t="shared" si="534"/>
        <v>0</v>
      </c>
      <c r="AO319" s="45">
        <f t="shared" si="535"/>
        <v>0</v>
      </c>
    </row>
    <row r="320" spans="1:41" ht="16.2" customHeight="1">
      <c r="A320" s="17" t="s">
        <v>46</v>
      </c>
      <c r="B320" s="18"/>
      <c r="C320" s="19">
        <f t="shared" ref="C320" si="536">ROUND(SUM(C316:C319),2)</f>
        <v>-1810266.55</v>
      </c>
      <c r="D320" s="19">
        <f t="shared" ref="D320:N320" si="537">ROUND(SUM(D316:D319),2)</f>
        <v>-2087172.91</v>
      </c>
      <c r="E320" s="19">
        <f t="shared" si="537"/>
        <v>-2145738.94</v>
      </c>
      <c r="F320" s="19">
        <f t="shared" si="537"/>
        <v>-2347112.65</v>
      </c>
      <c r="G320" s="19">
        <f t="shared" si="537"/>
        <v>-835855.18</v>
      </c>
      <c r="H320" s="19">
        <f t="shared" si="537"/>
        <v>0</v>
      </c>
      <c r="I320" s="19">
        <f t="shared" si="537"/>
        <v>0</v>
      </c>
      <c r="J320" s="19">
        <f t="shared" si="537"/>
        <v>0</v>
      </c>
      <c r="K320" s="19">
        <f t="shared" si="537"/>
        <v>0</v>
      </c>
      <c r="L320" s="19">
        <f t="shared" si="537"/>
        <v>0</v>
      </c>
      <c r="M320" s="19">
        <f t="shared" si="537"/>
        <v>0</v>
      </c>
      <c r="N320" s="178">
        <f t="shared" si="537"/>
        <v>0</v>
      </c>
      <c r="O320" s="191"/>
      <c r="P320" s="191"/>
      <c r="Q320" s="183">
        <v>-1686829.38</v>
      </c>
      <c r="R320" s="19">
        <v>-1987061.42</v>
      </c>
      <c r="S320" s="19">
        <v>-1779255.44</v>
      </c>
      <c r="T320" s="19">
        <v>-1161470.6000000001</v>
      </c>
      <c r="U320" s="19">
        <v>-1090518.77</v>
      </c>
      <c r="V320" s="19">
        <v>-1119748.23</v>
      </c>
      <c r="W320" s="19">
        <v>-1167247.8799999999</v>
      </c>
      <c r="X320" s="19">
        <v>-1109479.72</v>
      </c>
      <c r="Y320" s="19">
        <v>-1194086.72</v>
      </c>
      <c r="Z320" s="19">
        <v>-1267267.4099999999</v>
      </c>
      <c r="AA320" s="19">
        <v>-1744088.31</v>
      </c>
      <c r="AB320" s="19">
        <v>-1651408.28</v>
      </c>
      <c r="AD320" s="19">
        <f t="shared" ref="AD320" si="538">ROUND(SUM(AD316:AD319),2)</f>
        <v>-7972051.8300000001</v>
      </c>
      <c r="AE320" s="19">
        <f t="shared" ref="AE320:AO320" si="539">ROUND(SUM(AE316:AE319),2)</f>
        <v>-9126163.5500000007</v>
      </c>
      <c r="AF320" s="19">
        <f t="shared" si="539"/>
        <v>-9367008.7699999996</v>
      </c>
      <c r="AG320" s="19">
        <f t="shared" si="539"/>
        <v>-10235992.98</v>
      </c>
      <c r="AH320" s="19">
        <f t="shared" si="539"/>
        <v>-3621927.67</v>
      </c>
      <c r="AI320" s="19">
        <f t="shared" si="539"/>
        <v>0</v>
      </c>
      <c r="AJ320" s="19">
        <f t="shared" si="539"/>
        <v>0</v>
      </c>
      <c r="AK320" s="19">
        <f t="shared" si="539"/>
        <v>0</v>
      </c>
      <c r="AL320" s="19">
        <f t="shared" si="539"/>
        <v>0</v>
      </c>
      <c r="AM320" s="19">
        <f t="shared" si="539"/>
        <v>0</v>
      </c>
      <c r="AN320" s="19">
        <f t="shared" si="539"/>
        <v>0</v>
      </c>
      <c r="AO320" s="219">
        <f t="shared" si="539"/>
        <v>0</v>
      </c>
    </row>
    <row r="321" spans="1:41" ht="16.2" customHeight="1">
      <c r="A321" s="13"/>
      <c r="B321" s="14"/>
      <c r="C321" s="45">
        <f>SUMIF(Jan!$A:$A,TB!$A321,Jan!$H:$H)</f>
        <v>0</v>
      </c>
      <c r="D321" s="45">
        <f>SUMIF(Feb!$A:$A,TB!$A321,Feb!$H:$H)</f>
        <v>0</v>
      </c>
      <c r="E321" s="45">
        <f>SUMIF(Mar!$A:$A,TB!$A321,Mar!$H:$H)</f>
        <v>0</v>
      </c>
      <c r="F321" s="45">
        <f>SUMIF(Apr!$A:$A,TB!$A321,Apr!$H:$H)</f>
        <v>0</v>
      </c>
      <c r="G321" s="45">
        <f>SUMIF(May!$A:$A,TB!$A321,May!$H:$H)</f>
        <v>0</v>
      </c>
      <c r="H321" s="45">
        <f>SUMIF(Jun!$A:$A,TB!$A321,Jun!$H:$H)</f>
        <v>0</v>
      </c>
      <c r="I321" s="45">
        <f>SUMIF(Jul!$A:$A,TB!$A321,Jul!$H:$H)</f>
        <v>0</v>
      </c>
      <c r="J321" s="45">
        <f>SUMIF(Aug!$A:$A,TB!$A321,Aug!$H:$H)</f>
        <v>0</v>
      </c>
      <c r="K321" s="45">
        <f>SUMIF(Sep!$A:$A,TB!$A321,Sep!$H:$H)</f>
        <v>0</v>
      </c>
      <c r="L321" s="45">
        <f>SUMIF(Oct!$A:$A,TB!$A321,Oct!$H:$H)</f>
        <v>0</v>
      </c>
      <c r="M321" s="45">
        <f>SUMIF(Nov!$A:$A,TB!$A321,Nov!$H:$H)</f>
        <v>0</v>
      </c>
      <c r="N321" s="179">
        <f>SUMIF(Dec!$A:$A,TB!$A321,Dec!$H:$H)</f>
        <v>0</v>
      </c>
      <c r="O321" s="191"/>
      <c r="P321" s="191"/>
      <c r="Q321" s="184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D321" s="45">
        <f t="shared" ref="AD321:AD327" si="540">ROUND(C321*AD$2,2)</f>
        <v>0</v>
      </c>
      <c r="AE321" s="45">
        <f t="shared" ref="AE321:AE327" si="541">ROUND(D321*AE$2,2)</f>
        <v>0</v>
      </c>
      <c r="AF321" s="45">
        <f t="shared" ref="AF321:AF327" si="542">ROUND(E321*AF$2,2)</f>
        <v>0</v>
      </c>
      <c r="AG321" s="45">
        <f t="shared" ref="AG321:AG327" si="543">ROUND(F321*AG$2,2)</f>
        <v>0</v>
      </c>
      <c r="AH321" s="45">
        <f t="shared" ref="AH321:AH327" si="544">ROUND(G321*AH$2,2)</f>
        <v>0</v>
      </c>
      <c r="AI321" s="45">
        <f t="shared" ref="AI321:AI327" si="545">ROUND(H321*AI$2,2)</f>
        <v>0</v>
      </c>
      <c r="AJ321" s="45">
        <f t="shared" ref="AJ321:AJ327" si="546">ROUND(I321*AJ$2,2)</f>
        <v>0</v>
      </c>
      <c r="AK321" s="45">
        <f t="shared" ref="AK321:AK327" si="547">ROUND(J321*AK$2,2)</f>
        <v>0</v>
      </c>
      <c r="AL321" s="45">
        <f t="shared" ref="AL321:AL327" si="548">ROUND(K321*AL$2,2)</f>
        <v>0</v>
      </c>
      <c r="AM321" s="45">
        <f t="shared" ref="AM321:AM327" si="549">ROUND(L321*AM$2,2)</f>
        <v>0</v>
      </c>
      <c r="AN321" s="45">
        <f t="shared" ref="AN321:AN327" si="550">ROUND(M321*AN$2,2)</f>
        <v>0</v>
      </c>
      <c r="AO321" s="45">
        <f t="shared" ref="AO321:AO327" si="551">ROUND(N321*AO$2,2)</f>
        <v>0</v>
      </c>
    </row>
    <row r="322" spans="1:41" ht="16.2" customHeight="1">
      <c r="A322" s="13">
        <v>25008</v>
      </c>
      <c r="B322" s="22" t="s">
        <v>287</v>
      </c>
      <c r="C322" s="45">
        <f>SUMIF(Jan!$A:$A,TB!$A322,Jan!$H:$H)</f>
        <v>0</v>
      </c>
      <c r="D322" s="45">
        <f>SUMIF(Feb!$A:$A,TB!$A322,Feb!$H:$H)</f>
        <v>0</v>
      </c>
      <c r="E322" s="45">
        <f>SUMIF(Mar!$A:$A,TB!$A322,Mar!$H:$H)</f>
        <v>0</v>
      </c>
      <c r="F322" s="45">
        <f>SUMIF(Apr!$A:$A,TB!$A322,Apr!$H:$H)</f>
        <v>0</v>
      </c>
      <c r="G322" s="45">
        <f>SUMIF(May!$A:$A,TB!$A322,May!$H:$H)</f>
        <v>0</v>
      </c>
      <c r="H322" s="45">
        <f>SUMIF(Jun!$A:$A,TB!$A322,Jun!$H:$H)</f>
        <v>0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179">
        <f>SUMIF(Dec!$A:$A,TB!$A322,Dec!$H:$H)</f>
        <v>0</v>
      </c>
      <c r="O322" s="191"/>
      <c r="P322" s="191"/>
      <c r="Q322" s="184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D322" s="45">
        <f t="shared" si="540"/>
        <v>0</v>
      </c>
      <c r="AE322" s="45">
        <f t="shared" si="541"/>
        <v>0</v>
      </c>
      <c r="AF322" s="45">
        <f t="shared" si="542"/>
        <v>0</v>
      </c>
      <c r="AG322" s="45">
        <f t="shared" si="543"/>
        <v>0</v>
      </c>
      <c r="AH322" s="45">
        <f t="shared" si="544"/>
        <v>0</v>
      </c>
      <c r="AI322" s="45">
        <f t="shared" si="545"/>
        <v>0</v>
      </c>
      <c r="AJ322" s="45">
        <f t="shared" si="546"/>
        <v>0</v>
      </c>
      <c r="AK322" s="45">
        <f t="shared" si="547"/>
        <v>0</v>
      </c>
      <c r="AL322" s="45">
        <f t="shared" si="548"/>
        <v>0</v>
      </c>
      <c r="AM322" s="45">
        <f t="shared" si="549"/>
        <v>0</v>
      </c>
      <c r="AN322" s="45">
        <f t="shared" si="550"/>
        <v>0</v>
      </c>
      <c r="AO322" s="45">
        <f t="shared" si="551"/>
        <v>0</v>
      </c>
    </row>
    <row r="323" spans="1:41" ht="16.2" customHeight="1">
      <c r="A323" s="13">
        <v>25009</v>
      </c>
      <c r="B323" s="14" t="s">
        <v>288</v>
      </c>
      <c r="C323" s="45">
        <f>SUMIF(Jan!$A:$A,TB!$A323,Jan!$H:$H)</f>
        <v>0</v>
      </c>
      <c r="D323" s="45">
        <f>SUMIF(Feb!$A:$A,TB!$A323,Feb!$H:$H)</f>
        <v>0</v>
      </c>
      <c r="E323" s="45">
        <f>SUMIF(Mar!$A:$A,TB!$A323,Mar!$H:$H)</f>
        <v>0</v>
      </c>
      <c r="F323" s="45">
        <f>SUMIF(Apr!$A:$A,TB!$A323,Apr!$H:$H)</f>
        <v>0</v>
      </c>
      <c r="G323" s="45">
        <f>SUMIF(May!$A:$A,TB!$A323,May!$H:$H)</f>
        <v>0</v>
      </c>
      <c r="H323" s="45">
        <f>SUMIF(Jun!$A:$A,TB!$A323,Jun!$H:$H)</f>
        <v>0</v>
      </c>
      <c r="I323" s="45">
        <f>SUMIF(Jul!$A:$A,TB!$A323,Jul!$H:$H)</f>
        <v>0</v>
      </c>
      <c r="J323" s="45">
        <f>SUMIF(Aug!$A:$A,TB!$A323,Aug!$H:$H)</f>
        <v>0</v>
      </c>
      <c r="K323" s="45">
        <f>SUMIF(Sep!$A:$A,TB!$A323,Sep!$H:$H)</f>
        <v>0</v>
      </c>
      <c r="L323" s="45">
        <f>SUMIF(Oct!$A:$A,TB!$A323,Oct!$H:$H)</f>
        <v>0</v>
      </c>
      <c r="M323" s="45">
        <f>SUMIF(Nov!$A:$A,TB!$A323,Nov!$H:$H)</f>
        <v>0</v>
      </c>
      <c r="N323" s="179">
        <f>SUMIF(Dec!$A:$A,TB!$A323,Dec!$H:$H)</f>
        <v>0</v>
      </c>
      <c r="O323" s="191"/>
      <c r="P323" s="191"/>
      <c r="Q323" s="184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D323" s="45">
        <f t="shared" si="540"/>
        <v>0</v>
      </c>
      <c r="AE323" s="45">
        <f t="shared" si="541"/>
        <v>0</v>
      </c>
      <c r="AF323" s="45">
        <f t="shared" si="542"/>
        <v>0</v>
      </c>
      <c r="AG323" s="45">
        <f t="shared" si="543"/>
        <v>0</v>
      </c>
      <c r="AH323" s="45">
        <f t="shared" si="544"/>
        <v>0</v>
      </c>
      <c r="AI323" s="45">
        <f t="shared" si="545"/>
        <v>0</v>
      </c>
      <c r="AJ323" s="45">
        <f t="shared" si="546"/>
        <v>0</v>
      </c>
      <c r="AK323" s="45">
        <f t="shared" si="547"/>
        <v>0</v>
      </c>
      <c r="AL323" s="45">
        <f t="shared" si="548"/>
        <v>0</v>
      </c>
      <c r="AM323" s="45">
        <f t="shared" si="549"/>
        <v>0</v>
      </c>
      <c r="AN323" s="45">
        <f t="shared" si="550"/>
        <v>0</v>
      </c>
      <c r="AO323" s="45">
        <f t="shared" si="551"/>
        <v>0</v>
      </c>
    </row>
    <row r="324" spans="1:41" ht="16.2" customHeight="1">
      <c r="A324" s="13">
        <v>25011</v>
      </c>
      <c r="B324" s="14" t="s">
        <v>289</v>
      </c>
      <c r="C324" s="45">
        <f>SUMIF(Jan!$A:$A,TB!$A324,Jan!$H:$H)</f>
        <v>0</v>
      </c>
      <c r="D324" s="45">
        <f>SUMIF(Feb!$A:$A,TB!$A324,Feb!$H:$H)</f>
        <v>0</v>
      </c>
      <c r="E324" s="45">
        <f>SUMIF(Mar!$A:$A,TB!$A324,Mar!$H:$H)</f>
        <v>0</v>
      </c>
      <c r="F324" s="45">
        <f>SUMIF(Apr!$A:$A,TB!$A324,Apr!$H:$H)</f>
        <v>0</v>
      </c>
      <c r="G324" s="45">
        <f>SUMIF(May!$A:$A,TB!$A324,May!$H:$H)</f>
        <v>0</v>
      </c>
      <c r="H324" s="45">
        <f>SUMIF(Jun!$A:$A,TB!$A324,Jun!$H:$H)</f>
        <v>0</v>
      </c>
      <c r="I324" s="45">
        <f>SUMIF(Jul!$A:$A,TB!$A324,Jul!$H:$H)</f>
        <v>0</v>
      </c>
      <c r="J324" s="45">
        <f>SUMIF(Aug!$A:$A,TB!$A324,Aug!$H:$H)</f>
        <v>0</v>
      </c>
      <c r="K324" s="45">
        <f>SUMIF(Sep!$A:$A,TB!$A324,Sep!$H:$H)</f>
        <v>0</v>
      </c>
      <c r="L324" s="45">
        <f>SUMIF(Oct!$A:$A,TB!$A324,Oct!$H:$H)</f>
        <v>0</v>
      </c>
      <c r="M324" s="45">
        <f>SUMIF(Nov!$A:$A,TB!$A324,Nov!$H:$H)</f>
        <v>0</v>
      </c>
      <c r="N324" s="179">
        <f>SUMIF(Dec!$A:$A,TB!$A324,Dec!$H:$H)</f>
        <v>0</v>
      </c>
      <c r="O324" s="191"/>
      <c r="P324" s="191"/>
      <c r="Q324" s="184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D324" s="45">
        <f t="shared" si="540"/>
        <v>0</v>
      </c>
      <c r="AE324" s="45">
        <f t="shared" si="541"/>
        <v>0</v>
      </c>
      <c r="AF324" s="45">
        <f t="shared" si="542"/>
        <v>0</v>
      </c>
      <c r="AG324" s="45">
        <f t="shared" si="543"/>
        <v>0</v>
      </c>
      <c r="AH324" s="45">
        <f t="shared" si="544"/>
        <v>0</v>
      </c>
      <c r="AI324" s="45">
        <f t="shared" si="545"/>
        <v>0</v>
      </c>
      <c r="AJ324" s="45">
        <f t="shared" si="546"/>
        <v>0</v>
      </c>
      <c r="AK324" s="45">
        <f t="shared" si="547"/>
        <v>0</v>
      </c>
      <c r="AL324" s="45">
        <f t="shared" si="548"/>
        <v>0</v>
      </c>
      <c r="AM324" s="45">
        <f t="shared" si="549"/>
        <v>0</v>
      </c>
      <c r="AN324" s="45">
        <f t="shared" si="550"/>
        <v>0</v>
      </c>
      <c r="AO324" s="45">
        <f t="shared" si="551"/>
        <v>0</v>
      </c>
    </row>
    <row r="325" spans="1:41" ht="16.2" customHeight="1">
      <c r="A325" s="13">
        <v>25015</v>
      </c>
      <c r="B325" s="14" t="s">
        <v>290</v>
      </c>
      <c r="C325" s="45">
        <f>SUMIF(Jan!$A:$A,TB!$A325,Jan!$H:$H)</f>
        <v>0</v>
      </c>
      <c r="D325" s="45">
        <f>SUMIF(Feb!$A:$A,TB!$A325,Feb!$H:$H)</f>
        <v>0</v>
      </c>
      <c r="E325" s="45">
        <f>SUMIF(Mar!$A:$A,TB!$A325,Mar!$H:$H)</f>
        <v>0</v>
      </c>
      <c r="F325" s="45">
        <f>SUMIF(Apr!$A:$A,TB!$A325,Apr!$H:$H)</f>
        <v>0</v>
      </c>
      <c r="G325" s="45">
        <f>SUMIF(May!$A:$A,TB!$A325,May!$H:$H)</f>
        <v>0</v>
      </c>
      <c r="H325" s="45">
        <f>SUMIF(Jun!$A:$A,TB!$A325,Jun!$H:$H)</f>
        <v>0</v>
      </c>
      <c r="I325" s="45">
        <f>SUMIF(Jul!$A:$A,TB!$A325,Jul!$H:$H)</f>
        <v>0</v>
      </c>
      <c r="J325" s="45">
        <f>SUMIF(Aug!$A:$A,TB!$A325,Aug!$H:$H)</f>
        <v>0</v>
      </c>
      <c r="K325" s="45">
        <f>SUMIF(Sep!$A:$A,TB!$A325,Sep!$H:$H)</f>
        <v>0</v>
      </c>
      <c r="L325" s="45">
        <f>SUMIF(Oct!$A:$A,TB!$A325,Oct!$H:$H)</f>
        <v>0</v>
      </c>
      <c r="M325" s="45">
        <f>SUMIF(Nov!$A:$A,TB!$A325,Nov!$H:$H)</f>
        <v>0</v>
      </c>
      <c r="N325" s="179">
        <f>SUMIF(Dec!$A:$A,TB!$A325,Dec!$H:$H)</f>
        <v>0</v>
      </c>
      <c r="O325" s="191"/>
      <c r="P325" s="191"/>
      <c r="Q325" s="184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D325" s="45">
        <f t="shared" si="540"/>
        <v>0</v>
      </c>
      <c r="AE325" s="45">
        <f t="shared" si="541"/>
        <v>0</v>
      </c>
      <c r="AF325" s="45">
        <f t="shared" si="542"/>
        <v>0</v>
      </c>
      <c r="AG325" s="45">
        <f t="shared" si="543"/>
        <v>0</v>
      </c>
      <c r="AH325" s="45">
        <f t="shared" si="544"/>
        <v>0</v>
      </c>
      <c r="AI325" s="45">
        <f t="shared" si="545"/>
        <v>0</v>
      </c>
      <c r="AJ325" s="45">
        <f t="shared" si="546"/>
        <v>0</v>
      </c>
      <c r="AK325" s="45">
        <f t="shared" si="547"/>
        <v>0</v>
      </c>
      <c r="AL325" s="45">
        <f t="shared" si="548"/>
        <v>0</v>
      </c>
      <c r="AM325" s="45">
        <f t="shared" si="549"/>
        <v>0</v>
      </c>
      <c r="AN325" s="45">
        <f t="shared" si="550"/>
        <v>0</v>
      </c>
      <c r="AO325" s="45">
        <f t="shared" si="551"/>
        <v>0</v>
      </c>
    </row>
    <row r="326" spans="1:41" ht="16.2" customHeight="1">
      <c r="A326" s="13">
        <v>25016</v>
      </c>
      <c r="B326" s="21" t="s">
        <v>291</v>
      </c>
      <c r="C326" s="45">
        <f>SUMIF(Jan!$A:$A,TB!$A326,Jan!$H:$H)</f>
        <v>0</v>
      </c>
      <c r="D326" s="45">
        <f>SUMIF(Feb!$A:$A,TB!$A326,Feb!$H:$H)</f>
        <v>0</v>
      </c>
      <c r="E326" s="45">
        <f>SUMIF(Mar!$A:$A,TB!$A326,Mar!$H:$H)</f>
        <v>0</v>
      </c>
      <c r="F326" s="45">
        <f>SUMIF(Apr!$A:$A,TB!$A326,Apr!$H:$H)</f>
        <v>0</v>
      </c>
      <c r="G326" s="45">
        <f>SUMIF(May!$A:$A,TB!$A326,May!$H:$H)</f>
        <v>0</v>
      </c>
      <c r="H326" s="45">
        <f>SUMIF(Jun!$A:$A,TB!$A326,Jun!$H:$H)</f>
        <v>0</v>
      </c>
      <c r="I326" s="45">
        <f>SUMIF(Jul!$A:$A,TB!$A326,Jul!$H:$H)</f>
        <v>0</v>
      </c>
      <c r="J326" s="45">
        <f>SUMIF(Aug!$A:$A,TB!$A326,Aug!$H:$H)</f>
        <v>0</v>
      </c>
      <c r="K326" s="45">
        <f>SUMIF(Sep!$A:$A,TB!$A326,Sep!$H:$H)</f>
        <v>0</v>
      </c>
      <c r="L326" s="45">
        <f>SUMIF(Oct!$A:$A,TB!$A326,Oct!$H:$H)</f>
        <v>0</v>
      </c>
      <c r="M326" s="45">
        <f>SUMIF(Nov!$A:$A,TB!$A326,Nov!$H:$H)</f>
        <v>0</v>
      </c>
      <c r="N326" s="179">
        <f>SUMIF(Dec!$A:$A,TB!$A326,Dec!$H:$H)</f>
        <v>0</v>
      </c>
      <c r="O326" s="191"/>
      <c r="P326" s="191"/>
      <c r="Q326" s="184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D326" s="45">
        <f t="shared" si="540"/>
        <v>0</v>
      </c>
      <c r="AE326" s="45">
        <f t="shared" si="541"/>
        <v>0</v>
      </c>
      <c r="AF326" s="45">
        <f t="shared" si="542"/>
        <v>0</v>
      </c>
      <c r="AG326" s="45">
        <f t="shared" si="543"/>
        <v>0</v>
      </c>
      <c r="AH326" s="45">
        <f t="shared" si="544"/>
        <v>0</v>
      </c>
      <c r="AI326" s="45">
        <f t="shared" si="545"/>
        <v>0</v>
      </c>
      <c r="AJ326" s="45">
        <f t="shared" si="546"/>
        <v>0</v>
      </c>
      <c r="AK326" s="45">
        <f t="shared" si="547"/>
        <v>0</v>
      </c>
      <c r="AL326" s="45">
        <f t="shared" si="548"/>
        <v>0</v>
      </c>
      <c r="AM326" s="45">
        <f t="shared" si="549"/>
        <v>0</v>
      </c>
      <c r="AN326" s="45">
        <f t="shared" si="550"/>
        <v>0</v>
      </c>
      <c r="AO326" s="45">
        <f t="shared" si="551"/>
        <v>0</v>
      </c>
    </row>
    <row r="327" spans="1:41" ht="16.2" customHeight="1">
      <c r="A327" s="13"/>
      <c r="B327" s="21"/>
      <c r="C327" s="45">
        <f>SUMIF(Jan!$A:$A,TB!$A327,Jan!$H:$H)</f>
        <v>0</v>
      </c>
      <c r="D327" s="45">
        <f>SUMIF(Feb!$A:$A,TB!$A327,Feb!$H:$H)</f>
        <v>0</v>
      </c>
      <c r="E327" s="45">
        <f>SUMIF(Mar!$A:$A,TB!$A327,Mar!$H:$H)</f>
        <v>0</v>
      </c>
      <c r="F327" s="45">
        <f>SUMIF(Apr!$A:$A,TB!$A327,Apr!$H:$H)</f>
        <v>0</v>
      </c>
      <c r="G327" s="45">
        <f>SUMIF(May!$A:$A,TB!$A327,May!$H:$H)</f>
        <v>0</v>
      </c>
      <c r="H327" s="45">
        <f>SUMIF(Jun!$A:$A,TB!$A327,Jun!$H:$H)</f>
        <v>0</v>
      </c>
      <c r="I327" s="45">
        <f>SUMIF(Jul!$A:$A,TB!$A327,Jul!$H:$H)</f>
        <v>0</v>
      </c>
      <c r="J327" s="45">
        <f>SUMIF(Aug!$A:$A,TB!$A327,Aug!$H:$H)</f>
        <v>0</v>
      </c>
      <c r="K327" s="45">
        <f>SUMIF(Sep!$A:$A,TB!$A327,Sep!$H:$H)</f>
        <v>0</v>
      </c>
      <c r="L327" s="45">
        <f>SUMIF(Oct!$A:$A,TB!$A327,Oct!$H:$H)</f>
        <v>0</v>
      </c>
      <c r="M327" s="45">
        <f>SUMIF(Nov!$A:$A,TB!$A327,Nov!$H:$H)</f>
        <v>0</v>
      </c>
      <c r="N327" s="179">
        <f>SUMIF(Dec!$A:$A,TB!$A327,Dec!$H:$H)</f>
        <v>0</v>
      </c>
      <c r="O327" s="191"/>
      <c r="P327" s="191"/>
      <c r="Q327" s="184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D327" s="45">
        <f t="shared" si="540"/>
        <v>0</v>
      </c>
      <c r="AE327" s="45">
        <f t="shared" si="541"/>
        <v>0</v>
      </c>
      <c r="AF327" s="45">
        <f t="shared" si="542"/>
        <v>0</v>
      </c>
      <c r="AG327" s="45">
        <f t="shared" si="543"/>
        <v>0</v>
      </c>
      <c r="AH327" s="45">
        <f t="shared" si="544"/>
        <v>0</v>
      </c>
      <c r="AI327" s="45">
        <f t="shared" si="545"/>
        <v>0</v>
      </c>
      <c r="AJ327" s="45">
        <f t="shared" si="546"/>
        <v>0</v>
      </c>
      <c r="AK327" s="45">
        <f t="shared" si="547"/>
        <v>0</v>
      </c>
      <c r="AL327" s="45">
        <f t="shared" si="548"/>
        <v>0</v>
      </c>
      <c r="AM327" s="45">
        <f t="shared" si="549"/>
        <v>0</v>
      </c>
      <c r="AN327" s="45">
        <f t="shared" si="550"/>
        <v>0</v>
      </c>
      <c r="AO327" s="45">
        <f t="shared" si="551"/>
        <v>0</v>
      </c>
    </row>
    <row r="328" spans="1:41" ht="16.2" customHeight="1">
      <c r="A328" s="17" t="s">
        <v>47</v>
      </c>
      <c r="B328" s="18"/>
      <c r="C328" s="19">
        <f t="shared" ref="C328" si="552">ROUND(SUM(C321:C327),2)</f>
        <v>0</v>
      </c>
      <c r="D328" s="19">
        <f t="shared" ref="D328:N328" si="553">ROUND(SUM(D321:D327),2)</f>
        <v>0</v>
      </c>
      <c r="E328" s="19">
        <f t="shared" si="553"/>
        <v>0</v>
      </c>
      <c r="F328" s="19">
        <f t="shared" si="553"/>
        <v>0</v>
      </c>
      <c r="G328" s="19">
        <f t="shared" si="553"/>
        <v>0</v>
      </c>
      <c r="H328" s="19">
        <f t="shared" si="553"/>
        <v>0</v>
      </c>
      <c r="I328" s="19">
        <f t="shared" si="553"/>
        <v>0</v>
      </c>
      <c r="J328" s="19">
        <f t="shared" si="553"/>
        <v>0</v>
      </c>
      <c r="K328" s="19">
        <f t="shared" si="553"/>
        <v>0</v>
      </c>
      <c r="L328" s="19">
        <f t="shared" si="553"/>
        <v>0</v>
      </c>
      <c r="M328" s="19">
        <f t="shared" si="553"/>
        <v>0</v>
      </c>
      <c r="N328" s="178">
        <f t="shared" si="553"/>
        <v>0</v>
      </c>
      <c r="O328" s="191"/>
      <c r="P328" s="191"/>
      <c r="Q328" s="183">
        <v>0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D328" s="19">
        <f t="shared" ref="AD328" si="554">ROUND(SUM(AD321:AD327),2)</f>
        <v>0</v>
      </c>
      <c r="AE328" s="19">
        <f t="shared" ref="AE328:AO328" si="555">ROUND(SUM(AE321:AE327),2)</f>
        <v>0</v>
      </c>
      <c r="AF328" s="19">
        <f t="shared" si="555"/>
        <v>0</v>
      </c>
      <c r="AG328" s="19">
        <f t="shared" si="555"/>
        <v>0</v>
      </c>
      <c r="AH328" s="19">
        <f t="shared" si="555"/>
        <v>0</v>
      </c>
      <c r="AI328" s="19">
        <f t="shared" si="555"/>
        <v>0</v>
      </c>
      <c r="AJ328" s="19">
        <f t="shared" si="555"/>
        <v>0</v>
      </c>
      <c r="AK328" s="19">
        <f t="shared" si="555"/>
        <v>0</v>
      </c>
      <c r="AL328" s="19">
        <f t="shared" si="555"/>
        <v>0</v>
      </c>
      <c r="AM328" s="19">
        <f t="shared" si="555"/>
        <v>0</v>
      </c>
      <c r="AN328" s="19">
        <f t="shared" si="555"/>
        <v>0</v>
      </c>
      <c r="AO328" s="219">
        <f t="shared" si="555"/>
        <v>0</v>
      </c>
    </row>
    <row r="329" spans="1:41" ht="16.2" customHeight="1">
      <c r="A329" s="13"/>
      <c r="B329" s="14"/>
      <c r="C329" s="45">
        <f>SUMIF(Jan!$A:$A,TB!$A329,Jan!$H:$H)</f>
        <v>0</v>
      </c>
      <c r="D329" s="45">
        <f>SUMIF(Feb!$A:$A,TB!$A329,Feb!$H:$H)</f>
        <v>0</v>
      </c>
      <c r="E329" s="45">
        <f>SUMIF(Mar!$A:$A,TB!$A329,Mar!$H:$H)</f>
        <v>0</v>
      </c>
      <c r="F329" s="45">
        <f>SUMIF(Apr!$A:$A,TB!$A329,Apr!$H:$H)</f>
        <v>0</v>
      </c>
      <c r="G329" s="45">
        <f>SUMIF(May!$A:$A,TB!$A329,May!$H:$H)</f>
        <v>0</v>
      </c>
      <c r="H329" s="45">
        <f>SUMIF(Jun!$A:$A,TB!$A329,Jun!$H:$H)</f>
        <v>0</v>
      </c>
      <c r="I329" s="45">
        <f>SUMIF(Jul!$A:$A,TB!$A329,Jul!$H:$H)</f>
        <v>0</v>
      </c>
      <c r="J329" s="45">
        <f>SUMIF(Aug!$A:$A,TB!$A329,Aug!$H:$H)</f>
        <v>0</v>
      </c>
      <c r="K329" s="45">
        <f>SUMIF(Sep!$A:$A,TB!$A329,Sep!$H:$H)</f>
        <v>0</v>
      </c>
      <c r="L329" s="45">
        <f>SUMIF(Oct!$A:$A,TB!$A329,Oct!$H:$H)</f>
        <v>0</v>
      </c>
      <c r="M329" s="45">
        <f>SUMIF(Nov!$A:$A,TB!$A329,Nov!$H:$H)</f>
        <v>0</v>
      </c>
      <c r="N329" s="179">
        <f>SUMIF(Dec!$A:$A,TB!$A329,Dec!$H:$H)</f>
        <v>0</v>
      </c>
      <c r="O329" s="191"/>
      <c r="P329" s="191"/>
      <c r="Q329" s="184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D329" s="45">
        <f t="shared" ref="AD329:AD332" si="556">ROUND(C329*AD$2,2)</f>
        <v>0</v>
      </c>
      <c r="AE329" s="45">
        <f t="shared" ref="AE329:AE332" si="557">ROUND(D329*AE$2,2)</f>
        <v>0</v>
      </c>
      <c r="AF329" s="45">
        <f t="shared" ref="AF329:AF332" si="558">ROUND(E329*AF$2,2)</f>
        <v>0</v>
      </c>
      <c r="AG329" s="45">
        <f t="shared" ref="AG329:AG332" si="559">ROUND(F329*AG$2,2)</f>
        <v>0</v>
      </c>
      <c r="AH329" s="45">
        <f t="shared" ref="AH329:AH332" si="560">ROUND(G329*AH$2,2)</f>
        <v>0</v>
      </c>
      <c r="AI329" s="45">
        <f t="shared" ref="AI329:AI332" si="561">ROUND(H329*AI$2,2)</f>
        <v>0</v>
      </c>
      <c r="AJ329" s="45">
        <f t="shared" ref="AJ329:AJ332" si="562">ROUND(I329*AJ$2,2)</f>
        <v>0</v>
      </c>
      <c r="AK329" s="45">
        <f t="shared" ref="AK329:AK332" si="563">ROUND(J329*AK$2,2)</f>
        <v>0</v>
      </c>
      <c r="AL329" s="45">
        <f t="shared" ref="AL329:AL332" si="564">ROUND(K329*AL$2,2)</f>
        <v>0</v>
      </c>
      <c r="AM329" s="45">
        <f t="shared" ref="AM329:AM332" si="565">ROUND(L329*AM$2,2)</f>
        <v>0</v>
      </c>
      <c r="AN329" s="45">
        <f t="shared" ref="AN329:AN332" si="566">ROUND(M329*AN$2,2)</f>
        <v>0</v>
      </c>
      <c r="AO329" s="45">
        <f t="shared" ref="AO329:AO332" si="567">ROUND(N329*AO$2,2)</f>
        <v>0</v>
      </c>
    </row>
    <row r="330" spans="1:41" ht="16.2" customHeight="1">
      <c r="A330" s="13">
        <v>25013</v>
      </c>
      <c r="B330" s="22" t="s">
        <v>292</v>
      </c>
      <c r="C330" s="45">
        <f>SUMIF(Jan!$A:$A,TB!$A330,Jan!$H:$H)</f>
        <v>0</v>
      </c>
      <c r="D330" s="45">
        <f>SUMIF(Feb!$A:$A,TB!$A330,Feb!$H:$H)</f>
        <v>0</v>
      </c>
      <c r="E330" s="45">
        <f>SUMIF(Mar!$A:$A,TB!$A330,Mar!$H:$H)</f>
        <v>0</v>
      </c>
      <c r="F330" s="45">
        <f>SUMIF(Apr!$A:$A,TB!$A330,Apr!$H:$H)</f>
        <v>0</v>
      </c>
      <c r="G330" s="45">
        <f>SUMIF(May!$A:$A,TB!$A330,May!$H:$H)</f>
        <v>0</v>
      </c>
      <c r="H330" s="45">
        <f>SUMIF(Jun!$A:$A,TB!$A330,Jun!$H:$H)</f>
        <v>0</v>
      </c>
      <c r="I330" s="45">
        <f>SUMIF(Jul!$A:$A,TB!$A330,Jul!$H:$H)</f>
        <v>0</v>
      </c>
      <c r="J330" s="45">
        <f>SUMIF(Aug!$A:$A,TB!$A330,Aug!$H:$H)</f>
        <v>0</v>
      </c>
      <c r="K330" s="45">
        <f>SUMIF(Sep!$A:$A,TB!$A330,Sep!$H:$H)</f>
        <v>0</v>
      </c>
      <c r="L330" s="45">
        <f>SUMIF(Oct!$A:$A,TB!$A330,Oct!$H:$H)</f>
        <v>0</v>
      </c>
      <c r="M330" s="45">
        <f>SUMIF(Nov!$A:$A,TB!$A330,Nov!$H:$H)</f>
        <v>0</v>
      </c>
      <c r="N330" s="179">
        <f>SUMIF(Dec!$A:$A,TB!$A330,Dec!$H:$H)</f>
        <v>0</v>
      </c>
      <c r="O330" s="191"/>
      <c r="P330" s="191"/>
      <c r="Q330" s="184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D330" s="45">
        <f t="shared" si="556"/>
        <v>0</v>
      </c>
      <c r="AE330" s="45">
        <f t="shared" si="557"/>
        <v>0</v>
      </c>
      <c r="AF330" s="45">
        <f t="shared" si="558"/>
        <v>0</v>
      </c>
      <c r="AG330" s="45">
        <f t="shared" si="559"/>
        <v>0</v>
      </c>
      <c r="AH330" s="45">
        <f t="shared" si="560"/>
        <v>0</v>
      </c>
      <c r="AI330" s="45">
        <f t="shared" si="561"/>
        <v>0</v>
      </c>
      <c r="AJ330" s="45">
        <f t="shared" si="562"/>
        <v>0</v>
      </c>
      <c r="AK330" s="45">
        <f t="shared" si="563"/>
        <v>0</v>
      </c>
      <c r="AL330" s="45">
        <f t="shared" si="564"/>
        <v>0</v>
      </c>
      <c r="AM330" s="45">
        <f t="shared" si="565"/>
        <v>0</v>
      </c>
      <c r="AN330" s="45">
        <f t="shared" si="566"/>
        <v>0</v>
      </c>
      <c r="AO330" s="45">
        <f t="shared" si="567"/>
        <v>0</v>
      </c>
    </row>
    <row r="331" spans="1:41" ht="16.2" customHeight="1">
      <c r="A331" s="13">
        <v>25014</v>
      </c>
      <c r="B331" s="21" t="s">
        <v>293</v>
      </c>
      <c r="C331" s="45">
        <f>SUMIF(Jan!$A:$A,TB!$A331,Jan!$H:$H)</f>
        <v>0</v>
      </c>
      <c r="D331" s="45">
        <f>SUMIF(Feb!$A:$A,TB!$A331,Feb!$H:$H)</f>
        <v>0</v>
      </c>
      <c r="E331" s="45">
        <f>SUMIF(Mar!$A:$A,TB!$A331,Mar!$H:$H)</f>
        <v>0</v>
      </c>
      <c r="F331" s="45">
        <f>SUMIF(Apr!$A:$A,TB!$A331,Apr!$H:$H)</f>
        <v>0</v>
      </c>
      <c r="G331" s="45">
        <f>SUMIF(May!$A:$A,TB!$A331,May!$H:$H)</f>
        <v>0</v>
      </c>
      <c r="H331" s="45">
        <f>SUMIF(Jun!$A:$A,TB!$A331,Jun!$H:$H)</f>
        <v>0</v>
      </c>
      <c r="I331" s="45">
        <f>SUMIF(Jul!$A:$A,TB!$A331,Jul!$H:$H)</f>
        <v>0</v>
      </c>
      <c r="J331" s="45">
        <f>SUMIF(Aug!$A:$A,TB!$A331,Aug!$H:$H)</f>
        <v>0</v>
      </c>
      <c r="K331" s="45">
        <f>SUMIF(Sep!$A:$A,TB!$A331,Sep!$H:$H)</f>
        <v>0</v>
      </c>
      <c r="L331" s="45">
        <f>SUMIF(Oct!$A:$A,TB!$A331,Oct!$H:$H)</f>
        <v>0</v>
      </c>
      <c r="M331" s="45">
        <f>SUMIF(Nov!$A:$A,TB!$A331,Nov!$H:$H)</f>
        <v>0</v>
      </c>
      <c r="N331" s="179">
        <f>SUMIF(Dec!$A:$A,TB!$A331,Dec!$H:$H)</f>
        <v>0</v>
      </c>
      <c r="O331" s="191"/>
      <c r="P331" s="191"/>
      <c r="Q331" s="184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D331" s="45">
        <f t="shared" si="556"/>
        <v>0</v>
      </c>
      <c r="AE331" s="45">
        <f t="shared" si="557"/>
        <v>0</v>
      </c>
      <c r="AF331" s="45">
        <f t="shared" si="558"/>
        <v>0</v>
      </c>
      <c r="AG331" s="45">
        <f t="shared" si="559"/>
        <v>0</v>
      </c>
      <c r="AH331" s="45">
        <f t="shared" si="560"/>
        <v>0</v>
      </c>
      <c r="AI331" s="45">
        <f t="shared" si="561"/>
        <v>0</v>
      </c>
      <c r="AJ331" s="45">
        <f t="shared" si="562"/>
        <v>0</v>
      </c>
      <c r="AK331" s="45">
        <f t="shared" si="563"/>
        <v>0</v>
      </c>
      <c r="AL331" s="45">
        <f t="shared" si="564"/>
        <v>0</v>
      </c>
      <c r="AM331" s="45">
        <f t="shared" si="565"/>
        <v>0</v>
      </c>
      <c r="AN331" s="45">
        <f t="shared" si="566"/>
        <v>0</v>
      </c>
      <c r="AO331" s="45">
        <f t="shared" si="567"/>
        <v>0</v>
      </c>
    </row>
    <row r="332" spans="1:41" ht="16.2" customHeight="1">
      <c r="A332" s="13"/>
      <c r="B332" s="21"/>
      <c r="C332" s="45">
        <f>SUMIF(Jan!$A:$A,TB!$A332,Jan!$H:$H)</f>
        <v>0</v>
      </c>
      <c r="D332" s="45">
        <f>SUMIF(Feb!$A:$A,TB!$A332,Feb!$H:$H)</f>
        <v>0</v>
      </c>
      <c r="E332" s="45">
        <f>SUMIF(Mar!$A:$A,TB!$A332,Mar!$H:$H)</f>
        <v>0</v>
      </c>
      <c r="F332" s="45">
        <f>SUMIF(Apr!$A:$A,TB!$A332,Apr!$H:$H)</f>
        <v>0</v>
      </c>
      <c r="G332" s="45">
        <f>SUMIF(May!$A:$A,TB!$A332,May!$H:$H)</f>
        <v>0</v>
      </c>
      <c r="H332" s="45">
        <f>SUMIF(Jun!$A:$A,TB!$A332,Jun!$H:$H)</f>
        <v>0</v>
      </c>
      <c r="I332" s="45">
        <f>SUMIF(Jul!$A:$A,TB!$A332,Jul!$H:$H)</f>
        <v>0</v>
      </c>
      <c r="J332" s="45">
        <f>SUMIF(Aug!$A:$A,TB!$A332,Aug!$H:$H)</f>
        <v>0</v>
      </c>
      <c r="K332" s="45">
        <f>SUMIF(Sep!$A:$A,TB!$A332,Sep!$H:$H)</f>
        <v>0</v>
      </c>
      <c r="L332" s="45">
        <f>SUMIF(Oct!$A:$A,TB!$A332,Oct!$H:$H)</f>
        <v>0</v>
      </c>
      <c r="M332" s="45">
        <f>SUMIF(Nov!$A:$A,TB!$A332,Nov!$H:$H)</f>
        <v>0</v>
      </c>
      <c r="N332" s="179">
        <f>SUMIF(Dec!$A:$A,TB!$A332,Dec!$H:$H)</f>
        <v>0</v>
      </c>
      <c r="O332" s="191"/>
      <c r="P332" s="191"/>
      <c r="Q332" s="184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D332" s="45">
        <f t="shared" si="556"/>
        <v>0</v>
      </c>
      <c r="AE332" s="45">
        <f t="shared" si="557"/>
        <v>0</v>
      </c>
      <c r="AF332" s="45">
        <f t="shared" si="558"/>
        <v>0</v>
      </c>
      <c r="AG332" s="45">
        <f t="shared" si="559"/>
        <v>0</v>
      </c>
      <c r="AH332" s="45">
        <f t="shared" si="560"/>
        <v>0</v>
      </c>
      <c r="AI332" s="45">
        <f t="shared" si="561"/>
        <v>0</v>
      </c>
      <c r="AJ332" s="45">
        <f t="shared" si="562"/>
        <v>0</v>
      </c>
      <c r="AK332" s="45">
        <f t="shared" si="563"/>
        <v>0</v>
      </c>
      <c r="AL332" s="45">
        <f t="shared" si="564"/>
        <v>0</v>
      </c>
      <c r="AM332" s="45">
        <f t="shared" si="565"/>
        <v>0</v>
      </c>
      <c r="AN332" s="45">
        <f t="shared" si="566"/>
        <v>0</v>
      </c>
      <c r="AO332" s="45">
        <f t="shared" si="567"/>
        <v>0</v>
      </c>
    </row>
    <row r="333" spans="1:41" ht="16.2" customHeight="1">
      <c r="A333" s="17" t="s">
        <v>53</v>
      </c>
      <c r="B333" s="18"/>
      <c r="C333" s="19">
        <f t="shared" ref="C333" si="568">ROUND(SUM(C329:C332),2)</f>
        <v>0</v>
      </c>
      <c r="D333" s="19">
        <f t="shared" ref="D333:N333" si="569">ROUND(SUM(D329:D332),2)</f>
        <v>0</v>
      </c>
      <c r="E333" s="19">
        <f t="shared" si="569"/>
        <v>0</v>
      </c>
      <c r="F333" s="19">
        <f t="shared" si="569"/>
        <v>0</v>
      </c>
      <c r="G333" s="19">
        <f t="shared" si="569"/>
        <v>0</v>
      </c>
      <c r="H333" s="19">
        <f t="shared" si="569"/>
        <v>0</v>
      </c>
      <c r="I333" s="19">
        <f t="shared" si="569"/>
        <v>0</v>
      </c>
      <c r="J333" s="19">
        <f t="shared" si="569"/>
        <v>0</v>
      </c>
      <c r="K333" s="19">
        <f t="shared" si="569"/>
        <v>0</v>
      </c>
      <c r="L333" s="19">
        <f t="shared" si="569"/>
        <v>0</v>
      </c>
      <c r="M333" s="19">
        <f t="shared" si="569"/>
        <v>0</v>
      </c>
      <c r="N333" s="178">
        <f t="shared" si="569"/>
        <v>0</v>
      </c>
      <c r="O333" s="191"/>
      <c r="P333" s="191"/>
      <c r="Q333" s="183">
        <v>0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D333" s="19">
        <f t="shared" ref="AD333" si="570">ROUND(SUM(AD329:AD332),2)</f>
        <v>0</v>
      </c>
      <c r="AE333" s="19">
        <f t="shared" ref="AE333:AO333" si="571">ROUND(SUM(AE329:AE332),2)</f>
        <v>0</v>
      </c>
      <c r="AF333" s="19">
        <f t="shared" si="571"/>
        <v>0</v>
      </c>
      <c r="AG333" s="19">
        <f t="shared" si="571"/>
        <v>0</v>
      </c>
      <c r="AH333" s="19">
        <f t="shared" si="571"/>
        <v>0</v>
      </c>
      <c r="AI333" s="19">
        <f t="shared" si="571"/>
        <v>0</v>
      </c>
      <c r="AJ333" s="19">
        <f t="shared" si="571"/>
        <v>0</v>
      </c>
      <c r="AK333" s="19">
        <f t="shared" si="571"/>
        <v>0</v>
      </c>
      <c r="AL333" s="19">
        <f t="shared" si="571"/>
        <v>0</v>
      </c>
      <c r="AM333" s="19">
        <f t="shared" si="571"/>
        <v>0</v>
      </c>
      <c r="AN333" s="19">
        <f t="shared" si="571"/>
        <v>0</v>
      </c>
      <c r="AO333" s="219">
        <f t="shared" si="571"/>
        <v>0</v>
      </c>
    </row>
    <row r="334" spans="1:41" ht="16.2" customHeight="1">
      <c r="A334" s="13"/>
      <c r="B334" s="21"/>
      <c r="C334" s="45">
        <f>SUMIF(Jan!$A:$A,TB!$A334,Jan!$H:$H)</f>
        <v>0</v>
      </c>
      <c r="D334" s="45">
        <f>SUMIF(Feb!$A:$A,TB!$A334,Feb!$H:$H)</f>
        <v>0</v>
      </c>
      <c r="E334" s="45">
        <f>SUMIF(Mar!$A:$A,TB!$A334,Mar!$H:$H)</f>
        <v>0</v>
      </c>
      <c r="F334" s="45">
        <f>SUMIF(Apr!$A:$A,TB!$A334,Apr!$H:$H)</f>
        <v>0</v>
      </c>
      <c r="G334" s="45">
        <f>SUMIF(May!$A:$A,TB!$A334,May!$H:$H)</f>
        <v>0</v>
      </c>
      <c r="H334" s="45">
        <f>SUMIF(Jun!$A:$A,TB!$A334,Jun!$H:$H)</f>
        <v>0</v>
      </c>
      <c r="I334" s="45">
        <f>SUMIF(Jul!$A:$A,TB!$A334,Jul!$H:$H)</f>
        <v>0</v>
      </c>
      <c r="J334" s="45">
        <f>SUMIF(Aug!$A:$A,TB!$A334,Aug!$H:$H)</f>
        <v>0</v>
      </c>
      <c r="K334" s="45">
        <f>SUMIF(Sep!$A:$A,TB!$A334,Sep!$H:$H)</f>
        <v>0</v>
      </c>
      <c r="L334" s="45">
        <f>SUMIF(Oct!$A:$A,TB!$A334,Oct!$H:$H)</f>
        <v>0</v>
      </c>
      <c r="M334" s="45">
        <f>SUMIF(Nov!$A:$A,TB!$A334,Nov!$H:$H)</f>
        <v>0</v>
      </c>
      <c r="N334" s="179">
        <f>SUMIF(Dec!$A:$A,TB!$A334,Dec!$H:$H)</f>
        <v>0</v>
      </c>
      <c r="O334" s="191"/>
      <c r="P334" s="191"/>
      <c r="Q334" s="184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D334" s="45">
        <f t="shared" ref="AD334:AD336" si="572">ROUND(C334*AD$2,2)</f>
        <v>0</v>
      </c>
      <c r="AE334" s="45">
        <f t="shared" ref="AE334:AE336" si="573">ROUND(D334*AE$2,2)</f>
        <v>0</v>
      </c>
      <c r="AF334" s="45">
        <f t="shared" ref="AF334:AF336" si="574">ROUND(E334*AF$2,2)</f>
        <v>0</v>
      </c>
      <c r="AG334" s="45">
        <f t="shared" ref="AG334:AG336" si="575">ROUND(F334*AG$2,2)</f>
        <v>0</v>
      </c>
      <c r="AH334" s="45">
        <f t="shared" ref="AH334:AH336" si="576">ROUND(G334*AH$2,2)</f>
        <v>0</v>
      </c>
      <c r="AI334" s="45">
        <f t="shared" ref="AI334:AI336" si="577">ROUND(H334*AI$2,2)</f>
        <v>0</v>
      </c>
      <c r="AJ334" s="45">
        <f t="shared" ref="AJ334:AJ336" si="578">ROUND(I334*AJ$2,2)</f>
        <v>0</v>
      </c>
      <c r="AK334" s="45">
        <f t="shared" ref="AK334:AK336" si="579">ROUND(J334*AK$2,2)</f>
        <v>0</v>
      </c>
      <c r="AL334" s="45">
        <f t="shared" ref="AL334:AL336" si="580">ROUND(K334*AL$2,2)</f>
        <v>0</v>
      </c>
      <c r="AM334" s="45">
        <f t="shared" ref="AM334:AM336" si="581">ROUND(L334*AM$2,2)</f>
        <v>0</v>
      </c>
      <c r="AN334" s="45">
        <f t="shared" ref="AN334:AN336" si="582">ROUND(M334*AN$2,2)</f>
        <v>0</v>
      </c>
      <c r="AO334" s="45">
        <f t="shared" ref="AO334:AO336" si="583">ROUND(N334*AO$2,2)</f>
        <v>0</v>
      </c>
    </row>
    <row r="335" spans="1:41" ht="16.2" customHeight="1">
      <c r="A335" s="13">
        <v>21002</v>
      </c>
      <c r="B335" s="21" t="s">
        <v>294</v>
      </c>
      <c r="C335" s="45">
        <f>SUMIF(Jan!$A:$A,TB!$A335,Jan!$H:$H)</f>
        <v>0</v>
      </c>
      <c r="D335" s="45">
        <f>SUMIF(Feb!$A:$A,TB!$A335,Feb!$H:$H)</f>
        <v>0</v>
      </c>
      <c r="E335" s="45">
        <f>SUMIF(Mar!$A:$A,TB!$A335,Mar!$H:$H)</f>
        <v>0</v>
      </c>
      <c r="F335" s="45">
        <f>SUMIF(Apr!$A:$A,TB!$A335,Apr!$H:$H)</f>
        <v>0</v>
      </c>
      <c r="G335" s="45">
        <f>SUMIF(May!$A:$A,TB!$A335,May!$H:$H)</f>
        <v>0</v>
      </c>
      <c r="H335" s="45">
        <f>SUMIF(Jun!$A:$A,TB!$A335,Jun!$H:$H)</f>
        <v>0</v>
      </c>
      <c r="I335" s="45">
        <f>SUMIF(Jul!$A:$A,TB!$A335,Jul!$H:$H)</f>
        <v>0</v>
      </c>
      <c r="J335" s="45">
        <f>SUMIF(Aug!$A:$A,TB!$A335,Aug!$H:$H)</f>
        <v>0</v>
      </c>
      <c r="K335" s="45">
        <f>SUMIF(Sep!$A:$A,TB!$A335,Sep!$H:$H)</f>
        <v>0</v>
      </c>
      <c r="L335" s="45">
        <f>SUMIF(Oct!$A:$A,TB!$A335,Oct!$H:$H)</f>
        <v>0</v>
      </c>
      <c r="M335" s="45">
        <f>SUMIF(Nov!$A:$A,TB!$A335,Nov!$H:$H)</f>
        <v>0</v>
      </c>
      <c r="N335" s="179">
        <f>SUMIF(Dec!$A:$A,TB!$A335,Dec!$H:$H)</f>
        <v>0</v>
      </c>
      <c r="O335" s="191"/>
      <c r="P335" s="191"/>
      <c r="Q335" s="184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D335" s="45">
        <f t="shared" si="572"/>
        <v>0</v>
      </c>
      <c r="AE335" s="45">
        <f t="shared" si="573"/>
        <v>0</v>
      </c>
      <c r="AF335" s="45">
        <f t="shared" si="574"/>
        <v>0</v>
      </c>
      <c r="AG335" s="45">
        <f t="shared" si="575"/>
        <v>0</v>
      </c>
      <c r="AH335" s="45">
        <f t="shared" si="576"/>
        <v>0</v>
      </c>
      <c r="AI335" s="45">
        <f t="shared" si="577"/>
        <v>0</v>
      </c>
      <c r="AJ335" s="45">
        <f t="shared" si="578"/>
        <v>0</v>
      </c>
      <c r="AK335" s="45">
        <f t="shared" si="579"/>
        <v>0</v>
      </c>
      <c r="AL335" s="45">
        <f t="shared" si="580"/>
        <v>0</v>
      </c>
      <c r="AM335" s="45">
        <f t="shared" si="581"/>
        <v>0</v>
      </c>
      <c r="AN335" s="45">
        <f t="shared" si="582"/>
        <v>0</v>
      </c>
      <c r="AO335" s="45">
        <f t="shared" si="583"/>
        <v>0</v>
      </c>
    </row>
    <row r="336" spans="1:41" ht="16.2" customHeight="1">
      <c r="A336" s="13"/>
      <c r="B336" s="21"/>
      <c r="C336" s="45">
        <f>SUMIF(Jan!$A:$A,TB!$A336,Jan!$H:$H)</f>
        <v>0</v>
      </c>
      <c r="D336" s="45">
        <f>SUMIF(Feb!$A:$A,TB!$A336,Feb!$H:$H)</f>
        <v>0</v>
      </c>
      <c r="E336" s="45">
        <f>SUMIF(Mar!$A:$A,TB!$A336,Mar!$H:$H)</f>
        <v>0</v>
      </c>
      <c r="F336" s="45">
        <f>SUMIF(Apr!$A:$A,TB!$A336,Apr!$H:$H)</f>
        <v>0</v>
      </c>
      <c r="G336" s="45">
        <f>SUMIF(May!$A:$A,TB!$A336,May!$H:$H)</f>
        <v>0</v>
      </c>
      <c r="H336" s="45">
        <f>SUMIF(Jun!$A:$A,TB!$A336,Jun!$H:$H)</f>
        <v>0</v>
      </c>
      <c r="I336" s="45">
        <f>SUMIF(Jul!$A:$A,TB!$A336,Jul!$H:$H)</f>
        <v>0</v>
      </c>
      <c r="J336" s="45">
        <f>SUMIF(Aug!$A:$A,TB!$A336,Aug!$H:$H)</f>
        <v>0</v>
      </c>
      <c r="K336" s="45">
        <f>SUMIF(Sep!$A:$A,TB!$A336,Sep!$H:$H)</f>
        <v>0</v>
      </c>
      <c r="L336" s="45">
        <f>SUMIF(Oct!$A:$A,TB!$A336,Oct!$H:$H)</f>
        <v>0</v>
      </c>
      <c r="M336" s="45">
        <f>SUMIF(Nov!$A:$A,TB!$A336,Nov!$H:$H)</f>
        <v>0</v>
      </c>
      <c r="N336" s="179">
        <f>SUMIF(Dec!$A:$A,TB!$A336,Dec!$H:$H)</f>
        <v>0</v>
      </c>
      <c r="O336" s="191"/>
      <c r="P336" s="191"/>
      <c r="Q336" s="184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D336" s="45">
        <f t="shared" si="572"/>
        <v>0</v>
      </c>
      <c r="AE336" s="45">
        <f t="shared" si="573"/>
        <v>0</v>
      </c>
      <c r="AF336" s="45">
        <f t="shared" si="574"/>
        <v>0</v>
      </c>
      <c r="AG336" s="45">
        <f t="shared" si="575"/>
        <v>0</v>
      </c>
      <c r="AH336" s="45">
        <f t="shared" si="576"/>
        <v>0</v>
      </c>
      <c r="AI336" s="45">
        <f t="shared" si="577"/>
        <v>0</v>
      </c>
      <c r="AJ336" s="45">
        <f t="shared" si="578"/>
        <v>0</v>
      </c>
      <c r="AK336" s="45">
        <f t="shared" si="579"/>
        <v>0</v>
      </c>
      <c r="AL336" s="45">
        <f t="shared" si="580"/>
        <v>0</v>
      </c>
      <c r="AM336" s="45">
        <f t="shared" si="581"/>
        <v>0</v>
      </c>
      <c r="AN336" s="45">
        <f t="shared" si="582"/>
        <v>0</v>
      </c>
      <c r="AO336" s="45">
        <f t="shared" si="583"/>
        <v>0</v>
      </c>
    </row>
    <row r="337" spans="1:41" ht="16.2" customHeight="1">
      <c r="A337" s="17" t="s">
        <v>54</v>
      </c>
      <c r="B337" s="18"/>
      <c r="C337" s="19">
        <f t="shared" ref="C337" si="584">ROUND(SUM(C334:C336),2)</f>
        <v>0</v>
      </c>
      <c r="D337" s="19">
        <f t="shared" ref="D337:N337" si="585">ROUND(SUM(D334:D336),2)</f>
        <v>0</v>
      </c>
      <c r="E337" s="19">
        <f t="shared" si="585"/>
        <v>0</v>
      </c>
      <c r="F337" s="19">
        <f t="shared" si="585"/>
        <v>0</v>
      </c>
      <c r="G337" s="19">
        <f t="shared" si="585"/>
        <v>0</v>
      </c>
      <c r="H337" s="19">
        <f t="shared" si="585"/>
        <v>0</v>
      </c>
      <c r="I337" s="19">
        <f t="shared" si="585"/>
        <v>0</v>
      </c>
      <c r="J337" s="19">
        <f t="shared" si="585"/>
        <v>0</v>
      </c>
      <c r="K337" s="19">
        <f t="shared" si="585"/>
        <v>0</v>
      </c>
      <c r="L337" s="19">
        <f t="shared" si="585"/>
        <v>0</v>
      </c>
      <c r="M337" s="19">
        <f t="shared" si="585"/>
        <v>0</v>
      </c>
      <c r="N337" s="178">
        <f t="shared" si="585"/>
        <v>0</v>
      </c>
      <c r="O337" s="191"/>
      <c r="P337" s="191"/>
      <c r="Q337" s="183">
        <v>0</v>
      </c>
      <c r="R337" s="19">
        <v>0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D337" s="19">
        <f t="shared" ref="AD337" si="586">ROUND(SUM(AD334:AD336),2)</f>
        <v>0</v>
      </c>
      <c r="AE337" s="19">
        <f t="shared" ref="AE337:AO337" si="587">ROUND(SUM(AE334:AE336),2)</f>
        <v>0</v>
      </c>
      <c r="AF337" s="19">
        <f t="shared" si="587"/>
        <v>0</v>
      </c>
      <c r="AG337" s="19">
        <f t="shared" si="587"/>
        <v>0</v>
      </c>
      <c r="AH337" s="19">
        <f t="shared" si="587"/>
        <v>0</v>
      </c>
      <c r="AI337" s="19">
        <f t="shared" si="587"/>
        <v>0</v>
      </c>
      <c r="AJ337" s="19">
        <f t="shared" si="587"/>
        <v>0</v>
      </c>
      <c r="AK337" s="19">
        <f t="shared" si="587"/>
        <v>0</v>
      </c>
      <c r="AL337" s="19">
        <f t="shared" si="587"/>
        <v>0</v>
      </c>
      <c r="AM337" s="19">
        <f t="shared" si="587"/>
        <v>0</v>
      </c>
      <c r="AN337" s="19">
        <f t="shared" si="587"/>
        <v>0</v>
      </c>
      <c r="AO337" s="219">
        <f t="shared" si="587"/>
        <v>0</v>
      </c>
    </row>
    <row r="338" spans="1:41" ht="16.2" customHeight="1">
      <c r="A338" s="13"/>
      <c r="B338" s="21"/>
      <c r="C338" s="45">
        <f>SUMIF(Jan!$A:$A,TB!$A338,Jan!$H:$H)</f>
        <v>0</v>
      </c>
      <c r="D338" s="45">
        <f>SUMIF(Feb!$A:$A,TB!$A338,Feb!$H:$H)</f>
        <v>0</v>
      </c>
      <c r="E338" s="45">
        <f>SUMIF(Mar!$A:$A,TB!$A338,Mar!$H:$H)</f>
        <v>0</v>
      </c>
      <c r="F338" s="45">
        <f>SUMIF(Apr!$A:$A,TB!$A338,Apr!$H:$H)</f>
        <v>0</v>
      </c>
      <c r="G338" s="45">
        <f>SUMIF(May!$A:$A,TB!$A338,May!$H:$H)</f>
        <v>0</v>
      </c>
      <c r="H338" s="45">
        <f>SUMIF(Jun!$A:$A,TB!$A338,Jun!$H:$H)</f>
        <v>0</v>
      </c>
      <c r="I338" s="45">
        <f>SUMIF(Jul!$A:$A,TB!$A338,Jul!$H:$H)</f>
        <v>0</v>
      </c>
      <c r="J338" s="45">
        <f>SUMIF(Aug!$A:$A,TB!$A338,Aug!$H:$H)</f>
        <v>0</v>
      </c>
      <c r="K338" s="45">
        <f>SUMIF(Sep!$A:$A,TB!$A338,Sep!$H:$H)</f>
        <v>0</v>
      </c>
      <c r="L338" s="45">
        <f>SUMIF(Oct!$A:$A,TB!$A338,Oct!$H:$H)</f>
        <v>0</v>
      </c>
      <c r="M338" s="45">
        <f>SUMIF(Nov!$A:$A,TB!$A338,Nov!$H:$H)</f>
        <v>0</v>
      </c>
      <c r="N338" s="179">
        <f>SUMIF(Dec!$A:$A,TB!$A338,Dec!$H:$H)</f>
        <v>0</v>
      </c>
      <c r="O338" s="191"/>
      <c r="P338" s="191"/>
      <c r="Q338" s="184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D338" s="45">
        <f t="shared" ref="AD338:AD340" si="588">ROUND(C338*AD$2,2)</f>
        <v>0</v>
      </c>
      <c r="AE338" s="45">
        <f t="shared" ref="AE338:AE340" si="589">ROUND(D338*AE$2,2)</f>
        <v>0</v>
      </c>
      <c r="AF338" s="45">
        <f t="shared" ref="AF338:AF340" si="590">ROUND(E338*AF$2,2)</f>
        <v>0</v>
      </c>
      <c r="AG338" s="45">
        <f t="shared" ref="AG338:AG340" si="591">ROUND(F338*AG$2,2)</f>
        <v>0</v>
      </c>
      <c r="AH338" s="45">
        <f t="shared" ref="AH338:AH340" si="592">ROUND(G338*AH$2,2)</f>
        <v>0</v>
      </c>
      <c r="AI338" s="45">
        <f t="shared" ref="AI338:AI340" si="593">ROUND(H338*AI$2,2)</f>
        <v>0</v>
      </c>
      <c r="AJ338" s="45">
        <f t="shared" ref="AJ338:AJ340" si="594">ROUND(I338*AJ$2,2)</f>
        <v>0</v>
      </c>
      <c r="AK338" s="45">
        <f t="shared" ref="AK338:AK340" si="595">ROUND(J338*AK$2,2)</f>
        <v>0</v>
      </c>
      <c r="AL338" s="45">
        <f t="shared" ref="AL338:AL340" si="596">ROUND(K338*AL$2,2)</f>
        <v>0</v>
      </c>
      <c r="AM338" s="45">
        <f t="shared" ref="AM338:AM340" si="597">ROUND(L338*AM$2,2)</f>
        <v>0</v>
      </c>
      <c r="AN338" s="45">
        <f t="shared" ref="AN338:AN340" si="598">ROUND(M338*AN$2,2)</f>
        <v>0</v>
      </c>
      <c r="AO338" s="45">
        <f t="shared" ref="AO338:AO340" si="599">ROUND(N338*AO$2,2)</f>
        <v>0</v>
      </c>
    </row>
    <row r="339" spans="1:41" ht="16.2" customHeight="1">
      <c r="A339" s="13"/>
      <c r="B339" s="21"/>
      <c r="C339" s="45">
        <f>SUMIF(Jan!$A:$A,TB!$A339,Jan!$H:$H)</f>
        <v>0</v>
      </c>
      <c r="D339" s="45">
        <f>SUMIF(Feb!$A:$A,TB!$A339,Feb!$H:$H)</f>
        <v>0</v>
      </c>
      <c r="E339" s="45">
        <f>SUMIF(Mar!$A:$A,TB!$A339,Mar!$H:$H)</f>
        <v>0</v>
      </c>
      <c r="F339" s="45">
        <f>SUMIF(Apr!$A:$A,TB!$A339,Apr!$H:$H)</f>
        <v>0</v>
      </c>
      <c r="G339" s="45">
        <f>SUMIF(May!$A:$A,TB!$A339,May!$H:$H)</f>
        <v>0</v>
      </c>
      <c r="H339" s="45">
        <f>SUMIF(Jun!$A:$A,TB!$A339,Jun!$H:$H)</f>
        <v>0</v>
      </c>
      <c r="I339" s="45">
        <f>SUMIF(Jul!$A:$A,TB!$A339,Jul!$H:$H)</f>
        <v>0</v>
      </c>
      <c r="J339" s="45">
        <f>SUMIF(Aug!$A:$A,TB!$A339,Aug!$H:$H)</f>
        <v>0</v>
      </c>
      <c r="K339" s="45">
        <f>SUMIF(Sep!$A:$A,TB!$A339,Sep!$H:$H)</f>
        <v>0</v>
      </c>
      <c r="L339" s="45">
        <f>SUMIF(Oct!$A:$A,TB!$A339,Oct!$H:$H)</f>
        <v>0</v>
      </c>
      <c r="M339" s="45">
        <f>SUMIF(Nov!$A:$A,TB!$A339,Nov!$H:$H)</f>
        <v>0</v>
      </c>
      <c r="N339" s="179">
        <f>SUMIF(Dec!$A:$A,TB!$A339,Dec!$H:$H)</f>
        <v>0</v>
      </c>
      <c r="O339" s="191"/>
      <c r="P339" s="191"/>
      <c r="Q339" s="184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D339" s="45">
        <f t="shared" si="588"/>
        <v>0</v>
      </c>
      <c r="AE339" s="45">
        <f t="shared" si="589"/>
        <v>0</v>
      </c>
      <c r="AF339" s="45">
        <f t="shared" si="590"/>
        <v>0</v>
      </c>
      <c r="AG339" s="45">
        <f t="shared" si="591"/>
        <v>0</v>
      </c>
      <c r="AH339" s="45">
        <f t="shared" si="592"/>
        <v>0</v>
      </c>
      <c r="AI339" s="45">
        <f t="shared" si="593"/>
        <v>0</v>
      </c>
      <c r="AJ339" s="45">
        <f t="shared" si="594"/>
        <v>0</v>
      </c>
      <c r="AK339" s="45">
        <f t="shared" si="595"/>
        <v>0</v>
      </c>
      <c r="AL339" s="45">
        <f t="shared" si="596"/>
        <v>0</v>
      </c>
      <c r="AM339" s="45">
        <f t="shared" si="597"/>
        <v>0</v>
      </c>
      <c r="AN339" s="45">
        <f t="shared" si="598"/>
        <v>0</v>
      </c>
      <c r="AO339" s="45">
        <f t="shared" si="599"/>
        <v>0</v>
      </c>
    </row>
    <row r="340" spans="1:41" ht="16.2" customHeight="1">
      <c r="A340" s="13"/>
      <c r="B340" s="21"/>
      <c r="C340" s="45">
        <f>SUMIF(Jan!$A:$A,TB!$A340,Jan!$H:$H)</f>
        <v>0</v>
      </c>
      <c r="D340" s="45">
        <f>SUMIF(Feb!$A:$A,TB!$A340,Feb!$H:$H)</f>
        <v>0</v>
      </c>
      <c r="E340" s="45">
        <f>SUMIF(Mar!$A:$A,TB!$A340,Mar!$H:$H)</f>
        <v>0</v>
      </c>
      <c r="F340" s="45">
        <f>SUMIF(Apr!$A:$A,TB!$A340,Apr!$H:$H)</f>
        <v>0</v>
      </c>
      <c r="G340" s="45">
        <f>SUMIF(May!$A:$A,TB!$A340,May!$H:$H)</f>
        <v>0</v>
      </c>
      <c r="H340" s="45">
        <f>SUMIF(Jun!$A:$A,TB!$A340,Jun!$H:$H)</f>
        <v>0</v>
      </c>
      <c r="I340" s="45">
        <f>SUMIF(Jul!$A:$A,TB!$A340,Jul!$H:$H)</f>
        <v>0</v>
      </c>
      <c r="J340" s="45">
        <f>SUMIF(Aug!$A:$A,TB!$A340,Aug!$H:$H)</f>
        <v>0</v>
      </c>
      <c r="K340" s="45">
        <f>SUMIF(Sep!$A:$A,TB!$A340,Sep!$H:$H)</f>
        <v>0</v>
      </c>
      <c r="L340" s="45">
        <f>SUMIF(Oct!$A:$A,TB!$A340,Oct!$H:$H)</f>
        <v>0</v>
      </c>
      <c r="M340" s="45">
        <f>SUMIF(Nov!$A:$A,TB!$A340,Nov!$H:$H)</f>
        <v>0</v>
      </c>
      <c r="N340" s="179">
        <f>SUMIF(Dec!$A:$A,TB!$A340,Dec!$H:$H)</f>
        <v>0</v>
      </c>
      <c r="O340" s="191"/>
      <c r="P340" s="191"/>
      <c r="Q340" s="184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D340" s="45">
        <f t="shared" si="588"/>
        <v>0</v>
      </c>
      <c r="AE340" s="45">
        <f t="shared" si="589"/>
        <v>0</v>
      </c>
      <c r="AF340" s="45">
        <f t="shared" si="590"/>
        <v>0</v>
      </c>
      <c r="AG340" s="45">
        <f t="shared" si="591"/>
        <v>0</v>
      </c>
      <c r="AH340" s="45">
        <f t="shared" si="592"/>
        <v>0</v>
      </c>
      <c r="AI340" s="45">
        <f t="shared" si="593"/>
        <v>0</v>
      </c>
      <c r="AJ340" s="45">
        <f t="shared" si="594"/>
        <v>0</v>
      </c>
      <c r="AK340" s="45">
        <f t="shared" si="595"/>
        <v>0</v>
      </c>
      <c r="AL340" s="45">
        <f t="shared" si="596"/>
        <v>0</v>
      </c>
      <c r="AM340" s="45">
        <f t="shared" si="597"/>
        <v>0</v>
      </c>
      <c r="AN340" s="45">
        <f t="shared" si="598"/>
        <v>0</v>
      </c>
      <c r="AO340" s="45">
        <f t="shared" si="599"/>
        <v>0</v>
      </c>
    </row>
    <row r="341" spans="1:41" ht="16.2" customHeight="1">
      <c r="A341" s="17" t="s">
        <v>55</v>
      </c>
      <c r="B341" s="18"/>
      <c r="C341" s="19">
        <f t="shared" ref="C341" si="600">ROUND(SUM(C338:C340),2)</f>
        <v>0</v>
      </c>
      <c r="D341" s="19">
        <f t="shared" ref="D341:N341" si="601">ROUND(SUM(D338:D340),2)</f>
        <v>0</v>
      </c>
      <c r="E341" s="19">
        <f t="shared" si="601"/>
        <v>0</v>
      </c>
      <c r="F341" s="19">
        <f t="shared" si="601"/>
        <v>0</v>
      </c>
      <c r="G341" s="19">
        <f t="shared" si="601"/>
        <v>0</v>
      </c>
      <c r="H341" s="19">
        <f t="shared" si="601"/>
        <v>0</v>
      </c>
      <c r="I341" s="19">
        <f t="shared" si="601"/>
        <v>0</v>
      </c>
      <c r="J341" s="19">
        <f t="shared" si="601"/>
        <v>0</v>
      </c>
      <c r="K341" s="19">
        <f t="shared" si="601"/>
        <v>0</v>
      </c>
      <c r="L341" s="19">
        <f t="shared" si="601"/>
        <v>0</v>
      </c>
      <c r="M341" s="19">
        <f t="shared" si="601"/>
        <v>0</v>
      </c>
      <c r="N341" s="178">
        <f t="shared" si="601"/>
        <v>0</v>
      </c>
      <c r="O341" s="191"/>
      <c r="P341" s="191"/>
      <c r="Q341" s="183">
        <v>0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D341" s="19">
        <f t="shared" ref="AD341" si="602">ROUND(SUM(AD338:AD340),2)</f>
        <v>0</v>
      </c>
      <c r="AE341" s="19">
        <f t="shared" ref="AE341:AO341" si="603">ROUND(SUM(AE338:AE340),2)</f>
        <v>0</v>
      </c>
      <c r="AF341" s="19">
        <f t="shared" si="603"/>
        <v>0</v>
      </c>
      <c r="AG341" s="19">
        <f t="shared" si="603"/>
        <v>0</v>
      </c>
      <c r="AH341" s="19">
        <f t="shared" si="603"/>
        <v>0</v>
      </c>
      <c r="AI341" s="19">
        <f t="shared" si="603"/>
        <v>0</v>
      </c>
      <c r="AJ341" s="19">
        <f t="shared" si="603"/>
        <v>0</v>
      </c>
      <c r="AK341" s="19">
        <f t="shared" si="603"/>
        <v>0</v>
      </c>
      <c r="AL341" s="19">
        <f t="shared" si="603"/>
        <v>0</v>
      </c>
      <c r="AM341" s="19">
        <f t="shared" si="603"/>
        <v>0</v>
      </c>
      <c r="AN341" s="19">
        <f t="shared" si="603"/>
        <v>0</v>
      </c>
      <c r="AO341" s="219">
        <f t="shared" si="603"/>
        <v>0</v>
      </c>
    </row>
    <row r="342" spans="1:41" ht="16.2" customHeight="1">
      <c r="A342" s="13"/>
      <c r="B342" s="14"/>
      <c r="C342" s="45">
        <f>SUMIF(Jan!$A:$A,TB!$A342,Jan!$H:$H)</f>
        <v>0</v>
      </c>
      <c r="D342" s="45">
        <f>SUMIF(Feb!$A:$A,TB!$A342,Feb!$H:$H)</f>
        <v>0</v>
      </c>
      <c r="E342" s="45">
        <f>SUMIF(Mar!$A:$A,TB!$A342,Mar!$H:$H)</f>
        <v>0</v>
      </c>
      <c r="F342" s="45">
        <f>SUMIF(Apr!$A:$A,TB!$A342,Apr!$H:$H)</f>
        <v>0</v>
      </c>
      <c r="G342" s="45">
        <f>SUMIF(May!$A:$A,TB!$A342,May!$H:$H)</f>
        <v>0</v>
      </c>
      <c r="H342" s="45">
        <f>SUMIF(Jun!$A:$A,TB!$A342,Jun!$H:$H)</f>
        <v>0</v>
      </c>
      <c r="I342" s="45">
        <f>SUMIF(Jul!$A:$A,TB!$A342,Jul!$H:$H)</f>
        <v>0</v>
      </c>
      <c r="J342" s="45">
        <f>SUMIF(Aug!$A:$A,TB!$A342,Aug!$H:$H)</f>
        <v>0</v>
      </c>
      <c r="K342" s="45">
        <f>SUMIF(Sep!$A:$A,TB!$A342,Sep!$H:$H)</f>
        <v>0</v>
      </c>
      <c r="L342" s="45">
        <f>SUMIF(Oct!$A:$A,TB!$A342,Oct!$H:$H)</f>
        <v>0</v>
      </c>
      <c r="M342" s="45">
        <f>SUMIF(Nov!$A:$A,TB!$A342,Nov!$H:$H)</f>
        <v>0</v>
      </c>
      <c r="N342" s="179">
        <f>SUMIF(Dec!$A:$A,TB!$A342,Dec!$H:$H)</f>
        <v>0</v>
      </c>
      <c r="O342" s="191"/>
      <c r="P342" s="191"/>
      <c r="Q342" s="184">
        <v>0</v>
      </c>
      <c r="R342" s="45">
        <v>0</v>
      </c>
      <c r="S342" s="45">
        <v>0</v>
      </c>
      <c r="T342" s="45">
        <v>0</v>
      </c>
      <c r="U342" s="45">
        <v>0</v>
      </c>
      <c r="V342" s="45">
        <v>0</v>
      </c>
      <c r="W342" s="45">
        <v>0</v>
      </c>
      <c r="X342" s="45">
        <v>0</v>
      </c>
      <c r="Y342" s="45">
        <v>0</v>
      </c>
      <c r="Z342" s="45">
        <v>0</v>
      </c>
      <c r="AA342" s="45">
        <v>0</v>
      </c>
      <c r="AB342" s="45">
        <v>0</v>
      </c>
      <c r="AD342" s="45">
        <f t="shared" ref="AD342:AD344" si="604">ROUND(C342*AD$2,2)</f>
        <v>0</v>
      </c>
      <c r="AE342" s="45">
        <f t="shared" ref="AE342:AE344" si="605">ROUND(D342*AE$2,2)</f>
        <v>0</v>
      </c>
      <c r="AF342" s="45">
        <f t="shared" ref="AF342:AF344" si="606">ROUND(E342*AF$2,2)</f>
        <v>0</v>
      </c>
      <c r="AG342" s="45">
        <f t="shared" ref="AG342:AG344" si="607">ROUND(F342*AG$2,2)</f>
        <v>0</v>
      </c>
      <c r="AH342" s="45">
        <f t="shared" ref="AH342:AH344" si="608">ROUND(G342*AH$2,2)</f>
        <v>0</v>
      </c>
      <c r="AI342" s="45">
        <f t="shared" ref="AI342:AI344" si="609">ROUND(H342*AI$2,2)</f>
        <v>0</v>
      </c>
      <c r="AJ342" s="45">
        <f t="shared" ref="AJ342:AJ344" si="610">ROUND(I342*AJ$2,2)</f>
        <v>0</v>
      </c>
      <c r="AK342" s="45">
        <f t="shared" ref="AK342:AK344" si="611">ROUND(J342*AK$2,2)</f>
        <v>0</v>
      </c>
      <c r="AL342" s="45">
        <f t="shared" ref="AL342:AL344" si="612">ROUND(K342*AL$2,2)</f>
        <v>0</v>
      </c>
      <c r="AM342" s="45">
        <f t="shared" ref="AM342:AM344" si="613">ROUND(L342*AM$2,2)</f>
        <v>0</v>
      </c>
      <c r="AN342" s="45">
        <f t="shared" ref="AN342:AN344" si="614">ROUND(M342*AN$2,2)</f>
        <v>0</v>
      </c>
      <c r="AO342" s="45">
        <f t="shared" ref="AO342:AO344" si="615">ROUND(N342*AO$2,2)</f>
        <v>0</v>
      </c>
    </row>
    <row r="343" spans="1:41" ht="16.2" customHeight="1">
      <c r="A343" s="13"/>
      <c r="B343" s="21"/>
      <c r="C343" s="45">
        <f>SUMIF(Jan!$A:$A,TB!$A343,Jan!$H:$H)</f>
        <v>0</v>
      </c>
      <c r="D343" s="45">
        <f>SUMIF(Feb!$A:$A,TB!$A343,Feb!$H:$H)</f>
        <v>0</v>
      </c>
      <c r="E343" s="45">
        <f>SUMIF(Mar!$A:$A,TB!$A343,Mar!$H:$H)</f>
        <v>0</v>
      </c>
      <c r="F343" s="45">
        <f>SUMIF(Apr!$A:$A,TB!$A343,Apr!$H:$H)</f>
        <v>0</v>
      </c>
      <c r="G343" s="45">
        <f>SUMIF(May!$A:$A,TB!$A343,May!$H:$H)</f>
        <v>0</v>
      </c>
      <c r="H343" s="45">
        <f>SUMIF(Jun!$A:$A,TB!$A343,Jun!$H:$H)</f>
        <v>0</v>
      </c>
      <c r="I343" s="45">
        <f>SUMIF(Jul!$A:$A,TB!$A343,Jul!$H:$H)</f>
        <v>0</v>
      </c>
      <c r="J343" s="45">
        <f>SUMIF(Aug!$A:$A,TB!$A343,Aug!$H:$H)</f>
        <v>0</v>
      </c>
      <c r="K343" s="45">
        <f>SUMIF(Sep!$A:$A,TB!$A343,Sep!$H:$H)</f>
        <v>0</v>
      </c>
      <c r="L343" s="45">
        <f>SUMIF(Oct!$A:$A,TB!$A343,Oct!$H:$H)</f>
        <v>0</v>
      </c>
      <c r="M343" s="45">
        <f>SUMIF(Nov!$A:$A,TB!$A343,Nov!$H:$H)</f>
        <v>0</v>
      </c>
      <c r="N343" s="179">
        <f>SUMIF(Dec!$A:$A,TB!$A343,Dec!$H:$H)</f>
        <v>0</v>
      </c>
      <c r="O343" s="191"/>
      <c r="P343" s="191"/>
      <c r="Q343" s="184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5">
        <v>0</v>
      </c>
      <c r="AB343" s="45">
        <v>0</v>
      </c>
      <c r="AD343" s="45">
        <f t="shared" si="604"/>
        <v>0</v>
      </c>
      <c r="AE343" s="45">
        <f t="shared" si="605"/>
        <v>0</v>
      </c>
      <c r="AF343" s="45">
        <f t="shared" si="606"/>
        <v>0</v>
      </c>
      <c r="AG343" s="45">
        <f t="shared" si="607"/>
        <v>0</v>
      </c>
      <c r="AH343" s="45">
        <f t="shared" si="608"/>
        <v>0</v>
      </c>
      <c r="AI343" s="45">
        <f t="shared" si="609"/>
        <v>0</v>
      </c>
      <c r="AJ343" s="45">
        <f t="shared" si="610"/>
        <v>0</v>
      </c>
      <c r="AK343" s="45">
        <f t="shared" si="611"/>
        <v>0</v>
      </c>
      <c r="AL343" s="45">
        <f t="shared" si="612"/>
        <v>0</v>
      </c>
      <c r="AM343" s="45">
        <f t="shared" si="613"/>
        <v>0</v>
      </c>
      <c r="AN343" s="45">
        <f t="shared" si="614"/>
        <v>0</v>
      </c>
      <c r="AO343" s="45">
        <f t="shared" si="615"/>
        <v>0</v>
      </c>
    </row>
    <row r="344" spans="1:41" ht="16.2" customHeight="1">
      <c r="A344" s="13"/>
      <c r="B344" s="21"/>
      <c r="C344" s="45">
        <f>SUMIF(Jan!$A:$A,TB!$A344,Jan!$H:$H)</f>
        <v>0</v>
      </c>
      <c r="D344" s="45">
        <f>SUMIF(Feb!$A:$A,TB!$A344,Feb!$H:$H)</f>
        <v>0</v>
      </c>
      <c r="E344" s="45">
        <f>SUMIF(Mar!$A:$A,TB!$A344,Mar!$H:$H)</f>
        <v>0</v>
      </c>
      <c r="F344" s="45">
        <f>SUMIF(Apr!$A:$A,TB!$A344,Apr!$H:$H)</f>
        <v>0</v>
      </c>
      <c r="G344" s="45">
        <f>SUMIF(May!$A:$A,TB!$A344,May!$H:$H)</f>
        <v>0</v>
      </c>
      <c r="H344" s="45">
        <f>SUMIF(Jun!$A:$A,TB!$A344,Jun!$H:$H)</f>
        <v>0</v>
      </c>
      <c r="I344" s="45">
        <f>SUMIF(Jul!$A:$A,TB!$A344,Jul!$H:$H)</f>
        <v>0</v>
      </c>
      <c r="J344" s="45">
        <f>SUMIF(Aug!$A:$A,TB!$A344,Aug!$H:$H)</f>
        <v>0</v>
      </c>
      <c r="K344" s="45">
        <f>SUMIF(Sep!$A:$A,TB!$A344,Sep!$H:$H)</f>
        <v>0</v>
      </c>
      <c r="L344" s="45">
        <f>SUMIF(Oct!$A:$A,TB!$A344,Oct!$H:$H)</f>
        <v>0</v>
      </c>
      <c r="M344" s="45">
        <f>SUMIF(Nov!$A:$A,TB!$A344,Nov!$H:$H)</f>
        <v>0</v>
      </c>
      <c r="N344" s="179">
        <f>SUMIF(Dec!$A:$A,TB!$A344,Dec!$H:$H)</f>
        <v>0</v>
      </c>
      <c r="O344" s="191"/>
      <c r="P344" s="191"/>
      <c r="Q344" s="184">
        <v>0</v>
      </c>
      <c r="R344" s="45">
        <v>0</v>
      </c>
      <c r="S344" s="45">
        <v>0</v>
      </c>
      <c r="T344" s="45">
        <v>0</v>
      </c>
      <c r="U344" s="45">
        <v>0</v>
      </c>
      <c r="V344" s="45">
        <v>0</v>
      </c>
      <c r="W344" s="45">
        <v>0</v>
      </c>
      <c r="X344" s="45">
        <v>0</v>
      </c>
      <c r="Y344" s="45">
        <v>0</v>
      </c>
      <c r="Z344" s="45">
        <v>0</v>
      </c>
      <c r="AA344" s="45">
        <v>0</v>
      </c>
      <c r="AB344" s="45">
        <v>0</v>
      </c>
      <c r="AD344" s="45">
        <f t="shared" si="604"/>
        <v>0</v>
      </c>
      <c r="AE344" s="45">
        <f t="shared" si="605"/>
        <v>0</v>
      </c>
      <c r="AF344" s="45">
        <f t="shared" si="606"/>
        <v>0</v>
      </c>
      <c r="AG344" s="45">
        <f t="shared" si="607"/>
        <v>0</v>
      </c>
      <c r="AH344" s="45">
        <f t="shared" si="608"/>
        <v>0</v>
      </c>
      <c r="AI344" s="45">
        <f t="shared" si="609"/>
        <v>0</v>
      </c>
      <c r="AJ344" s="45">
        <f t="shared" si="610"/>
        <v>0</v>
      </c>
      <c r="AK344" s="45">
        <f t="shared" si="611"/>
        <v>0</v>
      </c>
      <c r="AL344" s="45">
        <f t="shared" si="612"/>
        <v>0</v>
      </c>
      <c r="AM344" s="45">
        <f t="shared" si="613"/>
        <v>0</v>
      </c>
      <c r="AN344" s="45">
        <f t="shared" si="614"/>
        <v>0</v>
      </c>
      <c r="AO344" s="45">
        <f t="shared" si="615"/>
        <v>0</v>
      </c>
    </row>
    <row r="345" spans="1:41" ht="16.2" customHeight="1">
      <c r="A345" s="17" t="s">
        <v>56</v>
      </c>
      <c r="B345" s="18"/>
      <c r="C345" s="19">
        <f t="shared" ref="C345" si="616">ROUND(SUM(C342:C344),2)</f>
        <v>0</v>
      </c>
      <c r="D345" s="19">
        <f t="shared" ref="D345:N345" si="617">ROUND(SUM(D342:D344),2)</f>
        <v>0</v>
      </c>
      <c r="E345" s="19">
        <f t="shared" si="617"/>
        <v>0</v>
      </c>
      <c r="F345" s="19">
        <f t="shared" si="617"/>
        <v>0</v>
      </c>
      <c r="G345" s="19">
        <f t="shared" si="617"/>
        <v>0</v>
      </c>
      <c r="H345" s="19">
        <f t="shared" si="617"/>
        <v>0</v>
      </c>
      <c r="I345" s="19">
        <f t="shared" si="617"/>
        <v>0</v>
      </c>
      <c r="J345" s="19">
        <f t="shared" si="617"/>
        <v>0</v>
      </c>
      <c r="K345" s="19">
        <f t="shared" si="617"/>
        <v>0</v>
      </c>
      <c r="L345" s="19">
        <f t="shared" si="617"/>
        <v>0</v>
      </c>
      <c r="M345" s="19">
        <f t="shared" si="617"/>
        <v>0</v>
      </c>
      <c r="N345" s="178">
        <f t="shared" si="617"/>
        <v>0</v>
      </c>
      <c r="O345" s="191"/>
      <c r="P345" s="191"/>
      <c r="Q345" s="183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D345" s="19">
        <f t="shared" ref="AD345" si="618">ROUND(SUM(AD342:AD344),2)</f>
        <v>0</v>
      </c>
      <c r="AE345" s="19">
        <f t="shared" ref="AE345:AO345" si="619">ROUND(SUM(AE342:AE344),2)</f>
        <v>0</v>
      </c>
      <c r="AF345" s="19">
        <f t="shared" si="619"/>
        <v>0</v>
      </c>
      <c r="AG345" s="19">
        <f t="shared" si="619"/>
        <v>0</v>
      </c>
      <c r="AH345" s="19">
        <f t="shared" si="619"/>
        <v>0</v>
      </c>
      <c r="AI345" s="19">
        <f t="shared" si="619"/>
        <v>0</v>
      </c>
      <c r="AJ345" s="19">
        <f t="shared" si="619"/>
        <v>0</v>
      </c>
      <c r="AK345" s="19">
        <f t="shared" si="619"/>
        <v>0</v>
      </c>
      <c r="AL345" s="19">
        <f t="shared" si="619"/>
        <v>0</v>
      </c>
      <c r="AM345" s="19">
        <f t="shared" si="619"/>
        <v>0</v>
      </c>
      <c r="AN345" s="19">
        <f t="shared" si="619"/>
        <v>0</v>
      </c>
      <c r="AO345" s="219">
        <f t="shared" si="619"/>
        <v>0</v>
      </c>
    </row>
    <row r="346" spans="1:41" ht="16.2" customHeight="1">
      <c r="A346" s="13"/>
      <c r="B346" s="21"/>
      <c r="C346" s="45">
        <f>SUMIF(Jan!$A:$A,TB!$A346,Jan!$H:$H)</f>
        <v>0</v>
      </c>
      <c r="D346" s="45">
        <f>SUMIF(Feb!$A:$A,TB!$A346,Feb!$H:$H)</f>
        <v>0</v>
      </c>
      <c r="E346" s="45">
        <f>SUMIF(Mar!$A:$A,TB!$A346,Mar!$H:$H)</f>
        <v>0</v>
      </c>
      <c r="F346" s="45">
        <f>SUMIF(Apr!$A:$A,TB!$A346,Apr!$H:$H)</f>
        <v>0</v>
      </c>
      <c r="G346" s="45">
        <f>SUMIF(May!$A:$A,TB!$A346,May!$H:$H)</f>
        <v>0</v>
      </c>
      <c r="H346" s="45">
        <f>SUMIF(Jun!$A:$A,TB!$A346,Jun!$H:$H)</f>
        <v>0</v>
      </c>
      <c r="I346" s="45">
        <f>SUMIF(Jul!$A:$A,TB!$A346,Jul!$H:$H)</f>
        <v>0</v>
      </c>
      <c r="J346" s="45">
        <f>SUMIF(Aug!$A:$A,TB!$A346,Aug!$H:$H)</f>
        <v>0</v>
      </c>
      <c r="K346" s="45">
        <f>SUMIF(Sep!$A:$A,TB!$A346,Sep!$H:$H)</f>
        <v>0</v>
      </c>
      <c r="L346" s="45">
        <f>SUMIF(Oct!$A:$A,TB!$A346,Oct!$H:$H)</f>
        <v>0</v>
      </c>
      <c r="M346" s="45">
        <f>SUMIF(Nov!$A:$A,TB!$A346,Nov!$H:$H)</f>
        <v>0</v>
      </c>
      <c r="N346" s="179">
        <f>SUMIF(Dec!$A:$A,TB!$A346,Dec!$H:$H)</f>
        <v>0</v>
      </c>
      <c r="O346" s="191"/>
      <c r="P346" s="191"/>
      <c r="Q346" s="184">
        <v>0</v>
      </c>
      <c r="R346" s="45">
        <v>0</v>
      </c>
      <c r="S346" s="45">
        <v>0</v>
      </c>
      <c r="T346" s="45">
        <v>0</v>
      </c>
      <c r="U346" s="45">
        <v>0</v>
      </c>
      <c r="V346" s="45">
        <v>0</v>
      </c>
      <c r="W346" s="45">
        <v>0</v>
      </c>
      <c r="X346" s="45">
        <v>0</v>
      </c>
      <c r="Y346" s="45">
        <v>0</v>
      </c>
      <c r="Z346" s="45">
        <v>0</v>
      </c>
      <c r="AA346" s="45">
        <v>0</v>
      </c>
      <c r="AB346" s="45">
        <v>0</v>
      </c>
      <c r="AD346" s="45">
        <f t="shared" ref="AD346:AD348" si="620">ROUND(C346*AD$2,2)</f>
        <v>0</v>
      </c>
      <c r="AE346" s="45">
        <f t="shared" ref="AE346:AE348" si="621">ROUND(D346*AE$2,2)</f>
        <v>0</v>
      </c>
      <c r="AF346" s="45">
        <f t="shared" ref="AF346:AF348" si="622">ROUND(E346*AF$2,2)</f>
        <v>0</v>
      </c>
      <c r="AG346" s="45">
        <f t="shared" ref="AG346:AG348" si="623">ROUND(F346*AG$2,2)</f>
        <v>0</v>
      </c>
      <c r="AH346" s="45">
        <f t="shared" ref="AH346:AH348" si="624">ROUND(G346*AH$2,2)</f>
        <v>0</v>
      </c>
      <c r="AI346" s="45">
        <f t="shared" ref="AI346:AI348" si="625">ROUND(H346*AI$2,2)</f>
        <v>0</v>
      </c>
      <c r="AJ346" s="45">
        <f t="shared" ref="AJ346:AJ348" si="626">ROUND(I346*AJ$2,2)</f>
        <v>0</v>
      </c>
      <c r="AK346" s="45">
        <f t="shared" ref="AK346:AK348" si="627">ROUND(J346*AK$2,2)</f>
        <v>0</v>
      </c>
      <c r="AL346" s="45">
        <f t="shared" ref="AL346:AL348" si="628">ROUND(K346*AL$2,2)</f>
        <v>0</v>
      </c>
      <c r="AM346" s="45">
        <f t="shared" ref="AM346:AM348" si="629">ROUND(L346*AM$2,2)</f>
        <v>0</v>
      </c>
      <c r="AN346" s="45">
        <f t="shared" ref="AN346:AN348" si="630">ROUND(M346*AN$2,2)</f>
        <v>0</v>
      </c>
      <c r="AO346" s="45">
        <f t="shared" ref="AO346:AO348" si="631">ROUND(N346*AO$2,2)</f>
        <v>0</v>
      </c>
    </row>
    <row r="347" spans="1:41" ht="16.2" customHeight="1">
      <c r="A347" s="13"/>
      <c r="B347" s="21"/>
      <c r="C347" s="45">
        <f>SUMIF(Jan!$A:$A,TB!$A347,Jan!$H:$H)</f>
        <v>0</v>
      </c>
      <c r="D347" s="45">
        <f>SUMIF(Feb!$A:$A,TB!$A347,Feb!$H:$H)</f>
        <v>0</v>
      </c>
      <c r="E347" s="45">
        <f>SUMIF(Mar!$A:$A,TB!$A347,Mar!$H:$H)</f>
        <v>0</v>
      </c>
      <c r="F347" s="45">
        <f>SUMIF(Apr!$A:$A,TB!$A347,Apr!$H:$H)</f>
        <v>0</v>
      </c>
      <c r="G347" s="45">
        <f>SUMIF(May!$A:$A,TB!$A347,May!$H:$H)</f>
        <v>0</v>
      </c>
      <c r="H347" s="45">
        <f>SUMIF(Jun!$A:$A,TB!$A347,Jun!$H:$H)</f>
        <v>0</v>
      </c>
      <c r="I347" s="45">
        <f>SUMIF(Jul!$A:$A,TB!$A347,Jul!$H:$H)</f>
        <v>0</v>
      </c>
      <c r="J347" s="45">
        <f>SUMIF(Aug!$A:$A,TB!$A347,Aug!$H:$H)</f>
        <v>0</v>
      </c>
      <c r="K347" s="45">
        <f>SUMIF(Sep!$A:$A,TB!$A347,Sep!$H:$H)</f>
        <v>0</v>
      </c>
      <c r="L347" s="45">
        <f>SUMIF(Oct!$A:$A,TB!$A347,Oct!$H:$H)</f>
        <v>0</v>
      </c>
      <c r="M347" s="45">
        <f>SUMIF(Nov!$A:$A,TB!$A347,Nov!$H:$H)</f>
        <v>0</v>
      </c>
      <c r="N347" s="179">
        <f>SUMIF(Dec!$A:$A,TB!$A347,Dec!$H:$H)</f>
        <v>0</v>
      </c>
      <c r="O347" s="191"/>
      <c r="P347" s="191"/>
      <c r="Q347" s="184">
        <v>0</v>
      </c>
      <c r="R347" s="45">
        <v>0</v>
      </c>
      <c r="S347" s="45">
        <v>0</v>
      </c>
      <c r="T347" s="45">
        <v>0</v>
      </c>
      <c r="U347" s="45">
        <v>0</v>
      </c>
      <c r="V347" s="45">
        <v>0</v>
      </c>
      <c r="W347" s="45">
        <v>0</v>
      </c>
      <c r="X347" s="45">
        <v>0</v>
      </c>
      <c r="Y347" s="45">
        <v>0</v>
      </c>
      <c r="Z347" s="45">
        <v>0</v>
      </c>
      <c r="AA347" s="45">
        <v>0</v>
      </c>
      <c r="AB347" s="45">
        <v>0</v>
      </c>
      <c r="AD347" s="45">
        <f t="shared" si="620"/>
        <v>0</v>
      </c>
      <c r="AE347" s="45">
        <f t="shared" si="621"/>
        <v>0</v>
      </c>
      <c r="AF347" s="45">
        <f t="shared" si="622"/>
        <v>0</v>
      </c>
      <c r="AG347" s="45">
        <f t="shared" si="623"/>
        <v>0</v>
      </c>
      <c r="AH347" s="45">
        <f t="shared" si="624"/>
        <v>0</v>
      </c>
      <c r="AI347" s="45">
        <f t="shared" si="625"/>
        <v>0</v>
      </c>
      <c r="AJ347" s="45">
        <f t="shared" si="626"/>
        <v>0</v>
      </c>
      <c r="AK347" s="45">
        <f t="shared" si="627"/>
        <v>0</v>
      </c>
      <c r="AL347" s="45">
        <f t="shared" si="628"/>
        <v>0</v>
      </c>
      <c r="AM347" s="45">
        <f t="shared" si="629"/>
        <v>0</v>
      </c>
      <c r="AN347" s="45">
        <f t="shared" si="630"/>
        <v>0</v>
      </c>
      <c r="AO347" s="45">
        <f t="shared" si="631"/>
        <v>0</v>
      </c>
    </row>
    <row r="348" spans="1:41" ht="16.2" customHeight="1">
      <c r="A348" s="13"/>
      <c r="B348" s="21"/>
      <c r="C348" s="45">
        <f>SUMIF(Jan!$A:$A,TB!$A348,Jan!$H:$H)</f>
        <v>0</v>
      </c>
      <c r="D348" s="45">
        <f>SUMIF(Feb!$A:$A,TB!$A348,Feb!$H:$H)</f>
        <v>0</v>
      </c>
      <c r="E348" s="45">
        <f>SUMIF(Mar!$A:$A,TB!$A348,Mar!$H:$H)</f>
        <v>0</v>
      </c>
      <c r="F348" s="45">
        <f>SUMIF(Apr!$A:$A,TB!$A348,Apr!$H:$H)</f>
        <v>0</v>
      </c>
      <c r="G348" s="45">
        <f>SUMIF(May!$A:$A,TB!$A348,May!$H:$H)</f>
        <v>0</v>
      </c>
      <c r="H348" s="45">
        <f>SUMIF(Jun!$A:$A,TB!$A348,Jun!$H:$H)</f>
        <v>0</v>
      </c>
      <c r="I348" s="45">
        <f>SUMIF(Jul!$A:$A,TB!$A348,Jul!$H:$H)</f>
        <v>0</v>
      </c>
      <c r="J348" s="45">
        <f>SUMIF(Aug!$A:$A,TB!$A348,Aug!$H:$H)</f>
        <v>0</v>
      </c>
      <c r="K348" s="45">
        <f>SUMIF(Sep!$A:$A,TB!$A348,Sep!$H:$H)</f>
        <v>0</v>
      </c>
      <c r="L348" s="45">
        <f>SUMIF(Oct!$A:$A,TB!$A348,Oct!$H:$H)</f>
        <v>0</v>
      </c>
      <c r="M348" s="45">
        <f>SUMIF(Nov!$A:$A,TB!$A348,Nov!$H:$H)</f>
        <v>0</v>
      </c>
      <c r="N348" s="179">
        <f>SUMIF(Dec!$A:$A,TB!$A348,Dec!$H:$H)</f>
        <v>0</v>
      </c>
      <c r="O348" s="191"/>
      <c r="P348" s="191"/>
      <c r="Q348" s="184">
        <v>0</v>
      </c>
      <c r="R348" s="45">
        <v>0</v>
      </c>
      <c r="S348" s="45">
        <v>0</v>
      </c>
      <c r="T348" s="45">
        <v>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>
        <v>0</v>
      </c>
      <c r="AB348" s="45">
        <v>0</v>
      </c>
      <c r="AD348" s="45">
        <f t="shared" si="620"/>
        <v>0</v>
      </c>
      <c r="AE348" s="45">
        <f t="shared" si="621"/>
        <v>0</v>
      </c>
      <c r="AF348" s="45">
        <f t="shared" si="622"/>
        <v>0</v>
      </c>
      <c r="AG348" s="45">
        <f t="shared" si="623"/>
        <v>0</v>
      </c>
      <c r="AH348" s="45">
        <f t="shared" si="624"/>
        <v>0</v>
      </c>
      <c r="AI348" s="45">
        <f t="shared" si="625"/>
        <v>0</v>
      </c>
      <c r="AJ348" s="45">
        <f t="shared" si="626"/>
        <v>0</v>
      </c>
      <c r="AK348" s="45">
        <f t="shared" si="627"/>
        <v>0</v>
      </c>
      <c r="AL348" s="45">
        <f t="shared" si="628"/>
        <v>0</v>
      </c>
      <c r="AM348" s="45">
        <f t="shared" si="629"/>
        <v>0</v>
      </c>
      <c r="AN348" s="45">
        <f t="shared" si="630"/>
        <v>0</v>
      </c>
      <c r="AO348" s="45">
        <f t="shared" si="631"/>
        <v>0</v>
      </c>
    </row>
    <row r="349" spans="1:41" ht="16.2" customHeight="1">
      <c r="A349" s="17" t="s">
        <v>57</v>
      </c>
      <c r="B349" s="24"/>
      <c r="C349" s="19">
        <f t="shared" ref="C349" si="632">ROUND(SUM(C346:C348),2)</f>
        <v>0</v>
      </c>
      <c r="D349" s="19">
        <f t="shared" ref="D349:N349" si="633">ROUND(SUM(D346:D348),2)</f>
        <v>0</v>
      </c>
      <c r="E349" s="19">
        <f t="shared" si="633"/>
        <v>0</v>
      </c>
      <c r="F349" s="19">
        <f t="shared" si="633"/>
        <v>0</v>
      </c>
      <c r="G349" s="19">
        <f t="shared" si="633"/>
        <v>0</v>
      </c>
      <c r="H349" s="19">
        <f t="shared" si="633"/>
        <v>0</v>
      </c>
      <c r="I349" s="19">
        <f t="shared" si="633"/>
        <v>0</v>
      </c>
      <c r="J349" s="19">
        <f t="shared" si="633"/>
        <v>0</v>
      </c>
      <c r="K349" s="19">
        <f t="shared" si="633"/>
        <v>0</v>
      </c>
      <c r="L349" s="19">
        <f t="shared" si="633"/>
        <v>0</v>
      </c>
      <c r="M349" s="19">
        <f t="shared" si="633"/>
        <v>0</v>
      </c>
      <c r="N349" s="178">
        <f t="shared" si="633"/>
        <v>0</v>
      </c>
      <c r="O349" s="191"/>
      <c r="P349" s="191"/>
      <c r="Q349" s="183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D349" s="19">
        <f t="shared" ref="AD349" si="634">ROUND(SUM(AD346:AD348),2)</f>
        <v>0</v>
      </c>
      <c r="AE349" s="19">
        <f t="shared" ref="AE349:AO349" si="635">ROUND(SUM(AE346:AE348),2)</f>
        <v>0</v>
      </c>
      <c r="AF349" s="19">
        <f t="shared" si="635"/>
        <v>0</v>
      </c>
      <c r="AG349" s="19">
        <f t="shared" si="635"/>
        <v>0</v>
      </c>
      <c r="AH349" s="19">
        <f t="shared" si="635"/>
        <v>0</v>
      </c>
      <c r="AI349" s="19">
        <f t="shared" si="635"/>
        <v>0</v>
      </c>
      <c r="AJ349" s="19">
        <f t="shared" si="635"/>
        <v>0</v>
      </c>
      <c r="AK349" s="19">
        <f t="shared" si="635"/>
        <v>0</v>
      </c>
      <c r="AL349" s="19">
        <f t="shared" si="635"/>
        <v>0</v>
      </c>
      <c r="AM349" s="19">
        <f t="shared" si="635"/>
        <v>0</v>
      </c>
      <c r="AN349" s="19">
        <f t="shared" si="635"/>
        <v>0</v>
      </c>
      <c r="AO349" s="219">
        <f t="shared" si="635"/>
        <v>0</v>
      </c>
    </row>
    <row r="350" spans="1:41" ht="16.2" customHeight="1">
      <c r="A350" s="13"/>
      <c r="B350" s="21"/>
      <c r="C350" s="45">
        <f>SUMIF(Jan!$A:$A,TB!$A350,Jan!$H:$H)</f>
        <v>0</v>
      </c>
      <c r="D350" s="45">
        <f>SUMIF(Feb!$A:$A,TB!$A350,Feb!$H:$H)</f>
        <v>0</v>
      </c>
      <c r="E350" s="45">
        <f>SUMIF(Mar!$A:$A,TB!$A350,Mar!$H:$H)</f>
        <v>0</v>
      </c>
      <c r="F350" s="45">
        <f>SUMIF(Apr!$A:$A,TB!$A350,Apr!$H:$H)</f>
        <v>0</v>
      </c>
      <c r="G350" s="45">
        <f>SUMIF(May!$A:$A,TB!$A350,May!$H:$H)</f>
        <v>0</v>
      </c>
      <c r="H350" s="45">
        <f>SUMIF(Jun!$A:$A,TB!$A350,Jun!$H:$H)</f>
        <v>0</v>
      </c>
      <c r="I350" s="45">
        <f>SUMIF(Jul!$A:$A,TB!$A350,Jul!$H:$H)</f>
        <v>0</v>
      </c>
      <c r="J350" s="45">
        <f>SUMIF(Aug!$A:$A,TB!$A350,Aug!$H:$H)</f>
        <v>0</v>
      </c>
      <c r="K350" s="45">
        <f>SUMIF(Sep!$A:$A,TB!$A350,Sep!$H:$H)</f>
        <v>0</v>
      </c>
      <c r="L350" s="45">
        <f>SUMIF(Oct!$A:$A,TB!$A350,Oct!$H:$H)</f>
        <v>0</v>
      </c>
      <c r="M350" s="45">
        <f>SUMIF(Nov!$A:$A,TB!$A350,Nov!$H:$H)</f>
        <v>0</v>
      </c>
      <c r="N350" s="179">
        <f>SUMIF(Dec!$A:$A,TB!$A350,Dec!$H:$H)</f>
        <v>0</v>
      </c>
      <c r="O350" s="191"/>
      <c r="P350" s="191"/>
      <c r="Q350" s="184">
        <v>0</v>
      </c>
      <c r="R350" s="45">
        <v>0</v>
      </c>
      <c r="S350" s="45">
        <v>0</v>
      </c>
      <c r="T350" s="45">
        <v>0</v>
      </c>
      <c r="U350" s="45">
        <v>0</v>
      </c>
      <c r="V350" s="45">
        <v>0</v>
      </c>
      <c r="W350" s="45">
        <v>0</v>
      </c>
      <c r="X350" s="45">
        <v>0</v>
      </c>
      <c r="Y350" s="45">
        <v>0</v>
      </c>
      <c r="Z350" s="45">
        <v>0</v>
      </c>
      <c r="AA350" s="45">
        <v>0</v>
      </c>
      <c r="AB350" s="45">
        <v>0</v>
      </c>
      <c r="AD350" s="45">
        <f t="shared" ref="AD350:AD352" si="636">ROUND(C350*AD$2,2)</f>
        <v>0</v>
      </c>
      <c r="AE350" s="45">
        <f t="shared" ref="AE350:AE352" si="637">ROUND(D350*AE$2,2)</f>
        <v>0</v>
      </c>
      <c r="AF350" s="45">
        <f t="shared" ref="AF350:AF352" si="638">ROUND(E350*AF$2,2)</f>
        <v>0</v>
      </c>
      <c r="AG350" s="45">
        <f t="shared" ref="AG350:AG352" si="639">ROUND(F350*AG$2,2)</f>
        <v>0</v>
      </c>
      <c r="AH350" s="45">
        <f t="shared" ref="AH350:AH352" si="640">ROUND(G350*AH$2,2)</f>
        <v>0</v>
      </c>
      <c r="AI350" s="45">
        <f t="shared" ref="AI350:AI352" si="641">ROUND(H350*AI$2,2)</f>
        <v>0</v>
      </c>
      <c r="AJ350" s="45">
        <f t="shared" ref="AJ350:AJ352" si="642">ROUND(I350*AJ$2,2)</f>
        <v>0</v>
      </c>
      <c r="AK350" s="45">
        <f t="shared" ref="AK350:AK352" si="643">ROUND(J350*AK$2,2)</f>
        <v>0</v>
      </c>
      <c r="AL350" s="45">
        <f t="shared" ref="AL350:AL352" si="644">ROUND(K350*AL$2,2)</f>
        <v>0</v>
      </c>
      <c r="AM350" s="45">
        <f t="shared" ref="AM350:AM352" si="645">ROUND(L350*AM$2,2)</f>
        <v>0</v>
      </c>
      <c r="AN350" s="45">
        <f t="shared" ref="AN350:AN352" si="646">ROUND(M350*AN$2,2)</f>
        <v>0</v>
      </c>
      <c r="AO350" s="45">
        <f t="shared" ref="AO350:AO352" si="647">ROUND(N350*AO$2,2)</f>
        <v>0</v>
      </c>
    </row>
    <row r="351" spans="1:41" ht="16.2" customHeight="1">
      <c r="A351" s="13"/>
      <c r="B351" s="21"/>
      <c r="C351" s="45">
        <f>SUMIF(Jan!$A:$A,TB!$A351,Jan!$H:$H)</f>
        <v>0</v>
      </c>
      <c r="D351" s="45">
        <f>SUMIF(Feb!$A:$A,TB!$A351,Feb!$H:$H)</f>
        <v>0</v>
      </c>
      <c r="E351" s="45">
        <f>SUMIF(Mar!$A:$A,TB!$A351,Mar!$H:$H)</f>
        <v>0</v>
      </c>
      <c r="F351" s="45">
        <f>SUMIF(Apr!$A:$A,TB!$A351,Apr!$H:$H)</f>
        <v>0</v>
      </c>
      <c r="G351" s="45">
        <f>SUMIF(May!$A:$A,TB!$A351,May!$H:$H)</f>
        <v>0</v>
      </c>
      <c r="H351" s="45">
        <f>SUMIF(Jun!$A:$A,TB!$A351,Jun!$H:$H)</f>
        <v>0</v>
      </c>
      <c r="I351" s="45">
        <f>SUMIF(Jul!$A:$A,TB!$A351,Jul!$H:$H)</f>
        <v>0</v>
      </c>
      <c r="J351" s="45">
        <f>SUMIF(Aug!$A:$A,TB!$A351,Aug!$H:$H)</f>
        <v>0</v>
      </c>
      <c r="K351" s="45">
        <f>SUMIF(Sep!$A:$A,TB!$A351,Sep!$H:$H)</f>
        <v>0</v>
      </c>
      <c r="L351" s="45">
        <f>SUMIF(Oct!$A:$A,TB!$A351,Oct!$H:$H)</f>
        <v>0</v>
      </c>
      <c r="M351" s="45">
        <f>SUMIF(Nov!$A:$A,TB!$A351,Nov!$H:$H)</f>
        <v>0</v>
      </c>
      <c r="N351" s="179">
        <f>SUMIF(Dec!$A:$A,TB!$A351,Dec!$H:$H)</f>
        <v>0</v>
      </c>
      <c r="O351" s="191"/>
      <c r="P351" s="191"/>
      <c r="Q351" s="184">
        <v>0</v>
      </c>
      <c r="R351" s="45">
        <v>0</v>
      </c>
      <c r="S351" s="45">
        <v>0</v>
      </c>
      <c r="T351" s="45">
        <v>0</v>
      </c>
      <c r="U351" s="45">
        <v>0</v>
      </c>
      <c r="V351" s="45">
        <v>0</v>
      </c>
      <c r="W351" s="45">
        <v>0</v>
      </c>
      <c r="X351" s="45">
        <v>0</v>
      </c>
      <c r="Y351" s="45">
        <v>0</v>
      </c>
      <c r="Z351" s="45">
        <v>0</v>
      </c>
      <c r="AA351" s="45">
        <v>0</v>
      </c>
      <c r="AB351" s="45">
        <v>0</v>
      </c>
      <c r="AD351" s="45">
        <f t="shared" si="636"/>
        <v>0</v>
      </c>
      <c r="AE351" s="45">
        <f t="shared" si="637"/>
        <v>0</v>
      </c>
      <c r="AF351" s="45">
        <f t="shared" si="638"/>
        <v>0</v>
      </c>
      <c r="AG351" s="45">
        <f t="shared" si="639"/>
        <v>0</v>
      </c>
      <c r="AH351" s="45">
        <f t="shared" si="640"/>
        <v>0</v>
      </c>
      <c r="AI351" s="45">
        <f t="shared" si="641"/>
        <v>0</v>
      </c>
      <c r="AJ351" s="45">
        <f t="shared" si="642"/>
        <v>0</v>
      </c>
      <c r="AK351" s="45">
        <f t="shared" si="643"/>
        <v>0</v>
      </c>
      <c r="AL351" s="45">
        <f t="shared" si="644"/>
        <v>0</v>
      </c>
      <c r="AM351" s="45">
        <f t="shared" si="645"/>
        <v>0</v>
      </c>
      <c r="AN351" s="45">
        <f t="shared" si="646"/>
        <v>0</v>
      </c>
      <c r="AO351" s="45">
        <f t="shared" si="647"/>
        <v>0</v>
      </c>
    </row>
    <row r="352" spans="1:41" ht="16.2" customHeight="1">
      <c r="A352" s="13"/>
      <c r="B352" s="21"/>
      <c r="C352" s="45">
        <f>SUMIF(Jan!$A:$A,TB!$A352,Jan!$H:$H)</f>
        <v>0</v>
      </c>
      <c r="D352" s="45">
        <f>SUMIF(Feb!$A:$A,TB!$A352,Feb!$H:$H)</f>
        <v>0</v>
      </c>
      <c r="E352" s="45">
        <f>SUMIF(Mar!$A:$A,TB!$A352,Mar!$H:$H)</f>
        <v>0</v>
      </c>
      <c r="F352" s="45">
        <f>SUMIF(Apr!$A:$A,TB!$A352,Apr!$H:$H)</f>
        <v>0</v>
      </c>
      <c r="G352" s="45">
        <f>SUMIF(May!$A:$A,TB!$A352,May!$H:$H)</f>
        <v>0</v>
      </c>
      <c r="H352" s="45">
        <f>SUMIF(Jun!$A:$A,TB!$A352,Jun!$H:$H)</f>
        <v>0</v>
      </c>
      <c r="I352" s="45">
        <f>SUMIF(Jul!$A:$A,TB!$A352,Jul!$H:$H)</f>
        <v>0</v>
      </c>
      <c r="J352" s="45">
        <f>SUMIF(Aug!$A:$A,TB!$A352,Aug!$H:$H)</f>
        <v>0</v>
      </c>
      <c r="K352" s="45">
        <f>SUMIF(Sep!$A:$A,TB!$A352,Sep!$H:$H)</f>
        <v>0</v>
      </c>
      <c r="L352" s="45">
        <f>SUMIF(Oct!$A:$A,TB!$A352,Oct!$H:$H)</f>
        <v>0</v>
      </c>
      <c r="M352" s="45">
        <f>SUMIF(Nov!$A:$A,TB!$A352,Nov!$H:$H)</f>
        <v>0</v>
      </c>
      <c r="N352" s="179">
        <f>SUMIF(Dec!$A:$A,TB!$A352,Dec!$H:$H)</f>
        <v>0</v>
      </c>
      <c r="O352" s="191"/>
      <c r="P352" s="191"/>
      <c r="Q352" s="184">
        <v>0</v>
      </c>
      <c r="R352" s="45">
        <v>0</v>
      </c>
      <c r="S352" s="45">
        <v>0</v>
      </c>
      <c r="T352" s="45">
        <v>0</v>
      </c>
      <c r="U352" s="45">
        <v>0</v>
      </c>
      <c r="V352" s="45">
        <v>0</v>
      </c>
      <c r="W352" s="45">
        <v>0</v>
      </c>
      <c r="X352" s="45">
        <v>0</v>
      </c>
      <c r="Y352" s="45">
        <v>0</v>
      </c>
      <c r="Z352" s="45">
        <v>0</v>
      </c>
      <c r="AA352" s="45">
        <v>0</v>
      </c>
      <c r="AB352" s="45">
        <v>0</v>
      </c>
      <c r="AD352" s="45">
        <f t="shared" si="636"/>
        <v>0</v>
      </c>
      <c r="AE352" s="45">
        <f t="shared" si="637"/>
        <v>0</v>
      </c>
      <c r="AF352" s="45">
        <f t="shared" si="638"/>
        <v>0</v>
      </c>
      <c r="AG352" s="45">
        <f t="shared" si="639"/>
        <v>0</v>
      </c>
      <c r="AH352" s="45">
        <f t="shared" si="640"/>
        <v>0</v>
      </c>
      <c r="AI352" s="45">
        <f t="shared" si="641"/>
        <v>0</v>
      </c>
      <c r="AJ352" s="45">
        <f t="shared" si="642"/>
        <v>0</v>
      </c>
      <c r="AK352" s="45">
        <f t="shared" si="643"/>
        <v>0</v>
      </c>
      <c r="AL352" s="45">
        <f t="shared" si="644"/>
        <v>0</v>
      </c>
      <c r="AM352" s="45">
        <f t="shared" si="645"/>
        <v>0</v>
      </c>
      <c r="AN352" s="45">
        <f t="shared" si="646"/>
        <v>0</v>
      </c>
      <c r="AO352" s="45">
        <f t="shared" si="647"/>
        <v>0</v>
      </c>
    </row>
    <row r="353" spans="1:41" ht="16.2" customHeight="1">
      <c r="A353" s="17" t="s">
        <v>58</v>
      </c>
      <c r="B353" s="24"/>
      <c r="C353" s="19">
        <f t="shared" ref="C353" si="648">ROUND(SUM(C350:C352),2)</f>
        <v>0</v>
      </c>
      <c r="D353" s="19">
        <f t="shared" ref="D353:N353" si="649">ROUND(SUM(D350:D352),2)</f>
        <v>0</v>
      </c>
      <c r="E353" s="19">
        <f t="shared" si="649"/>
        <v>0</v>
      </c>
      <c r="F353" s="19">
        <f t="shared" si="649"/>
        <v>0</v>
      </c>
      <c r="G353" s="19">
        <f t="shared" si="649"/>
        <v>0</v>
      </c>
      <c r="H353" s="19">
        <f t="shared" si="649"/>
        <v>0</v>
      </c>
      <c r="I353" s="19">
        <f t="shared" si="649"/>
        <v>0</v>
      </c>
      <c r="J353" s="19">
        <f t="shared" si="649"/>
        <v>0</v>
      </c>
      <c r="K353" s="19">
        <f t="shared" si="649"/>
        <v>0</v>
      </c>
      <c r="L353" s="19">
        <f t="shared" si="649"/>
        <v>0</v>
      </c>
      <c r="M353" s="19">
        <f t="shared" si="649"/>
        <v>0</v>
      </c>
      <c r="N353" s="178">
        <f t="shared" si="649"/>
        <v>0</v>
      </c>
      <c r="O353" s="191"/>
      <c r="P353" s="191"/>
      <c r="Q353" s="183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D353" s="19">
        <f t="shared" ref="AD353" si="650">ROUND(SUM(AD350:AD352),2)</f>
        <v>0</v>
      </c>
      <c r="AE353" s="19">
        <f t="shared" ref="AE353:AO353" si="651">ROUND(SUM(AE350:AE352),2)</f>
        <v>0</v>
      </c>
      <c r="AF353" s="19">
        <f t="shared" si="651"/>
        <v>0</v>
      </c>
      <c r="AG353" s="19">
        <f t="shared" si="651"/>
        <v>0</v>
      </c>
      <c r="AH353" s="19">
        <f t="shared" si="651"/>
        <v>0</v>
      </c>
      <c r="AI353" s="19">
        <f t="shared" si="651"/>
        <v>0</v>
      </c>
      <c r="AJ353" s="19">
        <f t="shared" si="651"/>
        <v>0</v>
      </c>
      <c r="AK353" s="19">
        <f t="shared" si="651"/>
        <v>0</v>
      </c>
      <c r="AL353" s="19">
        <f t="shared" si="651"/>
        <v>0</v>
      </c>
      <c r="AM353" s="19">
        <f t="shared" si="651"/>
        <v>0</v>
      </c>
      <c r="AN353" s="19">
        <f t="shared" si="651"/>
        <v>0</v>
      </c>
      <c r="AO353" s="219">
        <f t="shared" si="651"/>
        <v>0</v>
      </c>
    </row>
    <row r="354" spans="1:41" ht="16.2" customHeight="1">
      <c r="A354" s="13"/>
      <c r="B354" s="21"/>
      <c r="C354" s="45">
        <f>SUMIF(Jan!$A:$A,TB!$A354,Jan!$H:$H)</f>
        <v>0</v>
      </c>
      <c r="D354" s="45">
        <f>SUMIF(Feb!$A:$A,TB!$A354,Feb!$H:$H)</f>
        <v>0</v>
      </c>
      <c r="E354" s="45">
        <f>SUMIF(Mar!$A:$A,TB!$A354,Mar!$H:$H)</f>
        <v>0</v>
      </c>
      <c r="F354" s="45">
        <f>SUMIF(Apr!$A:$A,TB!$A354,Apr!$H:$H)</f>
        <v>0</v>
      </c>
      <c r="G354" s="45">
        <f>SUMIF(May!$A:$A,TB!$A354,May!$H:$H)</f>
        <v>0</v>
      </c>
      <c r="H354" s="45">
        <f>SUMIF(Jun!$A:$A,TB!$A354,Jun!$H:$H)</f>
        <v>0</v>
      </c>
      <c r="I354" s="45">
        <f>SUMIF(Jul!$A:$A,TB!$A354,Jul!$H:$H)</f>
        <v>0</v>
      </c>
      <c r="J354" s="45">
        <f>SUMIF(Aug!$A:$A,TB!$A354,Aug!$H:$H)</f>
        <v>0</v>
      </c>
      <c r="K354" s="45">
        <f>SUMIF(Sep!$A:$A,TB!$A354,Sep!$H:$H)</f>
        <v>0</v>
      </c>
      <c r="L354" s="45">
        <f>SUMIF(Oct!$A:$A,TB!$A354,Oct!$H:$H)</f>
        <v>0</v>
      </c>
      <c r="M354" s="45">
        <f>SUMIF(Nov!$A:$A,TB!$A354,Nov!$H:$H)</f>
        <v>0</v>
      </c>
      <c r="N354" s="179">
        <f>SUMIF(Dec!$A:$A,TB!$A354,Dec!$H:$H)</f>
        <v>0</v>
      </c>
      <c r="O354" s="191"/>
      <c r="P354" s="191"/>
      <c r="Q354" s="184">
        <v>0</v>
      </c>
      <c r="R354" s="45">
        <v>0</v>
      </c>
      <c r="S354" s="45">
        <v>0</v>
      </c>
      <c r="T354" s="45">
        <v>0</v>
      </c>
      <c r="U354" s="45">
        <v>0</v>
      </c>
      <c r="V354" s="45">
        <v>0</v>
      </c>
      <c r="W354" s="45">
        <v>0</v>
      </c>
      <c r="X354" s="45">
        <v>0</v>
      </c>
      <c r="Y354" s="45">
        <v>0</v>
      </c>
      <c r="Z354" s="45">
        <v>0</v>
      </c>
      <c r="AA354" s="45">
        <v>0</v>
      </c>
      <c r="AB354" s="45">
        <v>0</v>
      </c>
      <c r="AD354" s="45">
        <f t="shared" ref="AD354:AD356" si="652">ROUND(C354*AD$2,2)</f>
        <v>0</v>
      </c>
      <c r="AE354" s="45">
        <f t="shared" ref="AE354:AE356" si="653">ROUND(D354*AE$2,2)</f>
        <v>0</v>
      </c>
      <c r="AF354" s="45">
        <f t="shared" ref="AF354:AF356" si="654">ROUND(E354*AF$2,2)</f>
        <v>0</v>
      </c>
      <c r="AG354" s="45">
        <f t="shared" ref="AG354:AG356" si="655">ROUND(F354*AG$2,2)</f>
        <v>0</v>
      </c>
      <c r="AH354" s="45">
        <f t="shared" ref="AH354:AH356" si="656">ROUND(G354*AH$2,2)</f>
        <v>0</v>
      </c>
      <c r="AI354" s="45">
        <f t="shared" ref="AI354:AI356" si="657">ROUND(H354*AI$2,2)</f>
        <v>0</v>
      </c>
      <c r="AJ354" s="45">
        <f t="shared" ref="AJ354:AJ356" si="658">ROUND(I354*AJ$2,2)</f>
        <v>0</v>
      </c>
      <c r="AK354" s="45">
        <f t="shared" ref="AK354:AK356" si="659">ROUND(J354*AK$2,2)</f>
        <v>0</v>
      </c>
      <c r="AL354" s="45">
        <f t="shared" ref="AL354:AL356" si="660">ROUND(K354*AL$2,2)</f>
        <v>0</v>
      </c>
      <c r="AM354" s="45">
        <f t="shared" ref="AM354:AM356" si="661">ROUND(L354*AM$2,2)</f>
        <v>0</v>
      </c>
      <c r="AN354" s="45">
        <f t="shared" ref="AN354:AN356" si="662">ROUND(M354*AN$2,2)</f>
        <v>0</v>
      </c>
      <c r="AO354" s="45">
        <f t="shared" ref="AO354:AO356" si="663">ROUND(N354*AO$2,2)</f>
        <v>0</v>
      </c>
    </row>
    <row r="355" spans="1:41" ht="16.2" customHeight="1">
      <c r="A355" s="13"/>
      <c r="B355" s="21"/>
      <c r="C355" s="45">
        <f>SUMIF(Jan!$A:$A,TB!$A355,Jan!$H:$H)</f>
        <v>0</v>
      </c>
      <c r="D355" s="45">
        <f>SUMIF(Feb!$A:$A,TB!$A355,Feb!$H:$H)</f>
        <v>0</v>
      </c>
      <c r="E355" s="45">
        <f>SUMIF(Mar!$A:$A,TB!$A355,Mar!$H:$H)</f>
        <v>0</v>
      </c>
      <c r="F355" s="45">
        <f>SUMIF(Apr!$A:$A,TB!$A355,Apr!$H:$H)</f>
        <v>0</v>
      </c>
      <c r="G355" s="45">
        <f>SUMIF(May!$A:$A,TB!$A355,May!$H:$H)</f>
        <v>0</v>
      </c>
      <c r="H355" s="45">
        <f>SUMIF(Jun!$A:$A,TB!$A355,Jun!$H:$H)</f>
        <v>0</v>
      </c>
      <c r="I355" s="45">
        <f>SUMIF(Jul!$A:$A,TB!$A355,Jul!$H:$H)</f>
        <v>0</v>
      </c>
      <c r="J355" s="45">
        <f>SUMIF(Aug!$A:$A,TB!$A355,Aug!$H:$H)</f>
        <v>0</v>
      </c>
      <c r="K355" s="45">
        <f>SUMIF(Sep!$A:$A,TB!$A355,Sep!$H:$H)</f>
        <v>0</v>
      </c>
      <c r="L355" s="45">
        <f>SUMIF(Oct!$A:$A,TB!$A355,Oct!$H:$H)</f>
        <v>0</v>
      </c>
      <c r="M355" s="45">
        <f>SUMIF(Nov!$A:$A,TB!$A355,Nov!$H:$H)</f>
        <v>0</v>
      </c>
      <c r="N355" s="179">
        <f>SUMIF(Dec!$A:$A,TB!$A355,Dec!$H:$H)</f>
        <v>0</v>
      </c>
      <c r="O355" s="191"/>
      <c r="P355" s="191"/>
      <c r="Q355" s="184">
        <v>0</v>
      </c>
      <c r="R355" s="45">
        <v>0</v>
      </c>
      <c r="S355" s="45">
        <v>0</v>
      </c>
      <c r="T355" s="45">
        <v>0</v>
      </c>
      <c r="U355" s="45">
        <v>0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D355" s="45">
        <f t="shared" si="652"/>
        <v>0</v>
      </c>
      <c r="AE355" s="45">
        <f t="shared" si="653"/>
        <v>0</v>
      </c>
      <c r="AF355" s="45">
        <f t="shared" si="654"/>
        <v>0</v>
      </c>
      <c r="AG355" s="45">
        <f t="shared" si="655"/>
        <v>0</v>
      </c>
      <c r="AH355" s="45">
        <f t="shared" si="656"/>
        <v>0</v>
      </c>
      <c r="AI355" s="45">
        <f t="shared" si="657"/>
        <v>0</v>
      </c>
      <c r="AJ355" s="45">
        <f t="shared" si="658"/>
        <v>0</v>
      </c>
      <c r="AK355" s="45">
        <f t="shared" si="659"/>
        <v>0</v>
      </c>
      <c r="AL355" s="45">
        <f t="shared" si="660"/>
        <v>0</v>
      </c>
      <c r="AM355" s="45">
        <f t="shared" si="661"/>
        <v>0</v>
      </c>
      <c r="AN355" s="45">
        <f t="shared" si="662"/>
        <v>0</v>
      </c>
      <c r="AO355" s="45">
        <f t="shared" si="663"/>
        <v>0</v>
      </c>
    </row>
    <row r="356" spans="1:41" ht="16.2" customHeight="1">
      <c r="A356" s="13"/>
      <c r="B356" s="21"/>
      <c r="C356" s="45">
        <f>SUMIF(Jan!$A:$A,TB!$A356,Jan!$H:$H)</f>
        <v>0</v>
      </c>
      <c r="D356" s="45">
        <f>SUMIF(Feb!$A:$A,TB!$A356,Feb!$H:$H)</f>
        <v>0</v>
      </c>
      <c r="E356" s="45">
        <f>SUMIF(Mar!$A:$A,TB!$A356,Mar!$H:$H)</f>
        <v>0</v>
      </c>
      <c r="F356" s="45">
        <f>SUMIF(Apr!$A:$A,TB!$A356,Apr!$H:$H)</f>
        <v>0</v>
      </c>
      <c r="G356" s="45">
        <f>SUMIF(May!$A:$A,TB!$A356,May!$H:$H)</f>
        <v>0</v>
      </c>
      <c r="H356" s="45">
        <f>SUMIF(Jun!$A:$A,TB!$A356,Jun!$H:$H)</f>
        <v>0</v>
      </c>
      <c r="I356" s="45">
        <f>SUMIF(Jul!$A:$A,TB!$A356,Jul!$H:$H)</f>
        <v>0</v>
      </c>
      <c r="J356" s="45">
        <f>SUMIF(Aug!$A:$A,TB!$A356,Aug!$H:$H)</f>
        <v>0</v>
      </c>
      <c r="K356" s="45">
        <f>SUMIF(Sep!$A:$A,TB!$A356,Sep!$H:$H)</f>
        <v>0</v>
      </c>
      <c r="L356" s="45">
        <f>SUMIF(Oct!$A:$A,TB!$A356,Oct!$H:$H)</f>
        <v>0</v>
      </c>
      <c r="M356" s="45">
        <f>SUMIF(Nov!$A:$A,TB!$A356,Nov!$H:$H)</f>
        <v>0</v>
      </c>
      <c r="N356" s="179">
        <f>SUMIF(Dec!$A:$A,TB!$A356,Dec!$H:$H)</f>
        <v>0</v>
      </c>
      <c r="O356" s="191"/>
      <c r="P356" s="191"/>
      <c r="Q356" s="184">
        <v>0</v>
      </c>
      <c r="R356" s="45">
        <v>0</v>
      </c>
      <c r="S356" s="45">
        <v>0</v>
      </c>
      <c r="T356" s="45">
        <v>0</v>
      </c>
      <c r="U356" s="45">
        <v>0</v>
      </c>
      <c r="V356" s="45">
        <v>0</v>
      </c>
      <c r="W356" s="45">
        <v>0</v>
      </c>
      <c r="X356" s="45">
        <v>0</v>
      </c>
      <c r="Y356" s="45">
        <v>0</v>
      </c>
      <c r="Z356" s="45">
        <v>0</v>
      </c>
      <c r="AA356" s="45">
        <v>0</v>
      </c>
      <c r="AB356" s="45">
        <v>0</v>
      </c>
      <c r="AD356" s="45">
        <f t="shared" si="652"/>
        <v>0</v>
      </c>
      <c r="AE356" s="45">
        <f t="shared" si="653"/>
        <v>0</v>
      </c>
      <c r="AF356" s="45">
        <f t="shared" si="654"/>
        <v>0</v>
      </c>
      <c r="AG356" s="45">
        <f t="shared" si="655"/>
        <v>0</v>
      </c>
      <c r="AH356" s="45">
        <f t="shared" si="656"/>
        <v>0</v>
      </c>
      <c r="AI356" s="45">
        <f t="shared" si="657"/>
        <v>0</v>
      </c>
      <c r="AJ356" s="45">
        <f t="shared" si="658"/>
        <v>0</v>
      </c>
      <c r="AK356" s="45">
        <f t="shared" si="659"/>
        <v>0</v>
      </c>
      <c r="AL356" s="45">
        <f t="shared" si="660"/>
        <v>0</v>
      </c>
      <c r="AM356" s="45">
        <f t="shared" si="661"/>
        <v>0</v>
      </c>
      <c r="AN356" s="45">
        <f t="shared" si="662"/>
        <v>0</v>
      </c>
      <c r="AO356" s="45">
        <f t="shared" si="663"/>
        <v>0</v>
      </c>
    </row>
    <row r="357" spans="1:41" ht="16.2" customHeight="1">
      <c r="A357" s="17" t="s">
        <v>59</v>
      </c>
      <c r="B357" s="18"/>
      <c r="C357" s="19">
        <f t="shared" ref="C357" si="664">ROUND(SUM(C354:C356),2)</f>
        <v>0</v>
      </c>
      <c r="D357" s="19">
        <f t="shared" ref="D357:N357" si="665">ROUND(SUM(D354:D356),2)</f>
        <v>0</v>
      </c>
      <c r="E357" s="19">
        <f t="shared" si="665"/>
        <v>0</v>
      </c>
      <c r="F357" s="19">
        <f t="shared" si="665"/>
        <v>0</v>
      </c>
      <c r="G357" s="19">
        <f t="shared" si="665"/>
        <v>0</v>
      </c>
      <c r="H357" s="19">
        <f t="shared" si="665"/>
        <v>0</v>
      </c>
      <c r="I357" s="19">
        <f t="shared" si="665"/>
        <v>0</v>
      </c>
      <c r="J357" s="19">
        <f t="shared" si="665"/>
        <v>0</v>
      </c>
      <c r="K357" s="19">
        <f t="shared" si="665"/>
        <v>0</v>
      </c>
      <c r="L357" s="19">
        <f t="shared" si="665"/>
        <v>0</v>
      </c>
      <c r="M357" s="19">
        <f t="shared" si="665"/>
        <v>0</v>
      </c>
      <c r="N357" s="178">
        <f t="shared" si="665"/>
        <v>0</v>
      </c>
      <c r="O357" s="191"/>
      <c r="P357" s="191"/>
      <c r="Q357" s="183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D357" s="19">
        <f t="shared" ref="AD357" si="666">ROUND(SUM(AD354:AD356),2)</f>
        <v>0</v>
      </c>
      <c r="AE357" s="19">
        <f t="shared" ref="AE357:AO357" si="667">ROUND(SUM(AE354:AE356),2)</f>
        <v>0</v>
      </c>
      <c r="AF357" s="19">
        <f t="shared" si="667"/>
        <v>0</v>
      </c>
      <c r="AG357" s="19">
        <f t="shared" si="667"/>
        <v>0</v>
      </c>
      <c r="AH357" s="19">
        <f t="shared" si="667"/>
        <v>0</v>
      </c>
      <c r="AI357" s="19">
        <f t="shared" si="667"/>
        <v>0</v>
      </c>
      <c r="AJ357" s="19">
        <f t="shared" si="667"/>
        <v>0</v>
      </c>
      <c r="AK357" s="19">
        <f t="shared" si="667"/>
        <v>0</v>
      </c>
      <c r="AL357" s="19">
        <f t="shared" si="667"/>
        <v>0</v>
      </c>
      <c r="AM357" s="19">
        <f t="shared" si="667"/>
        <v>0</v>
      </c>
      <c r="AN357" s="19">
        <f t="shared" si="667"/>
        <v>0</v>
      </c>
      <c r="AO357" s="219">
        <f t="shared" si="667"/>
        <v>0</v>
      </c>
    </row>
    <row r="358" spans="1:41" ht="16.2" customHeight="1">
      <c r="A358" s="13"/>
      <c r="B358" s="14"/>
      <c r="C358" s="45">
        <f>SUMIF(Jan!$A:$A,TB!$A358,Jan!$H:$H)</f>
        <v>0</v>
      </c>
      <c r="D358" s="45">
        <f>SUMIF(Feb!$A:$A,TB!$A358,Feb!$H:$H)</f>
        <v>0</v>
      </c>
      <c r="E358" s="45">
        <f>SUMIF(Mar!$A:$A,TB!$A358,Mar!$H:$H)</f>
        <v>0</v>
      </c>
      <c r="F358" s="45">
        <f>SUMIF(Apr!$A:$A,TB!$A358,Apr!$H:$H)</f>
        <v>0</v>
      </c>
      <c r="G358" s="45">
        <f>SUMIF(May!$A:$A,TB!$A358,May!$H:$H)</f>
        <v>0</v>
      </c>
      <c r="H358" s="45">
        <f>SUMIF(Jun!$A:$A,TB!$A358,Jun!$H:$H)</f>
        <v>0</v>
      </c>
      <c r="I358" s="45">
        <f>SUMIF(Jul!$A:$A,TB!$A358,Jul!$H:$H)</f>
        <v>0</v>
      </c>
      <c r="J358" s="45">
        <f>SUMIF(Aug!$A:$A,TB!$A358,Aug!$H:$H)</f>
        <v>0</v>
      </c>
      <c r="K358" s="45">
        <f>SUMIF(Sep!$A:$A,TB!$A358,Sep!$H:$H)</f>
        <v>0</v>
      </c>
      <c r="L358" s="45">
        <f>SUMIF(Oct!$A:$A,TB!$A358,Oct!$H:$H)</f>
        <v>0</v>
      </c>
      <c r="M358" s="45">
        <f>SUMIF(Nov!$A:$A,TB!$A358,Nov!$H:$H)</f>
        <v>0</v>
      </c>
      <c r="N358" s="179">
        <f>SUMIF(Dec!$A:$A,TB!$A358,Dec!$H:$H)</f>
        <v>0</v>
      </c>
      <c r="O358" s="191"/>
      <c r="P358" s="191"/>
      <c r="Q358" s="184">
        <v>0</v>
      </c>
      <c r="R358" s="45">
        <v>0</v>
      </c>
      <c r="S358" s="45">
        <v>0</v>
      </c>
      <c r="T358" s="45">
        <v>0</v>
      </c>
      <c r="U358" s="45">
        <v>0</v>
      </c>
      <c r="V358" s="45">
        <v>0</v>
      </c>
      <c r="W358" s="45">
        <v>0</v>
      </c>
      <c r="X358" s="45">
        <v>0</v>
      </c>
      <c r="Y358" s="45">
        <v>0</v>
      </c>
      <c r="Z358" s="45">
        <v>0</v>
      </c>
      <c r="AA358" s="45">
        <v>0</v>
      </c>
      <c r="AB358" s="45">
        <v>0</v>
      </c>
      <c r="AD358" s="45">
        <f t="shared" ref="AD358:AD367" si="668">ROUND(C358*AD$2,2)</f>
        <v>0</v>
      </c>
      <c r="AE358" s="45">
        <f t="shared" ref="AE358:AE367" si="669">ROUND(D358*AE$2,2)</f>
        <v>0</v>
      </c>
      <c r="AF358" s="45">
        <f t="shared" ref="AF358:AF367" si="670">ROUND(E358*AF$2,2)</f>
        <v>0</v>
      </c>
      <c r="AG358" s="45">
        <f t="shared" ref="AG358:AG367" si="671">ROUND(F358*AG$2,2)</f>
        <v>0</v>
      </c>
      <c r="AH358" s="45">
        <f t="shared" ref="AH358:AH367" si="672">ROUND(G358*AH$2,2)</f>
        <v>0</v>
      </c>
      <c r="AI358" s="45">
        <f t="shared" ref="AI358:AI367" si="673">ROUND(H358*AI$2,2)</f>
        <v>0</v>
      </c>
      <c r="AJ358" s="45">
        <f t="shared" ref="AJ358:AJ367" si="674">ROUND(I358*AJ$2,2)</f>
        <v>0</v>
      </c>
      <c r="AK358" s="45">
        <f t="shared" ref="AK358:AK367" si="675">ROUND(J358*AK$2,2)</f>
        <v>0</v>
      </c>
      <c r="AL358" s="45">
        <f t="shared" ref="AL358:AL367" si="676">ROUND(K358*AL$2,2)</f>
        <v>0</v>
      </c>
      <c r="AM358" s="45">
        <f t="shared" ref="AM358:AM367" si="677">ROUND(L358*AM$2,2)</f>
        <v>0</v>
      </c>
      <c r="AN358" s="45">
        <f t="shared" ref="AN358:AN367" si="678">ROUND(M358*AN$2,2)</f>
        <v>0</v>
      </c>
      <c r="AO358" s="45">
        <f t="shared" ref="AO358:AO367" si="679">ROUND(N358*AO$2,2)</f>
        <v>0</v>
      </c>
    </row>
    <row r="359" spans="1:41" ht="16.2" customHeight="1">
      <c r="A359" s="13">
        <v>30010</v>
      </c>
      <c r="B359" s="14" t="s">
        <v>295</v>
      </c>
      <c r="C359" s="45">
        <f>SUMIF(Jan!$A:$A,TB!$A359,Jan!$H:$H)</f>
        <v>-500000</v>
      </c>
      <c r="D359" s="45">
        <f>SUMIF(Feb!$A:$A,TB!$A359,Feb!$H:$H)</f>
        <v>-500000</v>
      </c>
      <c r="E359" s="45">
        <f>SUMIF(Mar!$A:$A,TB!$A359,Mar!$H:$H)</f>
        <v>-500000</v>
      </c>
      <c r="F359" s="45">
        <f>SUMIF(Apr!$A:$A,TB!$A359,Apr!$H:$H)</f>
        <v>-500000</v>
      </c>
      <c r="G359" s="45">
        <f>SUMIF(May!$A:$A,TB!$A359,May!$H:$H)</f>
        <v>-500000</v>
      </c>
      <c r="H359" s="45">
        <f>SUMIF(Jun!$A:$A,TB!$A359,Jun!$H:$H)</f>
        <v>-500000</v>
      </c>
      <c r="I359" s="45">
        <f>SUMIF(Jul!$A:$A,TB!$A359,Jul!$H:$H)</f>
        <v>-500000</v>
      </c>
      <c r="J359" s="45">
        <f>SUMIF(Aug!$A:$A,TB!$A359,Aug!$H:$H)</f>
        <v>-500000</v>
      </c>
      <c r="K359" s="45">
        <f>SUMIF(Sep!$A:$A,TB!$A359,Sep!$H:$H)</f>
        <v>-500000</v>
      </c>
      <c r="L359" s="45">
        <f>SUMIF(Oct!$A:$A,TB!$A359,Oct!$H:$H)</f>
        <v>-500000</v>
      </c>
      <c r="M359" s="45">
        <f>SUMIF(Nov!$A:$A,TB!$A359,Nov!$H:$H)</f>
        <v>-500000</v>
      </c>
      <c r="N359" s="179">
        <f>SUMIF(Dec!$A:$A,TB!$A359,Dec!$H:$H)</f>
        <v>-500000</v>
      </c>
      <c r="O359" s="191"/>
      <c r="P359" s="191"/>
      <c r="Q359" s="184">
        <v>-500000</v>
      </c>
      <c r="R359" s="45">
        <v>-500000</v>
      </c>
      <c r="S359" s="45">
        <v>-500000</v>
      </c>
      <c r="T359" s="45">
        <v>-500000</v>
      </c>
      <c r="U359" s="45">
        <v>-500000</v>
      </c>
      <c r="V359" s="45">
        <v>-500000</v>
      </c>
      <c r="W359" s="45">
        <v>-500000</v>
      </c>
      <c r="X359" s="45">
        <v>-500000</v>
      </c>
      <c r="Y359" s="45">
        <v>-500000</v>
      </c>
      <c r="Z359" s="45">
        <v>-500000</v>
      </c>
      <c r="AA359" s="45">
        <v>-500000</v>
      </c>
      <c r="AB359" s="45">
        <v>-500000</v>
      </c>
      <c r="AD359" s="45">
        <f t="shared" si="668"/>
        <v>-2201900</v>
      </c>
      <c r="AE359" s="45">
        <f t="shared" si="669"/>
        <v>-2186250</v>
      </c>
      <c r="AF359" s="45">
        <f t="shared" si="670"/>
        <v>-2182700</v>
      </c>
      <c r="AG359" s="45">
        <f t="shared" si="671"/>
        <v>-2180550</v>
      </c>
      <c r="AH359" s="45">
        <f t="shared" si="672"/>
        <v>-2166600</v>
      </c>
      <c r="AI359" s="45">
        <f t="shared" si="673"/>
        <v>-2151950</v>
      </c>
      <c r="AJ359" s="45">
        <f t="shared" si="674"/>
        <v>-2151950</v>
      </c>
      <c r="AK359" s="45">
        <f t="shared" si="675"/>
        <v>-2151950</v>
      </c>
      <c r="AL359" s="45">
        <f t="shared" si="676"/>
        <v>-2151950</v>
      </c>
      <c r="AM359" s="45">
        <f t="shared" si="677"/>
        <v>-2151950</v>
      </c>
      <c r="AN359" s="45">
        <f t="shared" si="678"/>
        <v>-2151950</v>
      </c>
      <c r="AO359" s="45">
        <f t="shared" si="679"/>
        <v>-2151950</v>
      </c>
    </row>
    <row r="360" spans="1:41" ht="16.2" customHeight="1">
      <c r="A360" s="20">
        <v>30011</v>
      </c>
      <c r="B360" s="14" t="s">
        <v>296</v>
      </c>
      <c r="C360" s="45">
        <f>SUMIF(Jan!$A:$A,TB!$A360,Jan!$H:$H)</f>
        <v>0</v>
      </c>
      <c r="D360" s="45">
        <f>SUMIF(Feb!$A:$A,TB!$A360,Feb!$H:$H)</f>
        <v>0</v>
      </c>
      <c r="E360" s="45">
        <f>SUMIF(Mar!$A:$A,TB!$A360,Mar!$H:$H)</f>
        <v>0</v>
      </c>
      <c r="F360" s="45">
        <f>SUMIF(Apr!$A:$A,TB!$A360,Apr!$H:$H)</f>
        <v>0</v>
      </c>
      <c r="G360" s="45">
        <f>SUMIF(May!$A:$A,TB!$A360,May!$H:$H)</f>
        <v>0</v>
      </c>
      <c r="H360" s="45">
        <f>SUMIF(Jun!$A:$A,TB!$A360,Jun!$H:$H)</f>
        <v>0</v>
      </c>
      <c r="I360" s="45">
        <f>SUMIF(Jul!$A:$A,TB!$A360,Jul!$H:$H)</f>
        <v>0</v>
      </c>
      <c r="J360" s="45">
        <f>SUMIF(Aug!$A:$A,TB!$A360,Aug!$H:$H)</f>
        <v>0</v>
      </c>
      <c r="K360" s="45">
        <f>SUMIF(Sep!$A:$A,TB!$A360,Sep!$H:$H)</f>
        <v>0</v>
      </c>
      <c r="L360" s="45">
        <f>SUMIF(Oct!$A:$A,TB!$A360,Oct!$H:$H)</f>
        <v>0</v>
      </c>
      <c r="M360" s="45">
        <f>SUMIF(Nov!$A:$A,TB!$A360,Nov!$H:$H)</f>
        <v>0</v>
      </c>
      <c r="N360" s="179">
        <f>SUMIF(Dec!$A:$A,TB!$A360,Dec!$H:$H)</f>
        <v>0</v>
      </c>
      <c r="O360" s="191"/>
      <c r="P360" s="191"/>
      <c r="Q360" s="184">
        <v>0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D360" s="45">
        <f t="shared" si="668"/>
        <v>0</v>
      </c>
      <c r="AE360" s="45">
        <f t="shared" si="669"/>
        <v>0</v>
      </c>
      <c r="AF360" s="45">
        <f t="shared" si="670"/>
        <v>0</v>
      </c>
      <c r="AG360" s="45">
        <f t="shared" si="671"/>
        <v>0</v>
      </c>
      <c r="AH360" s="45">
        <f t="shared" si="672"/>
        <v>0</v>
      </c>
      <c r="AI360" s="45">
        <f t="shared" si="673"/>
        <v>0</v>
      </c>
      <c r="AJ360" s="45">
        <f t="shared" si="674"/>
        <v>0</v>
      </c>
      <c r="AK360" s="45">
        <f t="shared" si="675"/>
        <v>0</v>
      </c>
      <c r="AL360" s="45">
        <f t="shared" si="676"/>
        <v>0</v>
      </c>
      <c r="AM360" s="45">
        <f t="shared" si="677"/>
        <v>0</v>
      </c>
      <c r="AN360" s="45">
        <f t="shared" si="678"/>
        <v>0</v>
      </c>
      <c r="AO360" s="45">
        <f t="shared" si="679"/>
        <v>0</v>
      </c>
    </row>
    <row r="361" spans="1:41" ht="16.2" customHeight="1">
      <c r="A361" s="13">
        <v>30020</v>
      </c>
      <c r="B361" s="14" t="s">
        <v>297</v>
      </c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>
        <f>SUMIF(Jun!$A:$A,TB!$A361,Jun!$H:$H)</f>
        <v>0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179">
        <f>SUMIF(Dec!$A:$A,TB!$A361,Dec!$H:$H)</f>
        <v>0</v>
      </c>
      <c r="O361" s="191"/>
      <c r="P361" s="191"/>
      <c r="Q361" s="184">
        <v>0</v>
      </c>
      <c r="R361" s="45">
        <v>0</v>
      </c>
      <c r="S361" s="45">
        <v>0</v>
      </c>
      <c r="T361" s="45">
        <v>0</v>
      </c>
      <c r="U361" s="45">
        <v>0</v>
      </c>
      <c r="V361" s="45">
        <v>0</v>
      </c>
      <c r="W361" s="45">
        <v>0</v>
      </c>
      <c r="X361" s="45">
        <v>0</v>
      </c>
      <c r="Y361" s="45">
        <v>0</v>
      </c>
      <c r="Z361" s="45">
        <v>0</v>
      </c>
      <c r="AA361" s="45">
        <v>0</v>
      </c>
      <c r="AB361" s="45">
        <v>0</v>
      </c>
      <c r="AD361" s="45">
        <f t="shared" si="668"/>
        <v>0</v>
      </c>
      <c r="AE361" s="45">
        <f t="shared" si="669"/>
        <v>0</v>
      </c>
      <c r="AF361" s="45">
        <f t="shared" si="670"/>
        <v>0</v>
      </c>
      <c r="AG361" s="45">
        <f t="shared" si="671"/>
        <v>0</v>
      </c>
      <c r="AH361" s="45">
        <f t="shared" si="672"/>
        <v>0</v>
      </c>
      <c r="AI361" s="45">
        <f t="shared" si="673"/>
        <v>0</v>
      </c>
      <c r="AJ361" s="45">
        <f t="shared" si="674"/>
        <v>0</v>
      </c>
      <c r="AK361" s="45">
        <f t="shared" si="675"/>
        <v>0</v>
      </c>
      <c r="AL361" s="45">
        <f t="shared" si="676"/>
        <v>0</v>
      </c>
      <c r="AM361" s="45">
        <f t="shared" si="677"/>
        <v>0</v>
      </c>
      <c r="AN361" s="45">
        <f t="shared" si="678"/>
        <v>0</v>
      </c>
      <c r="AO361" s="45">
        <f t="shared" si="679"/>
        <v>0</v>
      </c>
    </row>
    <row r="362" spans="1:41" ht="16.2" customHeight="1">
      <c r="A362" s="13">
        <v>30030</v>
      </c>
      <c r="B362" s="21" t="s">
        <v>298</v>
      </c>
      <c r="C362" s="45">
        <f>SUMIF(Jan!$A:$A,TB!$A362,Jan!$H:$H)</f>
        <v>0</v>
      </c>
      <c r="D362" s="45">
        <f>SUMIF(Feb!$A:$A,TB!$A362,Feb!$H:$H)</f>
        <v>0</v>
      </c>
      <c r="E362" s="45">
        <f>SUMIF(Mar!$A:$A,TB!$A362,Mar!$H:$H)</f>
        <v>0</v>
      </c>
      <c r="F362" s="45">
        <f>SUMIF(Apr!$A:$A,TB!$A362,Apr!$H:$H)</f>
        <v>0</v>
      </c>
      <c r="G362" s="45">
        <f>SUMIF(May!$A:$A,TB!$A362,May!$H:$H)</f>
        <v>0</v>
      </c>
      <c r="H362" s="45">
        <f>SUMIF(Jun!$A:$A,TB!$A362,Jun!$H:$H)</f>
        <v>0</v>
      </c>
      <c r="I362" s="45">
        <f>SUMIF(Jul!$A:$A,TB!$A362,Jul!$H:$H)</f>
        <v>0</v>
      </c>
      <c r="J362" s="45">
        <f>SUMIF(Aug!$A:$A,TB!$A362,Aug!$H:$H)</f>
        <v>0</v>
      </c>
      <c r="K362" s="45">
        <f>SUMIF(Sep!$A:$A,TB!$A362,Sep!$H:$H)</f>
        <v>0</v>
      </c>
      <c r="L362" s="45">
        <f>SUMIF(Oct!$A:$A,TB!$A362,Oct!$H:$H)</f>
        <v>0</v>
      </c>
      <c r="M362" s="45">
        <f>SUMIF(Nov!$A:$A,TB!$A362,Nov!$H:$H)</f>
        <v>0</v>
      </c>
      <c r="N362" s="179">
        <f>SUMIF(Dec!$A:$A,TB!$A362,Dec!$H:$H)</f>
        <v>0</v>
      </c>
      <c r="O362" s="191"/>
      <c r="P362" s="191"/>
      <c r="Q362" s="184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D362" s="45">
        <f t="shared" si="668"/>
        <v>0</v>
      </c>
      <c r="AE362" s="45">
        <f t="shared" si="669"/>
        <v>0</v>
      </c>
      <c r="AF362" s="45">
        <f t="shared" si="670"/>
        <v>0</v>
      </c>
      <c r="AG362" s="45">
        <f t="shared" si="671"/>
        <v>0</v>
      </c>
      <c r="AH362" s="45">
        <f t="shared" si="672"/>
        <v>0</v>
      </c>
      <c r="AI362" s="45">
        <f t="shared" si="673"/>
        <v>0</v>
      </c>
      <c r="AJ362" s="45">
        <f t="shared" si="674"/>
        <v>0</v>
      </c>
      <c r="AK362" s="45">
        <f t="shared" si="675"/>
        <v>0</v>
      </c>
      <c r="AL362" s="45">
        <f t="shared" si="676"/>
        <v>0</v>
      </c>
      <c r="AM362" s="45">
        <f t="shared" si="677"/>
        <v>0</v>
      </c>
      <c r="AN362" s="45">
        <f t="shared" si="678"/>
        <v>0</v>
      </c>
      <c r="AO362" s="45">
        <f t="shared" si="679"/>
        <v>0</v>
      </c>
    </row>
    <row r="363" spans="1:41" ht="16.2" customHeight="1">
      <c r="A363" s="13">
        <v>30031</v>
      </c>
      <c r="B363" s="21" t="s">
        <v>299</v>
      </c>
      <c r="C363" s="45">
        <f>SUMIF(Jan!$A:$A,TB!$A363,Jan!$H:$H)</f>
        <v>0</v>
      </c>
      <c r="D363" s="45">
        <f>SUMIF(Feb!$A:$A,TB!$A363,Feb!$H:$H)</f>
        <v>0</v>
      </c>
      <c r="E363" s="45">
        <f>SUMIF(Mar!$A:$A,TB!$A363,Mar!$H:$H)</f>
        <v>0</v>
      </c>
      <c r="F363" s="45">
        <f>SUMIF(Apr!$A:$A,TB!$A363,Apr!$H:$H)</f>
        <v>0</v>
      </c>
      <c r="G363" s="45">
        <f>SUMIF(May!$A:$A,TB!$A363,May!$H:$H)</f>
        <v>0</v>
      </c>
      <c r="H363" s="45">
        <f>SUMIF(Jun!$A:$A,TB!$A363,Jun!$H:$H)</f>
        <v>0</v>
      </c>
      <c r="I363" s="45">
        <f>SUMIF(Jul!$A:$A,TB!$A363,Jul!$H:$H)</f>
        <v>0</v>
      </c>
      <c r="J363" s="45">
        <f>SUMIF(Aug!$A:$A,TB!$A363,Aug!$H:$H)</f>
        <v>0</v>
      </c>
      <c r="K363" s="45">
        <f>SUMIF(Sep!$A:$A,TB!$A363,Sep!$H:$H)</f>
        <v>0</v>
      </c>
      <c r="L363" s="45">
        <f>SUMIF(Oct!$A:$A,TB!$A363,Oct!$H:$H)</f>
        <v>0</v>
      </c>
      <c r="M363" s="45">
        <f>SUMIF(Nov!$A:$A,TB!$A363,Nov!$H:$H)</f>
        <v>0</v>
      </c>
      <c r="N363" s="179">
        <f>SUMIF(Dec!$A:$A,TB!$A363,Dec!$H:$H)</f>
        <v>0</v>
      </c>
      <c r="O363" s="191"/>
      <c r="P363" s="191"/>
      <c r="Q363" s="184">
        <v>0</v>
      </c>
      <c r="R363" s="45">
        <v>0</v>
      </c>
      <c r="S363" s="45">
        <v>0</v>
      </c>
      <c r="T363" s="45">
        <v>0</v>
      </c>
      <c r="U363" s="45">
        <v>0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D363" s="45">
        <f t="shared" si="668"/>
        <v>0</v>
      </c>
      <c r="AE363" s="45">
        <f t="shared" si="669"/>
        <v>0</v>
      </c>
      <c r="AF363" s="45">
        <f t="shared" si="670"/>
        <v>0</v>
      </c>
      <c r="AG363" s="45">
        <f t="shared" si="671"/>
        <v>0</v>
      </c>
      <c r="AH363" s="45">
        <f t="shared" si="672"/>
        <v>0</v>
      </c>
      <c r="AI363" s="45">
        <f t="shared" si="673"/>
        <v>0</v>
      </c>
      <c r="AJ363" s="45">
        <f t="shared" si="674"/>
        <v>0</v>
      </c>
      <c r="AK363" s="45">
        <f t="shared" si="675"/>
        <v>0</v>
      </c>
      <c r="AL363" s="45">
        <f t="shared" si="676"/>
        <v>0</v>
      </c>
      <c r="AM363" s="45">
        <f t="shared" si="677"/>
        <v>0</v>
      </c>
      <c r="AN363" s="45">
        <f t="shared" si="678"/>
        <v>0</v>
      </c>
      <c r="AO363" s="45">
        <f t="shared" si="679"/>
        <v>0</v>
      </c>
    </row>
    <row r="364" spans="1:41" ht="16.2" customHeight="1">
      <c r="A364" s="13">
        <v>30041</v>
      </c>
      <c r="B364" s="21" t="s">
        <v>300</v>
      </c>
      <c r="C364" s="45">
        <f>SUMIF(Jan!$A:$A,TB!$A364,Jan!$H:$H)</f>
        <v>0</v>
      </c>
      <c r="D364" s="45">
        <f>SUMIF(Feb!$A:$A,TB!$A364,Feb!$H:$H)</f>
        <v>0</v>
      </c>
      <c r="E364" s="45">
        <f>SUMIF(Mar!$A:$A,TB!$A364,Mar!$H:$H)</f>
        <v>0</v>
      </c>
      <c r="F364" s="45">
        <f>SUMIF(Apr!$A:$A,TB!$A364,Apr!$H:$H)</f>
        <v>0</v>
      </c>
      <c r="G364" s="45">
        <f>SUMIF(May!$A:$A,TB!$A364,May!$H:$H)</f>
        <v>0</v>
      </c>
      <c r="H364" s="45">
        <f>SUMIF(Jun!$A:$A,TB!$A364,Jun!$H:$H)</f>
        <v>0</v>
      </c>
      <c r="I364" s="45">
        <f>SUMIF(Jul!$A:$A,TB!$A364,Jul!$H:$H)</f>
        <v>0</v>
      </c>
      <c r="J364" s="45">
        <f>SUMIF(Aug!$A:$A,TB!$A364,Aug!$H:$H)</f>
        <v>0</v>
      </c>
      <c r="K364" s="45">
        <f>SUMIF(Sep!$A:$A,TB!$A364,Sep!$H:$H)</f>
        <v>0</v>
      </c>
      <c r="L364" s="45">
        <f>SUMIF(Oct!$A:$A,TB!$A364,Oct!$H:$H)</f>
        <v>0</v>
      </c>
      <c r="M364" s="45">
        <f>SUMIF(Nov!$A:$A,TB!$A364,Nov!$H:$H)</f>
        <v>0</v>
      </c>
      <c r="N364" s="179">
        <f>SUMIF(Dec!$A:$A,TB!$A364,Dec!$H:$H)</f>
        <v>0</v>
      </c>
      <c r="O364" s="191"/>
      <c r="P364" s="191"/>
      <c r="Q364" s="184">
        <v>11000000</v>
      </c>
      <c r="R364" s="45">
        <v>0</v>
      </c>
      <c r="S364" s="45">
        <v>0</v>
      </c>
      <c r="T364" s="45">
        <v>0</v>
      </c>
      <c r="U364" s="45">
        <v>0</v>
      </c>
      <c r="V364" s="45">
        <v>10000000</v>
      </c>
      <c r="W364" s="45">
        <v>10000000</v>
      </c>
      <c r="X364" s="45">
        <v>10000000</v>
      </c>
      <c r="Y364" s="45">
        <v>13000000</v>
      </c>
      <c r="Z364" s="45">
        <v>13000000</v>
      </c>
      <c r="AA364" s="45">
        <v>13000000</v>
      </c>
      <c r="AB364" s="45">
        <v>13000000</v>
      </c>
      <c r="AD364" s="45">
        <f t="shared" si="668"/>
        <v>0</v>
      </c>
      <c r="AE364" s="45">
        <f t="shared" si="669"/>
        <v>0</v>
      </c>
      <c r="AF364" s="45">
        <f t="shared" si="670"/>
        <v>0</v>
      </c>
      <c r="AG364" s="45">
        <f t="shared" si="671"/>
        <v>0</v>
      </c>
      <c r="AH364" s="45">
        <f t="shared" si="672"/>
        <v>0</v>
      </c>
      <c r="AI364" s="45">
        <f t="shared" si="673"/>
        <v>0</v>
      </c>
      <c r="AJ364" s="45">
        <f t="shared" si="674"/>
        <v>0</v>
      </c>
      <c r="AK364" s="45">
        <f t="shared" si="675"/>
        <v>0</v>
      </c>
      <c r="AL364" s="45">
        <f t="shared" si="676"/>
        <v>0</v>
      </c>
      <c r="AM364" s="45">
        <f t="shared" si="677"/>
        <v>0</v>
      </c>
      <c r="AN364" s="45">
        <f t="shared" si="678"/>
        <v>0</v>
      </c>
      <c r="AO364" s="45">
        <f t="shared" si="679"/>
        <v>0</v>
      </c>
    </row>
    <row r="365" spans="1:41" ht="16.2" customHeight="1">
      <c r="A365" s="13">
        <v>30040</v>
      </c>
      <c r="B365" s="21" t="s">
        <v>301</v>
      </c>
      <c r="C365" s="45">
        <f>SUMIF(Jan!$A:$A,TB!$A365,Jan!$H:$H)</f>
        <v>-2450458.98</v>
      </c>
      <c r="D365" s="45">
        <f>SUMIF(Feb!$A:$A,TB!$A365,Feb!$H:$H)</f>
        <v>-2450458.98</v>
      </c>
      <c r="E365" s="45">
        <f>SUMIF(Mar!$A:$A,TB!$A365,Mar!$H:$H)</f>
        <v>-2451088.59</v>
      </c>
      <c r="F365" s="45">
        <f>SUMIF(Apr!$A:$A,TB!$A365,Apr!$H:$H)</f>
        <v>-2451088.59</v>
      </c>
      <c r="G365" s="45">
        <f>SUMIF(May!$A:$A,TB!$A365,May!$H:$H)</f>
        <v>-2451088.59</v>
      </c>
      <c r="H365" s="45">
        <f>SUMIF(Jun!$A:$A,TB!$A365,Jun!$H:$H)</f>
        <v>-2451088.59</v>
      </c>
      <c r="I365" s="45">
        <f>SUMIF(Jul!$A:$A,TB!$A365,Jul!$H:$H)</f>
        <v>-2451088.59</v>
      </c>
      <c r="J365" s="45">
        <f>SUMIF(Aug!$A:$A,TB!$A365,Aug!$H:$H)</f>
        <v>-2451088.59</v>
      </c>
      <c r="K365" s="45">
        <f>SUMIF(Sep!$A:$A,TB!$A365,Sep!$H:$H)</f>
        <v>-2451088.59</v>
      </c>
      <c r="L365" s="45">
        <f>SUMIF(Oct!$A:$A,TB!$A365,Oct!$H:$H)</f>
        <v>-2451088.59</v>
      </c>
      <c r="M365" s="45">
        <f>SUMIF(Nov!$A:$A,TB!$A365,Nov!$H:$H)</f>
        <v>-2451088.59</v>
      </c>
      <c r="N365" s="179">
        <f>SUMIF(Dec!$A:$A,TB!$A365,Dec!$H:$H)</f>
        <v>-2451088.59</v>
      </c>
      <c r="O365" s="191"/>
      <c r="P365" s="191"/>
      <c r="Q365" s="184">
        <v>-17654847.309999999</v>
      </c>
      <c r="R365" s="45">
        <v>-6730277.2599999998</v>
      </c>
      <c r="S365" s="45">
        <v>-6657942.96</v>
      </c>
      <c r="T365" s="45">
        <v>-7090331.2599999998</v>
      </c>
      <c r="U365" s="45">
        <v>-7090331.2599999998</v>
      </c>
      <c r="V365" s="45">
        <v>-6657942.96</v>
      </c>
      <c r="W365" s="45">
        <v>-6657942.96</v>
      </c>
      <c r="X365" s="45">
        <v>-6657942.96</v>
      </c>
      <c r="Y365" s="45">
        <v>-6657942.96</v>
      </c>
      <c r="Z365" s="45">
        <v>-6657942.96</v>
      </c>
      <c r="AA365" s="45">
        <v>-6657942.96</v>
      </c>
      <c r="AB365" s="45">
        <v>-6657942.96</v>
      </c>
      <c r="AD365" s="45">
        <f t="shared" si="668"/>
        <v>-10791331.26</v>
      </c>
      <c r="AE365" s="45">
        <f t="shared" si="669"/>
        <v>-10714631.890000001</v>
      </c>
      <c r="AF365" s="45">
        <f t="shared" si="670"/>
        <v>-10699982.130000001</v>
      </c>
      <c r="AG365" s="45">
        <f t="shared" si="671"/>
        <v>-10689442.449999999</v>
      </c>
      <c r="AH365" s="45">
        <f t="shared" si="672"/>
        <v>-10621057.08</v>
      </c>
      <c r="AI365" s="45">
        <f t="shared" si="673"/>
        <v>-10549240.18</v>
      </c>
      <c r="AJ365" s="45">
        <f t="shared" si="674"/>
        <v>-10549240.18</v>
      </c>
      <c r="AK365" s="45">
        <f t="shared" si="675"/>
        <v>-10549240.18</v>
      </c>
      <c r="AL365" s="45">
        <f t="shared" si="676"/>
        <v>-10549240.18</v>
      </c>
      <c r="AM365" s="45">
        <f t="shared" si="677"/>
        <v>-10549240.18</v>
      </c>
      <c r="AN365" s="45">
        <f t="shared" si="678"/>
        <v>-10549240.18</v>
      </c>
      <c r="AO365" s="45">
        <f t="shared" si="679"/>
        <v>-10549240.18</v>
      </c>
    </row>
    <row r="366" spans="1:41" ht="16.2" customHeight="1">
      <c r="A366" s="13">
        <v>30050</v>
      </c>
      <c r="B366" s="21" t="s">
        <v>302</v>
      </c>
      <c r="C366" s="45">
        <f>SUMIF(Jan!$A:$A,TB!$A366,Jan!$H:$H)</f>
        <v>0</v>
      </c>
      <c r="D366" s="45">
        <f>SUMIF(Feb!$A:$A,TB!$A366,Feb!$H:$H)</f>
        <v>0</v>
      </c>
      <c r="E366" s="45">
        <f>SUMIF(Mar!$A:$A,TB!$A366,Mar!$H:$H)</f>
        <v>0</v>
      </c>
      <c r="F366" s="45">
        <f>SUMIF(Apr!$A:$A,TB!$A366,Apr!$H:$H)</f>
        <v>0</v>
      </c>
      <c r="G366" s="45">
        <f>SUMIF(May!$A:$A,TB!$A366,May!$H:$H)</f>
        <v>0</v>
      </c>
      <c r="H366" s="45">
        <f>SUMIF(Jun!$A:$A,TB!$A366,Jun!$H:$H)</f>
        <v>0</v>
      </c>
      <c r="I366" s="45">
        <f>SUMIF(Jul!$A:$A,TB!$A366,Jul!$H:$H)</f>
        <v>0</v>
      </c>
      <c r="J366" s="45">
        <f>SUMIF(Aug!$A:$A,TB!$A366,Aug!$H:$H)</f>
        <v>0</v>
      </c>
      <c r="K366" s="45">
        <f>SUMIF(Sep!$A:$A,TB!$A366,Sep!$H:$H)</f>
        <v>0</v>
      </c>
      <c r="L366" s="45">
        <f>SUMIF(Oct!$A:$A,TB!$A366,Oct!$H:$H)</f>
        <v>0</v>
      </c>
      <c r="M366" s="45">
        <f>SUMIF(Nov!$A:$A,TB!$A366,Nov!$H:$H)</f>
        <v>0</v>
      </c>
      <c r="N366" s="179">
        <f>SUMIF(Dec!$A:$A,TB!$A366,Dec!$H:$H)</f>
        <v>0</v>
      </c>
      <c r="O366" s="191"/>
      <c r="P366" s="191"/>
      <c r="Q366" s="184">
        <v>0</v>
      </c>
      <c r="R366" s="45">
        <v>0</v>
      </c>
      <c r="S366" s="45">
        <v>0</v>
      </c>
      <c r="T366" s="45">
        <v>0</v>
      </c>
      <c r="U366" s="45">
        <v>0</v>
      </c>
      <c r="V366" s="45">
        <v>0</v>
      </c>
      <c r="W366" s="45">
        <v>0</v>
      </c>
      <c r="X366" s="45">
        <v>0</v>
      </c>
      <c r="Y366" s="45">
        <v>0</v>
      </c>
      <c r="Z366" s="45">
        <v>0</v>
      </c>
      <c r="AA366" s="45">
        <v>0</v>
      </c>
      <c r="AB366" s="45">
        <v>0</v>
      </c>
      <c r="AD366" s="45">
        <f t="shared" si="668"/>
        <v>0</v>
      </c>
      <c r="AE366" s="45">
        <f t="shared" si="669"/>
        <v>0</v>
      </c>
      <c r="AF366" s="45">
        <f t="shared" si="670"/>
        <v>0</v>
      </c>
      <c r="AG366" s="45">
        <f t="shared" si="671"/>
        <v>0</v>
      </c>
      <c r="AH366" s="45">
        <f t="shared" si="672"/>
        <v>0</v>
      </c>
      <c r="AI366" s="45">
        <f t="shared" si="673"/>
        <v>0</v>
      </c>
      <c r="AJ366" s="45">
        <f t="shared" si="674"/>
        <v>0</v>
      </c>
      <c r="AK366" s="45">
        <f t="shared" si="675"/>
        <v>0</v>
      </c>
      <c r="AL366" s="45">
        <f t="shared" si="676"/>
        <v>0</v>
      </c>
      <c r="AM366" s="45">
        <f t="shared" si="677"/>
        <v>0</v>
      </c>
      <c r="AN366" s="45">
        <f t="shared" si="678"/>
        <v>0</v>
      </c>
      <c r="AO366" s="45">
        <f t="shared" si="679"/>
        <v>0</v>
      </c>
    </row>
    <row r="367" spans="1:41" ht="16.2" customHeight="1">
      <c r="A367" s="13"/>
      <c r="B367" s="21"/>
      <c r="C367" s="45">
        <f>SUMIF(Jan!$A:$A,TB!$A367,Jan!$H:$H)</f>
        <v>0</v>
      </c>
      <c r="D367" s="45">
        <f>SUMIF(Feb!$A:$A,TB!$A367,Feb!$H:$H)</f>
        <v>0</v>
      </c>
      <c r="E367" s="45">
        <f>SUMIF(Mar!$A:$A,TB!$A367,Mar!$H:$H)</f>
        <v>0</v>
      </c>
      <c r="F367" s="45">
        <f>SUMIF(Apr!$A:$A,TB!$A367,Apr!$H:$H)</f>
        <v>0</v>
      </c>
      <c r="G367" s="45">
        <f>SUMIF(May!$A:$A,TB!$A367,May!$H:$H)</f>
        <v>0</v>
      </c>
      <c r="H367" s="45">
        <f>SUMIF(Jun!$A:$A,TB!$A367,Jun!$H:$H)</f>
        <v>0</v>
      </c>
      <c r="I367" s="45">
        <f>SUMIF(Jul!$A:$A,TB!$A367,Jul!$H:$H)</f>
        <v>0</v>
      </c>
      <c r="J367" s="45">
        <f>SUMIF(Aug!$A:$A,TB!$A367,Aug!$H:$H)</f>
        <v>0</v>
      </c>
      <c r="K367" s="45">
        <f>SUMIF(Sep!$A:$A,TB!$A367,Sep!$H:$H)</f>
        <v>0</v>
      </c>
      <c r="L367" s="45">
        <f>SUMIF(Oct!$A:$A,TB!$A367,Oct!$H:$H)</f>
        <v>0</v>
      </c>
      <c r="M367" s="45">
        <f>SUMIF(Nov!$A:$A,TB!$A367,Nov!$H:$H)</f>
        <v>0</v>
      </c>
      <c r="N367" s="179">
        <f>SUMIF(Dec!$A:$A,TB!$A367,Dec!$H:$H)</f>
        <v>0</v>
      </c>
      <c r="O367" s="191"/>
      <c r="P367" s="191"/>
      <c r="Q367" s="184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0</v>
      </c>
      <c r="Y367" s="45">
        <v>0</v>
      </c>
      <c r="Z367" s="45">
        <v>0</v>
      </c>
      <c r="AA367" s="45">
        <v>0</v>
      </c>
      <c r="AB367" s="45">
        <v>0</v>
      </c>
      <c r="AD367" s="45">
        <f t="shared" si="668"/>
        <v>0</v>
      </c>
      <c r="AE367" s="45">
        <f t="shared" si="669"/>
        <v>0</v>
      </c>
      <c r="AF367" s="45">
        <f t="shared" si="670"/>
        <v>0</v>
      </c>
      <c r="AG367" s="45">
        <f t="shared" si="671"/>
        <v>0</v>
      </c>
      <c r="AH367" s="45">
        <f t="shared" si="672"/>
        <v>0</v>
      </c>
      <c r="AI367" s="45">
        <f t="shared" si="673"/>
        <v>0</v>
      </c>
      <c r="AJ367" s="45">
        <f t="shared" si="674"/>
        <v>0</v>
      </c>
      <c r="AK367" s="45">
        <f t="shared" si="675"/>
        <v>0</v>
      </c>
      <c r="AL367" s="45">
        <f t="shared" si="676"/>
        <v>0</v>
      </c>
      <c r="AM367" s="45">
        <f t="shared" si="677"/>
        <v>0</v>
      </c>
      <c r="AN367" s="45">
        <f t="shared" si="678"/>
        <v>0</v>
      </c>
      <c r="AO367" s="45">
        <f t="shared" si="679"/>
        <v>0</v>
      </c>
    </row>
    <row r="368" spans="1:41" ht="16.95" customHeight="1">
      <c r="A368" s="17" t="s">
        <v>303</v>
      </c>
      <c r="B368" s="18"/>
      <c r="C368" s="19">
        <f t="shared" ref="C368:N368" si="680">ROUND(SUM(C358:C367),2)</f>
        <v>-2950458.98</v>
      </c>
      <c r="D368" s="19">
        <f t="shared" si="680"/>
        <v>-2950458.98</v>
      </c>
      <c r="E368" s="19">
        <f t="shared" si="680"/>
        <v>-2951088.59</v>
      </c>
      <c r="F368" s="19">
        <f t="shared" si="680"/>
        <v>-2951088.59</v>
      </c>
      <c r="G368" s="19">
        <f t="shared" si="680"/>
        <v>-2951088.59</v>
      </c>
      <c r="H368" s="19">
        <f t="shared" si="680"/>
        <v>-2951088.59</v>
      </c>
      <c r="I368" s="19">
        <f t="shared" si="680"/>
        <v>-2951088.59</v>
      </c>
      <c r="J368" s="19">
        <f t="shared" si="680"/>
        <v>-2951088.59</v>
      </c>
      <c r="K368" s="19">
        <f t="shared" si="680"/>
        <v>-2951088.59</v>
      </c>
      <c r="L368" s="19">
        <f t="shared" si="680"/>
        <v>-2951088.59</v>
      </c>
      <c r="M368" s="19">
        <f t="shared" si="680"/>
        <v>-2951088.59</v>
      </c>
      <c r="N368" s="178">
        <f t="shared" si="680"/>
        <v>-2951088.59</v>
      </c>
      <c r="O368" s="191"/>
      <c r="P368" s="191"/>
      <c r="Q368" s="183">
        <v>-7154847.3099999996</v>
      </c>
      <c r="R368" s="19">
        <v>-7230277.2599999998</v>
      </c>
      <c r="S368" s="19">
        <v>-7157942.96</v>
      </c>
      <c r="T368" s="19">
        <v>-7590331.2599999998</v>
      </c>
      <c r="U368" s="19">
        <v>-7590331.2599999998</v>
      </c>
      <c r="V368" s="19">
        <v>2842057.04</v>
      </c>
      <c r="W368" s="19">
        <v>2842057.04</v>
      </c>
      <c r="X368" s="19">
        <v>2842057.04</v>
      </c>
      <c r="Y368" s="19">
        <v>5842057.04</v>
      </c>
      <c r="Z368" s="19">
        <v>5842057.04</v>
      </c>
      <c r="AA368" s="19">
        <v>5842057.04</v>
      </c>
      <c r="AB368" s="19">
        <v>5842057.04</v>
      </c>
      <c r="AD368" s="19">
        <f t="shared" ref="AD368:AO368" si="681">ROUND(SUM(AD358:AD367),2)</f>
        <v>-12993231.26</v>
      </c>
      <c r="AE368" s="19">
        <f t="shared" si="681"/>
        <v>-12900881.890000001</v>
      </c>
      <c r="AF368" s="19">
        <f t="shared" si="681"/>
        <v>-12882682.130000001</v>
      </c>
      <c r="AG368" s="19">
        <f t="shared" si="681"/>
        <v>-12869992.449999999</v>
      </c>
      <c r="AH368" s="19">
        <f t="shared" si="681"/>
        <v>-12787657.08</v>
      </c>
      <c r="AI368" s="19">
        <f t="shared" si="681"/>
        <v>-12701190.18</v>
      </c>
      <c r="AJ368" s="19">
        <f t="shared" si="681"/>
        <v>-12701190.18</v>
      </c>
      <c r="AK368" s="19">
        <f t="shared" si="681"/>
        <v>-12701190.18</v>
      </c>
      <c r="AL368" s="19">
        <f t="shared" si="681"/>
        <v>-12701190.18</v>
      </c>
      <c r="AM368" s="19">
        <f t="shared" si="681"/>
        <v>-12701190.18</v>
      </c>
      <c r="AN368" s="19">
        <f t="shared" si="681"/>
        <v>-12701190.18</v>
      </c>
      <c r="AO368" s="219">
        <f t="shared" si="681"/>
        <v>-12701190.18</v>
      </c>
    </row>
    <row r="369" spans="1:41" ht="16.2" customHeight="1">
      <c r="A369" s="13"/>
      <c r="B369" s="14"/>
      <c r="C369" s="45">
        <f>SUMIF(Jan!$A:$A,TB!$A369,Jan!$H:$H)</f>
        <v>0</v>
      </c>
      <c r="D369" s="45">
        <f>SUMIF(Feb!$A:$A,TB!$A369,Feb!$H:$H)</f>
        <v>0</v>
      </c>
      <c r="E369" s="45">
        <f>SUMIF(Mar!$A:$A,TB!$A369,Mar!$H:$H)</f>
        <v>0</v>
      </c>
      <c r="F369" s="45">
        <f>SUMIF(Apr!$A:$A,TB!$A369,Apr!$H:$H)</f>
        <v>0</v>
      </c>
      <c r="G369" s="45">
        <f>SUMIF(May!$A:$A,TB!$A369,May!$H:$H)</f>
        <v>0</v>
      </c>
      <c r="H369" s="45">
        <f>SUMIF(Jun!$A:$A,TB!$A369,Jun!$H:$H)</f>
        <v>0</v>
      </c>
      <c r="I369" s="45">
        <f>SUMIF(Jul!$A:$A,TB!$A369,Jul!$H:$H)</f>
        <v>0</v>
      </c>
      <c r="J369" s="45">
        <f>SUMIF(Aug!$A:$A,TB!$A369,Aug!$H:$H)</f>
        <v>0</v>
      </c>
      <c r="K369" s="45">
        <f>SUMIF(Sep!$A:$A,TB!$A369,Sep!$H:$H)</f>
        <v>0</v>
      </c>
      <c r="L369" s="45">
        <f>SUMIF(Oct!$A:$A,TB!$A369,Oct!$H:$H)</f>
        <v>0</v>
      </c>
      <c r="M369" s="45">
        <f>SUMIF(Nov!$A:$A,TB!$A369,Nov!$H:$H)</f>
        <v>0</v>
      </c>
      <c r="N369" s="179">
        <f>SUMIF(Dec!$A:$A,TB!$A369,Dec!$H:$H)</f>
        <v>0</v>
      </c>
      <c r="O369" s="191"/>
      <c r="P369" s="191"/>
      <c r="Q369" s="184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D369" s="45">
        <f t="shared" ref="AD369:AD416" si="682">ROUND(C369*AD$2,2)</f>
        <v>0</v>
      </c>
      <c r="AE369" s="45">
        <f t="shared" ref="AE369:AE416" si="683">ROUND(D369*AE$2,2)</f>
        <v>0</v>
      </c>
      <c r="AF369" s="45">
        <f t="shared" ref="AF369:AF416" si="684">ROUND(E369*AF$2,2)</f>
        <v>0</v>
      </c>
      <c r="AG369" s="45">
        <f t="shared" ref="AG369:AG416" si="685">ROUND(F369*AG$2,2)</f>
        <v>0</v>
      </c>
      <c r="AH369" s="45">
        <f t="shared" ref="AH369:AH416" si="686">ROUND(G369*AH$2,2)</f>
        <v>0</v>
      </c>
      <c r="AI369" s="45">
        <f t="shared" ref="AI369:AI416" si="687">ROUND(H369*AI$2,2)</f>
        <v>0</v>
      </c>
      <c r="AJ369" s="45">
        <f t="shared" ref="AJ369:AJ416" si="688">ROUND(I369*AJ$2,2)</f>
        <v>0</v>
      </c>
      <c r="AK369" s="45">
        <f t="shared" ref="AK369:AK416" si="689">ROUND(J369*AK$2,2)</f>
        <v>0</v>
      </c>
      <c r="AL369" s="45">
        <f t="shared" ref="AL369:AL416" si="690">ROUND(K369*AL$2,2)</f>
        <v>0</v>
      </c>
      <c r="AM369" s="45">
        <f t="shared" ref="AM369:AM416" si="691">ROUND(L369*AM$2,2)</f>
        <v>0</v>
      </c>
      <c r="AN369" s="45">
        <f t="shared" ref="AN369:AN416" si="692">ROUND(M369*AN$2,2)</f>
        <v>0</v>
      </c>
      <c r="AO369" s="45">
        <f t="shared" ref="AO369:AO416" si="693">ROUND(N369*AO$2,2)</f>
        <v>0</v>
      </c>
    </row>
    <row r="370" spans="1:41" ht="16.2" customHeight="1">
      <c r="A370" s="13">
        <v>71001</v>
      </c>
      <c r="B370" s="14" t="s">
        <v>304</v>
      </c>
      <c r="C370" s="45">
        <f>SUMIF(Jan!$A:$A,TB!$A370,Jan!$H:$H)</f>
        <v>0</v>
      </c>
      <c r="D370" s="45">
        <f>SUMIF(Feb!$A:$A,TB!$A370,Feb!$H:$H)</f>
        <v>0</v>
      </c>
      <c r="E370" s="45">
        <f>SUMIF(Mar!$A:$A,TB!$A370,Mar!$H:$H)</f>
        <v>0</v>
      </c>
      <c r="F370" s="45">
        <f>SUMIF(Apr!$A:$A,TB!$A370,Apr!$H:$H)</f>
        <v>0</v>
      </c>
      <c r="G370" s="45">
        <f>SUMIF(May!$A:$A,TB!$A370,May!$H:$H)</f>
        <v>0</v>
      </c>
      <c r="H370" s="45">
        <f>SUMIF(Jun!$A:$A,TB!$A370,Jun!$H:$H)</f>
        <v>0</v>
      </c>
      <c r="I370" s="45">
        <f>SUMIF(Jul!$A:$A,TB!$A370,Jul!$H:$H)</f>
        <v>0</v>
      </c>
      <c r="J370" s="45">
        <f>SUMIF(Aug!$A:$A,TB!$A370,Aug!$H:$H)</f>
        <v>0</v>
      </c>
      <c r="K370" s="45">
        <f>SUMIF(Sep!$A:$A,TB!$A370,Sep!$H:$H)</f>
        <v>0</v>
      </c>
      <c r="L370" s="45">
        <f>SUMIF(Oct!$A:$A,TB!$A370,Oct!$H:$H)</f>
        <v>0</v>
      </c>
      <c r="M370" s="45">
        <f>SUMIF(Nov!$A:$A,TB!$A370,Nov!$H:$H)</f>
        <v>0</v>
      </c>
      <c r="N370" s="179">
        <f>SUMIF(Dec!$A:$A,TB!$A370,Dec!$H:$H)</f>
        <v>0</v>
      </c>
      <c r="O370" s="191"/>
      <c r="P370" s="191"/>
      <c r="Q370" s="184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D370" s="45">
        <f t="shared" si="682"/>
        <v>0</v>
      </c>
      <c r="AE370" s="45">
        <f t="shared" si="683"/>
        <v>0</v>
      </c>
      <c r="AF370" s="45">
        <f t="shared" si="684"/>
        <v>0</v>
      </c>
      <c r="AG370" s="45">
        <f t="shared" si="685"/>
        <v>0</v>
      </c>
      <c r="AH370" s="45">
        <f t="shared" si="686"/>
        <v>0</v>
      </c>
      <c r="AI370" s="45">
        <f t="shared" si="687"/>
        <v>0</v>
      </c>
      <c r="AJ370" s="45">
        <f t="shared" si="688"/>
        <v>0</v>
      </c>
      <c r="AK370" s="45">
        <f t="shared" si="689"/>
        <v>0</v>
      </c>
      <c r="AL370" s="45">
        <f t="shared" si="690"/>
        <v>0</v>
      </c>
      <c r="AM370" s="45">
        <f t="shared" si="691"/>
        <v>0</v>
      </c>
      <c r="AN370" s="45">
        <f t="shared" si="692"/>
        <v>0</v>
      </c>
      <c r="AO370" s="45">
        <f t="shared" si="693"/>
        <v>0</v>
      </c>
    </row>
    <row r="371" spans="1:41" ht="16.2" customHeight="1">
      <c r="A371" s="13">
        <v>71002</v>
      </c>
      <c r="B371" s="14" t="s">
        <v>305</v>
      </c>
      <c r="C371" s="45">
        <f>SUMIF(Jan!$A:$A,TB!$A371,Jan!$H:$H)</f>
        <v>0</v>
      </c>
      <c r="D371" s="45">
        <f>SUMIF(Feb!$A:$A,TB!$A371,Feb!$H:$H)</f>
        <v>0</v>
      </c>
      <c r="E371" s="45">
        <f>SUMIF(Mar!$A:$A,TB!$A371,Mar!$H:$H)</f>
        <v>0</v>
      </c>
      <c r="F371" s="45">
        <f>SUMIF(Apr!$A:$A,TB!$A371,Apr!$H:$H)</f>
        <v>0</v>
      </c>
      <c r="G371" s="45">
        <f>SUMIF(May!$A:$A,TB!$A371,May!$H:$H)</f>
        <v>0</v>
      </c>
      <c r="H371" s="45">
        <f>SUMIF(Jun!$A:$A,TB!$A371,Jun!$H:$H)</f>
        <v>0</v>
      </c>
      <c r="I371" s="45">
        <f>SUMIF(Jul!$A:$A,TB!$A371,Jul!$H:$H)</f>
        <v>0</v>
      </c>
      <c r="J371" s="45">
        <f>SUMIF(Aug!$A:$A,TB!$A371,Aug!$H:$H)</f>
        <v>0</v>
      </c>
      <c r="K371" s="45">
        <f>SUMIF(Sep!$A:$A,TB!$A371,Sep!$H:$H)</f>
        <v>0</v>
      </c>
      <c r="L371" s="45">
        <f>SUMIF(Oct!$A:$A,TB!$A371,Oct!$H:$H)</f>
        <v>0</v>
      </c>
      <c r="M371" s="45">
        <f>SUMIF(Nov!$A:$A,TB!$A371,Nov!$H:$H)</f>
        <v>0</v>
      </c>
      <c r="N371" s="179">
        <f>SUMIF(Dec!$A:$A,TB!$A371,Dec!$H:$H)</f>
        <v>0</v>
      </c>
      <c r="O371" s="191"/>
      <c r="P371" s="191"/>
      <c r="Q371" s="184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D371" s="45">
        <f t="shared" si="682"/>
        <v>0</v>
      </c>
      <c r="AE371" s="45">
        <f t="shared" si="683"/>
        <v>0</v>
      </c>
      <c r="AF371" s="45">
        <f t="shared" si="684"/>
        <v>0</v>
      </c>
      <c r="AG371" s="45">
        <f t="shared" si="685"/>
        <v>0</v>
      </c>
      <c r="AH371" s="45">
        <f t="shared" si="686"/>
        <v>0</v>
      </c>
      <c r="AI371" s="45">
        <f t="shared" si="687"/>
        <v>0</v>
      </c>
      <c r="AJ371" s="45">
        <f t="shared" si="688"/>
        <v>0</v>
      </c>
      <c r="AK371" s="45">
        <f t="shared" si="689"/>
        <v>0</v>
      </c>
      <c r="AL371" s="45">
        <f t="shared" si="690"/>
        <v>0</v>
      </c>
      <c r="AM371" s="45">
        <f t="shared" si="691"/>
        <v>0</v>
      </c>
      <c r="AN371" s="45">
        <f t="shared" si="692"/>
        <v>0</v>
      </c>
      <c r="AO371" s="45">
        <f t="shared" si="693"/>
        <v>0</v>
      </c>
    </row>
    <row r="372" spans="1:41" ht="16.2" customHeight="1">
      <c r="A372" s="13">
        <v>71003</v>
      </c>
      <c r="B372" s="14" t="s">
        <v>306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>
        <f>SUMIF(Jun!$A:$A,TB!$A372,Jun!$H:$H)</f>
        <v>0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179">
        <f>SUMIF(Dec!$A:$A,TB!$A372,Dec!$H:$H)</f>
        <v>0</v>
      </c>
      <c r="O372" s="191"/>
      <c r="P372" s="191"/>
      <c r="Q372" s="184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682"/>
        <v>0</v>
      </c>
      <c r="AE372" s="45">
        <f t="shared" si="683"/>
        <v>0</v>
      </c>
      <c r="AF372" s="45">
        <f t="shared" si="684"/>
        <v>0</v>
      </c>
      <c r="AG372" s="45">
        <f t="shared" si="685"/>
        <v>0</v>
      </c>
      <c r="AH372" s="45">
        <f t="shared" si="686"/>
        <v>0</v>
      </c>
      <c r="AI372" s="45">
        <f t="shared" si="687"/>
        <v>0</v>
      </c>
      <c r="AJ372" s="45">
        <f t="shared" si="688"/>
        <v>0</v>
      </c>
      <c r="AK372" s="45">
        <f t="shared" si="689"/>
        <v>0</v>
      </c>
      <c r="AL372" s="45">
        <f t="shared" si="690"/>
        <v>0</v>
      </c>
      <c r="AM372" s="45">
        <f t="shared" si="691"/>
        <v>0</v>
      </c>
      <c r="AN372" s="45">
        <f t="shared" si="692"/>
        <v>0</v>
      </c>
      <c r="AO372" s="45">
        <f t="shared" si="693"/>
        <v>0</v>
      </c>
    </row>
    <row r="373" spans="1:41" ht="16.2" customHeight="1">
      <c r="A373" s="13">
        <v>71004</v>
      </c>
      <c r="B373" s="14" t="s">
        <v>307</v>
      </c>
      <c r="C373" s="45">
        <f>SUMIF(Jan!$A:$A,TB!$A373,Jan!$H:$H)</f>
        <v>0</v>
      </c>
      <c r="D373" s="45">
        <f>SUMIF(Feb!$A:$A,TB!$A373,Feb!$H:$H)</f>
        <v>0</v>
      </c>
      <c r="E373" s="45">
        <f>SUMIF(Mar!$A:$A,TB!$A373,Mar!$H:$H)</f>
        <v>0</v>
      </c>
      <c r="F373" s="45">
        <f>SUMIF(Apr!$A:$A,TB!$A373,Apr!$H:$H)</f>
        <v>0</v>
      </c>
      <c r="G373" s="45">
        <f>SUMIF(May!$A:$A,TB!$A373,May!$H:$H)</f>
        <v>0</v>
      </c>
      <c r="H373" s="45">
        <f>SUMIF(Jun!$A:$A,TB!$A373,Jun!$H:$H)</f>
        <v>0</v>
      </c>
      <c r="I373" s="45">
        <f>SUMIF(Jul!$A:$A,TB!$A373,Jul!$H:$H)</f>
        <v>0</v>
      </c>
      <c r="J373" s="45">
        <f>SUMIF(Aug!$A:$A,TB!$A373,Aug!$H:$H)</f>
        <v>0</v>
      </c>
      <c r="K373" s="45">
        <f>SUMIF(Sep!$A:$A,TB!$A373,Sep!$H:$H)</f>
        <v>0</v>
      </c>
      <c r="L373" s="45">
        <f>SUMIF(Oct!$A:$A,TB!$A373,Oct!$H:$H)</f>
        <v>0</v>
      </c>
      <c r="M373" s="45">
        <f>SUMIF(Nov!$A:$A,TB!$A373,Nov!$H:$H)</f>
        <v>0</v>
      </c>
      <c r="N373" s="179">
        <f>SUMIF(Dec!$A:$A,TB!$A373,Dec!$H:$H)</f>
        <v>0</v>
      </c>
      <c r="O373" s="191"/>
      <c r="P373" s="191"/>
      <c r="Q373" s="184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D373" s="45">
        <f t="shared" si="682"/>
        <v>0</v>
      </c>
      <c r="AE373" s="45">
        <f t="shared" si="683"/>
        <v>0</v>
      </c>
      <c r="AF373" s="45">
        <f t="shared" si="684"/>
        <v>0</v>
      </c>
      <c r="AG373" s="45">
        <f t="shared" si="685"/>
        <v>0</v>
      </c>
      <c r="AH373" s="45">
        <f t="shared" si="686"/>
        <v>0</v>
      </c>
      <c r="AI373" s="45">
        <f t="shared" si="687"/>
        <v>0</v>
      </c>
      <c r="AJ373" s="45">
        <f t="shared" si="688"/>
        <v>0</v>
      </c>
      <c r="AK373" s="45">
        <f t="shared" si="689"/>
        <v>0</v>
      </c>
      <c r="AL373" s="45">
        <f t="shared" si="690"/>
        <v>0</v>
      </c>
      <c r="AM373" s="45">
        <f t="shared" si="691"/>
        <v>0</v>
      </c>
      <c r="AN373" s="45">
        <f t="shared" si="692"/>
        <v>0</v>
      </c>
      <c r="AO373" s="45">
        <f t="shared" si="693"/>
        <v>0</v>
      </c>
    </row>
    <row r="374" spans="1:41" ht="16.2" customHeight="1">
      <c r="A374" s="13">
        <v>71005</v>
      </c>
      <c r="B374" s="14" t="s">
        <v>308</v>
      </c>
      <c r="C374" s="45">
        <f>SUMIF(Jan!$A:$A,TB!$A374,Jan!$H:$H)</f>
        <v>0</v>
      </c>
      <c r="D374" s="45">
        <f>SUMIF(Feb!$A:$A,TB!$A374,Feb!$H:$H)</f>
        <v>0</v>
      </c>
      <c r="E374" s="45">
        <f>SUMIF(Mar!$A:$A,TB!$A374,Mar!$H:$H)</f>
        <v>0</v>
      </c>
      <c r="F374" s="45">
        <f>SUMIF(Apr!$A:$A,TB!$A374,Apr!$H:$H)</f>
        <v>0</v>
      </c>
      <c r="G374" s="45">
        <f>SUMIF(May!$A:$A,TB!$A374,May!$H:$H)</f>
        <v>0</v>
      </c>
      <c r="H374" s="45">
        <f>SUMIF(Jun!$A:$A,TB!$A374,Jun!$H:$H)</f>
        <v>0</v>
      </c>
      <c r="I374" s="45">
        <f>SUMIF(Jul!$A:$A,TB!$A374,Jul!$H:$H)</f>
        <v>0</v>
      </c>
      <c r="J374" s="45">
        <f>SUMIF(Aug!$A:$A,TB!$A374,Aug!$H:$H)</f>
        <v>0</v>
      </c>
      <c r="K374" s="45">
        <f>SUMIF(Sep!$A:$A,TB!$A374,Sep!$H:$H)</f>
        <v>0</v>
      </c>
      <c r="L374" s="45">
        <f>SUMIF(Oct!$A:$A,TB!$A374,Oct!$H:$H)</f>
        <v>0</v>
      </c>
      <c r="M374" s="45">
        <f>SUMIF(Nov!$A:$A,TB!$A374,Nov!$H:$H)</f>
        <v>0</v>
      </c>
      <c r="N374" s="179">
        <f>SUMIF(Dec!$A:$A,TB!$A374,Dec!$H:$H)</f>
        <v>0</v>
      </c>
      <c r="O374" s="191"/>
      <c r="P374" s="191"/>
      <c r="Q374" s="184">
        <v>0</v>
      </c>
      <c r="R374" s="45">
        <v>0</v>
      </c>
      <c r="S374" s="45">
        <v>0</v>
      </c>
      <c r="T374" s="45">
        <v>0</v>
      </c>
      <c r="U374" s="45">
        <v>0</v>
      </c>
      <c r="V374" s="45">
        <v>0</v>
      </c>
      <c r="W374" s="45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D374" s="45">
        <f t="shared" si="682"/>
        <v>0</v>
      </c>
      <c r="AE374" s="45">
        <f t="shared" si="683"/>
        <v>0</v>
      </c>
      <c r="AF374" s="45">
        <f t="shared" si="684"/>
        <v>0</v>
      </c>
      <c r="AG374" s="45">
        <f t="shared" si="685"/>
        <v>0</v>
      </c>
      <c r="AH374" s="45">
        <f t="shared" si="686"/>
        <v>0</v>
      </c>
      <c r="AI374" s="45">
        <f t="shared" si="687"/>
        <v>0</v>
      </c>
      <c r="AJ374" s="45">
        <f t="shared" si="688"/>
        <v>0</v>
      </c>
      <c r="AK374" s="45">
        <f t="shared" si="689"/>
        <v>0</v>
      </c>
      <c r="AL374" s="45">
        <f t="shared" si="690"/>
        <v>0</v>
      </c>
      <c r="AM374" s="45">
        <f t="shared" si="691"/>
        <v>0</v>
      </c>
      <c r="AN374" s="45">
        <f t="shared" si="692"/>
        <v>0</v>
      </c>
      <c r="AO374" s="45">
        <f t="shared" si="693"/>
        <v>0</v>
      </c>
    </row>
    <row r="375" spans="1:41" ht="16.2" customHeight="1">
      <c r="A375" s="13">
        <v>71006</v>
      </c>
      <c r="B375" s="14" t="s">
        <v>309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>
        <f>SUMIF(Jun!$A:$A,TB!$A375,Jun!$H:$H)</f>
        <v>0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179">
        <f>SUMIF(Dec!$A:$A,TB!$A375,Dec!$H:$H)</f>
        <v>0</v>
      </c>
      <c r="O375" s="191"/>
      <c r="P375" s="191"/>
      <c r="Q375" s="184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682"/>
        <v>0</v>
      </c>
      <c r="AE375" s="45">
        <f t="shared" si="683"/>
        <v>0</v>
      </c>
      <c r="AF375" s="45">
        <f t="shared" si="684"/>
        <v>0</v>
      </c>
      <c r="AG375" s="45">
        <f t="shared" si="685"/>
        <v>0</v>
      </c>
      <c r="AH375" s="45">
        <f t="shared" si="686"/>
        <v>0</v>
      </c>
      <c r="AI375" s="45">
        <f t="shared" si="687"/>
        <v>0</v>
      </c>
      <c r="AJ375" s="45">
        <f t="shared" si="688"/>
        <v>0</v>
      </c>
      <c r="AK375" s="45">
        <f t="shared" si="689"/>
        <v>0</v>
      </c>
      <c r="AL375" s="45">
        <f t="shared" si="690"/>
        <v>0</v>
      </c>
      <c r="AM375" s="45">
        <f t="shared" si="691"/>
        <v>0</v>
      </c>
      <c r="AN375" s="45">
        <f t="shared" si="692"/>
        <v>0</v>
      </c>
      <c r="AO375" s="45">
        <f t="shared" si="693"/>
        <v>0</v>
      </c>
    </row>
    <row r="376" spans="1:41" ht="16.2" customHeight="1">
      <c r="A376" s="13">
        <v>71007</v>
      </c>
      <c r="B376" s="14" t="s">
        <v>310</v>
      </c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>
        <f>SUMIF(Jun!$A:$A,TB!$A376,Jun!$H:$H)</f>
        <v>0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179">
        <f>SUMIF(Dec!$A:$A,TB!$A376,Dec!$H:$H)</f>
        <v>0</v>
      </c>
      <c r="O376" s="191"/>
      <c r="P376" s="191"/>
      <c r="Q376" s="184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682"/>
        <v>0</v>
      </c>
      <c r="AE376" s="45">
        <f t="shared" si="683"/>
        <v>0</v>
      </c>
      <c r="AF376" s="45">
        <f t="shared" si="684"/>
        <v>0</v>
      </c>
      <c r="AG376" s="45">
        <f t="shared" si="685"/>
        <v>0</v>
      </c>
      <c r="AH376" s="45">
        <f t="shared" si="686"/>
        <v>0</v>
      </c>
      <c r="AI376" s="45">
        <f t="shared" si="687"/>
        <v>0</v>
      </c>
      <c r="AJ376" s="45">
        <f t="shared" si="688"/>
        <v>0</v>
      </c>
      <c r="AK376" s="45">
        <f t="shared" si="689"/>
        <v>0</v>
      </c>
      <c r="AL376" s="45">
        <f t="shared" si="690"/>
        <v>0</v>
      </c>
      <c r="AM376" s="45">
        <f t="shared" si="691"/>
        <v>0</v>
      </c>
      <c r="AN376" s="45">
        <f t="shared" si="692"/>
        <v>0</v>
      </c>
      <c r="AO376" s="45">
        <f t="shared" si="693"/>
        <v>0</v>
      </c>
    </row>
    <row r="377" spans="1:41" ht="16.2" customHeight="1">
      <c r="A377" s="13">
        <v>71008</v>
      </c>
      <c r="B377" s="14" t="s">
        <v>311</v>
      </c>
      <c r="C377" s="45">
        <f>SUMIF(Jan!$A:$A,TB!$A377,Jan!$H:$H)</f>
        <v>0</v>
      </c>
      <c r="D377" s="45">
        <f>SUMIF(Feb!$A:$A,TB!$A377,Feb!$H:$H)</f>
        <v>0</v>
      </c>
      <c r="E377" s="45">
        <f>SUMIF(Mar!$A:$A,TB!$A377,Mar!$H:$H)</f>
        <v>0</v>
      </c>
      <c r="F377" s="45">
        <f>SUMIF(Apr!$A:$A,TB!$A377,Apr!$H:$H)</f>
        <v>0</v>
      </c>
      <c r="G377" s="45">
        <f>SUMIF(May!$A:$A,TB!$A377,May!$H:$H)</f>
        <v>0</v>
      </c>
      <c r="H377" s="45">
        <f>SUMIF(Jun!$A:$A,TB!$A377,Jun!$H:$H)</f>
        <v>0</v>
      </c>
      <c r="I377" s="45">
        <f>SUMIF(Jul!$A:$A,TB!$A377,Jul!$H:$H)</f>
        <v>0</v>
      </c>
      <c r="J377" s="45">
        <f>SUMIF(Aug!$A:$A,TB!$A377,Aug!$H:$H)</f>
        <v>0</v>
      </c>
      <c r="K377" s="45">
        <f>SUMIF(Sep!$A:$A,TB!$A377,Sep!$H:$H)</f>
        <v>0</v>
      </c>
      <c r="L377" s="45">
        <f>SUMIF(Oct!$A:$A,TB!$A377,Oct!$H:$H)</f>
        <v>0</v>
      </c>
      <c r="M377" s="45">
        <f>SUMIF(Nov!$A:$A,TB!$A377,Nov!$H:$H)</f>
        <v>0</v>
      </c>
      <c r="N377" s="179">
        <f>SUMIF(Dec!$A:$A,TB!$A377,Dec!$H:$H)</f>
        <v>0</v>
      </c>
      <c r="O377" s="191"/>
      <c r="P377" s="191"/>
      <c r="Q377" s="184">
        <v>0</v>
      </c>
      <c r="R377" s="45">
        <v>0</v>
      </c>
      <c r="S377" s="45">
        <v>0</v>
      </c>
      <c r="T377" s="45">
        <v>0</v>
      </c>
      <c r="U377" s="45">
        <v>0</v>
      </c>
      <c r="V377" s="45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D377" s="45">
        <f t="shared" si="682"/>
        <v>0</v>
      </c>
      <c r="AE377" s="45">
        <f t="shared" si="683"/>
        <v>0</v>
      </c>
      <c r="AF377" s="45">
        <f t="shared" si="684"/>
        <v>0</v>
      </c>
      <c r="AG377" s="45">
        <f t="shared" si="685"/>
        <v>0</v>
      </c>
      <c r="AH377" s="45">
        <f t="shared" si="686"/>
        <v>0</v>
      </c>
      <c r="AI377" s="45">
        <f t="shared" si="687"/>
        <v>0</v>
      </c>
      <c r="AJ377" s="45">
        <f t="shared" si="688"/>
        <v>0</v>
      </c>
      <c r="AK377" s="45">
        <f t="shared" si="689"/>
        <v>0</v>
      </c>
      <c r="AL377" s="45">
        <f t="shared" si="690"/>
        <v>0</v>
      </c>
      <c r="AM377" s="45">
        <f t="shared" si="691"/>
        <v>0</v>
      </c>
      <c r="AN377" s="45">
        <f t="shared" si="692"/>
        <v>0</v>
      </c>
      <c r="AO377" s="45">
        <f t="shared" si="693"/>
        <v>0</v>
      </c>
    </row>
    <row r="378" spans="1:41" ht="16.2" customHeight="1">
      <c r="A378" s="13">
        <v>71009</v>
      </c>
      <c r="B378" s="14" t="s">
        <v>312</v>
      </c>
      <c r="C378" s="45">
        <f>SUMIF(Jan!$A:$A,TB!$A378,Jan!$H:$H)</f>
        <v>-669413.27</v>
      </c>
      <c r="D378" s="45">
        <f>SUMIF(Feb!$A:$A,TB!$A378,Feb!$H:$H)</f>
        <v>-1382855.58</v>
      </c>
      <c r="E378" s="45">
        <f>SUMIF(Mar!$A:$A,TB!$A378,Mar!$H:$H)</f>
        <v>-2392227.08</v>
      </c>
      <c r="F378" s="45">
        <f>SUMIF(Apr!$A:$A,TB!$A378,Apr!$H:$H)</f>
        <v>-3637450.3</v>
      </c>
      <c r="G378" s="45">
        <f>SUMIF(May!$A:$A,TB!$A378,May!$H:$H)</f>
        <v>-5931012.0700000003</v>
      </c>
      <c r="H378" s="45">
        <f>SUMIF(Jun!$A:$A,TB!$A378,Jun!$H:$H)</f>
        <v>-7505049.1200000001</v>
      </c>
      <c r="I378" s="45">
        <f>SUMIF(Jul!$A:$A,TB!$A378,Jul!$H:$H)</f>
        <v>-7505049.1200000001</v>
      </c>
      <c r="J378" s="45">
        <f>SUMIF(Aug!$A:$A,TB!$A378,Aug!$H:$H)</f>
        <v>-7505049.1200000001</v>
      </c>
      <c r="K378" s="45">
        <f>SUMIF(Sep!$A:$A,TB!$A378,Sep!$H:$H)</f>
        <v>-7505049.1200000001</v>
      </c>
      <c r="L378" s="45">
        <f>SUMIF(Oct!$A:$A,TB!$A378,Oct!$H:$H)</f>
        <v>-7505049.1200000001</v>
      </c>
      <c r="M378" s="45">
        <f>SUMIF(Nov!$A:$A,TB!$A378,Nov!$H:$H)</f>
        <v>-7505049.1200000001</v>
      </c>
      <c r="N378" s="179">
        <f>SUMIF(Dec!$A:$A,TB!$A378,Dec!$H:$H)</f>
        <v>-7505049.1200000001</v>
      </c>
      <c r="O378" s="191"/>
      <c r="P378" s="191"/>
      <c r="Q378" s="184">
        <v>-1776217.92</v>
      </c>
      <c r="R378" s="45">
        <v>-2615972.85</v>
      </c>
      <c r="S378" s="45">
        <v>-3599257.82</v>
      </c>
      <c r="T378" s="45">
        <v>-4451616.9000000004</v>
      </c>
      <c r="U378" s="45">
        <v>-5337271.47</v>
      </c>
      <c r="V378" s="45">
        <v>-6198928.04</v>
      </c>
      <c r="W378" s="45">
        <v>-7080755.0599999996</v>
      </c>
      <c r="X378" s="45">
        <v>-8363694.1100000003</v>
      </c>
      <c r="Y378" s="45">
        <v>-9674920.3499999996</v>
      </c>
      <c r="Z378" s="45">
        <v>-10754110.859999999</v>
      </c>
      <c r="AA378" s="45">
        <v>-11901417.5</v>
      </c>
      <c r="AB378" s="45">
        <v>-12938975.76</v>
      </c>
      <c r="AD378" s="45">
        <f t="shared" si="682"/>
        <v>-2947962.16</v>
      </c>
      <c r="AE378" s="45">
        <f t="shared" si="683"/>
        <v>-6046536.0199999996</v>
      </c>
      <c r="AF378" s="45">
        <f t="shared" si="684"/>
        <v>-10443028.1</v>
      </c>
      <c r="AG378" s="45">
        <f t="shared" si="685"/>
        <v>-15863284.5</v>
      </c>
      <c r="AH378" s="45">
        <f t="shared" si="686"/>
        <v>-25700261.5</v>
      </c>
      <c r="AI378" s="45">
        <f t="shared" si="687"/>
        <v>-32300980.91</v>
      </c>
      <c r="AJ378" s="45">
        <f t="shared" si="688"/>
        <v>-32300980.91</v>
      </c>
      <c r="AK378" s="45">
        <f t="shared" si="689"/>
        <v>-32300980.91</v>
      </c>
      <c r="AL378" s="45">
        <f t="shared" si="690"/>
        <v>-32300980.91</v>
      </c>
      <c r="AM378" s="45">
        <f t="shared" si="691"/>
        <v>-32300980.91</v>
      </c>
      <c r="AN378" s="45">
        <f t="shared" si="692"/>
        <v>-32300980.91</v>
      </c>
      <c r="AO378" s="45">
        <f t="shared" si="693"/>
        <v>-32300980.91</v>
      </c>
    </row>
    <row r="379" spans="1:41" ht="16.2" customHeight="1">
      <c r="A379" s="13">
        <v>71010</v>
      </c>
      <c r="B379" s="14" t="s">
        <v>313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>
        <f>SUMIF(Jun!$A:$A,TB!$A379,Jun!$H:$H)</f>
        <v>0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179">
        <f>SUMIF(Dec!$A:$A,TB!$A379,Dec!$H:$H)</f>
        <v>0</v>
      </c>
      <c r="O379" s="191"/>
      <c r="P379" s="191"/>
      <c r="Q379" s="184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682"/>
        <v>0</v>
      </c>
      <c r="AE379" s="45">
        <f t="shared" si="683"/>
        <v>0</v>
      </c>
      <c r="AF379" s="45">
        <f t="shared" si="684"/>
        <v>0</v>
      </c>
      <c r="AG379" s="45">
        <f t="shared" si="685"/>
        <v>0</v>
      </c>
      <c r="AH379" s="45">
        <f t="shared" si="686"/>
        <v>0</v>
      </c>
      <c r="AI379" s="45">
        <f t="shared" si="687"/>
        <v>0</v>
      </c>
      <c r="AJ379" s="45">
        <f t="shared" si="688"/>
        <v>0</v>
      </c>
      <c r="AK379" s="45">
        <f t="shared" si="689"/>
        <v>0</v>
      </c>
      <c r="AL379" s="45">
        <f t="shared" si="690"/>
        <v>0</v>
      </c>
      <c r="AM379" s="45">
        <f t="shared" si="691"/>
        <v>0</v>
      </c>
      <c r="AN379" s="45">
        <f t="shared" si="692"/>
        <v>0</v>
      </c>
      <c r="AO379" s="45">
        <f t="shared" si="693"/>
        <v>0</v>
      </c>
    </row>
    <row r="380" spans="1:41" ht="16.2" customHeight="1">
      <c r="A380" s="13">
        <v>71011</v>
      </c>
      <c r="B380" s="14" t="s">
        <v>314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>
        <f>SUMIF(Jun!$A:$A,TB!$A380,Jun!$H:$H)</f>
        <v>0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179">
        <f>SUMIF(Dec!$A:$A,TB!$A380,Dec!$H:$H)</f>
        <v>0</v>
      </c>
      <c r="O380" s="191"/>
      <c r="P380" s="191"/>
      <c r="Q380" s="184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682"/>
        <v>0</v>
      </c>
      <c r="AE380" s="45">
        <f t="shared" si="683"/>
        <v>0</v>
      </c>
      <c r="AF380" s="45">
        <f t="shared" si="684"/>
        <v>0</v>
      </c>
      <c r="AG380" s="45">
        <f t="shared" si="685"/>
        <v>0</v>
      </c>
      <c r="AH380" s="45">
        <f t="shared" si="686"/>
        <v>0</v>
      </c>
      <c r="AI380" s="45">
        <f t="shared" si="687"/>
        <v>0</v>
      </c>
      <c r="AJ380" s="45">
        <f t="shared" si="688"/>
        <v>0</v>
      </c>
      <c r="AK380" s="45">
        <f t="shared" si="689"/>
        <v>0</v>
      </c>
      <c r="AL380" s="45">
        <f t="shared" si="690"/>
        <v>0</v>
      </c>
      <c r="AM380" s="45">
        <f t="shared" si="691"/>
        <v>0</v>
      </c>
      <c r="AN380" s="45">
        <f t="shared" si="692"/>
        <v>0</v>
      </c>
      <c r="AO380" s="45">
        <f t="shared" si="693"/>
        <v>0</v>
      </c>
    </row>
    <row r="381" spans="1:41" ht="16.2" customHeight="1">
      <c r="A381" s="13">
        <v>71012</v>
      </c>
      <c r="B381" s="14" t="s">
        <v>315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>
        <f>SUMIF(Jun!$A:$A,TB!$A381,Jun!$H:$H)</f>
        <v>0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179">
        <f>SUMIF(Dec!$A:$A,TB!$A381,Dec!$H:$H)</f>
        <v>0</v>
      </c>
      <c r="O381" s="191"/>
      <c r="P381" s="191"/>
      <c r="Q381" s="184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682"/>
        <v>0</v>
      </c>
      <c r="AE381" s="45">
        <f t="shared" si="683"/>
        <v>0</v>
      </c>
      <c r="AF381" s="45">
        <f t="shared" si="684"/>
        <v>0</v>
      </c>
      <c r="AG381" s="45">
        <f t="shared" si="685"/>
        <v>0</v>
      </c>
      <c r="AH381" s="45">
        <f t="shared" si="686"/>
        <v>0</v>
      </c>
      <c r="AI381" s="45">
        <f t="shared" si="687"/>
        <v>0</v>
      </c>
      <c r="AJ381" s="45">
        <f t="shared" si="688"/>
        <v>0</v>
      </c>
      <c r="AK381" s="45">
        <f t="shared" si="689"/>
        <v>0</v>
      </c>
      <c r="AL381" s="45">
        <f t="shared" si="690"/>
        <v>0</v>
      </c>
      <c r="AM381" s="45">
        <f t="shared" si="691"/>
        <v>0</v>
      </c>
      <c r="AN381" s="45">
        <f t="shared" si="692"/>
        <v>0</v>
      </c>
      <c r="AO381" s="45">
        <f t="shared" si="693"/>
        <v>0</v>
      </c>
    </row>
    <row r="382" spans="1:41" ht="16.2" customHeight="1">
      <c r="A382" s="13">
        <v>71013</v>
      </c>
      <c r="B382" s="14" t="s">
        <v>316</v>
      </c>
      <c r="C382" s="45">
        <f>SUMIF(Jan!$A:$A,TB!$A382,Jan!$H:$H)</f>
        <v>0</v>
      </c>
      <c r="D382" s="45">
        <f>SUMIF(Feb!$A:$A,TB!$A382,Feb!$H:$H)</f>
        <v>0</v>
      </c>
      <c r="E382" s="45">
        <f>SUMIF(Mar!$A:$A,TB!$A382,Mar!$H:$H)</f>
        <v>0</v>
      </c>
      <c r="F382" s="45">
        <f>SUMIF(Apr!$A:$A,TB!$A382,Apr!$H:$H)</f>
        <v>0</v>
      </c>
      <c r="G382" s="45">
        <f>SUMIF(May!$A:$A,TB!$A382,May!$H:$H)</f>
        <v>0</v>
      </c>
      <c r="H382" s="45">
        <f>SUMIF(Jun!$A:$A,TB!$A382,Jun!$H:$H)</f>
        <v>0</v>
      </c>
      <c r="I382" s="45">
        <f>SUMIF(Jul!$A:$A,TB!$A382,Jul!$H:$H)</f>
        <v>0</v>
      </c>
      <c r="J382" s="45">
        <f>SUMIF(Aug!$A:$A,TB!$A382,Aug!$H:$H)</f>
        <v>0</v>
      </c>
      <c r="K382" s="45">
        <f>SUMIF(Sep!$A:$A,TB!$A382,Sep!$H:$H)</f>
        <v>0</v>
      </c>
      <c r="L382" s="45">
        <f>SUMIF(Oct!$A:$A,TB!$A382,Oct!$H:$H)</f>
        <v>0</v>
      </c>
      <c r="M382" s="45">
        <f>SUMIF(Nov!$A:$A,TB!$A382,Nov!$H:$H)</f>
        <v>0</v>
      </c>
      <c r="N382" s="179">
        <f>SUMIF(Dec!$A:$A,TB!$A382,Dec!$H:$H)</f>
        <v>0</v>
      </c>
      <c r="O382" s="191"/>
      <c r="P382" s="191"/>
      <c r="Q382" s="184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D382" s="45">
        <f t="shared" si="682"/>
        <v>0</v>
      </c>
      <c r="AE382" s="45">
        <f t="shared" si="683"/>
        <v>0</v>
      </c>
      <c r="AF382" s="45">
        <f t="shared" si="684"/>
        <v>0</v>
      </c>
      <c r="AG382" s="45">
        <f t="shared" si="685"/>
        <v>0</v>
      </c>
      <c r="AH382" s="45">
        <f t="shared" si="686"/>
        <v>0</v>
      </c>
      <c r="AI382" s="45">
        <f t="shared" si="687"/>
        <v>0</v>
      </c>
      <c r="AJ382" s="45">
        <f t="shared" si="688"/>
        <v>0</v>
      </c>
      <c r="AK382" s="45">
        <f t="shared" si="689"/>
        <v>0</v>
      </c>
      <c r="AL382" s="45">
        <f t="shared" si="690"/>
        <v>0</v>
      </c>
      <c r="AM382" s="45">
        <f t="shared" si="691"/>
        <v>0</v>
      </c>
      <c r="AN382" s="45">
        <f t="shared" si="692"/>
        <v>0</v>
      </c>
      <c r="AO382" s="45">
        <f t="shared" si="693"/>
        <v>0</v>
      </c>
    </row>
    <row r="383" spans="1:41" ht="16.2" customHeight="1">
      <c r="A383" s="13">
        <v>71014</v>
      </c>
      <c r="B383" s="14" t="s">
        <v>317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>
        <f>SUMIF(Jun!$A:$A,TB!$A383,Jun!$H:$H)</f>
        <v>0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179">
        <f>SUMIF(Dec!$A:$A,TB!$A383,Dec!$H:$H)</f>
        <v>0</v>
      </c>
      <c r="O383" s="191"/>
      <c r="P383" s="191"/>
      <c r="Q383" s="184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682"/>
        <v>0</v>
      </c>
      <c r="AE383" s="45">
        <f t="shared" si="683"/>
        <v>0</v>
      </c>
      <c r="AF383" s="45">
        <f t="shared" si="684"/>
        <v>0</v>
      </c>
      <c r="AG383" s="45">
        <f t="shared" si="685"/>
        <v>0</v>
      </c>
      <c r="AH383" s="45">
        <f t="shared" si="686"/>
        <v>0</v>
      </c>
      <c r="AI383" s="45">
        <f t="shared" si="687"/>
        <v>0</v>
      </c>
      <c r="AJ383" s="45">
        <f t="shared" si="688"/>
        <v>0</v>
      </c>
      <c r="AK383" s="45">
        <f t="shared" si="689"/>
        <v>0</v>
      </c>
      <c r="AL383" s="45">
        <f t="shared" si="690"/>
        <v>0</v>
      </c>
      <c r="AM383" s="45">
        <f t="shared" si="691"/>
        <v>0</v>
      </c>
      <c r="AN383" s="45">
        <f t="shared" si="692"/>
        <v>0</v>
      </c>
      <c r="AO383" s="45">
        <f t="shared" si="693"/>
        <v>0</v>
      </c>
    </row>
    <row r="384" spans="1:41" ht="16.2" customHeight="1">
      <c r="A384" s="13">
        <v>71015</v>
      </c>
      <c r="B384" s="14" t="s">
        <v>318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>
        <f>SUMIF(Jun!$A:$A,TB!$A384,Jun!$H:$H)</f>
        <v>0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179">
        <f>SUMIF(Dec!$A:$A,TB!$A384,Dec!$H:$H)</f>
        <v>0</v>
      </c>
      <c r="O384" s="191"/>
      <c r="P384" s="191"/>
      <c r="Q384" s="184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682"/>
        <v>0</v>
      </c>
      <c r="AE384" s="45">
        <f t="shared" si="683"/>
        <v>0</v>
      </c>
      <c r="AF384" s="45">
        <f t="shared" si="684"/>
        <v>0</v>
      </c>
      <c r="AG384" s="45">
        <f t="shared" si="685"/>
        <v>0</v>
      </c>
      <c r="AH384" s="45">
        <f t="shared" si="686"/>
        <v>0</v>
      </c>
      <c r="AI384" s="45">
        <f t="shared" si="687"/>
        <v>0</v>
      </c>
      <c r="AJ384" s="45">
        <f t="shared" si="688"/>
        <v>0</v>
      </c>
      <c r="AK384" s="45">
        <f t="shared" si="689"/>
        <v>0</v>
      </c>
      <c r="AL384" s="45">
        <f t="shared" si="690"/>
        <v>0</v>
      </c>
      <c r="AM384" s="45">
        <f t="shared" si="691"/>
        <v>0</v>
      </c>
      <c r="AN384" s="45">
        <f t="shared" si="692"/>
        <v>0</v>
      </c>
      <c r="AO384" s="45">
        <f t="shared" si="693"/>
        <v>0</v>
      </c>
    </row>
    <row r="385" spans="1:41" ht="16.2" customHeight="1">
      <c r="A385" s="13">
        <v>71016</v>
      </c>
      <c r="B385" s="14" t="s">
        <v>319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>
        <f>SUMIF(Jun!$A:$A,TB!$A385,Jun!$H:$H)</f>
        <v>0</v>
      </c>
      <c r="I385" s="45">
        <f>SUMIF(Jul!$A:$A,TB!$A385,Jul!$H:$H)</f>
        <v>0</v>
      </c>
      <c r="J385" s="45">
        <f>SUMIF(Aug!$A:$A,TB!$A385,Aug!$H:$H)</f>
        <v>0</v>
      </c>
      <c r="K385" s="45">
        <f>SUMIF(Sep!$A:$A,TB!$A385,Sep!$H:$H)</f>
        <v>0</v>
      </c>
      <c r="L385" s="45">
        <f>SUMIF(Oct!$A:$A,TB!$A385,Oct!$H:$H)</f>
        <v>0</v>
      </c>
      <c r="M385" s="45">
        <f>SUMIF(Nov!$A:$A,TB!$A385,Nov!$H:$H)</f>
        <v>0</v>
      </c>
      <c r="N385" s="179">
        <f>SUMIF(Dec!$A:$A,TB!$A385,Dec!$H:$H)</f>
        <v>0</v>
      </c>
      <c r="O385" s="191"/>
      <c r="P385" s="191"/>
      <c r="Q385" s="184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682"/>
        <v>0</v>
      </c>
      <c r="AE385" s="45">
        <f t="shared" si="683"/>
        <v>0</v>
      </c>
      <c r="AF385" s="45">
        <f t="shared" si="684"/>
        <v>0</v>
      </c>
      <c r="AG385" s="45">
        <f t="shared" si="685"/>
        <v>0</v>
      </c>
      <c r="AH385" s="45">
        <f t="shared" si="686"/>
        <v>0</v>
      </c>
      <c r="AI385" s="45">
        <f t="shared" si="687"/>
        <v>0</v>
      </c>
      <c r="AJ385" s="45">
        <f t="shared" si="688"/>
        <v>0</v>
      </c>
      <c r="AK385" s="45">
        <f t="shared" si="689"/>
        <v>0</v>
      </c>
      <c r="AL385" s="45">
        <f t="shared" si="690"/>
        <v>0</v>
      </c>
      <c r="AM385" s="45">
        <f t="shared" si="691"/>
        <v>0</v>
      </c>
      <c r="AN385" s="45">
        <f t="shared" si="692"/>
        <v>0</v>
      </c>
      <c r="AO385" s="45">
        <f t="shared" si="693"/>
        <v>0</v>
      </c>
    </row>
    <row r="386" spans="1:41" ht="16.2" customHeight="1">
      <c r="A386" s="13">
        <v>71017</v>
      </c>
      <c r="B386" s="14" t="s">
        <v>320</v>
      </c>
      <c r="C386" s="45">
        <f>SUMIF(Jan!$A:$A,TB!$A386,Jan!$H:$H)</f>
        <v>-154972.56</v>
      </c>
      <c r="D386" s="45">
        <f>SUMIF(Feb!$A:$A,TB!$A386,Feb!$H:$H)</f>
        <v>-320213.68</v>
      </c>
      <c r="E386" s="45">
        <f>SUMIF(Mar!$A:$A,TB!$A386,Mar!$H:$H)</f>
        <v>-904846.47</v>
      </c>
      <c r="F386" s="45">
        <f>SUMIF(Apr!$A:$A,TB!$A386,Apr!$H:$H)</f>
        <v>-1633353.67</v>
      </c>
      <c r="G386" s="45">
        <f>SUMIF(May!$A:$A,TB!$A386,May!$H:$H)</f>
        <v>-2239372.84</v>
      </c>
      <c r="H386" s="45">
        <f>SUMIF(Jun!$A:$A,TB!$A386,Jun!$H:$H)</f>
        <v>-2891443.98</v>
      </c>
      <c r="I386" s="45">
        <f>SUMIF(Jul!$A:$A,TB!$A386,Jul!$H:$H)</f>
        <v>-2891443.98</v>
      </c>
      <c r="J386" s="45">
        <f>SUMIF(Aug!$A:$A,TB!$A386,Aug!$H:$H)</f>
        <v>-2891443.98</v>
      </c>
      <c r="K386" s="45">
        <f>SUMIF(Sep!$A:$A,TB!$A386,Sep!$H:$H)</f>
        <v>-2891443.98</v>
      </c>
      <c r="L386" s="45">
        <f>SUMIF(Oct!$A:$A,TB!$A386,Oct!$H:$H)</f>
        <v>-2891443.98</v>
      </c>
      <c r="M386" s="45">
        <f>SUMIF(Nov!$A:$A,TB!$A386,Nov!$H:$H)</f>
        <v>-2891443.98</v>
      </c>
      <c r="N386" s="179">
        <f>SUMIF(Dec!$A:$A,TB!$A386,Dec!$H:$H)</f>
        <v>-2891443.98</v>
      </c>
      <c r="O386" s="191"/>
      <c r="P386" s="191"/>
      <c r="Q386" s="184">
        <v>-1346695.85</v>
      </c>
      <c r="R386" s="45">
        <v>-2859973.31</v>
      </c>
      <c r="S386" s="45">
        <v>-3370703.36</v>
      </c>
      <c r="T386" s="45">
        <v>-3997344.23</v>
      </c>
      <c r="U386" s="45">
        <v>-4498717.45</v>
      </c>
      <c r="V386" s="45">
        <v>-4737932.2699999996</v>
      </c>
      <c r="W386" s="45">
        <v>-4890289.93</v>
      </c>
      <c r="X386" s="45">
        <v>-5056857.97</v>
      </c>
      <c r="Y386" s="45">
        <v>-5706934.2599999998</v>
      </c>
      <c r="Z386" s="45">
        <v>-6323178.46</v>
      </c>
      <c r="AA386" s="45">
        <v>-7187540.1799999997</v>
      </c>
      <c r="AB386" s="45">
        <v>-7832609.2800000003</v>
      </c>
      <c r="AD386" s="45">
        <f t="shared" si="682"/>
        <v>-682468.16</v>
      </c>
      <c r="AE386" s="45">
        <f t="shared" si="683"/>
        <v>-1400134.32</v>
      </c>
      <c r="AF386" s="45">
        <f t="shared" si="684"/>
        <v>-3950016.78</v>
      </c>
      <c r="AG386" s="45">
        <f t="shared" si="685"/>
        <v>-7123218.6900000004</v>
      </c>
      <c r="AH386" s="45">
        <f t="shared" si="686"/>
        <v>-9703650.3900000006</v>
      </c>
      <c r="AI386" s="45">
        <f t="shared" si="687"/>
        <v>-12444485.75</v>
      </c>
      <c r="AJ386" s="45">
        <f t="shared" si="688"/>
        <v>-12444485.75</v>
      </c>
      <c r="AK386" s="45">
        <f t="shared" si="689"/>
        <v>-12444485.75</v>
      </c>
      <c r="AL386" s="45">
        <f t="shared" si="690"/>
        <v>-12444485.75</v>
      </c>
      <c r="AM386" s="45">
        <f t="shared" si="691"/>
        <v>-12444485.75</v>
      </c>
      <c r="AN386" s="45">
        <f t="shared" si="692"/>
        <v>-12444485.75</v>
      </c>
      <c r="AO386" s="45">
        <f t="shared" si="693"/>
        <v>-12444485.75</v>
      </c>
    </row>
    <row r="387" spans="1:41" ht="16.2" customHeight="1">
      <c r="A387" s="13">
        <v>71018</v>
      </c>
      <c r="B387" s="14" t="s">
        <v>321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>
        <f>SUMIF(Jun!$A:$A,TB!$A387,Jun!$H:$H)</f>
        <v>0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179">
        <f>SUMIF(Dec!$A:$A,TB!$A387,Dec!$H:$H)</f>
        <v>0</v>
      </c>
      <c r="O387" s="191"/>
      <c r="P387" s="191"/>
      <c r="Q387" s="184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682"/>
        <v>0</v>
      </c>
      <c r="AE387" s="45">
        <f t="shared" si="683"/>
        <v>0</v>
      </c>
      <c r="AF387" s="45">
        <f t="shared" si="684"/>
        <v>0</v>
      </c>
      <c r="AG387" s="45">
        <f t="shared" si="685"/>
        <v>0</v>
      </c>
      <c r="AH387" s="45">
        <f t="shared" si="686"/>
        <v>0</v>
      </c>
      <c r="AI387" s="45">
        <f t="shared" si="687"/>
        <v>0</v>
      </c>
      <c r="AJ387" s="45">
        <f t="shared" si="688"/>
        <v>0</v>
      </c>
      <c r="AK387" s="45">
        <f t="shared" si="689"/>
        <v>0</v>
      </c>
      <c r="AL387" s="45">
        <f t="shared" si="690"/>
        <v>0</v>
      </c>
      <c r="AM387" s="45">
        <f t="shared" si="691"/>
        <v>0</v>
      </c>
      <c r="AN387" s="45">
        <f t="shared" si="692"/>
        <v>0</v>
      </c>
      <c r="AO387" s="45">
        <f t="shared" si="693"/>
        <v>0</v>
      </c>
    </row>
    <row r="388" spans="1:41" ht="16.2" customHeight="1">
      <c r="A388" s="13">
        <v>71019</v>
      </c>
      <c r="B388" s="14" t="s">
        <v>322</v>
      </c>
      <c r="C388" s="45">
        <f>SUMIF(Jan!$A:$A,TB!$A388,Jan!$H:$H)</f>
        <v>0</v>
      </c>
      <c r="D388" s="45">
        <f>SUMIF(Feb!$A:$A,TB!$A388,Feb!$H:$H)</f>
        <v>0</v>
      </c>
      <c r="E388" s="45">
        <f>SUMIF(Mar!$A:$A,TB!$A388,Mar!$H:$H)</f>
        <v>0</v>
      </c>
      <c r="F388" s="45">
        <f>SUMIF(Apr!$A:$A,TB!$A388,Apr!$H:$H)</f>
        <v>0</v>
      </c>
      <c r="G388" s="45">
        <f>SUMIF(May!$A:$A,TB!$A388,May!$H:$H)</f>
        <v>0</v>
      </c>
      <c r="H388" s="45">
        <f>SUMIF(Jun!$A:$A,TB!$A388,Jun!$H:$H)</f>
        <v>0</v>
      </c>
      <c r="I388" s="45">
        <f>SUMIF(Jul!$A:$A,TB!$A388,Jul!$H:$H)</f>
        <v>0</v>
      </c>
      <c r="J388" s="45">
        <f>SUMIF(Aug!$A:$A,TB!$A388,Aug!$H:$H)</f>
        <v>0</v>
      </c>
      <c r="K388" s="45">
        <f>SUMIF(Sep!$A:$A,TB!$A388,Sep!$H:$H)</f>
        <v>0</v>
      </c>
      <c r="L388" s="45">
        <f>SUMIF(Oct!$A:$A,TB!$A388,Oct!$H:$H)</f>
        <v>0</v>
      </c>
      <c r="M388" s="45">
        <f>SUMIF(Nov!$A:$A,TB!$A388,Nov!$H:$H)</f>
        <v>0</v>
      </c>
      <c r="N388" s="179">
        <f>SUMIF(Dec!$A:$A,TB!$A388,Dec!$H:$H)</f>
        <v>0</v>
      </c>
      <c r="O388" s="191"/>
      <c r="P388" s="191"/>
      <c r="Q388" s="184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D388" s="45">
        <f t="shared" si="682"/>
        <v>0</v>
      </c>
      <c r="AE388" s="45">
        <f t="shared" si="683"/>
        <v>0</v>
      </c>
      <c r="AF388" s="45">
        <f t="shared" si="684"/>
        <v>0</v>
      </c>
      <c r="AG388" s="45">
        <f t="shared" si="685"/>
        <v>0</v>
      </c>
      <c r="AH388" s="45">
        <f t="shared" si="686"/>
        <v>0</v>
      </c>
      <c r="AI388" s="45">
        <f t="shared" si="687"/>
        <v>0</v>
      </c>
      <c r="AJ388" s="45">
        <f t="shared" si="688"/>
        <v>0</v>
      </c>
      <c r="AK388" s="45">
        <f t="shared" si="689"/>
        <v>0</v>
      </c>
      <c r="AL388" s="45">
        <f t="shared" si="690"/>
        <v>0</v>
      </c>
      <c r="AM388" s="45">
        <f t="shared" si="691"/>
        <v>0</v>
      </c>
      <c r="AN388" s="45">
        <f t="shared" si="692"/>
        <v>0</v>
      </c>
      <c r="AO388" s="45">
        <f t="shared" si="693"/>
        <v>0</v>
      </c>
    </row>
    <row r="389" spans="1:41" ht="16.2" customHeight="1">
      <c r="A389" s="13">
        <v>71020</v>
      </c>
      <c r="B389" s="14" t="s">
        <v>323</v>
      </c>
      <c r="C389" s="45">
        <f>SUMIF(Jan!$A:$A,TB!$A389,Jan!$H:$H)</f>
        <v>0</v>
      </c>
      <c r="D389" s="45">
        <f>SUMIF(Feb!$A:$A,TB!$A389,Feb!$H:$H)</f>
        <v>0</v>
      </c>
      <c r="E389" s="45">
        <f>SUMIF(Mar!$A:$A,TB!$A389,Mar!$H:$H)</f>
        <v>0</v>
      </c>
      <c r="F389" s="45">
        <f>SUMIF(Apr!$A:$A,TB!$A389,Apr!$H:$H)</f>
        <v>0</v>
      </c>
      <c r="G389" s="45">
        <f>SUMIF(May!$A:$A,TB!$A389,May!$H:$H)</f>
        <v>0</v>
      </c>
      <c r="H389" s="45">
        <f>SUMIF(Jun!$A:$A,TB!$A389,Jun!$H:$H)</f>
        <v>0</v>
      </c>
      <c r="I389" s="45">
        <f>SUMIF(Jul!$A:$A,TB!$A389,Jul!$H:$H)</f>
        <v>0</v>
      </c>
      <c r="J389" s="45">
        <f>SUMIF(Aug!$A:$A,TB!$A389,Aug!$H:$H)</f>
        <v>0</v>
      </c>
      <c r="K389" s="45">
        <f>SUMIF(Sep!$A:$A,TB!$A389,Sep!$H:$H)</f>
        <v>0</v>
      </c>
      <c r="L389" s="45">
        <f>SUMIF(Oct!$A:$A,TB!$A389,Oct!$H:$H)</f>
        <v>0</v>
      </c>
      <c r="M389" s="45">
        <f>SUMIF(Nov!$A:$A,TB!$A389,Nov!$H:$H)</f>
        <v>0</v>
      </c>
      <c r="N389" s="179">
        <f>SUMIF(Dec!$A:$A,TB!$A389,Dec!$H:$H)</f>
        <v>0</v>
      </c>
      <c r="O389" s="191"/>
      <c r="P389" s="191"/>
      <c r="Q389" s="184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D389" s="45">
        <f t="shared" si="682"/>
        <v>0</v>
      </c>
      <c r="AE389" s="45">
        <f t="shared" si="683"/>
        <v>0</v>
      </c>
      <c r="AF389" s="45">
        <f t="shared" si="684"/>
        <v>0</v>
      </c>
      <c r="AG389" s="45">
        <f t="shared" si="685"/>
        <v>0</v>
      </c>
      <c r="AH389" s="45">
        <f t="shared" si="686"/>
        <v>0</v>
      </c>
      <c r="AI389" s="45">
        <f t="shared" si="687"/>
        <v>0</v>
      </c>
      <c r="AJ389" s="45">
        <f t="shared" si="688"/>
        <v>0</v>
      </c>
      <c r="AK389" s="45">
        <f t="shared" si="689"/>
        <v>0</v>
      </c>
      <c r="AL389" s="45">
        <f t="shared" si="690"/>
        <v>0</v>
      </c>
      <c r="AM389" s="45">
        <f t="shared" si="691"/>
        <v>0</v>
      </c>
      <c r="AN389" s="45">
        <f t="shared" si="692"/>
        <v>0</v>
      </c>
      <c r="AO389" s="45">
        <f t="shared" si="693"/>
        <v>0</v>
      </c>
    </row>
    <row r="390" spans="1:41" ht="16.2" customHeight="1">
      <c r="A390" s="13">
        <v>71021</v>
      </c>
      <c r="B390" s="14" t="s">
        <v>324</v>
      </c>
      <c r="C390" s="45">
        <f>SUMIF(Jan!$A:$A,TB!$A390,Jan!$H:$H)</f>
        <v>0</v>
      </c>
      <c r="D390" s="45">
        <f>SUMIF(Feb!$A:$A,TB!$A390,Feb!$H:$H)</f>
        <v>0</v>
      </c>
      <c r="E390" s="45">
        <f>SUMIF(Mar!$A:$A,TB!$A390,Mar!$H:$H)</f>
        <v>0</v>
      </c>
      <c r="F390" s="45">
        <f>SUMIF(Apr!$A:$A,TB!$A390,Apr!$H:$H)</f>
        <v>0</v>
      </c>
      <c r="G390" s="45">
        <f>SUMIF(May!$A:$A,TB!$A390,May!$H:$H)</f>
        <v>0</v>
      </c>
      <c r="H390" s="45">
        <f>SUMIF(Jun!$A:$A,TB!$A390,Jun!$H:$H)</f>
        <v>0</v>
      </c>
      <c r="I390" s="45">
        <f>SUMIF(Jul!$A:$A,TB!$A390,Jul!$H:$H)</f>
        <v>0</v>
      </c>
      <c r="J390" s="45">
        <f>SUMIF(Aug!$A:$A,TB!$A390,Aug!$H:$H)</f>
        <v>0</v>
      </c>
      <c r="K390" s="45">
        <f>SUMIF(Sep!$A:$A,TB!$A390,Sep!$H:$H)</f>
        <v>0</v>
      </c>
      <c r="L390" s="45">
        <f>SUMIF(Oct!$A:$A,TB!$A390,Oct!$H:$H)</f>
        <v>0</v>
      </c>
      <c r="M390" s="45">
        <f>SUMIF(Nov!$A:$A,TB!$A390,Nov!$H:$H)</f>
        <v>0</v>
      </c>
      <c r="N390" s="179">
        <f>SUMIF(Dec!$A:$A,TB!$A390,Dec!$H:$H)</f>
        <v>0</v>
      </c>
      <c r="O390" s="191"/>
      <c r="P390" s="191"/>
      <c r="Q390" s="184">
        <v>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45">
        <v>0</v>
      </c>
      <c r="AB390" s="45">
        <v>0</v>
      </c>
      <c r="AD390" s="45">
        <f t="shared" si="682"/>
        <v>0</v>
      </c>
      <c r="AE390" s="45">
        <f t="shared" si="683"/>
        <v>0</v>
      </c>
      <c r="AF390" s="45">
        <f t="shared" si="684"/>
        <v>0</v>
      </c>
      <c r="AG390" s="45">
        <f t="shared" si="685"/>
        <v>0</v>
      </c>
      <c r="AH390" s="45">
        <f t="shared" si="686"/>
        <v>0</v>
      </c>
      <c r="AI390" s="45">
        <f t="shared" si="687"/>
        <v>0</v>
      </c>
      <c r="AJ390" s="45">
        <f t="shared" si="688"/>
        <v>0</v>
      </c>
      <c r="AK390" s="45">
        <f t="shared" si="689"/>
        <v>0</v>
      </c>
      <c r="AL390" s="45">
        <f t="shared" si="690"/>
        <v>0</v>
      </c>
      <c r="AM390" s="45">
        <f t="shared" si="691"/>
        <v>0</v>
      </c>
      <c r="AN390" s="45">
        <f t="shared" si="692"/>
        <v>0</v>
      </c>
      <c r="AO390" s="45">
        <f t="shared" si="693"/>
        <v>0</v>
      </c>
    </row>
    <row r="391" spans="1:41" ht="16.2" customHeight="1">
      <c r="A391" s="13">
        <v>71022</v>
      </c>
      <c r="B391" s="14" t="s">
        <v>325</v>
      </c>
      <c r="C391" s="45">
        <f>SUMIF(Jan!$A:$A,TB!$A391,Jan!$H:$H)</f>
        <v>0</v>
      </c>
      <c r="D391" s="45">
        <f>SUMIF(Feb!$A:$A,TB!$A391,Feb!$H:$H)</f>
        <v>0</v>
      </c>
      <c r="E391" s="45">
        <f>SUMIF(Mar!$A:$A,TB!$A391,Mar!$H:$H)</f>
        <v>0</v>
      </c>
      <c r="F391" s="45">
        <f>SUMIF(Apr!$A:$A,TB!$A391,Apr!$H:$H)</f>
        <v>0</v>
      </c>
      <c r="G391" s="45">
        <f>SUMIF(May!$A:$A,TB!$A391,May!$H:$H)</f>
        <v>0</v>
      </c>
      <c r="H391" s="45">
        <f>SUMIF(Jun!$A:$A,TB!$A391,Jun!$H:$H)</f>
        <v>0</v>
      </c>
      <c r="I391" s="45">
        <f>SUMIF(Jul!$A:$A,TB!$A391,Jul!$H:$H)</f>
        <v>0</v>
      </c>
      <c r="J391" s="45">
        <f>SUMIF(Aug!$A:$A,TB!$A391,Aug!$H:$H)</f>
        <v>0</v>
      </c>
      <c r="K391" s="45">
        <f>SUMIF(Sep!$A:$A,TB!$A391,Sep!$H:$H)</f>
        <v>0</v>
      </c>
      <c r="L391" s="45">
        <f>SUMIF(Oct!$A:$A,TB!$A391,Oct!$H:$H)</f>
        <v>0</v>
      </c>
      <c r="M391" s="45">
        <f>SUMIF(Nov!$A:$A,TB!$A391,Nov!$H:$H)</f>
        <v>0</v>
      </c>
      <c r="N391" s="179">
        <f>SUMIF(Dec!$A:$A,TB!$A391,Dec!$H:$H)</f>
        <v>0</v>
      </c>
      <c r="O391" s="191"/>
      <c r="P391" s="191"/>
      <c r="Q391" s="184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D391" s="45">
        <f t="shared" si="682"/>
        <v>0</v>
      </c>
      <c r="AE391" s="45">
        <f t="shared" si="683"/>
        <v>0</v>
      </c>
      <c r="AF391" s="45">
        <f t="shared" si="684"/>
        <v>0</v>
      </c>
      <c r="AG391" s="45">
        <f t="shared" si="685"/>
        <v>0</v>
      </c>
      <c r="AH391" s="45">
        <f t="shared" si="686"/>
        <v>0</v>
      </c>
      <c r="AI391" s="45">
        <f t="shared" si="687"/>
        <v>0</v>
      </c>
      <c r="AJ391" s="45">
        <f t="shared" si="688"/>
        <v>0</v>
      </c>
      <c r="AK391" s="45">
        <f t="shared" si="689"/>
        <v>0</v>
      </c>
      <c r="AL391" s="45">
        <f t="shared" si="690"/>
        <v>0</v>
      </c>
      <c r="AM391" s="45">
        <f t="shared" si="691"/>
        <v>0</v>
      </c>
      <c r="AN391" s="45">
        <f t="shared" si="692"/>
        <v>0</v>
      </c>
      <c r="AO391" s="45">
        <f t="shared" si="693"/>
        <v>0</v>
      </c>
    </row>
    <row r="392" spans="1:41" ht="16.2" customHeight="1">
      <c r="A392" s="13">
        <v>71023</v>
      </c>
      <c r="B392" s="14" t="s">
        <v>326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>
        <f>SUMIF(Jun!$A:$A,TB!$A392,Jun!$H:$H)</f>
        <v>0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179">
        <f>SUMIF(Dec!$A:$A,TB!$A392,Dec!$H:$H)</f>
        <v>0</v>
      </c>
      <c r="O392" s="191"/>
      <c r="P392" s="191"/>
      <c r="Q392" s="184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682"/>
        <v>0</v>
      </c>
      <c r="AE392" s="45">
        <f t="shared" si="683"/>
        <v>0</v>
      </c>
      <c r="AF392" s="45">
        <f t="shared" si="684"/>
        <v>0</v>
      </c>
      <c r="AG392" s="45">
        <f t="shared" si="685"/>
        <v>0</v>
      </c>
      <c r="AH392" s="45">
        <f t="shared" si="686"/>
        <v>0</v>
      </c>
      <c r="AI392" s="45">
        <f t="shared" si="687"/>
        <v>0</v>
      </c>
      <c r="AJ392" s="45">
        <f t="shared" si="688"/>
        <v>0</v>
      </c>
      <c r="AK392" s="45">
        <f t="shared" si="689"/>
        <v>0</v>
      </c>
      <c r="AL392" s="45">
        <f t="shared" si="690"/>
        <v>0</v>
      </c>
      <c r="AM392" s="45">
        <f t="shared" si="691"/>
        <v>0</v>
      </c>
      <c r="AN392" s="45">
        <f t="shared" si="692"/>
        <v>0</v>
      </c>
      <c r="AO392" s="45">
        <f t="shared" si="693"/>
        <v>0</v>
      </c>
    </row>
    <row r="393" spans="1:41" ht="16.2" customHeight="1">
      <c r="A393" s="13">
        <v>71024</v>
      </c>
      <c r="B393" s="14" t="s">
        <v>327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>
        <f>SUMIF(Jun!$A:$A,TB!$A393,Jun!$H:$H)</f>
        <v>0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179">
        <f>SUMIF(Dec!$A:$A,TB!$A393,Dec!$H:$H)</f>
        <v>0</v>
      </c>
      <c r="O393" s="191"/>
      <c r="P393" s="191"/>
      <c r="Q393" s="184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682"/>
        <v>0</v>
      </c>
      <c r="AE393" s="45">
        <f t="shared" si="683"/>
        <v>0</v>
      </c>
      <c r="AF393" s="45">
        <f t="shared" si="684"/>
        <v>0</v>
      </c>
      <c r="AG393" s="45">
        <f t="shared" si="685"/>
        <v>0</v>
      </c>
      <c r="AH393" s="45">
        <f t="shared" si="686"/>
        <v>0</v>
      </c>
      <c r="AI393" s="45">
        <f t="shared" si="687"/>
        <v>0</v>
      </c>
      <c r="AJ393" s="45">
        <f t="shared" si="688"/>
        <v>0</v>
      </c>
      <c r="AK393" s="45">
        <f t="shared" si="689"/>
        <v>0</v>
      </c>
      <c r="AL393" s="45">
        <f t="shared" si="690"/>
        <v>0</v>
      </c>
      <c r="AM393" s="45">
        <f t="shared" si="691"/>
        <v>0</v>
      </c>
      <c r="AN393" s="45">
        <f t="shared" si="692"/>
        <v>0</v>
      </c>
      <c r="AO393" s="45">
        <f t="shared" si="693"/>
        <v>0</v>
      </c>
    </row>
    <row r="394" spans="1:41" ht="16.2" customHeight="1">
      <c r="A394" s="13">
        <v>71025</v>
      </c>
      <c r="B394" s="14" t="s">
        <v>328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>
        <f>SUMIF(Jun!$A:$A,TB!$A394,Jun!$H:$H)</f>
        <v>0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179">
        <f>SUMIF(Dec!$A:$A,TB!$A394,Dec!$H:$H)</f>
        <v>0</v>
      </c>
      <c r="O394" s="191"/>
      <c r="P394" s="191"/>
      <c r="Q394" s="184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682"/>
        <v>0</v>
      </c>
      <c r="AE394" s="45">
        <f t="shared" si="683"/>
        <v>0</v>
      </c>
      <c r="AF394" s="45">
        <f t="shared" si="684"/>
        <v>0</v>
      </c>
      <c r="AG394" s="45">
        <f t="shared" si="685"/>
        <v>0</v>
      </c>
      <c r="AH394" s="45">
        <f t="shared" si="686"/>
        <v>0</v>
      </c>
      <c r="AI394" s="45">
        <f t="shared" si="687"/>
        <v>0</v>
      </c>
      <c r="AJ394" s="45">
        <f t="shared" si="688"/>
        <v>0</v>
      </c>
      <c r="AK394" s="45">
        <f t="shared" si="689"/>
        <v>0</v>
      </c>
      <c r="AL394" s="45">
        <f t="shared" si="690"/>
        <v>0</v>
      </c>
      <c r="AM394" s="45">
        <f t="shared" si="691"/>
        <v>0</v>
      </c>
      <c r="AN394" s="45">
        <f t="shared" si="692"/>
        <v>0</v>
      </c>
      <c r="AO394" s="45">
        <f t="shared" si="693"/>
        <v>0</v>
      </c>
    </row>
    <row r="395" spans="1:41" ht="16.2" customHeight="1">
      <c r="A395" s="13">
        <v>71026</v>
      </c>
      <c r="B395" s="14" t="s">
        <v>329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>
        <f>SUMIF(Jun!$A:$A,TB!$A395,Jun!$H:$H)</f>
        <v>0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179">
        <f>SUMIF(Dec!$A:$A,TB!$A395,Dec!$H:$H)</f>
        <v>0</v>
      </c>
      <c r="O395" s="191"/>
      <c r="P395" s="191"/>
      <c r="Q395" s="184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682"/>
        <v>0</v>
      </c>
      <c r="AE395" s="45">
        <f t="shared" si="683"/>
        <v>0</v>
      </c>
      <c r="AF395" s="45">
        <f t="shared" si="684"/>
        <v>0</v>
      </c>
      <c r="AG395" s="45">
        <f t="shared" si="685"/>
        <v>0</v>
      </c>
      <c r="AH395" s="45">
        <f t="shared" si="686"/>
        <v>0</v>
      </c>
      <c r="AI395" s="45">
        <f t="shared" si="687"/>
        <v>0</v>
      </c>
      <c r="AJ395" s="45">
        <f t="shared" si="688"/>
        <v>0</v>
      </c>
      <c r="AK395" s="45">
        <f t="shared" si="689"/>
        <v>0</v>
      </c>
      <c r="AL395" s="45">
        <f t="shared" si="690"/>
        <v>0</v>
      </c>
      <c r="AM395" s="45">
        <f t="shared" si="691"/>
        <v>0</v>
      </c>
      <c r="AN395" s="45">
        <f t="shared" si="692"/>
        <v>0</v>
      </c>
      <c r="AO395" s="45">
        <f t="shared" si="693"/>
        <v>0</v>
      </c>
    </row>
    <row r="396" spans="1:41" ht="16.2" customHeight="1">
      <c r="A396" s="13">
        <v>71027</v>
      </c>
      <c r="B396" s="14" t="s">
        <v>330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>
        <f>SUMIF(Jun!$A:$A,TB!$A396,Jun!$H:$H)</f>
        <v>0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179">
        <f>SUMIF(Dec!$A:$A,TB!$A396,Dec!$H:$H)</f>
        <v>0</v>
      </c>
      <c r="O396" s="191"/>
      <c r="P396" s="191"/>
      <c r="Q396" s="184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682"/>
        <v>0</v>
      </c>
      <c r="AE396" s="45">
        <f t="shared" si="683"/>
        <v>0</v>
      </c>
      <c r="AF396" s="45">
        <f t="shared" si="684"/>
        <v>0</v>
      </c>
      <c r="AG396" s="45">
        <f t="shared" si="685"/>
        <v>0</v>
      </c>
      <c r="AH396" s="45">
        <f t="shared" si="686"/>
        <v>0</v>
      </c>
      <c r="AI396" s="45">
        <f t="shared" si="687"/>
        <v>0</v>
      </c>
      <c r="AJ396" s="45">
        <f t="shared" si="688"/>
        <v>0</v>
      </c>
      <c r="AK396" s="45">
        <f t="shared" si="689"/>
        <v>0</v>
      </c>
      <c r="AL396" s="45">
        <f t="shared" si="690"/>
        <v>0</v>
      </c>
      <c r="AM396" s="45">
        <f t="shared" si="691"/>
        <v>0</v>
      </c>
      <c r="AN396" s="45">
        <f t="shared" si="692"/>
        <v>0</v>
      </c>
      <c r="AO396" s="45">
        <f t="shared" si="693"/>
        <v>0</v>
      </c>
    </row>
    <row r="397" spans="1:41" ht="16.2" customHeight="1">
      <c r="A397" s="13">
        <v>71028</v>
      </c>
      <c r="B397" s="14" t="s">
        <v>331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>
        <f>SUMIF(Jun!$A:$A,TB!$A397,Jun!$H:$H)</f>
        <v>0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179">
        <f>SUMIF(Dec!$A:$A,TB!$A397,Dec!$H:$H)</f>
        <v>0</v>
      </c>
      <c r="O397" s="191"/>
      <c r="P397" s="191"/>
      <c r="Q397" s="184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682"/>
        <v>0</v>
      </c>
      <c r="AE397" s="45">
        <f t="shared" si="683"/>
        <v>0</v>
      </c>
      <c r="AF397" s="45">
        <f t="shared" si="684"/>
        <v>0</v>
      </c>
      <c r="AG397" s="45">
        <f t="shared" si="685"/>
        <v>0</v>
      </c>
      <c r="AH397" s="45">
        <f t="shared" si="686"/>
        <v>0</v>
      </c>
      <c r="AI397" s="45">
        <f t="shared" si="687"/>
        <v>0</v>
      </c>
      <c r="AJ397" s="45">
        <f t="shared" si="688"/>
        <v>0</v>
      </c>
      <c r="AK397" s="45">
        <f t="shared" si="689"/>
        <v>0</v>
      </c>
      <c r="AL397" s="45">
        <f t="shared" si="690"/>
        <v>0</v>
      </c>
      <c r="AM397" s="45">
        <f t="shared" si="691"/>
        <v>0</v>
      </c>
      <c r="AN397" s="45">
        <f t="shared" si="692"/>
        <v>0</v>
      </c>
      <c r="AO397" s="45">
        <f t="shared" si="693"/>
        <v>0</v>
      </c>
    </row>
    <row r="398" spans="1:41" ht="16.2" customHeight="1">
      <c r="A398" s="13">
        <v>71033</v>
      </c>
      <c r="B398" s="14" t="s">
        <v>561</v>
      </c>
      <c r="C398" s="45">
        <f>SUMIF(Jan!$A:$A,TB!$A398,Jan!$H:$H)</f>
        <v>-1913533</v>
      </c>
      <c r="D398" s="45">
        <f>SUMIF(Feb!$A:$A,TB!$A398,Feb!$H:$H)</f>
        <v>-3199624.5</v>
      </c>
      <c r="E398" s="45">
        <f>SUMIF(Mar!$A:$A,TB!$A398,Mar!$H:$H)</f>
        <v>-4311493.83</v>
      </c>
      <c r="F398" s="45">
        <f>SUMIF(Apr!$A:$A,TB!$A398,Apr!$H:$H)</f>
        <v>-5517755.3300000001</v>
      </c>
      <c r="G398" s="45">
        <f>SUMIF(May!$A:$A,TB!$A398,May!$H:$H)</f>
        <v>-6210910.3300000001</v>
      </c>
      <c r="H398" s="45">
        <f>SUMIF(Jun!$A:$A,TB!$A398,Jun!$H:$H)</f>
        <v>-7181073.8799999999</v>
      </c>
      <c r="I398" s="45">
        <f>SUMIF(Jul!$A:$A,TB!$A398,Jul!$H:$H)</f>
        <v>-7181073.8799999999</v>
      </c>
      <c r="J398" s="45">
        <f>SUMIF(Aug!$A:$A,TB!$A398,Aug!$H:$H)</f>
        <v>-7181073.8799999999</v>
      </c>
      <c r="K398" s="45">
        <f>SUMIF(Sep!$A:$A,TB!$A398,Sep!$H:$H)</f>
        <v>-7181073.8799999999</v>
      </c>
      <c r="L398" s="45">
        <f>SUMIF(Oct!$A:$A,TB!$A398,Oct!$H:$H)</f>
        <v>-7181073.8799999999</v>
      </c>
      <c r="M398" s="45">
        <f>SUMIF(Nov!$A:$A,TB!$A398,Nov!$H:$H)</f>
        <v>-7181073.8799999999</v>
      </c>
      <c r="N398" s="179">
        <f>SUMIF(Dec!$A:$A,TB!$A398,Dec!$H:$H)</f>
        <v>-7181073.8799999999</v>
      </c>
      <c r="O398" s="191"/>
      <c r="P398" s="191"/>
      <c r="Q398" s="184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-2056981.4</v>
      </c>
      <c r="AB398" s="45">
        <v>-4526844.9000000004</v>
      </c>
      <c r="AD398" s="45">
        <f t="shared" si="682"/>
        <v>-8426816.6300000008</v>
      </c>
      <c r="AE398" s="45">
        <f t="shared" si="683"/>
        <v>-13990358.130000001</v>
      </c>
      <c r="AF398" s="45">
        <f t="shared" si="684"/>
        <v>-18821395.170000002</v>
      </c>
      <c r="AG398" s="45">
        <f t="shared" si="685"/>
        <v>-24063482.77</v>
      </c>
      <c r="AH398" s="45">
        <f t="shared" si="686"/>
        <v>-26913116.640000001</v>
      </c>
      <c r="AI398" s="45">
        <f t="shared" si="687"/>
        <v>-30906623.870000001</v>
      </c>
      <c r="AJ398" s="45">
        <f t="shared" si="688"/>
        <v>-30906623.870000001</v>
      </c>
      <c r="AK398" s="45">
        <f t="shared" si="689"/>
        <v>-30906623.870000001</v>
      </c>
      <c r="AL398" s="45">
        <f t="shared" si="690"/>
        <v>-30906623.870000001</v>
      </c>
      <c r="AM398" s="45">
        <f t="shared" si="691"/>
        <v>-30906623.870000001</v>
      </c>
      <c r="AN398" s="45">
        <f t="shared" si="692"/>
        <v>-30906623.870000001</v>
      </c>
      <c r="AO398" s="45">
        <f t="shared" si="693"/>
        <v>-30906623.870000001</v>
      </c>
    </row>
    <row r="399" spans="1:41" ht="16.2" customHeight="1">
      <c r="A399" s="13">
        <v>71998</v>
      </c>
      <c r="B399" s="14" t="s">
        <v>332</v>
      </c>
      <c r="C399" s="45">
        <f>SUMIF(Jan!$A:$A,TB!$A399,Jan!$H:$H)</f>
        <v>-4612589.45</v>
      </c>
      <c r="D399" s="45">
        <f>SUMIF(Feb!$A:$A,TB!$A399,Feb!$H:$H)</f>
        <v>-9054218.4000000004</v>
      </c>
      <c r="E399" s="45">
        <f>SUMIF(Mar!$A:$A,TB!$A399,Mar!$H:$H)</f>
        <v>-12087134.85</v>
      </c>
      <c r="F399" s="45">
        <f>SUMIF(Apr!$A:$A,TB!$A399,Apr!$H:$H)</f>
        <v>-16094800.57</v>
      </c>
      <c r="G399" s="45">
        <f>SUMIF(May!$A:$A,TB!$A399,May!$H:$H)</f>
        <v>-20185999.690000001</v>
      </c>
      <c r="H399" s="45">
        <f>SUMIF(Jun!$A:$A,TB!$A399,Jun!$H:$H)</f>
        <v>-24314439.420000002</v>
      </c>
      <c r="I399" s="45">
        <f>SUMIF(Jul!$A:$A,TB!$A399,Jul!$H:$H)</f>
        <v>-24314439.420000002</v>
      </c>
      <c r="J399" s="45">
        <f>SUMIF(Aug!$A:$A,TB!$A399,Aug!$H:$H)</f>
        <v>-24314439.420000002</v>
      </c>
      <c r="K399" s="45">
        <f>SUMIF(Sep!$A:$A,TB!$A399,Sep!$H:$H)</f>
        <v>-24314439.420000002</v>
      </c>
      <c r="L399" s="45">
        <f>SUMIF(Oct!$A:$A,TB!$A399,Oct!$H:$H)</f>
        <v>-24314439.420000002</v>
      </c>
      <c r="M399" s="45">
        <f>SUMIF(Nov!$A:$A,TB!$A399,Nov!$H:$H)</f>
        <v>-24314439.420000002</v>
      </c>
      <c r="N399" s="179">
        <f>SUMIF(Dec!$A:$A,TB!$A399,Dec!$H:$H)</f>
        <v>-24314439.420000002</v>
      </c>
      <c r="O399" s="191"/>
      <c r="P399" s="191"/>
      <c r="Q399" s="184">
        <v>0</v>
      </c>
      <c r="R399" s="45">
        <v>-5003718</v>
      </c>
      <c r="S399" s="45">
        <v>-7705776.5</v>
      </c>
      <c r="T399" s="45">
        <v>-12169089.52</v>
      </c>
      <c r="U399" s="45">
        <v>-15310439.359999999</v>
      </c>
      <c r="V399" s="45">
        <v>-18345486.699999999</v>
      </c>
      <c r="W399" s="45">
        <v>-21264029.199999999</v>
      </c>
      <c r="X399" s="45">
        <v>-24334288.699999999</v>
      </c>
      <c r="Y399" s="45">
        <v>-28141779.539999999</v>
      </c>
      <c r="Z399" s="45">
        <v>-31823208.719999999</v>
      </c>
      <c r="AA399" s="45">
        <v>-41099183.060000002</v>
      </c>
      <c r="AB399" s="45">
        <v>-44577243.740000002</v>
      </c>
      <c r="AD399" s="45">
        <f t="shared" si="682"/>
        <v>-20312921.420000002</v>
      </c>
      <c r="AE399" s="45">
        <f t="shared" si="683"/>
        <v>-39589569.950000003</v>
      </c>
      <c r="AF399" s="45">
        <f t="shared" si="684"/>
        <v>-52765178.469999999</v>
      </c>
      <c r="AG399" s="45">
        <f t="shared" si="685"/>
        <v>-70191034.769999996</v>
      </c>
      <c r="AH399" s="45">
        <f t="shared" si="686"/>
        <v>-87469973.859999999</v>
      </c>
      <c r="AI399" s="45">
        <f t="shared" si="687"/>
        <v>-104646915.81999999</v>
      </c>
      <c r="AJ399" s="45">
        <f t="shared" si="688"/>
        <v>-104646915.81999999</v>
      </c>
      <c r="AK399" s="45">
        <f t="shared" si="689"/>
        <v>-104646915.81999999</v>
      </c>
      <c r="AL399" s="45">
        <f t="shared" si="690"/>
        <v>-104646915.81999999</v>
      </c>
      <c r="AM399" s="45">
        <f t="shared" si="691"/>
        <v>-104646915.81999999</v>
      </c>
      <c r="AN399" s="45">
        <f t="shared" si="692"/>
        <v>-104646915.81999999</v>
      </c>
      <c r="AO399" s="45">
        <f t="shared" si="693"/>
        <v>-104646915.81999999</v>
      </c>
    </row>
    <row r="400" spans="1:41" ht="16.2" customHeight="1">
      <c r="A400" s="13">
        <v>72100</v>
      </c>
      <c r="B400" s="14" t="s">
        <v>333</v>
      </c>
      <c r="C400" s="45">
        <f>SUMIF(Jan!$A:$A,TB!$A400,Jan!$H:$H)</f>
        <v>0</v>
      </c>
      <c r="D400" s="45">
        <f>SUMIF(Feb!$A:$A,TB!$A400,Feb!$H:$H)</f>
        <v>0</v>
      </c>
      <c r="E400" s="45">
        <f>SUMIF(Mar!$A:$A,TB!$A400,Mar!$H:$H)</f>
        <v>0</v>
      </c>
      <c r="F400" s="45">
        <f>SUMIF(Apr!$A:$A,TB!$A400,Apr!$H:$H)</f>
        <v>0</v>
      </c>
      <c r="G400" s="45">
        <f>SUMIF(May!$A:$A,TB!$A400,May!$H:$H)</f>
        <v>0</v>
      </c>
      <c r="H400" s="45">
        <f>SUMIF(Jun!$A:$A,TB!$A400,Jun!$H:$H)</f>
        <v>0</v>
      </c>
      <c r="I400" s="45">
        <f>SUMIF(Jul!$A:$A,TB!$A400,Jul!$H:$H)</f>
        <v>0</v>
      </c>
      <c r="J400" s="45">
        <f>SUMIF(Aug!$A:$A,TB!$A400,Aug!$H:$H)</f>
        <v>0</v>
      </c>
      <c r="K400" s="45">
        <f>SUMIF(Sep!$A:$A,TB!$A400,Sep!$H:$H)</f>
        <v>0</v>
      </c>
      <c r="L400" s="45">
        <f>SUMIF(Oct!$A:$A,TB!$A400,Oct!$H:$H)</f>
        <v>0</v>
      </c>
      <c r="M400" s="45">
        <f>SUMIF(Nov!$A:$A,TB!$A400,Nov!$H:$H)</f>
        <v>0</v>
      </c>
      <c r="N400" s="179">
        <f>SUMIF(Dec!$A:$A,TB!$A400,Dec!$H:$H)</f>
        <v>0</v>
      </c>
      <c r="O400" s="191"/>
      <c r="P400" s="191"/>
      <c r="Q400" s="184">
        <v>0</v>
      </c>
      <c r="R400" s="45">
        <v>0</v>
      </c>
      <c r="S400" s="45">
        <v>0</v>
      </c>
      <c r="T400" s="45">
        <v>0</v>
      </c>
      <c r="U400" s="45">
        <v>0</v>
      </c>
      <c r="V400" s="45">
        <v>0</v>
      </c>
      <c r="W400" s="45">
        <v>0</v>
      </c>
      <c r="X400" s="45">
        <v>0</v>
      </c>
      <c r="Y400" s="45">
        <v>0</v>
      </c>
      <c r="Z400" s="45">
        <v>0</v>
      </c>
      <c r="AA400" s="45">
        <v>0</v>
      </c>
      <c r="AB400" s="45">
        <v>0</v>
      </c>
      <c r="AD400" s="45">
        <f t="shared" si="682"/>
        <v>0</v>
      </c>
      <c r="AE400" s="45">
        <f t="shared" si="683"/>
        <v>0</v>
      </c>
      <c r="AF400" s="45">
        <f t="shared" si="684"/>
        <v>0</v>
      </c>
      <c r="AG400" s="45">
        <f t="shared" si="685"/>
        <v>0</v>
      </c>
      <c r="AH400" s="45">
        <f t="shared" si="686"/>
        <v>0</v>
      </c>
      <c r="AI400" s="45">
        <f t="shared" si="687"/>
        <v>0</v>
      </c>
      <c r="AJ400" s="45">
        <f t="shared" si="688"/>
        <v>0</v>
      </c>
      <c r="AK400" s="45">
        <f t="shared" si="689"/>
        <v>0</v>
      </c>
      <c r="AL400" s="45">
        <f t="shared" si="690"/>
        <v>0</v>
      </c>
      <c r="AM400" s="45">
        <f t="shared" si="691"/>
        <v>0</v>
      </c>
      <c r="AN400" s="45">
        <f t="shared" si="692"/>
        <v>0</v>
      </c>
      <c r="AO400" s="45">
        <f t="shared" si="693"/>
        <v>0</v>
      </c>
    </row>
    <row r="401" spans="1:41" ht="16.2" customHeight="1">
      <c r="A401" s="13">
        <v>72101</v>
      </c>
      <c r="B401" s="14" t="s">
        <v>334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>
        <f>SUMIF(Jun!$A:$A,TB!$A401,Jun!$H:$H)</f>
        <v>0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179">
        <f>SUMIF(Dec!$A:$A,TB!$A401,Dec!$H:$H)</f>
        <v>0</v>
      </c>
      <c r="O401" s="191"/>
      <c r="P401" s="191"/>
      <c r="Q401" s="184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682"/>
        <v>0</v>
      </c>
      <c r="AE401" s="45">
        <f t="shared" si="683"/>
        <v>0</v>
      </c>
      <c r="AF401" s="45">
        <f t="shared" si="684"/>
        <v>0</v>
      </c>
      <c r="AG401" s="45">
        <f t="shared" si="685"/>
        <v>0</v>
      </c>
      <c r="AH401" s="45">
        <f t="shared" si="686"/>
        <v>0</v>
      </c>
      <c r="AI401" s="45">
        <f t="shared" si="687"/>
        <v>0</v>
      </c>
      <c r="AJ401" s="45">
        <f t="shared" si="688"/>
        <v>0</v>
      </c>
      <c r="AK401" s="45">
        <f t="shared" si="689"/>
        <v>0</v>
      </c>
      <c r="AL401" s="45">
        <f t="shared" si="690"/>
        <v>0</v>
      </c>
      <c r="AM401" s="45">
        <f t="shared" si="691"/>
        <v>0</v>
      </c>
      <c r="AN401" s="45">
        <f t="shared" si="692"/>
        <v>0</v>
      </c>
      <c r="AO401" s="45">
        <f t="shared" si="693"/>
        <v>0</v>
      </c>
    </row>
    <row r="402" spans="1:41" ht="16.2" customHeight="1">
      <c r="A402" s="13">
        <v>72102</v>
      </c>
      <c r="B402" s="14" t="s">
        <v>335</v>
      </c>
      <c r="C402" s="45">
        <f>SUMIF(Jan!$A:$A,TB!$A402,Jan!$H:$H)</f>
        <v>0</v>
      </c>
      <c r="D402" s="45">
        <f>SUMIF(Feb!$A:$A,TB!$A402,Feb!$H:$H)</f>
        <v>0</v>
      </c>
      <c r="E402" s="45">
        <f>SUMIF(Mar!$A:$A,TB!$A402,Mar!$H:$H)</f>
        <v>0</v>
      </c>
      <c r="F402" s="45">
        <f>SUMIF(Apr!$A:$A,TB!$A402,Apr!$H:$H)</f>
        <v>0</v>
      </c>
      <c r="G402" s="45">
        <f>SUMIF(May!$A:$A,TB!$A402,May!$H:$H)</f>
        <v>0</v>
      </c>
      <c r="H402" s="45">
        <f>SUMIF(Jun!$A:$A,TB!$A402,Jun!$H:$H)</f>
        <v>0</v>
      </c>
      <c r="I402" s="45">
        <f>SUMIF(Jul!$A:$A,TB!$A402,Jul!$H:$H)</f>
        <v>0</v>
      </c>
      <c r="J402" s="45">
        <f>SUMIF(Aug!$A:$A,TB!$A402,Aug!$H:$H)</f>
        <v>0</v>
      </c>
      <c r="K402" s="45">
        <f>SUMIF(Sep!$A:$A,TB!$A402,Sep!$H:$H)</f>
        <v>0</v>
      </c>
      <c r="L402" s="45">
        <f>SUMIF(Oct!$A:$A,TB!$A402,Oct!$H:$H)</f>
        <v>0</v>
      </c>
      <c r="M402" s="45">
        <f>SUMIF(Nov!$A:$A,TB!$A402,Nov!$H:$H)</f>
        <v>0</v>
      </c>
      <c r="N402" s="179">
        <f>SUMIF(Dec!$A:$A,TB!$A402,Dec!$H:$H)</f>
        <v>0</v>
      </c>
      <c r="O402" s="191"/>
      <c r="P402" s="191"/>
      <c r="Q402" s="184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D402" s="45">
        <f t="shared" si="682"/>
        <v>0</v>
      </c>
      <c r="AE402" s="45">
        <f t="shared" si="683"/>
        <v>0</v>
      </c>
      <c r="AF402" s="45">
        <f t="shared" si="684"/>
        <v>0</v>
      </c>
      <c r="AG402" s="45">
        <f t="shared" si="685"/>
        <v>0</v>
      </c>
      <c r="AH402" s="45">
        <f t="shared" si="686"/>
        <v>0</v>
      </c>
      <c r="AI402" s="45">
        <f t="shared" si="687"/>
        <v>0</v>
      </c>
      <c r="AJ402" s="45">
        <f t="shared" si="688"/>
        <v>0</v>
      </c>
      <c r="AK402" s="45">
        <f t="shared" si="689"/>
        <v>0</v>
      </c>
      <c r="AL402" s="45">
        <f t="shared" si="690"/>
        <v>0</v>
      </c>
      <c r="AM402" s="45">
        <f t="shared" si="691"/>
        <v>0</v>
      </c>
      <c r="AN402" s="45">
        <f t="shared" si="692"/>
        <v>0</v>
      </c>
      <c r="AO402" s="45">
        <f t="shared" si="693"/>
        <v>0</v>
      </c>
    </row>
    <row r="403" spans="1:41" ht="16.2" customHeight="1">
      <c r="A403" s="13">
        <v>72103</v>
      </c>
      <c r="B403" s="14" t="s">
        <v>336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>
        <f>SUMIF(Jun!$A:$A,TB!$A403,Jun!$H:$H)</f>
        <v>0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179">
        <f>SUMIF(Dec!$A:$A,TB!$A403,Dec!$H:$H)</f>
        <v>0</v>
      </c>
      <c r="O403" s="191"/>
      <c r="P403" s="191"/>
      <c r="Q403" s="184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682"/>
        <v>0</v>
      </c>
      <c r="AE403" s="45">
        <f t="shared" si="683"/>
        <v>0</v>
      </c>
      <c r="AF403" s="45">
        <f t="shared" si="684"/>
        <v>0</v>
      </c>
      <c r="AG403" s="45">
        <f t="shared" si="685"/>
        <v>0</v>
      </c>
      <c r="AH403" s="45">
        <f t="shared" si="686"/>
        <v>0</v>
      </c>
      <c r="AI403" s="45">
        <f t="shared" si="687"/>
        <v>0</v>
      </c>
      <c r="AJ403" s="45">
        <f t="shared" si="688"/>
        <v>0</v>
      </c>
      <c r="AK403" s="45">
        <f t="shared" si="689"/>
        <v>0</v>
      </c>
      <c r="AL403" s="45">
        <f t="shared" si="690"/>
        <v>0</v>
      </c>
      <c r="AM403" s="45">
        <f t="shared" si="691"/>
        <v>0</v>
      </c>
      <c r="AN403" s="45">
        <f t="shared" si="692"/>
        <v>0</v>
      </c>
      <c r="AO403" s="45">
        <f t="shared" si="693"/>
        <v>0</v>
      </c>
    </row>
    <row r="404" spans="1:41" ht="16.2" customHeight="1">
      <c r="A404" s="13">
        <v>72200</v>
      </c>
      <c r="B404" s="14" t="s">
        <v>337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>
        <f>SUMIF(Jun!$A:$A,TB!$A404,Jun!$H:$H)</f>
        <v>0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179">
        <f>SUMIF(Dec!$A:$A,TB!$A404,Dec!$H:$H)</f>
        <v>0</v>
      </c>
      <c r="O404" s="191"/>
      <c r="P404" s="191"/>
      <c r="Q404" s="184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682"/>
        <v>0</v>
      </c>
      <c r="AE404" s="45">
        <f t="shared" si="683"/>
        <v>0</v>
      </c>
      <c r="AF404" s="45">
        <f t="shared" si="684"/>
        <v>0</v>
      </c>
      <c r="AG404" s="45">
        <f t="shared" si="685"/>
        <v>0</v>
      </c>
      <c r="AH404" s="45">
        <f t="shared" si="686"/>
        <v>0</v>
      </c>
      <c r="AI404" s="45">
        <f t="shared" si="687"/>
        <v>0</v>
      </c>
      <c r="AJ404" s="45">
        <f t="shared" si="688"/>
        <v>0</v>
      </c>
      <c r="AK404" s="45">
        <f t="shared" si="689"/>
        <v>0</v>
      </c>
      <c r="AL404" s="45">
        <f t="shared" si="690"/>
        <v>0</v>
      </c>
      <c r="AM404" s="45">
        <f t="shared" si="691"/>
        <v>0</v>
      </c>
      <c r="AN404" s="45">
        <f t="shared" si="692"/>
        <v>0</v>
      </c>
      <c r="AO404" s="45">
        <f t="shared" si="693"/>
        <v>0</v>
      </c>
    </row>
    <row r="405" spans="1:41" ht="16.2" customHeight="1">
      <c r="A405" s="13">
        <v>73006</v>
      </c>
      <c r="B405" s="14" t="s">
        <v>338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>
        <f>SUMIF(Jun!$A:$A,TB!$A405,Jun!$H:$H)</f>
        <v>0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179">
        <f>SUMIF(Dec!$A:$A,TB!$A405,Dec!$H:$H)</f>
        <v>0</v>
      </c>
      <c r="O405" s="191"/>
      <c r="P405" s="191"/>
      <c r="Q405" s="184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682"/>
        <v>0</v>
      </c>
      <c r="AE405" s="45">
        <f t="shared" si="683"/>
        <v>0</v>
      </c>
      <c r="AF405" s="45">
        <f t="shared" si="684"/>
        <v>0</v>
      </c>
      <c r="AG405" s="45">
        <f t="shared" si="685"/>
        <v>0</v>
      </c>
      <c r="AH405" s="45">
        <f t="shared" si="686"/>
        <v>0</v>
      </c>
      <c r="AI405" s="45">
        <f t="shared" si="687"/>
        <v>0</v>
      </c>
      <c r="AJ405" s="45">
        <f t="shared" si="688"/>
        <v>0</v>
      </c>
      <c r="AK405" s="45">
        <f t="shared" si="689"/>
        <v>0</v>
      </c>
      <c r="AL405" s="45">
        <f t="shared" si="690"/>
        <v>0</v>
      </c>
      <c r="AM405" s="45">
        <f t="shared" si="691"/>
        <v>0</v>
      </c>
      <c r="AN405" s="45">
        <f t="shared" si="692"/>
        <v>0</v>
      </c>
      <c r="AO405" s="45">
        <f t="shared" si="693"/>
        <v>0</v>
      </c>
    </row>
    <row r="406" spans="1:41" ht="16.2" customHeight="1">
      <c r="A406" s="13">
        <v>74100</v>
      </c>
      <c r="B406" s="14" t="s">
        <v>339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>
        <f>SUMIF(Jun!$A:$A,TB!$A406,Jun!$H:$H)</f>
        <v>0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179">
        <f>SUMIF(Dec!$A:$A,TB!$A406,Dec!$H:$H)</f>
        <v>0</v>
      </c>
      <c r="O406" s="191"/>
      <c r="P406" s="191"/>
      <c r="Q406" s="184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682"/>
        <v>0</v>
      </c>
      <c r="AE406" s="45">
        <f t="shared" si="683"/>
        <v>0</v>
      </c>
      <c r="AF406" s="45">
        <f t="shared" si="684"/>
        <v>0</v>
      </c>
      <c r="AG406" s="45">
        <f t="shared" si="685"/>
        <v>0</v>
      </c>
      <c r="AH406" s="45">
        <f t="shared" si="686"/>
        <v>0</v>
      </c>
      <c r="AI406" s="45">
        <f t="shared" si="687"/>
        <v>0</v>
      </c>
      <c r="AJ406" s="45">
        <f t="shared" si="688"/>
        <v>0</v>
      </c>
      <c r="AK406" s="45">
        <f t="shared" si="689"/>
        <v>0</v>
      </c>
      <c r="AL406" s="45">
        <f t="shared" si="690"/>
        <v>0</v>
      </c>
      <c r="AM406" s="45">
        <f t="shared" si="691"/>
        <v>0</v>
      </c>
      <c r="AN406" s="45">
        <f t="shared" si="692"/>
        <v>0</v>
      </c>
      <c r="AO406" s="45">
        <f t="shared" si="693"/>
        <v>0</v>
      </c>
    </row>
    <row r="407" spans="1:41" ht="16.2" customHeight="1">
      <c r="A407" s="13">
        <v>74101</v>
      </c>
      <c r="B407" s="14" t="s">
        <v>340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>
        <f>SUMIF(Jun!$A:$A,TB!$A407,Jun!$H:$H)</f>
        <v>0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179">
        <f>SUMIF(Dec!$A:$A,TB!$A407,Dec!$H:$H)</f>
        <v>0</v>
      </c>
      <c r="O407" s="191"/>
      <c r="P407" s="191"/>
      <c r="Q407" s="184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682"/>
        <v>0</v>
      </c>
      <c r="AE407" s="45">
        <f t="shared" si="683"/>
        <v>0</v>
      </c>
      <c r="AF407" s="45">
        <f t="shared" si="684"/>
        <v>0</v>
      </c>
      <c r="AG407" s="45">
        <f t="shared" si="685"/>
        <v>0</v>
      </c>
      <c r="AH407" s="45">
        <f t="shared" si="686"/>
        <v>0</v>
      </c>
      <c r="AI407" s="45">
        <f t="shared" si="687"/>
        <v>0</v>
      </c>
      <c r="AJ407" s="45">
        <f t="shared" si="688"/>
        <v>0</v>
      </c>
      <c r="AK407" s="45">
        <f t="shared" si="689"/>
        <v>0</v>
      </c>
      <c r="AL407" s="45">
        <f t="shared" si="690"/>
        <v>0</v>
      </c>
      <c r="AM407" s="45">
        <f t="shared" si="691"/>
        <v>0</v>
      </c>
      <c r="AN407" s="45">
        <f t="shared" si="692"/>
        <v>0</v>
      </c>
      <c r="AO407" s="45">
        <f t="shared" si="693"/>
        <v>0</v>
      </c>
    </row>
    <row r="408" spans="1:41" ht="16.2" customHeight="1">
      <c r="A408" s="13">
        <v>74102</v>
      </c>
      <c r="B408" s="14" t="s">
        <v>341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0</v>
      </c>
      <c r="F408" s="45">
        <f>SUMIF(Apr!$A:$A,TB!$A408,Apr!$H:$H)</f>
        <v>0</v>
      </c>
      <c r="G408" s="45">
        <f>SUMIF(May!$A:$A,TB!$A408,May!$H:$H)</f>
        <v>0</v>
      </c>
      <c r="H408" s="45">
        <f>SUMIF(Jun!$A:$A,TB!$A408,Jun!$H:$H)</f>
        <v>0</v>
      </c>
      <c r="I408" s="45">
        <f>SUMIF(Jul!$A:$A,TB!$A408,Jul!$H:$H)</f>
        <v>0</v>
      </c>
      <c r="J408" s="45">
        <f>SUMIF(Aug!$A:$A,TB!$A408,Aug!$H:$H)</f>
        <v>0</v>
      </c>
      <c r="K408" s="45">
        <f>SUMIF(Sep!$A:$A,TB!$A408,Sep!$H:$H)</f>
        <v>0</v>
      </c>
      <c r="L408" s="45">
        <f>SUMIF(Oct!$A:$A,TB!$A408,Oct!$H:$H)</f>
        <v>0</v>
      </c>
      <c r="M408" s="45">
        <f>SUMIF(Nov!$A:$A,TB!$A408,Nov!$H:$H)</f>
        <v>0</v>
      </c>
      <c r="N408" s="179">
        <f>SUMIF(Dec!$A:$A,TB!$A408,Dec!$H:$H)</f>
        <v>0</v>
      </c>
      <c r="O408" s="191"/>
      <c r="P408" s="191"/>
      <c r="Q408" s="184">
        <v>0</v>
      </c>
      <c r="R408" s="45">
        <v>0</v>
      </c>
      <c r="S408" s="45">
        <v>0</v>
      </c>
      <c r="T408" s="45">
        <v>0</v>
      </c>
      <c r="U408" s="45">
        <v>0</v>
      </c>
      <c r="V408" s="45">
        <v>0</v>
      </c>
      <c r="W408" s="45">
        <v>0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D408" s="45">
        <f t="shared" si="682"/>
        <v>0</v>
      </c>
      <c r="AE408" s="45">
        <f t="shared" si="683"/>
        <v>0</v>
      </c>
      <c r="AF408" s="45">
        <f t="shared" si="684"/>
        <v>0</v>
      </c>
      <c r="AG408" s="45">
        <f t="shared" si="685"/>
        <v>0</v>
      </c>
      <c r="AH408" s="45">
        <f t="shared" si="686"/>
        <v>0</v>
      </c>
      <c r="AI408" s="45">
        <f t="shared" si="687"/>
        <v>0</v>
      </c>
      <c r="AJ408" s="45">
        <f t="shared" si="688"/>
        <v>0</v>
      </c>
      <c r="AK408" s="45">
        <f t="shared" si="689"/>
        <v>0</v>
      </c>
      <c r="AL408" s="45">
        <f t="shared" si="690"/>
        <v>0</v>
      </c>
      <c r="AM408" s="45">
        <f t="shared" si="691"/>
        <v>0</v>
      </c>
      <c r="AN408" s="45">
        <f t="shared" si="692"/>
        <v>0</v>
      </c>
      <c r="AO408" s="45">
        <f t="shared" si="693"/>
        <v>0</v>
      </c>
    </row>
    <row r="409" spans="1:41" ht="16.2" customHeight="1">
      <c r="A409" s="13">
        <v>74200</v>
      </c>
      <c r="B409" s="14" t="s">
        <v>342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>
        <f>SUMIF(Jun!$A:$A,TB!$A409,Jun!$H:$H)</f>
        <v>0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179">
        <f>SUMIF(Dec!$A:$A,TB!$A409,Dec!$H:$H)</f>
        <v>0</v>
      </c>
      <c r="O409" s="191"/>
      <c r="P409" s="191"/>
      <c r="Q409" s="184">
        <v>0</v>
      </c>
      <c r="R409" s="45">
        <v>0</v>
      </c>
      <c r="S409" s="45">
        <v>0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D409" s="45">
        <f t="shared" si="682"/>
        <v>0</v>
      </c>
      <c r="AE409" s="45">
        <f t="shared" si="683"/>
        <v>0</v>
      </c>
      <c r="AF409" s="45">
        <f t="shared" si="684"/>
        <v>0</v>
      </c>
      <c r="AG409" s="45">
        <f t="shared" si="685"/>
        <v>0</v>
      </c>
      <c r="AH409" s="45">
        <f t="shared" si="686"/>
        <v>0</v>
      </c>
      <c r="AI409" s="45">
        <f t="shared" si="687"/>
        <v>0</v>
      </c>
      <c r="AJ409" s="45">
        <f t="shared" si="688"/>
        <v>0</v>
      </c>
      <c r="AK409" s="45">
        <f t="shared" si="689"/>
        <v>0</v>
      </c>
      <c r="AL409" s="45">
        <f t="shared" si="690"/>
        <v>0</v>
      </c>
      <c r="AM409" s="45">
        <f t="shared" si="691"/>
        <v>0</v>
      </c>
      <c r="AN409" s="45">
        <f t="shared" si="692"/>
        <v>0</v>
      </c>
      <c r="AO409" s="45">
        <f t="shared" si="693"/>
        <v>0</v>
      </c>
    </row>
    <row r="410" spans="1:41" ht="16.2" customHeight="1">
      <c r="A410" s="13">
        <v>74201</v>
      </c>
      <c r="B410" s="14" t="s">
        <v>343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>
        <f>SUMIF(Jun!$A:$A,TB!$A410,Jun!$H:$H)</f>
        <v>0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179">
        <f>SUMIF(Dec!$A:$A,TB!$A410,Dec!$H:$H)</f>
        <v>0</v>
      </c>
      <c r="O410" s="191"/>
      <c r="P410" s="191"/>
      <c r="Q410" s="184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682"/>
        <v>0</v>
      </c>
      <c r="AE410" s="45">
        <f t="shared" si="683"/>
        <v>0</v>
      </c>
      <c r="AF410" s="45">
        <f t="shared" si="684"/>
        <v>0</v>
      </c>
      <c r="AG410" s="45">
        <f t="shared" si="685"/>
        <v>0</v>
      </c>
      <c r="AH410" s="45">
        <f t="shared" si="686"/>
        <v>0</v>
      </c>
      <c r="AI410" s="45">
        <f t="shared" si="687"/>
        <v>0</v>
      </c>
      <c r="AJ410" s="45">
        <f t="shared" si="688"/>
        <v>0</v>
      </c>
      <c r="AK410" s="45">
        <f t="shared" si="689"/>
        <v>0</v>
      </c>
      <c r="AL410" s="45">
        <f t="shared" si="690"/>
        <v>0</v>
      </c>
      <c r="AM410" s="45">
        <f t="shared" si="691"/>
        <v>0</v>
      </c>
      <c r="AN410" s="45">
        <f t="shared" si="692"/>
        <v>0</v>
      </c>
      <c r="AO410" s="45">
        <f t="shared" si="693"/>
        <v>0</v>
      </c>
    </row>
    <row r="411" spans="1:41" ht="16.2" customHeight="1">
      <c r="A411" s="13">
        <v>74202</v>
      </c>
      <c r="B411" s="14" t="s">
        <v>344</v>
      </c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>
        <f>SUMIF(Jun!$A:$A,TB!$A411,Jun!$H:$H)</f>
        <v>0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179">
        <f>SUMIF(Dec!$A:$A,TB!$A411,Dec!$H:$H)</f>
        <v>0</v>
      </c>
      <c r="O411" s="191"/>
      <c r="P411" s="191"/>
      <c r="Q411" s="184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682"/>
        <v>0</v>
      </c>
      <c r="AE411" s="45">
        <f t="shared" si="683"/>
        <v>0</v>
      </c>
      <c r="AF411" s="45">
        <f t="shared" si="684"/>
        <v>0</v>
      </c>
      <c r="AG411" s="45">
        <f t="shared" si="685"/>
        <v>0</v>
      </c>
      <c r="AH411" s="45">
        <f t="shared" si="686"/>
        <v>0</v>
      </c>
      <c r="AI411" s="45">
        <f t="shared" si="687"/>
        <v>0</v>
      </c>
      <c r="AJ411" s="45">
        <f t="shared" si="688"/>
        <v>0</v>
      </c>
      <c r="AK411" s="45">
        <f t="shared" si="689"/>
        <v>0</v>
      </c>
      <c r="AL411" s="45">
        <f t="shared" si="690"/>
        <v>0</v>
      </c>
      <c r="AM411" s="45">
        <f t="shared" si="691"/>
        <v>0</v>
      </c>
      <c r="AN411" s="45">
        <f t="shared" si="692"/>
        <v>0</v>
      </c>
      <c r="AO411" s="45">
        <f t="shared" si="693"/>
        <v>0</v>
      </c>
    </row>
    <row r="412" spans="1:41" ht="16.2" customHeight="1">
      <c r="A412" s="13">
        <v>74203</v>
      </c>
      <c r="B412" s="14" t="s">
        <v>345</v>
      </c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>
        <f>SUMIF(Jun!$A:$A,TB!$A412,Jun!$H:$H)</f>
        <v>0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179">
        <f>SUMIF(Dec!$A:$A,TB!$A412,Dec!$H:$H)</f>
        <v>0</v>
      </c>
      <c r="O412" s="191"/>
      <c r="P412" s="191"/>
      <c r="Q412" s="184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682"/>
        <v>0</v>
      </c>
      <c r="AE412" s="45">
        <f t="shared" si="683"/>
        <v>0</v>
      </c>
      <c r="AF412" s="45">
        <f t="shared" si="684"/>
        <v>0</v>
      </c>
      <c r="AG412" s="45">
        <f t="shared" si="685"/>
        <v>0</v>
      </c>
      <c r="AH412" s="45">
        <f t="shared" si="686"/>
        <v>0</v>
      </c>
      <c r="AI412" s="45">
        <f t="shared" si="687"/>
        <v>0</v>
      </c>
      <c r="AJ412" s="45">
        <f t="shared" si="688"/>
        <v>0</v>
      </c>
      <c r="AK412" s="45">
        <f t="shared" si="689"/>
        <v>0</v>
      </c>
      <c r="AL412" s="45">
        <f t="shared" si="690"/>
        <v>0</v>
      </c>
      <c r="AM412" s="45">
        <f t="shared" si="691"/>
        <v>0</v>
      </c>
      <c r="AN412" s="45">
        <f t="shared" si="692"/>
        <v>0</v>
      </c>
      <c r="AO412" s="45">
        <f t="shared" si="693"/>
        <v>0</v>
      </c>
    </row>
    <row r="413" spans="1:41" ht="16.2" customHeight="1">
      <c r="A413" s="13">
        <v>74204</v>
      </c>
      <c r="B413" s="14" t="s">
        <v>346</v>
      </c>
      <c r="C413" s="45">
        <f>SUMIF(Jan!$A:$A,TB!$A413,Jan!$H:$H)</f>
        <v>0</v>
      </c>
      <c r="D413" s="45">
        <f>SUMIF(Feb!$A:$A,TB!$A413,Feb!$H:$H)</f>
        <v>0</v>
      </c>
      <c r="E413" s="45">
        <f>SUMIF(Mar!$A:$A,TB!$A413,Mar!$H:$H)</f>
        <v>0</v>
      </c>
      <c r="F413" s="45">
        <f>SUMIF(Apr!$A:$A,TB!$A413,Apr!$H:$H)</f>
        <v>0</v>
      </c>
      <c r="G413" s="45">
        <f>SUMIF(May!$A:$A,TB!$A413,May!$H:$H)</f>
        <v>0</v>
      </c>
      <c r="H413" s="45">
        <f>SUMIF(Jun!$A:$A,TB!$A413,Jun!$H:$H)</f>
        <v>0</v>
      </c>
      <c r="I413" s="45">
        <f>SUMIF(Jul!$A:$A,TB!$A413,Jul!$H:$H)</f>
        <v>0</v>
      </c>
      <c r="J413" s="45">
        <f>SUMIF(Aug!$A:$A,TB!$A413,Aug!$H:$H)</f>
        <v>0</v>
      </c>
      <c r="K413" s="45">
        <f>SUMIF(Sep!$A:$A,TB!$A413,Sep!$H:$H)</f>
        <v>0</v>
      </c>
      <c r="L413" s="45">
        <f>SUMIF(Oct!$A:$A,TB!$A413,Oct!$H:$H)</f>
        <v>0</v>
      </c>
      <c r="M413" s="45">
        <f>SUMIF(Nov!$A:$A,TB!$A413,Nov!$H:$H)</f>
        <v>0</v>
      </c>
      <c r="N413" s="179">
        <f>SUMIF(Dec!$A:$A,TB!$A413,Dec!$H:$H)</f>
        <v>0</v>
      </c>
      <c r="O413" s="191"/>
      <c r="P413" s="191"/>
      <c r="Q413" s="184">
        <v>0</v>
      </c>
      <c r="R413" s="45">
        <v>0</v>
      </c>
      <c r="S413" s="45">
        <v>0</v>
      </c>
      <c r="T413" s="45">
        <v>0</v>
      </c>
      <c r="U413" s="45">
        <v>0</v>
      </c>
      <c r="V413" s="45">
        <v>0</v>
      </c>
      <c r="W413" s="45">
        <v>0</v>
      </c>
      <c r="X413" s="45">
        <v>0</v>
      </c>
      <c r="Y413" s="45">
        <v>0</v>
      </c>
      <c r="Z413" s="45">
        <v>0</v>
      </c>
      <c r="AA413" s="45">
        <v>0</v>
      </c>
      <c r="AB413" s="45">
        <v>0</v>
      </c>
      <c r="AD413" s="45">
        <f t="shared" si="682"/>
        <v>0</v>
      </c>
      <c r="AE413" s="45">
        <f t="shared" si="683"/>
        <v>0</v>
      </c>
      <c r="AF413" s="45">
        <f t="shared" si="684"/>
        <v>0</v>
      </c>
      <c r="AG413" s="45">
        <f t="shared" si="685"/>
        <v>0</v>
      </c>
      <c r="AH413" s="45">
        <f t="shared" si="686"/>
        <v>0</v>
      </c>
      <c r="AI413" s="45">
        <f t="shared" si="687"/>
        <v>0</v>
      </c>
      <c r="AJ413" s="45">
        <f t="shared" si="688"/>
        <v>0</v>
      </c>
      <c r="AK413" s="45">
        <f t="shared" si="689"/>
        <v>0</v>
      </c>
      <c r="AL413" s="45">
        <f t="shared" si="690"/>
        <v>0</v>
      </c>
      <c r="AM413" s="45">
        <f t="shared" si="691"/>
        <v>0</v>
      </c>
      <c r="AN413" s="45">
        <f t="shared" si="692"/>
        <v>0</v>
      </c>
      <c r="AO413" s="45">
        <f t="shared" si="693"/>
        <v>0</v>
      </c>
    </row>
    <row r="414" spans="1:41" ht="16.2" customHeight="1">
      <c r="A414" s="13">
        <v>74300</v>
      </c>
      <c r="B414" s="14" t="s">
        <v>347</v>
      </c>
      <c r="C414" s="45">
        <f>SUMIF(Jan!$A:$A,TB!$A414,Jan!$H:$H)</f>
        <v>0</v>
      </c>
      <c r="D414" s="45">
        <f>SUMIF(Feb!$A:$A,TB!$A414,Feb!$H:$H)</f>
        <v>0</v>
      </c>
      <c r="E414" s="45">
        <f>SUMIF(Mar!$A:$A,TB!$A414,Mar!$H:$H)</f>
        <v>0</v>
      </c>
      <c r="F414" s="45">
        <f>SUMIF(Apr!$A:$A,TB!$A414,Apr!$H:$H)</f>
        <v>0</v>
      </c>
      <c r="G414" s="45">
        <f>SUMIF(May!$A:$A,TB!$A414,May!$H:$H)</f>
        <v>0</v>
      </c>
      <c r="H414" s="45">
        <f>SUMIF(Jun!$A:$A,TB!$A414,Jun!$H:$H)</f>
        <v>0</v>
      </c>
      <c r="I414" s="45">
        <f>SUMIF(Jul!$A:$A,TB!$A414,Jul!$H:$H)</f>
        <v>0</v>
      </c>
      <c r="J414" s="45">
        <f>SUMIF(Aug!$A:$A,TB!$A414,Aug!$H:$H)</f>
        <v>0</v>
      </c>
      <c r="K414" s="45">
        <f>SUMIF(Sep!$A:$A,TB!$A414,Sep!$H:$H)</f>
        <v>0</v>
      </c>
      <c r="L414" s="45">
        <f>SUMIF(Oct!$A:$A,TB!$A414,Oct!$H:$H)</f>
        <v>0</v>
      </c>
      <c r="M414" s="45">
        <f>SUMIF(Nov!$A:$A,TB!$A414,Nov!$H:$H)</f>
        <v>0</v>
      </c>
      <c r="N414" s="179">
        <f>SUMIF(Dec!$A:$A,TB!$A414,Dec!$H:$H)</f>
        <v>0</v>
      </c>
      <c r="O414" s="191"/>
      <c r="P414" s="191"/>
      <c r="Q414" s="184">
        <v>0</v>
      </c>
      <c r="R414" s="45">
        <v>0</v>
      </c>
      <c r="S414" s="45">
        <v>0</v>
      </c>
      <c r="T414" s="45">
        <v>0</v>
      </c>
      <c r="U414" s="45">
        <v>0</v>
      </c>
      <c r="V414" s="45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0</v>
      </c>
      <c r="AB414" s="45">
        <v>0</v>
      </c>
      <c r="AD414" s="45">
        <f t="shared" si="682"/>
        <v>0</v>
      </c>
      <c r="AE414" s="45">
        <f t="shared" si="683"/>
        <v>0</v>
      </c>
      <c r="AF414" s="45">
        <f t="shared" si="684"/>
        <v>0</v>
      </c>
      <c r="AG414" s="45">
        <f t="shared" si="685"/>
        <v>0</v>
      </c>
      <c r="AH414" s="45">
        <f t="shared" si="686"/>
        <v>0</v>
      </c>
      <c r="AI414" s="45">
        <f t="shared" si="687"/>
        <v>0</v>
      </c>
      <c r="AJ414" s="45">
        <f t="shared" si="688"/>
        <v>0</v>
      </c>
      <c r="AK414" s="45">
        <f t="shared" si="689"/>
        <v>0</v>
      </c>
      <c r="AL414" s="45">
        <f t="shared" si="690"/>
        <v>0</v>
      </c>
      <c r="AM414" s="45">
        <f t="shared" si="691"/>
        <v>0</v>
      </c>
      <c r="AN414" s="45">
        <f t="shared" si="692"/>
        <v>0</v>
      </c>
      <c r="AO414" s="45">
        <f t="shared" si="693"/>
        <v>0</v>
      </c>
    </row>
    <row r="415" spans="1:41" ht="16.2" customHeight="1">
      <c r="A415" s="13"/>
      <c r="B415" s="22"/>
      <c r="C415" s="45">
        <f>SUMIF(Jan!$A:$A,TB!$A415,Jan!$H:$H)</f>
        <v>0</v>
      </c>
      <c r="D415" s="45">
        <f>SUMIF(Feb!$A:$A,TB!$A415,Feb!$H:$H)</f>
        <v>0</v>
      </c>
      <c r="E415" s="45">
        <f>SUMIF(Mar!$A:$A,TB!$A415,Mar!$H:$H)</f>
        <v>0</v>
      </c>
      <c r="F415" s="45">
        <f>SUMIF(Apr!$A:$A,TB!$A415,Apr!$H:$H)</f>
        <v>0</v>
      </c>
      <c r="G415" s="45">
        <f>SUMIF(May!$A:$A,TB!$A415,May!$H:$H)</f>
        <v>0</v>
      </c>
      <c r="H415" s="45">
        <f>SUMIF(Jun!$A:$A,TB!$A415,Jun!$H:$H)</f>
        <v>0</v>
      </c>
      <c r="I415" s="45">
        <f>SUMIF(Jul!$A:$A,TB!$A415,Jul!$H:$H)</f>
        <v>0</v>
      </c>
      <c r="J415" s="45">
        <f>SUMIF(Aug!$A:$A,TB!$A415,Aug!$H:$H)</f>
        <v>0</v>
      </c>
      <c r="K415" s="45">
        <f>SUMIF(Sep!$A:$A,TB!$A415,Sep!$H:$H)</f>
        <v>0</v>
      </c>
      <c r="L415" s="45">
        <f>SUMIF(Oct!$A:$A,TB!$A415,Oct!$H:$H)</f>
        <v>0</v>
      </c>
      <c r="M415" s="45">
        <f>SUMIF(Nov!$A:$A,TB!$A415,Nov!$H:$H)</f>
        <v>0</v>
      </c>
      <c r="N415" s="179">
        <f>SUMIF(Dec!$A:$A,TB!$A415,Dec!$H:$H)</f>
        <v>0</v>
      </c>
      <c r="O415" s="191"/>
      <c r="P415" s="191"/>
      <c r="Q415" s="184">
        <v>0</v>
      </c>
      <c r="R415" s="45">
        <v>0</v>
      </c>
      <c r="S415" s="45">
        <v>0</v>
      </c>
      <c r="T415" s="45">
        <v>0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D415" s="45">
        <f t="shared" si="682"/>
        <v>0</v>
      </c>
      <c r="AE415" s="45">
        <f t="shared" si="683"/>
        <v>0</v>
      </c>
      <c r="AF415" s="45">
        <f t="shared" si="684"/>
        <v>0</v>
      </c>
      <c r="AG415" s="45">
        <f t="shared" si="685"/>
        <v>0</v>
      </c>
      <c r="AH415" s="45">
        <f t="shared" si="686"/>
        <v>0</v>
      </c>
      <c r="AI415" s="45">
        <f t="shared" si="687"/>
        <v>0</v>
      </c>
      <c r="AJ415" s="45">
        <f t="shared" si="688"/>
        <v>0</v>
      </c>
      <c r="AK415" s="45">
        <f t="shared" si="689"/>
        <v>0</v>
      </c>
      <c r="AL415" s="45">
        <f t="shared" si="690"/>
        <v>0</v>
      </c>
      <c r="AM415" s="45">
        <f t="shared" si="691"/>
        <v>0</v>
      </c>
      <c r="AN415" s="45">
        <f t="shared" si="692"/>
        <v>0</v>
      </c>
      <c r="AO415" s="45">
        <f t="shared" si="693"/>
        <v>0</v>
      </c>
    </row>
    <row r="416" spans="1:41" ht="16.2" customHeight="1">
      <c r="A416" s="13"/>
      <c r="B416" s="21"/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>
        <f>SUMIF(Jun!$A:$A,TB!$A416,Jun!$H:$H)</f>
        <v>0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179">
        <f>SUMIF(Dec!$A:$A,TB!$A416,Dec!$H:$H)</f>
        <v>0</v>
      </c>
      <c r="O416" s="191"/>
      <c r="P416" s="191"/>
      <c r="Q416" s="184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si="682"/>
        <v>0</v>
      </c>
      <c r="AE416" s="45">
        <f t="shared" si="683"/>
        <v>0</v>
      </c>
      <c r="AF416" s="45">
        <f t="shared" si="684"/>
        <v>0</v>
      </c>
      <c r="AG416" s="45">
        <f t="shared" si="685"/>
        <v>0</v>
      </c>
      <c r="AH416" s="45">
        <f t="shared" si="686"/>
        <v>0</v>
      </c>
      <c r="AI416" s="45">
        <f t="shared" si="687"/>
        <v>0</v>
      </c>
      <c r="AJ416" s="45">
        <f t="shared" si="688"/>
        <v>0</v>
      </c>
      <c r="AK416" s="45">
        <f t="shared" si="689"/>
        <v>0</v>
      </c>
      <c r="AL416" s="45">
        <f t="shared" si="690"/>
        <v>0</v>
      </c>
      <c r="AM416" s="45">
        <f t="shared" si="691"/>
        <v>0</v>
      </c>
      <c r="AN416" s="45">
        <f t="shared" si="692"/>
        <v>0</v>
      </c>
      <c r="AO416" s="45">
        <f t="shared" si="693"/>
        <v>0</v>
      </c>
    </row>
    <row r="417" spans="1:41" ht="16.2" customHeight="1">
      <c r="A417" s="17" t="s">
        <v>77</v>
      </c>
      <c r="B417" s="18"/>
      <c r="C417" s="19">
        <f t="shared" ref="C417" si="694">ROUND(SUM(C369:C416),2)</f>
        <v>-7350508.2800000003</v>
      </c>
      <c r="D417" s="19">
        <f t="shared" ref="D417:N417" si="695">ROUND(SUM(D369:D416),2)</f>
        <v>-13956912.16</v>
      </c>
      <c r="E417" s="19">
        <f t="shared" si="695"/>
        <v>-19695702.23</v>
      </c>
      <c r="F417" s="19">
        <f t="shared" si="695"/>
        <v>-26883359.870000001</v>
      </c>
      <c r="G417" s="19">
        <f t="shared" si="695"/>
        <v>-34567294.93</v>
      </c>
      <c r="H417" s="19">
        <f t="shared" si="695"/>
        <v>-41892006.399999999</v>
      </c>
      <c r="I417" s="19">
        <f t="shared" si="695"/>
        <v>-41892006.399999999</v>
      </c>
      <c r="J417" s="19">
        <f t="shared" si="695"/>
        <v>-41892006.399999999</v>
      </c>
      <c r="K417" s="19">
        <f t="shared" si="695"/>
        <v>-41892006.399999999</v>
      </c>
      <c r="L417" s="19">
        <f t="shared" si="695"/>
        <v>-41892006.399999999</v>
      </c>
      <c r="M417" s="19">
        <f t="shared" si="695"/>
        <v>-41892006.399999999</v>
      </c>
      <c r="N417" s="178">
        <f t="shared" si="695"/>
        <v>-41892006.399999999</v>
      </c>
      <c r="O417" s="191"/>
      <c r="P417" s="191"/>
      <c r="Q417" s="183">
        <v>-3122913.77</v>
      </c>
      <c r="R417" s="19">
        <v>-10479664.16</v>
      </c>
      <c r="S417" s="19">
        <v>-14675737.68</v>
      </c>
      <c r="T417" s="19">
        <v>-20618050.649999999</v>
      </c>
      <c r="U417" s="19">
        <v>-25146428.280000001</v>
      </c>
      <c r="V417" s="19">
        <v>-29282347.010000002</v>
      </c>
      <c r="W417" s="19">
        <v>-33235074.190000001</v>
      </c>
      <c r="X417" s="19">
        <v>-37754840.780000001</v>
      </c>
      <c r="Y417" s="19">
        <v>-43523634.149999999</v>
      </c>
      <c r="Z417" s="19">
        <v>-48900498.039999999</v>
      </c>
      <c r="AA417" s="19">
        <v>-62245122.140000001</v>
      </c>
      <c r="AB417" s="19">
        <v>-69875673.680000007</v>
      </c>
      <c r="AD417" s="19">
        <f t="shared" ref="AD417" si="696">ROUND(SUM(AD369:AD416),2)</f>
        <v>-32370168.370000001</v>
      </c>
      <c r="AE417" s="19">
        <f t="shared" ref="AE417:AO417" si="697">ROUND(SUM(AE369:AE416),2)</f>
        <v>-61026598.420000002</v>
      </c>
      <c r="AF417" s="19">
        <f t="shared" si="697"/>
        <v>-85979618.519999996</v>
      </c>
      <c r="AG417" s="19">
        <f t="shared" si="697"/>
        <v>-117241020.73</v>
      </c>
      <c r="AH417" s="19">
        <f t="shared" si="697"/>
        <v>-149787002.38999999</v>
      </c>
      <c r="AI417" s="19">
        <f t="shared" si="697"/>
        <v>-180299006.34999999</v>
      </c>
      <c r="AJ417" s="19">
        <f t="shared" si="697"/>
        <v>-180299006.34999999</v>
      </c>
      <c r="AK417" s="19">
        <f t="shared" si="697"/>
        <v>-180299006.34999999</v>
      </c>
      <c r="AL417" s="19">
        <f t="shared" si="697"/>
        <v>-180299006.34999999</v>
      </c>
      <c r="AM417" s="19">
        <f t="shared" si="697"/>
        <v>-180299006.34999999</v>
      </c>
      <c r="AN417" s="19">
        <f t="shared" si="697"/>
        <v>-180299006.34999999</v>
      </c>
      <c r="AO417" s="219">
        <f t="shared" si="697"/>
        <v>-180299006.34999999</v>
      </c>
    </row>
    <row r="418" spans="1:41" ht="16.2" customHeight="1">
      <c r="A418" s="13"/>
      <c r="B418" s="22"/>
      <c r="C418" s="45">
        <f>SUMIF(Jan!$A:$A,TB!$A418,Jan!$H:$H)</f>
        <v>0</v>
      </c>
      <c r="D418" s="45">
        <f>SUMIF(Feb!$A:$A,TB!$A418,Feb!$H:$H)</f>
        <v>0</v>
      </c>
      <c r="E418" s="45">
        <f>SUMIF(Mar!$A:$A,TB!$A418,Mar!$H:$H)</f>
        <v>0</v>
      </c>
      <c r="F418" s="45">
        <f>SUMIF(Apr!$A:$A,TB!$A418,Apr!$H:$H)</f>
        <v>0</v>
      </c>
      <c r="G418" s="45">
        <f>SUMIF(May!$A:$A,TB!$A418,May!$H:$H)</f>
        <v>0</v>
      </c>
      <c r="H418" s="45">
        <f>SUMIF(Jun!$A:$A,TB!$A418,Jun!$H:$H)</f>
        <v>0</v>
      </c>
      <c r="I418" s="45">
        <f>SUMIF(Jul!$A:$A,TB!$A418,Jul!$H:$H)</f>
        <v>0</v>
      </c>
      <c r="J418" s="45">
        <f>SUMIF(Aug!$A:$A,TB!$A418,Aug!$H:$H)</f>
        <v>0</v>
      </c>
      <c r="K418" s="45">
        <f>SUMIF(Sep!$A:$A,TB!$A418,Sep!$H:$H)</f>
        <v>0</v>
      </c>
      <c r="L418" s="45">
        <f>SUMIF(Oct!$A:$A,TB!$A418,Oct!$H:$H)</f>
        <v>0</v>
      </c>
      <c r="M418" s="45">
        <f>SUMIF(Nov!$A:$A,TB!$A418,Nov!$H:$H)</f>
        <v>0</v>
      </c>
      <c r="N418" s="179">
        <f>SUMIF(Dec!$A:$A,TB!$A418,Dec!$H:$H)</f>
        <v>0</v>
      </c>
      <c r="O418" s="191"/>
      <c r="P418" s="191"/>
      <c r="Q418" s="184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D418" s="45">
        <f t="shared" ref="AD418:AD482" si="698">ROUND(C418*AD$2,2)</f>
        <v>0</v>
      </c>
      <c r="AE418" s="45">
        <f t="shared" ref="AE418:AE482" si="699">ROUND(D418*AE$2,2)</f>
        <v>0</v>
      </c>
      <c r="AF418" s="45">
        <f t="shared" ref="AF418:AF482" si="700">ROUND(E418*AF$2,2)</f>
        <v>0</v>
      </c>
      <c r="AG418" s="45">
        <f t="shared" ref="AG418:AG482" si="701">ROUND(F418*AG$2,2)</f>
        <v>0</v>
      </c>
      <c r="AH418" s="45">
        <f t="shared" ref="AH418:AH482" si="702">ROUND(G418*AH$2,2)</f>
        <v>0</v>
      </c>
      <c r="AI418" s="45">
        <f t="shared" ref="AI418:AI482" si="703">ROUND(H418*AI$2,2)</f>
        <v>0</v>
      </c>
      <c r="AJ418" s="45">
        <f t="shared" ref="AJ418:AJ482" si="704">ROUND(I418*AJ$2,2)</f>
        <v>0</v>
      </c>
      <c r="AK418" s="45">
        <f t="shared" ref="AK418:AK482" si="705">ROUND(J418*AK$2,2)</f>
        <v>0</v>
      </c>
      <c r="AL418" s="45">
        <f t="shared" ref="AL418:AL482" si="706">ROUND(K418*AL$2,2)</f>
        <v>0</v>
      </c>
      <c r="AM418" s="45">
        <f t="shared" ref="AM418:AM482" si="707">ROUND(L418*AM$2,2)</f>
        <v>0</v>
      </c>
      <c r="AN418" s="45">
        <f t="shared" ref="AN418:AN482" si="708">ROUND(M418*AN$2,2)</f>
        <v>0</v>
      </c>
      <c r="AO418" s="45">
        <f t="shared" ref="AO418:AO482" si="709">ROUND(N418*AO$2,2)</f>
        <v>0</v>
      </c>
    </row>
    <row r="419" spans="1:41" ht="16.2" customHeight="1">
      <c r="A419" s="13">
        <v>81001</v>
      </c>
      <c r="B419" s="22" t="s">
        <v>304</v>
      </c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>
        <f>SUMIF(Jun!$A:$A,TB!$A419,Jun!$H:$H)</f>
        <v>0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179">
        <f>SUMIF(Dec!$A:$A,TB!$A419,Dec!$H:$H)</f>
        <v>0</v>
      </c>
      <c r="O419" s="191"/>
      <c r="P419" s="191"/>
      <c r="Q419" s="184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si="698"/>
        <v>0</v>
      </c>
      <c r="AE419" s="45">
        <f t="shared" si="699"/>
        <v>0</v>
      </c>
      <c r="AF419" s="45">
        <f t="shared" si="700"/>
        <v>0</v>
      </c>
      <c r="AG419" s="45">
        <f t="shared" si="701"/>
        <v>0</v>
      </c>
      <c r="AH419" s="45">
        <f t="shared" si="702"/>
        <v>0</v>
      </c>
      <c r="AI419" s="45">
        <f t="shared" si="703"/>
        <v>0</v>
      </c>
      <c r="AJ419" s="45">
        <f t="shared" si="704"/>
        <v>0</v>
      </c>
      <c r="AK419" s="45">
        <f t="shared" si="705"/>
        <v>0</v>
      </c>
      <c r="AL419" s="45">
        <f t="shared" si="706"/>
        <v>0</v>
      </c>
      <c r="AM419" s="45">
        <f t="shared" si="707"/>
        <v>0</v>
      </c>
      <c r="AN419" s="45">
        <f t="shared" si="708"/>
        <v>0</v>
      </c>
      <c r="AO419" s="45">
        <f t="shared" si="709"/>
        <v>0</v>
      </c>
    </row>
    <row r="420" spans="1:41" ht="16.2" customHeight="1">
      <c r="A420" s="13">
        <v>81002</v>
      </c>
      <c r="B420" s="22" t="s">
        <v>305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>
        <f>SUMIF(Jun!$A:$A,TB!$A420,Jun!$H:$H)</f>
        <v>0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179">
        <f>SUMIF(Dec!$A:$A,TB!$A420,Dec!$H:$H)</f>
        <v>0</v>
      </c>
      <c r="O420" s="191"/>
      <c r="P420" s="191"/>
      <c r="Q420" s="184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698"/>
        <v>0</v>
      </c>
      <c r="AE420" s="45">
        <f t="shared" si="699"/>
        <v>0</v>
      </c>
      <c r="AF420" s="45">
        <f t="shared" si="700"/>
        <v>0</v>
      </c>
      <c r="AG420" s="45">
        <f t="shared" si="701"/>
        <v>0</v>
      </c>
      <c r="AH420" s="45">
        <f t="shared" si="702"/>
        <v>0</v>
      </c>
      <c r="AI420" s="45">
        <f t="shared" si="703"/>
        <v>0</v>
      </c>
      <c r="AJ420" s="45">
        <f t="shared" si="704"/>
        <v>0</v>
      </c>
      <c r="AK420" s="45">
        <f t="shared" si="705"/>
        <v>0</v>
      </c>
      <c r="AL420" s="45">
        <f t="shared" si="706"/>
        <v>0</v>
      </c>
      <c r="AM420" s="45">
        <f t="shared" si="707"/>
        <v>0</v>
      </c>
      <c r="AN420" s="45">
        <f t="shared" si="708"/>
        <v>0</v>
      </c>
      <c r="AO420" s="45">
        <f t="shared" si="709"/>
        <v>0</v>
      </c>
    </row>
    <row r="421" spans="1:41" ht="16.2" customHeight="1">
      <c r="A421" s="13">
        <v>81003</v>
      </c>
      <c r="B421" s="22" t="s">
        <v>306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>
        <f>SUMIF(Jun!$A:$A,TB!$A421,Jun!$H:$H)</f>
        <v>0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179">
        <f>SUMIF(Dec!$A:$A,TB!$A421,Dec!$H:$H)</f>
        <v>0</v>
      </c>
      <c r="O421" s="191"/>
      <c r="P421" s="191"/>
      <c r="Q421" s="184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698"/>
        <v>0</v>
      </c>
      <c r="AE421" s="45">
        <f t="shared" si="699"/>
        <v>0</v>
      </c>
      <c r="AF421" s="45">
        <f t="shared" si="700"/>
        <v>0</v>
      </c>
      <c r="AG421" s="45">
        <f t="shared" si="701"/>
        <v>0</v>
      </c>
      <c r="AH421" s="45">
        <f t="shared" si="702"/>
        <v>0</v>
      </c>
      <c r="AI421" s="45">
        <f t="shared" si="703"/>
        <v>0</v>
      </c>
      <c r="AJ421" s="45">
        <f t="shared" si="704"/>
        <v>0</v>
      </c>
      <c r="AK421" s="45">
        <f t="shared" si="705"/>
        <v>0</v>
      </c>
      <c r="AL421" s="45">
        <f t="shared" si="706"/>
        <v>0</v>
      </c>
      <c r="AM421" s="45">
        <f t="shared" si="707"/>
        <v>0</v>
      </c>
      <c r="AN421" s="45">
        <f t="shared" si="708"/>
        <v>0</v>
      </c>
      <c r="AO421" s="45">
        <f t="shared" si="709"/>
        <v>0</v>
      </c>
    </row>
    <row r="422" spans="1:41" ht="16.2" customHeight="1">
      <c r="A422" s="13">
        <v>81004</v>
      </c>
      <c r="B422" s="22" t="s">
        <v>307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>
        <f>SUMIF(Jun!$A:$A,TB!$A422,Jun!$H:$H)</f>
        <v>0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179">
        <f>SUMIF(Dec!$A:$A,TB!$A422,Dec!$H:$H)</f>
        <v>0</v>
      </c>
      <c r="O422" s="191"/>
      <c r="P422" s="191"/>
      <c r="Q422" s="184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698"/>
        <v>0</v>
      </c>
      <c r="AE422" s="45">
        <f t="shared" si="699"/>
        <v>0</v>
      </c>
      <c r="AF422" s="45">
        <f t="shared" si="700"/>
        <v>0</v>
      </c>
      <c r="AG422" s="45">
        <f t="shared" si="701"/>
        <v>0</v>
      </c>
      <c r="AH422" s="45">
        <f t="shared" si="702"/>
        <v>0</v>
      </c>
      <c r="AI422" s="45">
        <f t="shared" si="703"/>
        <v>0</v>
      </c>
      <c r="AJ422" s="45">
        <f t="shared" si="704"/>
        <v>0</v>
      </c>
      <c r="AK422" s="45">
        <f t="shared" si="705"/>
        <v>0</v>
      </c>
      <c r="AL422" s="45">
        <f t="shared" si="706"/>
        <v>0</v>
      </c>
      <c r="AM422" s="45">
        <f t="shared" si="707"/>
        <v>0</v>
      </c>
      <c r="AN422" s="45">
        <f t="shared" si="708"/>
        <v>0</v>
      </c>
      <c r="AO422" s="45">
        <f t="shared" si="709"/>
        <v>0</v>
      </c>
    </row>
    <row r="423" spans="1:41" ht="16.2" customHeight="1">
      <c r="A423" s="13">
        <v>81005</v>
      </c>
      <c r="B423" s="22" t="s">
        <v>308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>
        <f>SUMIF(Jun!$A:$A,TB!$A423,Jun!$H:$H)</f>
        <v>0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179">
        <f>SUMIF(Dec!$A:$A,TB!$A423,Dec!$H:$H)</f>
        <v>0</v>
      </c>
      <c r="O423" s="191"/>
      <c r="P423" s="191"/>
      <c r="Q423" s="184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698"/>
        <v>0</v>
      </c>
      <c r="AE423" s="45">
        <f t="shared" si="699"/>
        <v>0</v>
      </c>
      <c r="AF423" s="45">
        <f t="shared" si="700"/>
        <v>0</v>
      </c>
      <c r="AG423" s="45">
        <f t="shared" si="701"/>
        <v>0</v>
      </c>
      <c r="AH423" s="45">
        <f t="shared" si="702"/>
        <v>0</v>
      </c>
      <c r="AI423" s="45">
        <f t="shared" si="703"/>
        <v>0</v>
      </c>
      <c r="AJ423" s="45">
        <f t="shared" si="704"/>
        <v>0</v>
      </c>
      <c r="AK423" s="45">
        <f t="shared" si="705"/>
        <v>0</v>
      </c>
      <c r="AL423" s="45">
        <f t="shared" si="706"/>
        <v>0</v>
      </c>
      <c r="AM423" s="45">
        <f t="shared" si="707"/>
        <v>0</v>
      </c>
      <c r="AN423" s="45">
        <f t="shared" si="708"/>
        <v>0</v>
      </c>
      <c r="AO423" s="45">
        <f t="shared" si="709"/>
        <v>0</v>
      </c>
    </row>
    <row r="424" spans="1:41" ht="16.2" customHeight="1">
      <c r="A424" s="13">
        <v>81006</v>
      </c>
      <c r="B424" s="22" t="s">
        <v>309</v>
      </c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>
        <f>SUMIF(Jun!$A:$A,TB!$A424,Jun!$H:$H)</f>
        <v>0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179">
        <f>SUMIF(Dec!$A:$A,TB!$A424,Dec!$H:$H)</f>
        <v>0</v>
      </c>
      <c r="O424" s="191"/>
      <c r="P424" s="191"/>
      <c r="Q424" s="184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698"/>
        <v>0</v>
      </c>
      <c r="AE424" s="45">
        <f t="shared" si="699"/>
        <v>0</v>
      </c>
      <c r="AF424" s="45">
        <f t="shared" si="700"/>
        <v>0</v>
      </c>
      <c r="AG424" s="45">
        <f t="shared" si="701"/>
        <v>0</v>
      </c>
      <c r="AH424" s="45">
        <f t="shared" si="702"/>
        <v>0</v>
      </c>
      <c r="AI424" s="45">
        <f t="shared" si="703"/>
        <v>0</v>
      </c>
      <c r="AJ424" s="45">
        <f t="shared" si="704"/>
        <v>0</v>
      </c>
      <c r="AK424" s="45">
        <f t="shared" si="705"/>
        <v>0</v>
      </c>
      <c r="AL424" s="45">
        <f t="shared" si="706"/>
        <v>0</v>
      </c>
      <c r="AM424" s="45">
        <f t="shared" si="707"/>
        <v>0</v>
      </c>
      <c r="AN424" s="45">
        <f t="shared" si="708"/>
        <v>0</v>
      </c>
      <c r="AO424" s="45">
        <f t="shared" si="709"/>
        <v>0</v>
      </c>
    </row>
    <row r="425" spans="1:41" ht="16.2" customHeight="1">
      <c r="A425" s="13">
        <v>81007</v>
      </c>
      <c r="B425" s="22" t="s">
        <v>310</v>
      </c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>
        <f>SUMIF(Jun!$A:$A,TB!$A425,Jun!$H:$H)</f>
        <v>0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179">
        <f>SUMIF(Dec!$A:$A,TB!$A425,Dec!$H:$H)</f>
        <v>0</v>
      </c>
      <c r="O425" s="191"/>
      <c r="P425" s="191"/>
      <c r="Q425" s="184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698"/>
        <v>0</v>
      </c>
      <c r="AE425" s="45">
        <f t="shared" si="699"/>
        <v>0</v>
      </c>
      <c r="AF425" s="45">
        <f t="shared" si="700"/>
        <v>0</v>
      </c>
      <c r="AG425" s="45">
        <f t="shared" si="701"/>
        <v>0</v>
      </c>
      <c r="AH425" s="45">
        <f t="shared" si="702"/>
        <v>0</v>
      </c>
      <c r="AI425" s="45">
        <f t="shared" si="703"/>
        <v>0</v>
      </c>
      <c r="AJ425" s="45">
        <f t="shared" si="704"/>
        <v>0</v>
      </c>
      <c r="AK425" s="45">
        <f t="shared" si="705"/>
        <v>0</v>
      </c>
      <c r="AL425" s="45">
        <f t="shared" si="706"/>
        <v>0</v>
      </c>
      <c r="AM425" s="45">
        <f t="shared" si="707"/>
        <v>0</v>
      </c>
      <c r="AN425" s="45">
        <f t="shared" si="708"/>
        <v>0</v>
      </c>
      <c r="AO425" s="45">
        <f t="shared" si="709"/>
        <v>0</v>
      </c>
    </row>
    <row r="426" spans="1:41" ht="16.2" customHeight="1">
      <c r="A426" s="13">
        <v>81008</v>
      </c>
      <c r="B426" s="22" t="s">
        <v>311</v>
      </c>
      <c r="C426" s="45">
        <f>SUMIF(Jan!$A:$A,TB!$A426,Jan!$H:$H)</f>
        <v>0</v>
      </c>
      <c r="D426" s="45">
        <f>SUMIF(Feb!$A:$A,TB!$A426,Feb!$H:$H)</f>
        <v>0</v>
      </c>
      <c r="E426" s="45">
        <f>SUMIF(Mar!$A:$A,TB!$A426,Mar!$H:$H)</f>
        <v>0</v>
      </c>
      <c r="F426" s="45">
        <f>SUMIF(Apr!$A:$A,TB!$A426,Apr!$H:$H)</f>
        <v>0</v>
      </c>
      <c r="G426" s="45">
        <f>SUMIF(May!$A:$A,TB!$A426,May!$H:$H)</f>
        <v>0</v>
      </c>
      <c r="H426" s="45">
        <f>SUMIF(Jun!$A:$A,TB!$A426,Jun!$H:$H)</f>
        <v>0</v>
      </c>
      <c r="I426" s="45">
        <f>SUMIF(Jul!$A:$A,TB!$A426,Jul!$H:$H)</f>
        <v>0</v>
      </c>
      <c r="J426" s="45">
        <f>SUMIF(Aug!$A:$A,TB!$A426,Aug!$H:$H)</f>
        <v>0</v>
      </c>
      <c r="K426" s="45">
        <f>SUMIF(Sep!$A:$A,TB!$A426,Sep!$H:$H)</f>
        <v>0</v>
      </c>
      <c r="L426" s="45">
        <f>SUMIF(Oct!$A:$A,TB!$A426,Oct!$H:$H)</f>
        <v>0</v>
      </c>
      <c r="M426" s="45">
        <f>SUMIF(Nov!$A:$A,TB!$A426,Nov!$H:$H)</f>
        <v>0</v>
      </c>
      <c r="N426" s="179">
        <f>SUMIF(Dec!$A:$A,TB!$A426,Dec!$H:$H)</f>
        <v>0</v>
      </c>
      <c r="O426" s="191"/>
      <c r="P426" s="191"/>
      <c r="Q426" s="184">
        <v>0</v>
      </c>
      <c r="R426" s="45">
        <v>0</v>
      </c>
      <c r="S426" s="45">
        <v>0</v>
      </c>
      <c r="T426" s="45">
        <v>0</v>
      </c>
      <c r="U426" s="45">
        <v>0</v>
      </c>
      <c r="V426" s="45">
        <v>0</v>
      </c>
      <c r="W426" s="45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D426" s="45">
        <f t="shared" si="698"/>
        <v>0</v>
      </c>
      <c r="AE426" s="45">
        <f t="shared" si="699"/>
        <v>0</v>
      </c>
      <c r="AF426" s="45">
        <f t="shared" si="700"/>
        <v>0</v>
      </c>
      <c r="AG426" s="45">
        <f t="shared" si="701"/>
        <v>0</v>
      </c>
      <c r="AH426" s="45">
        <f t="shared" si="702"/>
        <v>0</v>
      </c>
      <c r="AI426" s="45">
        <f t="shared" si="703"/>
        <v>0</v>
      </c>
      <c r="AJ426" s="45">
        <f t="shared" si="704"/>
        <v>0</v>
      </c>
      <c r="AK426" s="45">
        <f t="shared" si="705"/>
        <v>0</v>
      </c>
      <c r="AL426" s="45">
        <f t="shared" si="706"/>
        <v>0</v>
      </c>
      <c r="AM426" s="45">
        <f t="shared" si="707"/>
        <v>0</v>
      </c>
      <c r="AN426" s="45">
        <f t="shared" si="708"/>
        <v>0</v>
      </c>
      <c r="AO426" s="45">
        <f t="shared" si="709"/>
        <v>0</v>
      </c>
    </row>
    <row r="427" spans="1:41" ht="16.2" customHeight="1">
      <c r="A427" s="13">
        <v>81009</v>
      </c>
      <c r="B427" s="22" t="s">
        <v>312</v>
      </c>
      <c r="C427" s="45">
        <f>SUMIF(Jan!$A:$A,TB!$A427,Jan!$H:$H)</f>
        <v>365680.11</v>
      </c>
      <c r="D427" s="45">
        <f>SUMIF(Feb!$A:$A,TB!$A427,Feb!$H:$H)</f>
        <v>791679.79</v>
      </c>
      <c r="E427" s="45">
        <f>SUMIF(Mar!$A:$A,TB!$A427,Mar!$H:$H)</f>
        <v>1444546.61</v>
      </c>
      <c r="F427" s="45">
        <f>SUMIF(Apr!$A:$A,TB!$A427,Apr!$H:$H)</f>
        <v>2275398.9700000002</v>
      </c>
      <c r="G427" s="45">
        <f>SUMIF(May!$A:$A,TB!$A427,May!$H:$H)</f>
        <v>3753267.01</v>
      </c>
      <c r="H427" s="45">
        <f>SUMIF(Jun!$A:$A,TB!$A427,Jun!$H:$H)</f>
        <v>4780529.3600000003</v>
      </c>
      <c r="I427" s="45">
        <f>SUMIF(Jul!$A:$A,TB!$A427,Jul!$H:$H)</f>
        <v>4780529.3600000003</v>
      </c>
      <c r="J427" s="45">
        <f>SUMIF(Aug!$A:$A,TB!$A427,Aug!$H:$H)</f>
        <v>4780529.3600000003</v>
      </c>
      <c r="K427" s="45">
        <f>SUMIF(Sep!$A:$A,TB!$A427,Sep!$H:$H)</f>
        <v>4780529.3600000003</v>
      </c>
      <c r="L427" s="45">
        <f>SUMIF(Oct!$A:$A,TB!$A427,Oct!$H:$H)</f>
        <v>4780529.3600000003</v>
      </c>
      <c r="M427" s="45">
        <f>SUMIF(Nov!$A:$A,TB!$A427,Nov!$H:$H)</f>
        <v>4780529.3600000003</v>
      </c>
      <c r="N427" s="179">
        <f>SUMIF(Dec!$A:$A,TB!$A427,Dec!$H:$H)</f>
        <v>4780529.3600000003</v>
      </c>
      <c r="O427" s="191"/>
      <c r="P427" s="191"/>
      <c r="Q427" s="184">
        <v>1264923.8</v>
      </c>
      <c r="R427" s="45">
        <v>1780109.84</v>
      </c>
      <c r="S427" s="45">
        <v>2370778.36</v>
      </c>
      <c r="T427" s="45">
        <v>2916973.31</v>
      </c>
      <c r="U427" s="45">
        <v>3413806.03</v>
      </c>
      <c r="V427" s="45">
        <v>3917887.25</v>
      </c>
      <c r="W427" s="45">
        <v>4481402.8099999996</v>
      </c>
      <c r="X427" s="45">
        <v>5395676.3899999997</v>
      </c>
      <c r="Y427" s="45">
        <v>6302404.3399999999</v>
      </c>
      <c r="Z427" s="45">
        <v>6966775.2199999997</v>
      </c>
      <c r="AA427" s="45">
        <v>7696780.6100000003</v>
      </c>
      <c r="AB427" s="45">
        <v>8318041.3099999996</v>
      </c>
      <c r="AD427" s="45">
        <f t="shared" si="698"/>
        <v>1610382.07</v>
      </c>
      <c r="AE427" s="45">
        <f t="shared" si="699"/>
        <v>3461619.88</v>
      </c>
      <c r="AF427" s="45">
        <f t="shared" si="700"/>
        <v>6306023.7699999996</v>
      </c>
      <c r="AG427" s="45">
        <f t="shared" si="701"/>
        <v>9923242.4499999993</v>
      </c>
      <c r="AH427" s="45">
        <f t="shared" si="702"/>
        <v>16263656.609999999</v>
      </c>
      <c r="AI427" s="45">
        <f t="shared" si="703"/>
        <v>20574920.309999999</v>
      </c>
      <c r="AJ427" s="45">
        <f t="shared" si="704"/>
        <v>20574920.309999999</v>
      </c>
      <c r="AK427" s="45">
        <f t="shared" si="705"/>
        <v>20574920.309999999</v>
      </c>
      <c r="AL427" s="45">
        <f t="shared" si="706"/>
        <v>20574920.309999999</v>
      </c>
      <c r="AM427" s="45">
        <f t="shared" si="707"/>
        <v>20574920.309999999</v>
      </c>
      <c r="AN427" s="45">
        <f t="shared" si="708"/>
        <v>20574920.309999999</v>
      </c>
      <c r="AO427" s="45">
        <f t="shared" si="709"/>
        <v>20574920.309999999</v>
      </c>
    </row>
    <row r="428" spans="1:41" ht="16.2" customHeight="1">
      <c r="A428" s="13">
        <v>81010</v>
      </c>
      <c r="B428" s="22" t="s">
        <v>313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>
        <f>SUMIF(Jun!$A:$A,TB!$A428,Jun!$H:$H)</f>
        <v>0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179">
        <f>SUMIF(Dec!$A:$A,TB!$A428,Dec!$H:$H)</f>
        <v>0</v>
      </c>
      <c r="O428" s="191"/>
      <c r="P428" s="191"/>
      <c r="Q428" s="184">
        <v>0</v>
      </c>
      <c r="R428" s="45">
        <v>0</v>
      </c>
      <c r="S428" s="45">
        <v>0</v>
      </c>
      <c r="T428" s="45">
        <v>0</v>
      </c>
      <c r="U428" s="45">
        <v>0</v>
      </c>
      <c r="V428" s="45">
        <v>0</v>
      </c>
      <c r="W428" s="45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D428" s="45">
        <f t="shared" si="698"/>
        <v>0</v>
      </c>
      <c r="AE428" s="45">
        <f t="shared" si="699"/>
        <v>0</v>
      </c>
      <c r="AF428" s="45">
        <f t="shared" si="700"/>
        <v>0</v>
      </c>
      <c r="AG428" s="45">
        <f t="shared" si="701"/>
        <v>0</v>
      </c>
      <c r="AH428" s="45">
        <f t="shared" si="702"/>
        <v>0</v>
      </c>
      <c r="AI428" s="45">
        <f t="shared" si="703"/>
        <v>0</v>
      </c>
      <c r="AJ428" s="45">
        <f t="shared" si="704"/>
        <v>0</v>
      </c>
      <c r="AK428" s="45">
        <f t="shared" si="705"/>
        <v>0</v>
      </c>
      <c r="AL428" s="45">
        <f t="shared" si="706"/>
        <v>0</v>
      </c>
      <c r="AM428" s="45">
        <f t="shared" si="707"/>
        <v>0</v>
      </c>
      <c r="AN428" s="45">
        <f t="shared" si="708"/>
        <v>0</v>
      </c>
      <c r="AO428" s="45">
        <f t="shared" si="709"/>
        <v>0</v>
      </c>
    </row>
    <row r="429" spans="1:41" ht="16.2" customHeight="1">
      <c r="A429" s="13">
        <v>81011</v>
      </c>
      <c r="B429" s="22" t="s">
        <v>314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>
        <f>SUMIF(Jun!$A:$A,TB!$A429,Jun!$H:$H)</f>
        <v>0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179">
        <f>SUMIF(Dec!$A:$A,TB!$A429,Dec!$H:$H)</f>
        <v>0</v>
      </c>
      <c r="O429" s="191"/>
      <c r="P429" s="191"/>
      <c r="Q429" s="184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698"/>
        <v>0</v>
      </c>
      <c r="AE429" s="45">
        <f t="shared" si="699"/>
        <v>0</v>
      </c>
      <c r="AF429" s="45">
        <f t="shared" si="700"/>
        <v>0</v>
      </c>
      <c r="AG429" s="45">
        <f t="shared" si="701"/>
        <v>0</v>
      </c>
      <c r="AH429" s="45">
        <f t="shared" si="702"/>
        <v>0</v>
      </c>
      <c r="AI429" s="45">
        <f t="shared" si="703"/>
        <v>0</v>
      </c>
      <c r="AJ429" s="45">
        <f t="shared" si="704"/>
        <v>0</v>
      </c>
      <c r="AK429" s="45">
        <f t="shared" si="705"/>
        <v>0</v>
      </c>
      <c r="AL429" s="45">
        <f t="shared" si="706"/>
        <v>0</v>
      </c>
      <c r="AM429" s="45">
        <f t="shared" si="707"/>
        <v>0</v>
      </c>
      <c r="AN429" s="45">
        <f t="shared" si="708"/>
        <v>0</v>
      </c>
      <c r="AO429" s="45">
        <f t="shared" si="709"/>
        <v>0</v>
      </c>
    </row>
    <row r="430" spans="1:41" ht="16.2" customHeight="1">
      <c r="A430" s="13">
        <v>81012</v>
      </c>
      <c r="B430" s="22" t="s">
        <v>315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>
        <f>SUMIF(Jun!$A:$A,TB!$A430,Jun!$H:$H)</f>
        <v>0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179">
        <f>SUMIF(Dec!$A:$A,TB!$A430,Dec!$H:$H)</f>
        <v>0</v>
      </c>
      <c r="O430" s="191"/>
      <c r="P430" s="191"/>
      <c r="Q430" s="184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698"/>
        <v>0</v>
      </c>
      <c r="AE430" s="45">
        <f t="shared" si="699"/>
        <v>0</v>
      </c>
      <c r="AF430" s="45">
        <f t="shared" si="700"/>
        <v>0</v>
      </c>
      <c r="AG430" s="45">
        <f t="shared" si="701"/>
        <v>0</v>
      </c>
      <c r="AH430" s="45">
        <f t="shared" si="702"/>
        <v>0</v>
      </c>
      <c r="AI430" s="45">
        <f t="shared" si="703"/>
        <v>0</v>
      </c>
      <c r="AJ430" s="45">
        <f t="shared" si="704"/>
        <v>0</v>
      </c>
      <c r="AK430" s="45">
        <f t="shared" si="705"/>
        <v>0</v>
      </c>
      <c r="AL430" s="45">
        <f t="shared" si="706"/>
        <v>0</v>
      </c>
      <c r="AM430" s="45">
        <f t="shared" si="707"/>
        <v>0</v>
      </c>
      <c r="AN430" s="45">
        <f t="shared" si="708"/>
        <v>0</v>
      </c>
      <c r="AO430" s="45">
        <f t="shared" si="709"/>
        <v>0</v>
      </c>
    </row>
    <row r="431" spans="1:41" ht="16.2" customHeight="1">
      <c r="A431" s="13">
        <v>81013</v>
      </c>
      <c r="B431" s="22" t="s">
        <v>316</v>
      </c>
      <c r="C431" s="45">
        <f>SUMIF(Jan!$A:$A,TB!$A431,Jan!$H:$H)</f>
        <v>0</v>
      </c>
      <c r="D431" s="45">
        <f>SUMIF(Feb!$A:$A,TB!$A431,Feb!$H:$H)</f>
        <v>0</v>
      </c>
      <c r="E431" s="45">
        <f>SUMIF(Mar!$A:$A,TB!$A431,Mar!$H:$H)</f>
        <v>0</v>
      </c>
      <c r="F431" s="45">
        <f>SUMIF(Apr!$A:$A,TB!$A431,Apr!$H:$H)</f>
        <v>0</v>
      </c>
      <c r="G431" s="45">
        <f>SUMIF(May!$A:$A,TB!$A431,May!$H:$H)</f>
        <v>0</v>
      </c>
      <c r="H431" s="45">
        <f>SUMIF(Jun!$A:$A,TB!$A431,Jun!$H:$H)</f>
        <v>0</v>
      </c>
      <c r="I431" s="45">
        <f>SUMIF(Jul!$A:$A,TB!$A431,Jul!$H:$H)</f>
        <v>0</v>
      </c>
      <c r="J431" s="45">
        <f>SUMIF(Aug!$A:$A,TB!$A431,Aug!$H:$H)</f>
        <v>0</v>
      </c>
      <c r="K431" s="45">
        <f>SUMIF(Sep!$A:$A,TB!$A431,Sep!$H:$H)</f>
        <v>0</v>
      </c>
      <c r="L431" s="45">
        <f>SUMIF(Oct!$A:$A,TB!$A431,Oct!$H:$H)</f>
        <v>0</v>
      </c>
      <c r="M431" s="45">
        <f>SUMIF(Nov!$A:$A,TB!$A431,Nov!$H:$H)</f>
        <v>0</v>
      </c>
      <c r="N431" s="179">
        <f>SUMIF(Dec!$A:$A,TB!$A431,Dec!$H:$H)</f>
        <v>0</v>
      </c>
      <c r="O431" s="191"/>
      <c r="P431" s="191"/>
      <c r="Q431" s="184">
        <v>0</v>
      </c>
      <c r="R431" s="45">
        <v>0</v>
      </c>
      <c r="S431" s="45">
        <v>0</v>
      </c>
      <c r="T431" s="45">
        <v>0</v>
      </c>
      <c r="U431" s="45">
        <v>0</v>
      </c>
      <c r="V431" s="45">
        <v>0</v>
      </c>
      <c r="W431" s="45">
        <v>0</v>
      </c>
      <c r="X431" s="45">
        <v>0</v>
      </c>
      <c r="Y431" s="45">
        <v>0</v>
      </c>
      <c r="Z431" s="45">
        <v>0</v>
      </c>
      <c r="AA431" s="45">
        <v>0</v>
      </c>
      <c r="AB431" s="45">
        <v>0</v>
      </c>
      <c r="AD431" s="45">
        <f t="shared" si="698"/>
        <v>0</v>
      </c>
      <c r="AE431" s="45">
        <f t="shared" si="699"/>
        <v>0</v>
      </c>
      <c r="AF431" s="45">
        <f t="shared" si="700"/>
        <v>0</v>
      </c>
      <c r="AG431" s="45">
        <f t="shared" si="701"/>
        <v>0</v>
      </c>
      <c r="AH431" s="45">
        <f t="shared" si="702"/>
        <v>0</v>
      </c>
      <c r="AI431" s="45">
        <f t="shared" si="703"/>
        <v>0</v>
      </c>
      <c r="AJ431" s="45">
        <f t="shared" si="704"/>
        <v>0</v>
      </c>
      <c r="AK431" s="45">
        <f t="shared" si="705"/>
        <v>0</v>
      </c>
      <c r="AL431" s="45">
        <f t="shared" si="706"/>
        <v>0</v>
      </c>
      <c r="AM431" s="45">
        <f t="shared" si="707"/>
        <v>0</v>
      </c>
      <c r="AN431" s="45">
        <f t="shared" si="708"/>
        <v>0</v>
      </c>
      <c r="AO431" s="45">
        <f t="shared" si="709"/>
        <v>0</v>
      </c>
    </row>
    <row r="432" spans="1:41" ht="16.2" customHeight="1">
      <c r="A432" s="13">
        <v>81014</v>
      </c>
      <c r="B432" s="22" t="s">
        <v>317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>
        <f>SUMIF(Jun!$A:$A,TB!$A432,Jun!$H:$H)</f>
        <v>0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179">
        <f>SUMIF(Dec!$A:$A,TB!$A432,Dec!$H:$H)</f>
        <v>0</v>
      </c>
      <c r="O432" s="191"/>
      <c r="P432" s="191"/>
      <c r="Q432" s="184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698"/>
        <v>0</v>
      </c>
      <c r="AE432" s="45">
        <f t="shared" si="699"/>
        <v>0</v>
      </c>
      <c r="AF432" s="45">
        <f t="shared" si="700"/>
        <v>0</v>
      </c>
      <c r="AG432" s="45">
        <f t="shared" si="701"/>
        <v>0</v>
      </c>
      <c r="AH432" s="45">
        <f t="shared" si="702"/>
        <v>0</v>
      </c>
      <c r="AI432" s="45">
        <f t="shared" si="703"/>
        <v>0</v>
      </c>
      <c r="AJ432" s="45">
        <f t="shared" si="704"/>
        <v>0</v>
      </c>
      <c r="AK432" s="45">
        <f t="shared" si="705"/>
        <v>0</v>
      </c>
      <c r="AL432" s="45">
        <f t="shared" si="706"/>
        <v>0</v>
      </c>
      <c r="AM432" s="45">
        <f t="shared" si="707"/>
        <v>0</v>
      </c>
      <c r="AN432" s="45">
        <f t="shared" si="708"/>
        <v>0</v>
      </c>
      <c r="AO432" s="45">
        <f t="shared" si="709"/>
        <v>0</v>
      </c>
    </row>
    <row r="433" spans="1:41" ht="16.2" customHeight="1">
      <c r="A433" s="13">
        <v>81015</v>
      </c>
      <c r="B433" s="22" t="s">
        <v>318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>
        <f>SUMIF(Jun!$A:$A,TB!$A433,Jun!$H:$H)</f>
        <v>0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179">
        <f>SUMIF(Dec!$A:$A,TB!$A433,Dec!$H:$H)</f>
        <v>0</v>
      </c>
      <c r="O433" s="191"/>
      <c r="P433" s="191"/>
      <c r="Q433" s="184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698"/>
        <v>0</v>
      </c>
      <c r="AE433" s="45">
        <f t="shared" si="699"/>
        <v>0</v>
      </c>
      <c r="AF433" s="45">
        <f t="shared" si="700"/>
        <v>0</v>
      </c>
      <c r="AG433" s="45">
        <f t="shared" si="701"/>
        <v>0</v>
      </c>
      <c r="AH433" s="45">
        <f t="shared" si="702"/>
        <v>0</v>
      </c>
      <c r="AI433" s="45">
        <f t="shared" si="703"/>
        <v>0</v>
      </c>
      <c r="AJ433" s="45">
        <f t="shared" si="704"/>
        <v>0</v>
      </c>
      <c r="AK433" s="45">
        <f t="shared" si="705"/>
        <v>0</v>
      </c>
      <c r="AL433" s="45">
        <f t="shared" si="706"/>
        <v>0</v>
      </c>
      <c r="AM433" s="45">
        <f t="shared" si="707"/>
        <v>0</v>
      </c>
      <c r="AN433" s="45">
        <f t="shared" si="708"/>
        <v>0</v>
      </c>
      <c r="AO433" s="45">
        <f t="shared" si="709"/>
        <v>0</v>
      </c>
    </row>
    <row r="434" spans="1:41" ht="16.2" customHeight="1">
      <c r="A434" s="13">
        <v>81016</v>
      </c>
      <c r="B434" s="22" t="s">
        <v>319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>
        <f>SUMIF(Jun!$A:$A,TB!$A434,Jun!$H:$H)</f>
        <v>0</v>
      </c>
      <c r="I434" s="45">
        <f>SUMIF(Jul!$A:$A,TB!$A434,Jul!$H:$H)</f>
        <v>0</v>
      </c>
      <c r="J434" s="45">
        <f>SUMIF(Aug!$A:$A,TB!$A434,Aug!$H:$H)</f>
        <v>0</v>
      </c>
      <c r="K434" s="45">
        <f>SUMIF(Sep!$A:$A,TB!$A434,Sep!$H:$H)</f>
        <v>0</v>
      </c>
      <c r="L434" s="45">
        <f>SUMIF(Oct!$A:$A,TB!$A434,Oct!$H:$H)</f>
        <v>0</v>
      </c>
      <c r="M434" s="45">
        <f>SUMIF(Nov!$A:$A,TB!$A434,Nov!$H:$H)</f>
        <v>0</v>
      </c>
      <c r="N434" s="179">
        <f>SUMIF(Dec!$A:$A,TB!$A434,Dec!$H:$H)</f>
        <v>0</v>
      </c>
      <c r="O434" s="191"/>
      <c r="P434" s="191"/>
      <c r="Q434" s="184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698"/>
        <v>0</v>
      </c>
      <c r="AE434" s="45">
        <f t="shared" si="699"/>
        <v>0</v>
      </c>
      <c r="AF434" s="45">
        <f t="shared" si="700"/>
        <v>0</v>
      </c>
      <c r="AG434" s="45">
        <f t="shared" si="701"/>
        <v>0</v>
      </c>
      <c r="AH434" s="45">
        <f t="shared" si="702"/>
        <v>0</v>
      </c>
      <c r="AI434" s="45">
        <f t="shared" si="703"/>
        <v>0</v>
      </c>
      <c r="AJ434" s="45">
        <f t="shared" si="704"/>
        <v>0</v>
      </c>
      <c r="AK434" s="45">
        <f t="shared" si="705"/>
        <v>0</v>
      </c>
      <c r="AL434" s="45">
        <f t="shared" si="706"/>
        <v>0</v>
      </c>
      <c r="AM434" s="45">
        <f t="shared" si="707"/>
        <v>0</v>
      </c>
      <c r="AN434" s="45">
        <f t="shared" si="708"/>
        <v>0</v>
      </c>
      <c r="AO434" s="45">
        <f t="shared" si="709"/>
        <v>0</v>
      </c>
    </row>
    <row r="435" spans="1:41" ht="16.2" customHeight="1">
      <c r="A435" s="13">
        <v>81017</v>
      </c>
      <c r="B435" s="22" t="s">
        <v>320</v>
      </c>
      <c r="C435" s="45">
        <f>SUMIF(Jan!$A:$A,TB!$A435,Jan!$H:$H)</f>
        <v>153088.19</v>
      </c>
      <c r="D435" s="45">
        <f>SUMIF(Feb!$A:$A,TB!$A435,Feb!$H:$H)</f>
        <v>265492.55</v>
      </c>
      <c r="E435" s="45">
        <f>SUMIF(Mar!$A:$A,TB!$A435,Mar!$H:$H)</f>
        <v>787167.71</v>
      </c>
      <c r="F435" s="45">
        <f>SUMIF(Apr!$A:$A,TB!$A435,Apr!$H:$H)</f>
        <v>1405408.24</v>
      </c>
      <c r="G435" s="45">
        <f>SUMIF(May!$A:$A,TB!$A435,May!$H:$H)</f>
        <v>1921593.44</v>
      </c>
      <c r="H435" s="45">
        <f>SUMIF(Jun!$A:$A,TB!$A435,Jun!$H:$H)</f>
        <v>2459649.3199999998</v>
      </c>
      <c r="I435" s="45">
        <f>SUMIF(Jul!$A:$A,TB!$A435,Jul!$H:$H)</f>
        <v>2459649.3199999998</v>
      </c>
      <c r="J435" s="45">
        <f>SUMIF(Aug!$A:$A,TB!$A435,Aug!$H:$H)</f>
        <v>2459649.3199999998</v>
      </c>
      <c r="K435" s="45">
        <f>SUMIF(Sep!$A:$A,TB!$A435,Sep!$H:$H)</f>
        <v>2459649.3199999998</v>
      </c>
      <c r="L435" s="45">
        <f>SUMIF(Oct!$A:$A,TB!$A435,Oct!$H:$H)</f>
        <v>2459649.3199999998</v>
      </c>
      <c r="M435" s="45">
        <f>SUMIF(Nov!$A:$A,TB!$A435,Nov!$H:$H)</f>
        <v>2459649.3199999998</v>
      </c>
      <c r="N435" s="179">
        <f>SUMIF(Dec!$A:$A,TB!$A435,Dec!$H:$H)</f>
        <v>2459649.3199999998</v>
      </c>
      <c r="O435" s="191"/>
      <c r="P435" s="191"/>
      <c r="Q435" s="184">
        <v>1007019.66</v>
      </c>
      <c r="R435" s="45">
        <v>2208067.4700000002</v>
      </c>
      <c r="S435" s="45">
        <v>2608815.4700000002</v>
      </c>
      <c r="T435" s="45">
        <v>3155121.95</v>
      </c>
      <c r="U435" s="45">
        <v>3523328.69</v>
      </c>
      <c r="V435" s="45">
        <v>3712853.55</v>
      </c>
      <c r="W435" s="45">
        <v>3832377.7</v>
      </c>
      <c r="X435" s="45">
        <v>3968669.81</v>
      </c>
      <c r="Y435" s="45">
        <v>4507835.57</v>
      </c>
      <c r="Z435" s="45">
        <v>5020979.2300000004</v>
      </c>
      <c r="AA435" s="45">
        <v>5715003.71</v>
      </c>
      <c r="AB435" s="45">
        <v>6154705.7599999998</v>
      </c>
      <c r="AD435" s="45">
        <f t="shared" si="698"/>
        <v>674169.77</v>
      </c>
      <c r="AE435" s="45">
        <f t="shared" si="699"/>
        <v>1160866.17</v>
      </c>
      <c r="AF435" s="45">
        <f t="shared" si="700"/>
        <v>3436301.92</v>
      </c>
      <c r="AG435" s="45">
        <f t="shared" si="701"/>
        <v>6129125.8799999999</v>
      </c>
      <c r="AH435" s="45">
        <f t="shared" si="702"/>
        <v>8326648.6900000004</v>
      </c>
      <c r="AI435" s="45">
        <f t="shared" si="703"/>
        <v>10586084.710000001</v>
      </c>
      <c r="AJ435" s="45">
        <f t="shared" si="704"/>
        <v>10586084.710000001</v>
      </c>
      <c r="AK435" s="45">
        <f t="shared" si="705"/>
        <v>10586084.710000001</v>
      </c>
      <c r="AL435" s="45">
        <f t="shared" si="706"/>
        <v>10586084.710000001</v>
      </c>
      <c r="AM435" s="45">
        <f t="shared" si="707"/>
        <v>10586084.710000001</v>
      </c>
      <c r="AN435" s="45">
        <f t="shared" si="708"/>
        <v>10586084.710000001</v>
      </c>
      <c r="AO435" s="45">
        <f t="shared" si="709"/>
        <v>10586084.710000001</v>
      </c>
    </row>
    <row r="436" spans="1:41" ht="16.2" customHeight="1">
      <c r="A436" s="13">
        <v>81018</v>
      </c>
      <c r="B436" s="22" t="s">
        <v>321</v>
      </c>
      <c r="C436" s="45">
        <f>SUMIF(Jan!$A:$A,TB!$A436,Jan!$H:$H)</f>
        <v>0</v>
      </c>
      <c r="D436" s="45">
        <f>SUMIF(Feb!$A:$A,TB!$A436,Feb!$H:$H)</f>
        <v>0</v>
      </c>
      <c r="E436" s="45">
        <f>SUMIF(Mar!$A:$A,TB!$A436,Mar!$H:$H)</f>
        <v>0</v>
      </c>
      <c r="F436" s="45">
        <f>SUMIF(Apr!$A:$A,TB!$A436,Apr!$H:$H)</f>
        <v>0</v>
      </c>
      <c r="G436" s="45">
        <f>SUMIF(May!$A:$A,TB!$A436,May!$H:$H)</f>
        <v>0</v>
      </c>
      <c r="H436" s="45">
        <f>SUMIF(Jun!$A:$A,TB!$A436,Jun!$H:$H)</f>
        <v>0</v>
      </c>
      <c r="I436" s="45">
        <f>SUMIF(Jul!$A:$A,TB!$A436,Jul!$H:$H)</f>
        <v>0</v>
      </c>
      <c r="J436" s="45">
        <f>SUMIF(Aug!$A:$A,TB!$A436,Aug!$H:$H)</f>
        <v>0</v>
      </c>
      <c r="K436" s="45">
        <f>SUMIF(Sep!$A:$A,TB!$A436,Sep!$H:$H)</f>
        <v>0</v>
      </c>
      <c r="L436" s="45">
        <f>SUMIF(Oct!$A:$A,TB!$A436,Oct!$H:$H)</f>
        <v>0</v>
      </c>
      <c r="M436" s="45">
        <f>SUMIF(Nov!$A:$A,TB!$A436,Nov!$H:$H)</f>
        <v>0</v>
      </c>
      <c r="N436" s="179">
        <f>SUMIF(Dec!$A:$A,TB!$A436,Dec!$H:$H)</f>
        <v>0</v>
      </c>
      <c r="O436" s="191"/>
      <c r="P436" s="191"/>
      <c r="Q436" s="184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698"/>
        <v>0</v>
      </c>
      <c r="AE436" s="45">
        <f t="shared" si="699"/>
        <v>0</v>
      </c>
      <c r="AF436" s="45">
        <f t="shared" si="700"/>
        <v>0</v>
      </c>
      <c r="AG436" s="45">
        <f t="shared" si="701"/>
        <v>0</v>
      </c>
      <c r="AH436" s="45">
        <f t="shared" si="702"/>
        <v>0</v>
      </c>
      <c r="AI436" s="45">
        <f t="shared" si="703"/>
        <v>0</v>
      </c>
      <c r="AJ436" s="45">
        <f t="shared" si="704"/>
        <v>0</v>
      </c>
      <c r="AK436" s="45">
        <f t="shared" si="705"/>
        <v>0</v>
      </c>
      <c r="AL436" s="45">
        <f t="shared" si="706"/>
        <v>0</v>
      </c>
      <c r="AM436" s="45">
        <f t="shared" si="707"/>
        <v>0</v>
      </c>
      <c r="AN436" s="45">
        <f t="shared" si="708"/>
        <v>0</v>
      </c>
      <c r="AO436" s="45">
        <f t="shared" si="709"/>
        <v>0</v>
      </c>
    </row>
    <row r="437" spans="1:41" ht="16.2" customHeight="1">
      <c r="A437" s="13">
        <v>81019</v>
      </c>
      <c r="B437" s="22" t="s">
        <v>322</v>
      </c>
      <c r="C437" s="45">
        <f>SUMIF(Jan!$A:$A,TB!$A437,Jan!$H:$H)</f>
        <v>0</v>
      </c>
      <c r="D437" s="45">
        <f>SUMIF(Feb!$A:$A,TB!$A437,Feb!$H:$H)</f>
        <v>0</v>
      </c>
      <c r="E437" s="45">
        <f>SUMIF(Mar!$A:$A,TB!$A437,Mar!$H:$H)</f>
        <v>0</v>
      </c>
      <c r="F437" s="45">
        <f>SUMIF(Apr!$A:$A,TB!$A437,Apr!$H:$H)</f>
        <v>0</v>
      </c>
      <c r="G437" s="45">
        <f>SUMIF(May!$A:$A,TB!$A437,May!$H:$H)</f>
        <v>0</v>
      </c>
      <c r="H437" s="45">
        <f>SUMIF(Jun!$A:$A,TB!$A437,Jun!$H:$H)</f>
        <v>0</v>
      </c>
      <c r="I437" s="45">
        <f>SUMIF(Jul!$A:$A,TB!$A437,Jul!$H:$H)</f>
        <v>0</v>
      </c>
      <c r="J437" s="45">
        <f>SUMIF(Aug!$A:$A,TB!$A437,Aug!$H:$H)</f>
        <v>0</v>
      </c>
      <c r="K437" s="45">
        <f>SUMIF(Sep!$A:$A,TB!$A437,Sep!$H:$H)</f>
        <v>0</v>
      </c>
      <c r="L437" s="45">
        <f>SUMIF(Oct!$A:$A,TB!$A437,Oct!$H:$H)</f>
        <v>0</v>
      </c>
      <c r="M437" s="45">
        <f>SUMIF(Nov!$A:$A,TB!$A437,Nov!$H:$H)</f>
        <v>0</v>
      </c>
      <c r="N437" s="179">
        <f>SUMIF(Dec!$A:$A,TB!$A437,Dec!$H:$H)</f>
        <v>0</v>
      </c>
      <c r="O437" s="191"/>
      <c r="P437" s="191"/>
      <c r="Q437" s="184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0</v>
      </c>
      <c r="Z437" s="45">
        <v>0</v>
      </c>
      <c r="AA437" s="45">
        <v>0</v>
      </c>
      <c r="AB437" s="45">
        <v>0</v>
      </c>
      <c r="AD437" s="45">
        <f t="shared" si="698"/>
        <v>0</v>
      </c>
      <c r="AE437" s="45">
        <f t="shared" si="699"/>
        <v>0</v>
      </c>
      <c r="AF437" s="45">
        <f t="shared" si="700"/>
        <v>0</v>
      </c>
      <c r="AG437" s="45">
        <f t="shared" si="701"/>
        <v>0</v>
      </c>
      <c r="AH437" s="45">
        <f t="shared" si="702"/>
        <v>0</v>
      </c>
      <c r="AI437" s="45">
        <f t="shared" si="703"/>
        <v>0</v>
      </c>
      <c r="AJ437" s="45">
        <f t="shared" si="704"/>
        <v>0</v>
      </c>
      <c r="AK437" s="45">
        <f t="shared" si="705"/>
        <v>0</v>
      </c>
      <c r="AL437" s="45">
        <f t="shared" si="706"/>
        <v>0</v>
      </c>
      <c r="AM437" s="45">
        <f t="shared" si="707"/>
        <v>0</v>
      </c>
      <c r="AN437" s="45">
        <f t="shared" si="708"/>
        <v>0</v>
      </c>
      <c r="AO437" s="45">
        <f t="shared" si="709"/>
        <v>0</v>
      </c>
    </row>
    <row r="438" spans="1:41" ht="16.2" customHeight="1">
      <c r="A438" s="13">
        <v>81020</v>
      </c>
      <c r="B438" s="22" t="s">
        <v>323</v>
      </c>
      <c r="C438" s="45">
        <f>SUMIF(Jan!$A:$A,TB!$A438,Jan!$H:$H)</f>
        <v>0</v>
      </c>
      <c r="D438" s="45">
        <f>SUMIF(Feb!$A:$A,TB!$A438,Feb!$H:$H)</f>
        <v>0</v>
      </c>
      <c r="E438" s="45">
        <f>SUMIF(Mar!$A:$A,TB!$A438,Mar!$H:$H)</f>
        <v>0</v>
      </c>
      <c r="F438" s="45">
        <f>SUMIF(Apr!$A:$A,TB!$A438,Apr!$H:$H)</f>
        <v>0</v>
      </c>
      <c r="G438" s="45">
        <f>SUMIF(May!$A:$A,TB!$A438,May!$H:$H)</f>
        <v>0</v>
      </c>
      <c r="H438" s="45">
        <f>SUMIF(Jun!$A:$A,TB!$A438,Jun!$H:$H)</f>
        <v>0</v>
      </c>
      <c r="I438" s="45">
        <f>SUMIF(Jul!$A:$A,TB!$A438,Jul!$H:$H)</f>
        <v>0</v>
      </c>
      <c r="J438" s="45">
        <f>SUMIF(Aug!$A:$A,TB!$A438,Aug!$H:$H)</f>
        <v>0</v>
      </c>
      <c r="K438" s="45">
        <f>SUMIF(Sep!$A:$A,TB!$A438,Sep!$H:$H)</f>
        <v>0</v>
      </c>
      <c r="L438" s="45">
        <f>SUMIF(Oct!$A:$A,TB!$A438,Oct!$H:$H)</f>
        <v>0</v>
      </c>
      <c r="M438" s="45">
        <f>SUMIF(Nov!$A:$A,TB!$A438,Nov!$H:$H)</f>
        <v>0</v>
      </c>
      <c r="N438" s="179">
        <f>SUMIF(Dec!$A:$A,TB!$A438,Dec!$H:$H)</f>
        <v>0</v>
      </c>
      <c r="O438" s="191"/>
      <c r="P438" s="191"/>
      <c r="Q438" s="184">
        <v>0</v>
      </c>
      <c r="R438" s="45">
        <v>0</v>
      </c>
      <c r="S438" s="45">
        <v>0</v>
      </c>
      <c r="T438" s="45">
        <v>0</v>
      </c>
      <c r="U438" s="45">
        <v>0</v>
      </c>
      <c r="V438" s="45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D438" s="45">
        <f t="shared" si="698"/>
        <v>0</v>
      </c>
      <c r="AE438" s="45">
        <f t="shared" si="699"/>
        <v>0</v>
      </c>
      <c r="AF438" s="45">
        <f t="shared" si="700"/>
        <v>0</v>
      </c>
      <c r="AG438" s="45">
        <f t="shared" si="701"/>
        <v>0</v>
      </c>
      <c r="AH438" s="45">
        <f t="shared" si="702"/>
        <v>0</v>
      </c>
      <c r="AI438" s="45">
        <f t="shared" si="703"/>
        <v>0</v>
      </c>
      <c r="AJ438" s="45">
        <f t="shared" si="704"/>
        <v>0</v>
      </c>
      <c r="AK438" s="45">
        <f t="shared" si="705"/>
        <v>0</v>
      </c>
      <c r="AL438" s="45">
        <f t="shared" si="706"/>
        <v>0</v>
      </c>
      <c r="AM438" s="45">
        <f t="shared" si="707"/>
        <v>0</v>
      </c>
      <c r="AN438" s="45">
        <f t="shared" si="708"/>
        <v>0</v>
      </c>
      <c r="AO438" s="45">
        <f t="shared" si="709"/>
        <v>0</v>
      </c>
    </row>
    <row r="439" spans="1:41" ht="16.2" customHeight="1">
      <c r="A439" s="13">
        <v>81021</v>
      </c>
      <c r="B439" s="22" t="s">
        <v>324</v>
      </c>
      <c r="C439" s="45">
        <f>SUMIF(Jan!$A:$A,TB!$A439,Jan!$H:$H)</f>
        <v>0</v>
      </c>
      <c r="D439" s="45">
        <f>SUMIF(Feb!$A:$A,TB!$A439,Feb!$H:$H)</f>
        <v>0</v>
      </c>
      <c r="E439" s="45">
        <f>SUMIF(Mar!$A:$A,TB!$A439,Mar!$H:$H)</f>
        <v>0</v>
      </c>
      <c r="F439" s="45">
        <f>SUMIF(Apr!$A:$A,TB!$A439,Apr!$H:$H)</f>
        <v>0</v>
      </c>
      <c r="G439" s="45">
        <f>SUMIF(May!$A:$A,TB!$A439,May!$H:$H)</f>
        <v>0</v>
      </c>
      <c r="H439" s="45">
        <f>SUMIF(Jun!$A:$A,TB!$A439,Jun!$H:$H)</f>
        <v>0</v>
      </c>
      <c r="I439" s="45">
        <f>SUMIF(Jul!$A:$A,TB!$A439,Jul!$H:$H)</f>
        <v>0</v>
      </c>
      <c r="J439" s="45">
        <f>SUMIF(Aug!$A:$A,TB!$A439,Aug!$H:$H)</f>
        <v>0</v>
      </c>
      <c r="K439" s="45">
        <f>SUMIF(Sep!$A:$A,TB!$A439,Sep!$H:$H)</f>
        <v>0</v>
      </c>
      <c r="L439" s="45">
        <f>SUMIF(Oct!$A:$A,TB!$A439,Oct!$H:$H)</f>
        <v>0</v>
      </c>
      <c r="M439" s="45">
        <f>SUMIF(Nov!$A:$A,TB!$A439,Nov!$H:$H)</f>
        <v>0</v>
      </c>
      <c r="N439" s="179">
        <f>SUMIF(Dec!$A:$A,TB!$A439,Dec!$H:$H)</f>
        <v>0</v>
      </c>
      <c r="O439" s="191"/>
      <c r="P439" s="191"/>
      <c r="Q439" s="184">
        <v>0</v>
      </c>
      <c r="R439" s="45">
        <v>0</v>
      </c>
      <c r="S439" s="45">
        <v>0</v>
      </c>
      <c r="T439" s="45">
        <v>0</v>
      </c>
      <c r="U439" s="45">
        <v>0</v>
      </c>
      <c r="V439" s="45">
        <v>0</v>
      </c>
      <c r="W439" s="45">
        <v>0</v>
      </c>
      <c r="X439" s="45">
        <v>0</v>
      </c>
      <c r="Y439" s="45">
        <v>0</v>
      </c>
      <c r="Z439" s="45">
        <v>0</v>
      </c>
      <c r="AA439" s="45">
        <v>0</v>
      </c>
      <c r="AB439" s="45">
        <v>0</v>
      </c>
      <c r="AD439" s="45">
        <f t="shared" si="698"/>
        <v>0</v>
      </c>
      <c r="AE439" s="45">
        <f t="shared" si="699"/>
        <v>0</v>
      </c>
      <c r="AF439" s="45">
        <f t="shared" si="700"/>
        <v>0</v>
      </c>
      <c r="AG439" s="45">
        <f t="shared" si="701"/>
        <v>0</v>
      </c>
      <c r="AH439" s="45">
        <f t="shared" si="702"/>
        <v>0</v>
      </c>
      <c r="AI439" s="45">
        <f t="shared" si="703"/>
        <v>0</v>
      </c>
      <c r="AJ439" s="45">
        <f t="shared" si="704"/>
        <v>0</v>
      </c>
      <c r="AK439" s="45">
        <f t="shared" si="705"/>
        <v>0</v>
      </c>
      <c r="AL439" s="45">
        <f t="shared" si="706"/>
        <v>0</v>
      </c>
      <c r="AM439" s="45">
        <f t="shared" si="707"/>
        <v>0</v>
      </c>
      <c r="AN439" s="45">
        <f t="shared" si="708"/>
        <v>0</v>
      </c>
      <c r="AO439" s="45">
        <f t="shared" si="709"/>
        <v>0</v>
      </c>
    </row>
    <row r="440" spans="1:41" ht="16.2" customHeight="1">
      <c r="A440" s="13">
        <v>81022</v>
      </c>
      <c r="B440" s="22" t="s">
        <v>325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>
        <f>SUMIF(Jun!$A:$A,TB!$A440,Jun!$H:$H)</f>
        <v>0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179">
        <f>SUMIF(Dec!$A:$A,TB!$A440,Dec!$H:$H)</f>
        <v>0</v>
      </c>
      <c r="O440" s="191"/>
      <c r="P440" s="191"/>
      <c r="Q440" s="184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698"/>
        <v>0</v>
      </c>
      <c r="AE440" s="45">
        <f t="shared" si="699"/>
        <v>0</v>
      </c>
      <c r="AF440" s="45">
        <f t="shared" si="700"/>
        <v>0</v>
      </c>
      <c r="AG440" s="45">
        <f t="shared" si="701"/>
        <v>0</v>
      </c>
      <c r="AH440" s="45">
        <f t="shared" si="702"/>
        <v>0</v>
      </c>
      <c r="AI440" s="45">
        <f t="shared" si="703"/>
        <v>0</v>
      </c>
      <c r="AJ440" s="45">
        <f t="shared" si="704"/>
        <v>0</v>
      </c>
      <c r="AK440" s="45">
        <f t="shared" si="705"/>
        <v>0</v>
      </c>
      <c r="AL440" s="45">
        <f t="shared" si="706"/>
        <v>0</v>
      </c>
      <c r="AM440" s="45">
        <f t="shared" si="707"/>
        <v>0</v>
      </c>
      <c r="AN440" s="45">
        <f t="shared" si="708"/>
        <v>0</v>
      </c>
      <c r="AO440" s="45">
        <f t="shared" si="709"/>
        <v>0</v>
      </c>
    </row>
    <row r="441" spans="1:41" ht="16.2" customHeight="1">
      <c r="A441" s="13">
        <v>81023</v>
      </c>
      <c r="B441" s="22" t="s">
        <v>326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>
        <f>SUMIF(Jun!$A:$A,TB!$A441,Jun!$H:$H)</f>
        <v>0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179">
        <f>SUMIF(Dec!$A:$A,TB!$A441,Dec!$H:$H)</f>
        <v>0</v>
      </c>
      <c r="O441" s="191"/>
      <c r="P441" s="191"/>
      <c r="Q441" s="184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698"/>
        <v>0</v>
      </c>
      <c r="AE441" s="45">
        <f t="shared" si="699"/>
        <v>0</v>
      </c>
      <c r="AF441" s="45">
        <f t="shared" si="700"/>
        <v>0</v>
      </c>
      <c r="AG441" s="45">
        <f t="shared" si="701"/>
        <v>0</v>
      </c>
      <c r="AH441" s="45">
        <f t="shared" si="702"/>
        <v>0</v>
      </c>
      <c r="AI441" s="45">
        <f t="shared" si="703"/>
        <v>0</v>
      </c>
      <c r="AJ441" s="45">
        <f t="shared" si="704"/>
        <v>0</v>
      </c>
      <c r="AK441" s="45">
        <f t="shared" si="705"/>
        <v>0</v>
      </c>
      <c r="AL441" s="45">
        <f t="shared" si="706"/>
        <v>0</v>
      </c>
      <c r="AM441" s="45">
        <f t="shared" si="707"/>
        <v>0</v>
      </c>
      <c r="AN441" s="45">
        <f t="shared" si="708"/>
        <v>0</v>
      </c>
      <c r="AO441" s="45">
        <f t="shared" si="709"/>
        <v>0</v>
      </c>
    </row>
    <row r="442" spans="1:41" ht="16.2" customHeight="1">
      <c r="A442" s="13">
        <v>81024</v>
      </c>
      <c r="B442" s="22" t="s">
        <v>327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>
        <f>SUMIF(Jun!$A:$A,TB!$A442,Jun!$H:$H)</f>
        <v>0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179">
        <f>SUMIF(Dec!$A:$A,TB!$A442,Dec!$H:$H)</f>
        <v>0</v>
      </c>
      <c r="O442" s="191"/>
      <c r="P442" s="191"/>
      <c r="Q442" s="184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698"/>
        <v>0</v>
      </c>
      <c r="AE442" s="45">
        <f t="shared" si="699"/>
        <v>0</v>
      </c>
      <c r="AF442" s="45">
        <f t="shared" si="700"/>
        <v>0</v>
      </c>
      <c r="AG442" s="45">
        <f t="shared" si="701"/>
        <v>0</v>
      </c>
      <c r="AH442" s="45">
        <f t="shared" si="702"/>
        <v>0</v>
      </c>
      <c r="AI442" s="45">
        <f t="shared" si="703"/>
        <v>0</v>
      </c>
      <c r="AJ442" s="45">
        <f t="shared" si="704"/>
        <v>0</v>
      </c>
      <c r="AK442" s="45">
        <f t="shared" si="705"/>
        <v>0</v>
      </c>
      <c r="AL442" s="45">
        <f t="shared" si="706"/>
        <v>0</v>
      </c>
      <c r="AM442" s="45">
        <f t="shared" si="707"/>
        <v>0</v>
      </c>
      <c r="AN442" s="45">
        <f t="shared" si="708"/>
        <v>0</v>
      </c>
      <c r="AO442" s="45">
        <f t="shared" si="709"/>
        <v>0</v>
      </c>
    </row>
    <row r="443" spans="1:41" ht="16.2" customHeight="1">
      <c r="A443" s="13">
        <v>81025</v>
      </c>
      <c r="B443" s="22" t="s">
        <v>328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>
        <f>SUMIF(Jun!$A:$A,TB!$A443,Jun!$H:$H)</f>
        <v>0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179">
        <f>SUMIF(Dec!$A:$A,TB!$A443,Dec!$H:$H)</f>
        <v>0</v>
      </c>
      <c r="O443" s="191"/>
      <c r="P443" s="191"/>
      <c r="Q443" s="184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698"/>
        <v>0</v>
      </c>
      <c r="AE443" s="45">
        <f t="shared" si="699"/>
        <v>0</v>
      </c>
      <c r="AF443" s="45">
        <f t="shared" si="700"/>
        <v>0</v>
      </c>
      <c r="AG443" s="45">
        <f t="shared" si="701"/>
        <v>0</v>
      </c>
      <c r="AH443" s="45">
        <f t="shared" si="702"/>
        <v>0</v>
      </c>
      <c r="AI443" s="45">
        <f t="shared" si="703"/>
        <v>0</v>
      </c>
      <c r="AJ443" s="45">
        <f t="shared" si="704"/>
        <v>0</v>
      </c>
      <c r="AK443" s="45">
        <f t="shared" si="705"/>
        <v>0</v>
      </c>
      <c r="AL443" s="45">
        <f t="shared" si="706"/>
        <v>0</v>
      </c>
      <c r="AM443" s="45">
        <f t="shared" si="707"/>
        <v>0</v>
      </c>
      <c r="AN443" s="45">
        <f t="shared" si="708"/>
        <v>0</v>
      </c>
      <c r="AO443" s="45">
        <f t="shared" si="709"/>
        <v>0</v>
      </c>
    </row>
    <row r="444" spans="1:41" ht="16.2" customHeight="1">
      <c r="A444" s="13">
        <v>81026</v>
      </c>
      <c r="B444" s="22" t="s">
        <v>329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>
        <f>SUMIF(Jun!$A:$A,TB!$A444,Jun!$H:$H)</f>
        <v>0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179">
        <f>SUMIF(Dec!$A:$A,TB!$A444,Dec!$H:$H)</f>
        <v>0</v>
      </c>
      <c r="O444" s="191"/>
      <c r="P444" s="191"/>
      <c r="Q444" s="184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698"/>
        <v>0</v>
      </c>
      <c r="AE444" s="45">
        <f t="shared" si="699"/>
        <v>0</v>
      </c>
      <c r="AF444" s="45">
        <f t="shared" si="700"/>
        <v>0</v>
      </c>
      <c r="AG444" s="45">
        <f t="shared" si="701"/>
        <v>0</v>
      </c>
      <c r="AH444" s="45">
        <f t="shared" si="702"/>
        <v>0</v>
      </c>
      <c r="AI444" s="45">
        <f t="shared" si="703"/>
        <v>0</v>
      </c>
      <c r="AJ444" s="45">
        <f t="shared" si="704"/>
        <v>0</v>
      </c>
      <c r="AK444" s="45">
        <f t="shared" si="705"/>
        <v>0</v>
      </c>
      <c r="AL444" s="45">
        <f t="shared" si="706"/>
        <v>0</v>
      </c>
      <c r="AM444" s="45">
        <f t="shared" si="707"/>
        <v>0</v>
      </c>
      <c r="AN444" s="45">
        <f t="shared" si="708"/>
        <v>0</v>
      </c>
      <c r="AO444" s="45">
        <f t="shared" si="709"/>
        <v>0</v>
      </c>
    </row>
    <row r="445" spans="1:41" ht="16.2" customHeight="1">
      <c r="A445" s="13">
        <v>81027</v>
      </c>
      <c r="B445" s="22" t="s">
        <v>330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>
        <f>SUMIF(Jun!$A:$A,TB!$A445,Jun!$H:$H)</f>
        <v>0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179">
        <f>SUMIF(Dec!$A:$A,TB!$A445,Dec!$H:$H)</f>
        <v>0</v>
      </c>
      <c r="O445" s="191"/>
      <c r="P445" s="191"/>
      <c r="Q445" s="184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698"/>
        <v>0</v>
      </c>
      <c r="AE445" s="45">
        <f t="shared" si="699"/>
        <v>0</v>
      </c>
      <c r="AF445" s="45">
        <f t="shared" si="700"/>
        <v>0</v>
      </c>
      <c r="AG445" s="45">
        <f t="shared" si="701"/>
        <v>0</v>
      </c>
      <c r="AH445" s="45">
        <f t="shared" si="702"/>
        <v>0</v>
      </c>
      <c r="AI445" s="45">
        <f t="shared" si="703"/>
        <v>0</v>
      </c>
      <c r="AJ445" s="45">
        <f t="shared" si="704"/>
        <v>0</v>
      </c>
      <c r="AK445" s="45">
        <f t="shared" si="705"/>
        <v>0</v>
      </c>
      <c r="AL445" s="45">
        <f t="shared" si="706"/>
        <v>0</v>
      </c>
      <c r="AM445" s="45">
        <f t="shared" si="707"/>
        <v>0</v>
      </c>
      <c r="AN445" s="45">
        <f t="shared" si="708"/>
        <v>0</v>
      </c>
      <c r="AO445" s="45">
        <f t="shared" si="709"/>
        <v>0</v>
      </c>
    </row>
    <row r="446" spans="1:41" ht="16.2" customHeight="1">
      <c r="A446" s="13">
        <v>81028</v>
      </c>
      <c r="B446" s="22" t="s">
        <v>331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>
        <f>SUMIF(Jun!$A:$A,TB!$A446,Jun!$H:$H)</f>
        <v>0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179">
        <f>SUMIF(Dec!$A:$A,TB!$A446,Dec!$H:$H)</f>
        <v>0</v>
      </c>
      <c r="O446" s="191"/>
      <c r="P446" s="191"/>
      <c r="Q446" s="184">
        <v>0</v>
      </c>
      <c r="R446" s="45">
        <v>0</v>
      </c>
      <c r="S446" s="45">
        <v>0</v>
      </c>
      <c r="T446" s="45">
        <v>0</v>
      </c>
      <c r="U446" s="45">
        <v>0</v>
      </c>
      <c r="V446" s="45">
        <v>0</v>
      </c>
      <c r="W446" s="45">
        <v>0</v>
      </c>
      <c r="X446" s="45">
        <v>0</v>
      </c>
      <c r="Y446" s="45">
        <v>0</v>
      </c>
      <c r="Z446" s="45">
        <v>0</v>
      </c>
      <c r="AA446" s="45">
        <v>0</v>
      </c>
      <c r="AB446" s="45">
        <v>0</v>
      </c>
      <c r="AD446" s="45">
        <f t="shared" si="698"/>
        <v>0</v>
      </c>
      <c r="AE446" s="45">
        <f t="shared" si="699"/>
        <v>0</v>
      </c>
      <c r="AF446" s="45">
        <f t="shared" si="700"/>
        <v>0</v>
      </c>
      <c r="AG446" s="45">
        <f t="shared" si="701"/>
        <v>0</v>
      </c>
      <c r="AH446" s="45">
        <f t="shared" si="702"/>
        <v>0</v>
      </c>
      <c r="AI446" s="45">
        <f t="shared" si="703"/>
        <v>0</v>
      </c>
      <c r="AJ446" s="45">
        <f t="shared" si="704"/>
        <v>0</v>
      </c>
      <c r="AK446" s="45">
        <f t="shared" si="705"/>
        <v>0</v>
      </c>
      <c r="AL446" s="45">
        <f t="shared" si="706"/>
        <v>0</v>
      </c>
      <c r="AM446" s="45">
        <f t="shared" si="707"/>
        <v>0</v>
      </c>
      <c r="AN446" s="45">
        <f t="shared" si="708"/>
        <v>0</v>
      </c>
      <c r="AO446" s="45">
        <f t="shared" si="709"/>
        <v>0</v>
      </c>
    </row>
    <row r="447" spans="1:41" ht="16.2" customHeight="1">
      <c r="A447" s="13">
        <v>81033</v>
      </c>
      <c r="B447" s="22" t="s">
        <v>561</v>
      </c>
      <c r="C447" s="45">
        <f>SUMIF(Jan!$A:$A,TB!$A447,Jan!$H:$H)</f>
        <v>1816411.79</v>
      </c>
      <c r="D447" s="45">
        <f>SUMIF(Feb!$A:$A,TB!$A447,Feb!$H:$H)</f>
        <v>3054278.61</v>
      </c>
      <c r="E447" s="45">
        <f>SUMIF(Mar!$A:$A,TB!$A447,Mar!$H:$H)</f>
        <v>4119683.56</v>
      </c>
      <c r="F447" s="45">
        <f>SUMIF(Apr!$A:$A,TB!$A447,Apr!$H:$H)</f>
        <v>5212064.0999999996</v>
      </c>
      <c r="G447" s="45">
        <f>SUMIF(May!$A:$A,TB!$A447,May!$H:$H)</f>
        <v>5845288.29</v>
      </c>
      <c r="H447" s="45">
        <f>SUMIF(Jun!$A:$A,TB!$A447,Jun!$H:$H)</f>
        <v>6809878.6100000003</v>
      </c>
      <c r="I447" s="45">
        <f>SUMIF(Jul!$A:$A,TB!$A447,Jul!$H:$H)</f>
        <v>6809878.6100000003</v>
      </c>
      <c r="J447" s="45">
        <f>SUMIF(Aug!$A:$A,TB!$A447,Aug!$H:$H)</f>
        <v>6809878.6100000003</v>
      </c>
      <c r="K447" s="45">
        <f>SUMIF(Sep!$A:$A,TB!$A447,Sep!$H:$H)</f>
        <v>6809878.6100000003</v>
      </c>
      <c r="L447" s="45">
        <f>SUMIF(Oct!$A:$A,TB!$A447,Oct!$H:$H)</f>
        <v>6809878.6100000003</v>
      </c>
      <c r="M447" s="45">
        <f>SUMIF(Nov!$A:$A,TB!$A447,Nov!$H:$H)</f>
        <v>6809878.6100000003</v>
      </c>
      <c r="N447" s="179">
        <f>SUMIF(Dec!$A:$A,TB!$A447,Dec!$H:$H)</f>
        <v>6809878.6100000003</v>
      </c>
      <c r="O447" s="191"/>
      <c r="P447" s="191"/>
      <c r="Q447" s="184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1949964.31</v>
      </c>
      <c r="AB447" s="45">
        <v>4278786.79</v>
      </c>
      <c r="AD447" s="45">
        <f t="shared" si="698"/>
        <v>7999114.2400000002</v>
      </c>
      <c r="AE447" s="45">
        <f t="shared" si="699"/>
        <v>13354833.220000001</v>
      </c>
      <c r="AF447" s="45">
        <f t="shared" si="700"/>
        <v>17984066.609999999</v>
      </c>
      <c r="AG447" s="45">
        <f t="shared" si="701"/>
        <v>22730332.75</v>
      </c>
      <c r="AH447" s="45">
        <f t="shared" si="702"/>
        <v>25328803.219999999</v>
      </c>
      <c r="AI447" s="45">
        <f t="shared" si="703"/>
        <v>29309036.550000001</v>
      </c>
      <c r="AJ447" s="45">
        <f t="shared" si="704"/>
        <v>29309036.550000001</v>
      </c>
      <c r="AK447" s="45">
        <f t="shared" si="705"/>
        <v>29309036.550000001</v>
      </c>
      <c r="AL447" s="45">
        <f t="shared" si="706"/>
        <v>29309036.550000001</v>
      </c>
      <c r="AM447" s="45">
        <f t="shared" si="707"/>
        <v>29309036.550000001</v>
      </c>
      <c r="AN447" s="45">
        <f t="shared" si="708"/>
        <v>29309036.550000001</v>
      </c>
      <c r="AO447" s="45">
        <f t="shared" si="709"/>
        <v>29309036.550000001</v>
      </c>
    </row>
    <row r="448" spans="1:41" ht="16.2" customHeight="1">
      <c r="A448" s="13">
        <v>81998</v>
      </c>
      <c r="B448" s="22" t="s">
        <v>348</v>
      </c>
      <c r="C448" s="45">
        <f>SUMIF(Jan!$A:$A,TB!$A448,Jan!$H:$H)</f>
        <v>2670807.5</v>
      </c>
      <c r="D448" s="45">
        <f>SUMIF(Feb!$A:$A,TB!$A448,Feb!$H:$H)</f>
        <v>4372651</v>
      </c>
      <c r="E448" s="45">
        <f>SUMIF(Mar!$A:$A,TB!$A448,Mar!$H:$H)</f>
        <v>6606361</v>
      </c>
      <c r="F448" s="45">
        <f>SUMIF(Apr!$A:$A,TB!$A448,Apr!$H:$H)</f>
        <v>8808168</v>
      </c>
      <c r="G448" s="45">
        <f>SUMIF(May!$A:$A,TB!$A448,May!$H:$H)</f>
        <v>11721153</v>
      </c>
      <c r="H448" s="45">
        <f>SUMIF(Jun!$A:$A,TB!$A448,Jun!$H:$H)</f>
        <v>14316844</v>
      </c>
      <c r="I448" s="45">
        <f>SUMIF(Jul!$A:$A,TB!$A448,Jul!$H:$H)</f>
        <v>14316844</v>
      </c>
      <c r="J448" s="45">
        <f>SUMIF(Aug!$A:$A,TB!$A448,Aug!$H:$H)</f>
        <v>14316844</v>
      </c>
      <c r="K448" s="45">
        <f>SUMIF(Sep!$A:$A,TB!$A448,Sep!$H:$H)</f>
        <v>14316844</v>
      </c>
      <c r="L448" s="45">
        <f>SUMIF(Oct!$A:$A,TB!$A448,Oct!$H:$H)</f>
        <v>14316844</v>
      </c>
      <c r="M448" s="45">
        <f>SUMIF(Nov!$A:$A,TB!$A448,Nov!$H:$H)</f>
        <v>14316844</v>
      </c>
      <c r="N448" s="179">
        <f>SUMIF(Dec!$A:$A,TB!$A448,Dec!$H:$H)</f>
        <v>14316844</v>
      </c>
      <c r="O448" s="191"/>
      <c r="P448" s="191"/>
      <c r="Q448" s="184">
        <v>731205</v>
      </c>
      <c r="R448" s="45">
        <v>1213281.5</v>
      </c>
      <c r="S448" s="45">
        <v>1939584.5</v>
      </c>
      <c r="T448" s="45">
        <v>5342549</v>
      </c>
      <c r="U448" s="45">
        <v>6924892</v>
      </c>
      <c r="V448" s="45">
        <v>8128659</v>
      </c>
      <c r="W448" s="45">
        <v>9963880</v>
      </c>
      <c r="X448" s="45">
        <v>11944864.76</v>
      </c>
      <c r="Y448" s="45">
        <v>14254080.91</v>
      </c>
      <c r="Z448" s="45">
        <v>16557906.220000001</v>
      </c>
      <c r="AA448" s="45">
        <v>22227784.77</v>
      </c>
      <c r="AB448" s="45">
        <v>25040848.77</v>
      </c>
      <c r="AD448" s="45">
        <f t="shared" si="698"/>
        <v>11761702.07</v>
      </c>
      <c r="AE448" s="45">
        <f t="shared" si="699"/>
        <v>19119416.5</v>
      </c>
      <c r="AF448" s="45">
        <f t="shared" si="700"/>
        <v>28839408.309999999</v>
      </c>
      <c r="AG448" s="45">
        <f t="shared" si="701"/>
        <v>38413301.460000001</v>
      </c>
      <c r="AH448" s="45">
        <f t="shared" si="702"/>
        <v>50790100.18</v>
      </c>
      <c r="AI448" s="45">
        <f t="shared" si="703"/>
        <v>61618264.890000001</v>
      </c>
      <c r="AJ448" s="45">
        <f t="shared" si="704"/>
        <v>61618264.890000001</v>
      </c>
      <c r="AK448" s="45">
        <f t="shared" si="705"/>
        <v>61618264.890000001</v>
      </c>
      <c r="AL448" s="45">
        <f t="shared" si="706"/>
        <v>61618264.890000001</v>
      </c>
      <c r="AM448" s="45">
        <f t="shared" si="707"/>
        <v>61618264.890000001</v>
      </c>
      <c r="AN448" s="45">
        <f t="shared" si="708"/>
        <v>61618264.890000001</v>
      </c>
      <c r="AO448" s="45">
        <f t="shared" si="709"/>
        <v>61618264.890000001</v>
      </c>
    </row>
    <row r="449" spans="1:41" ht="16.2" customHeight="1">
      <c r="A449" s="13">
        <v>82099</v>
      </c>
      <c r="B449" s="22" t="s">
        <v>349</v>
      </c>
      <c r="C449" s="45">
        <f>SUMIF(Jan!$A:$A,TB!$A449,Jan!$H:$H)</f>
        <v>0</v>
      </c>
      <c r="D449" s="45">
        <f>SUMIF(Feb!$A:$A,TB!$A449,Feb!$H:$H)</f>
        <v>0</v>
      </c>
      <c r="E449" s="45">
        <f>SUMIF(Mar!$A:$A,TB!$A449,Mar!$H:$H)</f>
        <v>0</v>
      </c>
      <c r="F449" s="45">
        <f>SUMIF(Apr!$A:$A,TB!$A449,Apr!$H:$H)</f>
        <v>0</v>
      </c>
      <c r="G449" s="45">
        <f>SUMIF(May!$A:$A,TB!$A449,May!$H:$H)</f>
        <v>0</v>
      </c>
      <c r="H449" s="45">
        <f>SUMIF(Jun!$A:$A,TB!$A449,Jun!$H:$H)</f>
        <v>0</v>
      </c>
      <c r="I449" s="45">
        <f>SUMIF(Jul!$A:$A,TB!$A449,Jul!$H:$H)</f>
        <v>0</v>
      </c>
      <c r="J449" s="45">
        <f>SUMIF(Aug!$A:$A,TB!$A449,Aug!$H:$H)</f>
        <v>0</v>
      </c>
      <c r="K449" s="45">
        <f>SUMIF(Sep!$A:$A,TB!$A449,Sep!$H:$H)</f>
        <v>0</v>
      </c>
      <c r="L449" s="45">
        <f>SUMIF(Oct!$A:$A,TB!$A449,Oct!$H:$H)</f>
        <v>0</v>
      </c>
      <c r="M449" s="45">
        <f>SUMIF(Nov!$A:$A,TB!$A449,Nov!$H:$H)</f>
        <v>0</v>
      </c>
      <c r="N449" s="179">
        <f>SUMIF(Dec!$A:$A,TB!$A449,Dec!$H:$H)</f>
        <v>0</v>
      </c>
      <c r="O449" s="191"/>
      <c r="P449" s="191"/>
      <c r="Q449" s="184">
        <v>0</v>
      </c>
      <c r="R449" s="45">
        <v>0</v>
      </c>
      <c r="S449" s="45">
        <v>0</v>
      </c>
      <c r="T449" s="45">
        <v>0</v>
      </c>
      <c r="U449" s="45">
        <v>0</v>
      </c>
      <c r="V449" s="45">
        <v>0</v>
      </c>
      <c r="W449" s="45">
        <v>0</v>
      </c>
      <c r="X449" s="45">
        <v>0</v>
      </c>
      <c r="Y449" s="45">
        <v>0</v>
      </c>
      <c r="Z449" s="45">
        <v>0</v>
      </c>
      <c r="AA449" s="45">
        <v>0</v>
      </c>
      <c r="AB449" s="45">
        <v>0</v>
      </c>
      <c r="AD449" s="45">
        <f t="shared" si="698"/>
        <v>0</v>
      </c>
      <c r="AE449" s="45">
        <f t="shared" si="699"/>
        <v>0</v>
      </c>
      <c r="AF449" s="45">
        <f t="shared" si="700"/>
        <v>0</v>
      </c>
      <c r="AG449" s="45">
        <f t="shared" si="701"/>
        <v>0</v>
      </c>
      <c r="AH449" s="45">
        <f t="shared" si="702"/>
        <v>0</v>
      </c>
      <c r="AI449" s="45">
        <f t="shared" si="703"/>
        <v>0</v>
      </c>
      <c r="AJ449" s="45">
        <f t="shared" si="704"/>
        <v>0</v>
      </c>
      <c r="AK449" s="45">
        <f t="shared" si="705"/>
        <v>0</v>
      </c>
      <c r="AL449" s="45">
        <f t="shared" si="706"/>
        <v>0</v>
      </c>
      <c r="AM449" s="45">
        <f t="shared" si="707"/>
        <v>0</v>
      </c>
      <c r="AN449" s="45">
        <f t="shared" si="708"/>
        <v>0</v>
      </c>
      <c r="AO449" s="45">
        <f t="shared" si="709"/>
        <v>0</v>
      </c>
    </row>
    <row r="450" spans="1:41" ht="16.2" customHeight="1">
      <c r="A450" s="13">
        <v>82100</v>
      </c>
      <c r="B450" s="22" t="s">
        <v>350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>
        <f>SUMIF(Jun!$A:$A,TB!$A450,Jun!$H:$H)</f>
        <v>0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179">
        <f>SUMIF(Dec!$A:$A,TB!$A450,Dec!$H:$H)</f>
        <v>0</v>
      </c>
      <c r="O450" s="191"/>
      <c r="P450" s="191"/>
      <c r="Q450" s="184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698"/>
        <v>0</v>
      </c>
      <c r="AE450" s="45">
        <f t="shared" si="699"/>
        <v>0</v>
      </c>
      <c r="AF450" s="45">
        <f t="shared" si="700"/>
        <v>0</v>
      </c>
      <c r="AG450" s="45">
        <f t="shared" si="701"/>
        <v>0</v>
      </c>
      <c r="AH450" s="45">
        <f t="shared" si="702"/>
        <v>0</v>
      </c>
      <c r="AI450" s="45">
        <f t="shared" si="703"/>
        <v>0</v>
      </c>
      <c r="AJ450" s="45">
        <f t="shared" si="704"/>
        <v>0</v>
      </c>
      <c r="AK450" s="45">
        <f t="shared" si="705"/>
        <v>0</v>
      </c>
      <c r="AL450" s="45">
        <f t="shared" si="706"/>
        <v>0</v>
      </c>
      <c r="AM450" s="45">
        <f t="shared" si="707"/>
        <v>0</v>
      </c>
      <c r="AN450" s="45">
        <f t="shared" si="708"/>
        <v>0</v>
      </c>
      <c r="AO450" s="45">
        <f t="shared" si="709"/>
        <v>0</v>
      </c>
    </row>
    <row r="451" spans="1:41" ht="16.2" customHeight="1">
      <c r="A451" s="13">
        <v>82101</v>
      </c>
      <c r="B451" s="22" t="s">
        <v>351</v>
      </c>
      <c r="C451" s="45">
        <f>SUMIF(Jan!$A:$A,TB!$A451,Jan!$H:$H)</f>
        <v>0</v>
      </c>
      <c r="D451" s="45">
        <f>SUMIF(Feb!$A:$A,TB!$A451,Feb!$H:$H)</f>
        <v>0</v>
      </c>
      <c r="E451" s="45">
        <f>SUMIF(Mar!$A:$A,TB!$A451,Mar!$H:$H)</f>
        <v>0</v>
      </c>
      <c r="F451" s="45">
        <f>SUMIF(Apr!$A:$A,TB!$A451,Apr!$H:$H)</f>
        <v>0</v>
      </c>
      <c r="G451" s="45">
        <f>SUMIF(May!$A:$A,TB!$A451,May!$H:$H)</f>
        <v>0</v>
      </c>
      <c r="H451" s="45">
        <f>SUMIF(Jun!$A:$A,TB!$A451,Jun!$H:$H)</f>
        <v>0</v>
      </c>
      <c r="I451" s="45">
        <f>SUMIF(Jul!$A:$A,TB!$A451,Jul!$H:$H)</f>
        <v>0</v>
      </c>
      <c r="J451" s="45">
        <f>SUMIF(Aug!$A:$A,TB!$A451,Aug!$H:$H)</f>
        <v>0</v>
      </c>
      <c r="K451" s="45">
        <f>SUMIF(Sep!$A:$A,TB!$A451,Sep!$H:$H)</f>
        <v>0</v>
      </c>
      <c r="L451" s="45">
        <f>SUMIF(Oct!$A:$A,TB!$A451,Oct!$H:$H)</f>
        <v>0</v>
      </c>
      <c r="M451" s="45">
        <f>SUMIF(Nov!$A:$A,TB!$A451,Nov!$H:$H)</f>
        <v>0</v>
      </c>
      <c r="N451" s="179">
        <f>SUMIF(Dec!$A:$A,TB!$A451,Dec!$H:$H)</f>
        <v>0</v>
      </c>
      <c r="O451" s="191"/>
      <c r="P451" s="191"/>
      <c r="Q451" s="184">
        <v>0</v>
      </c>
      <c r="R451" s="45">
        <v>0</v>
      </c>
      <c r="S451" s="45">
        <v>0</v>
      </c>
      <c r="T451" s="45">
        <v>0</v>
      </c>
      <c r="U451" s="45">
        <v>0</v>
      </c>
      <c r="V451" s="45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D451" s="45">
        <f t="shared" si="698"/>
        <v>0</v>
      </c>
      <c r="AE451" s="45">
        <f t="shared" si="699"/>
        <v>0</v>
      </c>
      <c r="AF451" s="45">
        <f t="shared" si="700"/>
        <v>0</v>
      </c>
      <c r="AG451" s="45">
        <f t="shared" si="701"/>
        <v>0</v>
      </c>
      <c r="AH451" s="45">
        <f t="shared" si="702"/>
        <v>0</v>
      </c>
      <c r="AI451" s="45">
        <f t="shared" si="703"/>
        <v>0</v>
      </c>
      <c r="AJ451" s="45">
        <f t="shared" si="704"/>
        <v>0</v>
      </c>
      <c r="AK451" s="45">
        <f t="shared" si="705"/>
        <v>0</v>
      </c>
      <c r="AL451" s="45">
        <f t="shared" si="706"/>
        <v>0</v>
      </c>
      <c r="AM451" s="45">
        <f t="shared" si="707"/>
        <v>0</v>
      </c>
      <c r="AN451" s="45">
        <f t="shared" si="708"/>
        <v>0</v>
      </c>
      <c r="AO451" s="45">
        <f t="shared" si="709"/>
        <v>0</v>
      </c>
    </row>
    <row r="452" spans="1:41" ht="16.2" customHeight="1">
      <c r="A452" s="13">
        <v>82102</v>
      </c>
      <c r="B452" s="22" t="s">
        <v>352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>
        <f>SUMIF(Jun!$A:$A,TB!$A452,Jun!$H:$H)</f>
        <v>0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179">
        <f>SUMIF(Dec!$A:$A,TB!$A452,Dec!$H:$H)</f>
        <v>0</v>
      </c>
      <c r="O452" s="191"/>
      <c r="P452" s="191"/>
      <c r="Q452" s="184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698"/>
        <v>0</v>
      </c>
      <c r="AE452" s="45">
        <f t="shared" si="699"/>
        <v>0</v>
      </c>
      <c r="AF452" s="45">
        <f t="shared" si="700"/>
        <v>0</v>
      </c>
      <c r="AG452" s="45">
        <f t="shared" si="701"/>
        <v>0</v>
      </c>
      <c r="AH452" s="45">
        <f t="shared" si="702"/>
        <v>0</v>
      </c>
      <c r="AI452" s="45">
        <f t="shared" si="703"/>
        <v>0</v>
      </c>
      <c r="AJ452" s="45">
        <f t="shared" si="704"/>
        <v>0</v>
      </c>
      <c r="AK452" s="45">
        <f t="shared" si="705"/>
        <v>0</v>
      </c>
      <c r="AL452" s="45">
        <f t="shared" si="706"/>
        <v>0</v>
      </c>
      <c r="AM452" s="45">
        <f t="shared" si="707"/>
        <v>0</v>
      </c>
      <c r="AN452" s="45">
        <f t="shared" si="708"/>
        <v>0</v>
      </c>
      <c r="AO452" s="45">
        <f t="shared" si="709"/>
        <v>0</v>
      </c>
    </row>
    <row r="453" spans="1:41" ht="16.2" customHeight="1">
      <c r="A453" s="13">
        <v>82103</v>
      </c>
      <c r="B453" s="22" t="s">
        <v>353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>
        <f>SUMIF(Jun!$A:$A,TB!$A453,Jun!$H:$H)</f>
        <v>0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179">
        <f>SUMIF(Dec!$A:$A,TB!$A453,Dec!$H:$H)</f>
        <v>0</v>
      </c>
      <c r="O453" s="191"/>
      <c r="P453" s="191"/>
      <c r="Q453" s="184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698"/>
        <v>0</v>
      </c>
      <c r="AE453" s="45">
        <f t="shared" si="699"/>
        <v>0</v>
      </c>
      <c r="AF453" s="45">
        <f t="shared" si="700"/>
        <v>0</v>
      </c>
      <c r="AG453" s="45">
        <f t="shared" si="701"/>
        <v>0</v>
      </c>
      <c r="AH453" s="45">
        <f t="shared" si="702"/>
        <v>0</v>
      </c>
      <c r="AI453" s="45">
        <f t="shared" si="703"/>
        <v>0</v>
      </c>
      <c r="AJ453" s="45">
        <f t="shared" si="704"/>
        <v>0</v>
      </c>
      <c r="AK453" s="45">
        <f t="shared" si="705"/>
        <v>0</v>
      </c>
      <c r="AL453" s="45">
        <f t="shared" si="706"/>
        <v>0</v>
      </c>
      <c r="AM453" s="45">
        <f t="shared" si="707"/>
        <v>0</v>
      </c>
      <c r="AN453" s="45">
        <f t="shared" si="708"/>
        <v>0</v>
      </c>
      <c r="AO453" s="45">
        <f t="shared" si="709"/>
        <v>0</v>
      </c>
    </row>
    <row r="454" spans="1:41" ht="16.2" customHeight="1">
      <c r="A454" s="13">
        <v>82104</v>
      </c>
      <c r="B454" s="22" t="s">
        <v>354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>
        <f>SUMIF(Jun!$A:$A,TB!$A454,Jun!$H:$H)</f>
        <v>0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179">
        <f>SUMIF(Dec!$A:$A,TB!$A454,Dec!$H:$H)</f>
        <v>0</v>
      </c>
      <c r="O454" s="191"/>
      <c r="P454" s="191"/>
      <c r="Q454" s="184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698"/>
        <v>0</v>
      </c>
      <c r="AE454" s="45">
        <f t="shared" si="699"/>
        <v>0</v>
      </c>
      <c r="AF454" s="45">
        <f t="shared" si="700"/>
        <v>0</v>
      </c>
      <c r="AG454" s="45">
        <f t="shared" si="701"/>
        <v>0</v>
      </c>
      <c r="AH454" s="45">
        <f t="shared" si="702"/>
        <v>0</v>
      </c>
      <c r="AI454" s="45">
        <f t="shared" si="703"/>
        <v>0</v>
      </c>
      <c r="AJ454" s="45">
        <f t="shared" si="704"/>
        <v>0</v>
      </c>
      <c r="AK454" s="45">
        <f t="shared" si="705"/>
        <v>0</v>
      </c>
      <c r="AL454" s="45">
        <f t="shared" si="706"/>
        <v>0</v>
      </c>
      <c r="AM454" s="45">
        <f t="shared" si="707"/>
        <v>0</v>
      </c>
      <c r="AN454" s="45">
        <f t="shared" si="708"/>
        <v>0</v>
      </c>
      <c r="AO454" s="45">
        <f t="shared" si="709"/>
        <v>0</v>
      </c>
    </row>
    <row r="455" spans="1:41" ht="16.2" customHeight="1">
      <c r="A455" s="13">
        <v>82105</v>
      </c>
      <c r="B455" s="22" t="s">
        <v>355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>
        <f>SUMIF(Jun!$A:$A,TB!$A455,Jun!$H:$H)</f>
        <v>0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179">
        <f>SUMIF(Dec!$A:$A,TB!$A455,Dec!$H:$H)</f>
        <v>0</v>
      </c>
      <c r="O455" s="191"/>
      <c r="P455" s="191"/>
      <c r="Q455" s="184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698"/>
        <v>0</v>
      </c>
      <c r="AE455" s="45">
        <f t="shared" si="699"/>
        <v>0</v>
      </c>
      <c r="AF455" s="45">
        <f t="shared" si="700"/>
        <v>0</v>
      </c>
      <c r="AG455" s="45">
        <f t="shared" si="701"/>
        <v>0</v>
      </c>
      <c r="AH455" s="45">
        <f t="shared" si="702"/>
        <v>0</v>
      </c>
      <c r="AI455" s="45">
        <f t="shared" si="703"/>
        <v>0</v>
      </c>
      <c r="AJ455" s="45">
        <f t="shared" si="704"/>
        <v>0</v>
      </c>
      <c r="AK455" s="45">
        <f t="shared" si="705"/>
        <v>0</v>
      </c>
      <c r="AL455" s="45">
        <f t="shared" si="706"/>
        <v>0</v>
      </c>
      <c r="AM455" s="45">
        <f t="shared" si="707"/>
        <v>0</v>
      </c>
      <c r="AN455" s="45">
        <f t="shared" si="708"/>
        <v>0</v>
      </c>
      <c r="AO455" s="45">
        <f t="shared" si="709"/>
        <v>0</v>
      </c>
    </row>
    <row r="456" spans="1:41" ht="16.2" customHeight="1">
      <c r="A456" s="13">
        <v>82106</v>
      </c>
      <c r="B456" s="22" t="s">
        <v>356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>
        <f>SUMIF(Jun!$A:$A,TB!$A456,Jun!$H:$H)</f>
        <v>0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179">
        <f>SUMIF(Dec!$A:$A,TB!$A456,Dec!$H:$H)</f>
        <v>0</v>
      </c>
      <c r="O456" s="191"/>
      <c r="P456" s="191"/>
      <c r="Q456" s="184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698"/>
        <v>0</v>
      </c>
      <c r="AE456" s="45">
        <f t="shared" si="699"/>
        <v>0</v>
      </c>
      <c r="AF456" s="45">
        <f t="shared" si="700"/>
        <v>0</v>
      </c>
      <c r="AG456" s="45">
        <f t="shared" si="701"/>
        <v>0</v>
      </c>
      <c r="AH456" s="45">
        <f t="shared" si="702"/>
        <v>0</v>
      </c>
      <c r="AI456" s="45">
        <f t="shared" si="703"/>
        <v>0</v>
      </c>
      <c r="AJ456" s="45">
        <f t="shared" si="704"/>
        <v>0</v>
      </c>
      <c r="AK456" s="45">
        <f t="shared" si="705"/>
        <v>0</v>
      </c>
      <c r="AL456" s="45">
        <f t="shared" si="706"/>
        <v>0</v>
      </c>
      <c r="AM456" s="45">
        <f t="shared" si="707"/>
        <v>0</v>
      </c>
      <c r="AN456" s="45">
        <f t="shared" si="708"/>
        <v>0</v>
      </c>
      <c r="AO456" s="45">
        <f t="shared" si="709"/>
        <v>0</v>
      </c>
    </row>
    <row r="457" spans="1:41" ht="16.2" customHeight="1">
      <c r="A457" s="13">
        <v>82107</v>
      </c>
      <c r="B457" s="22" t="s">
        <v>357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>
        <f>SUMIF(Jun!$A:$A,TB!$A457,Jun!$H:$H)</f>
        <v>0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179">
        <f>SUMIF(Dec!$A:$A,TB!$A457,Dec!$H:$H)</f>
        <v>0</v>
      </c>
      <c r="O457" s="191"/>
      <c r="P457" s="191"/>
      <c r="Q457" s="184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D457" s="45">
        <f t="shared" si="698"/>
        <v>0</v>
      </c>
      <c r="AE457" s="45">
        <f t="shared" si="699"/>
        <v>0</v>
      </c>
      <c r="AF457" s="45">
        <f t="shared" si="700"/>
        <v>0</v>
      </c>
      <c r="AG457" s="45">
        <f t="shared" si="701"/>
        <v>0</v>
      </c>
      <c r="AH457" s="45">
        <f t="shared" si="702"/>
        <v>0</v>
      </c>
      <c r="AI457" s="45">
        <f t="shared" si="703"/>
        <v>0</v>
      </c>
      <c r="AJ457" s="45">
        <f t="shared" si="704"/>
        <v>0</v>
      </c>
      <c r="AK457" s="45">
        <f t="shared" si="705"/>
        <v>0</v>
      </c>
      <c r="AL457" s="45">
        <f t="shared" si="706"/>
        <v>0</v>
      </c>
      <c r="AM457" s="45">
        <f t="shared" si="707"/>
        <v>0</v>
      </c>
      <c r="AN457" s="45">
        <f t="shared" si="708"/>
        <v>0</v>
      </c>
      <c r="AO457" s="45">
        <f t="shared" si="709"/>
        <v>0</v>
      </c>
    </row>
    <row r="458" spans="1:41" ht="16.2" customHeight="1">
      <c r="A458" s="13">
        <v>82108</v>
      </c>
      <c r="B458" s="22" t="s">
        <v>358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>
        <f>SUMIF(Jun!$A:$A,TB!$A458,Jun!$H:$H)</f>
        <v>0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179">
        <f>SUMIF(Dec!$A:$A,TB!$A458,Dec!$H:$H)</f>
        <v>0</v>
      </c>
      <c r="O458" s="191"/>
      <c r="P458" s="191"/>
      <c r="Q458" s="184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D458" s="45">
        <f t="shared" si="698"/>
        <v>0</v>
      </c>
      <c r="AE458" s="45">
        <f t="shared" si="699"/>
        <v>0</v>
      </c>
      <c r="AF458" s="45">
        <f t="shared" si="700"/>
        <v>0</v>
      </c>
      <c r="AG458" s="45">
        <f t="shared" si="701"/>
        <v>0</v>
      </c>
      <c r="AH458" s="45">
        <f t="shared" si="702"/>
        <v>0</v>
      </c>
      <c r="AI458" s="45">
        <f t="shared" si="703"/>
        <v>0</v>
      </c>
      <c r="AJ458" s="45">
        <f t="shared" si="704"/>
        <v>0</v>
      </c>
      <c r="AK458" s="45">
        <f t="shared" si="705"/>
        <v>0</v>
      </c>
      <c r="AL458" s="45">
        <f t="shared" si="706"/>
        <v>0</v>
      </c>
      <c r="AM458" s="45">
        <f t="shared" si="707"/>
        <v>0</v>
      </c>
      <c r="AN458" s="45">
        <f t="shared" si="708"/>
        <v>0</v>
      </c>
      <c r="AO458" s="45">
        <f t="shared" si="709"/>
        <v>0</v>
      </c>
    </row>
    <row r="459" spans="1:41" ht="16.2" customHeight="1">
      <c r="A459" s="13">
        <v>82109</v>
      </c>
      <c r="B459" s="22" t="s">
        <v>359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>
        <f>SUMIF(Jun!$A:$A,TB!$A459,Jun!$H:$H)</f>
        <v>0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179">
        <f>SUMIF(Dec!$A:$A,TB!$A459,Dec!$H:$H)</f>
        <v>0</v>
      </c>
      <c r="O459" s="191"/>
      <c r="P459" s="191"/>
      <c r="Q459" s="184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698"/>
        <v>0</v>
      </c>
      <c r="AE459" s="45">
        <f t="shared" si="699"/>
        <v>0</v>
      </c>
      <c r="AF459" s="45">
        <f t="shared" si="700"/>
        <v>0</v>
      </c>
      <c r="AG459" s="45">
        <f t="shared" si="701"/>
        <v>0</v>
      </c>
      <c r="AH459" s="45">
        <f t="shared" si="702"/>
        <v>0</v>
      </c>
      <c r="AI459" s="45">
        <f t="shared" si="703"/>
        <v>0</v>
      </c>
      <c r="AJ459" s="45">
        <f t="shared" si="704"/>
        <v>0</v>
      </c>
      <c r="AK459" s="45">
        <f t="shared" si="705"/>
        <v>0</v>
      </c>
      <c r="AL459" s="45">
        <f t="shared" si="706"/>
        <v>0</v>
      </c>
      <c r="AM459" s="45">
        <f t="shared" si="707"/>
        <v>0</v>
      </c>
      <c r="AN459" s="45">
        <f t="shared" si="708"/>
        <v>0</v>
      </c>
      <c r="AO459" s="45">
        <f t="shared" si="709"/>
        <v>0</v>
      </c>
    </row>
    <row r="460" spans="1:41" ht="16.2" customHeight="1">
      <c r="A460" s="13">
        <v>82201</v>
      </c>
      <c r="B460" s="22" t="s">
        <v>360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>
        <f>SUMIF(Jun!$A:$A,TB!$A460,Jun!$H:$H)</f>
        <v>0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179">
        <f>SUMIF(Dec!$A:$A,TB!$A460,Dec!$H:$H)</f>
        <v>0</v>
      </c>
      <c r="O460" s="191"/>
      <c r="P460" s="191"/>
      <c r="Q460" s="184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698"/>
        <v>0</v>
      </c>
      <c r="AE460" s="45">
        <f t="shared" si="699"/>
        <v>0</v>
      </c>
      <c r="AF460" s="45">
        <f t="shared" si="700"/>
        <v>0</v>
      </c>
      <c r="AG460" s="45">
        <f t="shared" si="701"/>
        <v>0</v>
      </c>
      <c r="AH460" s="45">
        <f t="shared" si="702"/>
        <v>0</v>
      </c>
      <c r="AI460" s="45">
        <f t="shared" si="703"/>
        <v>0</v>
      </c>
      <c r="AJ460" s="45">
        <f t="shared" si="704"/>
        <v>0</v>
      </c>
      <c r="AK460" s="45">
        <f t="shared" si="705"/>
        <v>0</v>
      </c>
      <c r="AL460" s="45">
        <f t="shared" si="706"/>
        <v>0</v>
      </c>
      <c r="AM460" s="45">
        <f t="shared" si="707"/>
        <v>0</v>
      </c>
      <c r="AN460" s="45">
        <f t="shared" si="708"/>
        <v>0</v>
      </c>
      <c r="AO460" s="45">
        <f t="shared" si="709"/>
        <v>0</v>
      </c>
    </row>
    <row r="461" spans="1:41" ht="16.2" customHeight="1">
      <c r="A461" s="13">
        <v>82202</v>
      </c>
      <c r="B461" s="22" t="s">
        <v>361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>
        <f>SUMIF(Jun!$A:$A,TB!$A461,Jun!$H:$H)</f>
        <v>0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179">
        <f>SUMIF(Dec!$A:$A,TB!$A461,Dec!$H:$H)</f>
        <v>0</v>
      </c>
      <c r="O461" s="191"/>
      <c r="P461" s="191"/>
      <c r="Q461" s="184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698"/>
        <v>0</v>
      </c>
      <c r="AE461" s="45">
        <f t="shared" si="699"/>
        <v>0</v>
      </c>
      <c r="AF461" s="45">
        <f t="shared" si="700"/>
        <v>0</v>
      </c>
      <c r="AG461" s="45">
        <f t="shared" si="701"/>
        <v>0</v>
      </c>
      <c r="AH461" s="45">
        <f t="shared" si="702"/>
        <v>0</v>
      </c>
      <c r="AI461" s="45">
        <f t="shared" si="703"/>
        <v>0</v>
      </c>
      <c r="AJ461" s="45">
        <f t="shared" si="704"/>
        <v>0</v>
      </c>
      <c r="AK461" s="45">
        <f t="shared" si="705"/>
        <v>0</v>
      </c>
      <c r="AL461" s="45">
        <f t="shared" si="706"/>
        <v>0</v>
      </c>
      <c r="AM461" s="45">
        <f t="shared" si="707"/>
        <v>0</v>
      </c>
      <c r="AN461" s="45">
        <f t="shared" si="708"/>
        <v>0</v>
      </c>
      <c r="AO461" s="45">
        <f t="shared" si="709"/>
        <v>0</v>
      </c>
    </row>
    <row r="462" spans="1:41" ht="16.2" customHeight="1">
      <c r="A462" s="13">
        <v>82203</v>
      </c>
      <c r="B462" s="22" t="s">
        <v>362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>
        <f>SUMIF(Jun!$A:$A,TB!$A462,Jun!$H:$H)</f>
        <v>0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179">
        <f>SUMIF(Dec!$A:$A,TB!$A462,Dec!$H:$H)</f>
        <v>0</v>
      </c>
      <c r="O462" s="191"/>
      <c r="P462" s="191"/>
      <c r="Q462" s="184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698"/>
        <v>0</v>
      </c>
      <c r="AE462" s="45">
        <f t="shared" si="699"/>
        <v>0</v>
      </c>
      <c r="AF462" s="45">
        <f t="shared" si="700"/>
        <v>0</v>
      </c>
      <c r="AG462" s="45">
        <f t="shared" si="701"/>
        <v>0</v>
      </c>
      <c r="AH462" s="45">
        <f t="shared" si="702"/>
        <v>0</v>
      </c>
      <c r="AI462" s="45">
        <f t="shared" si="703"/>
        <v>0</v>
      </c>
      <c r="AJ462" s="45">
        <f t="shared" si="704"/>
        <v>0</v>
      </c>
      <c r="AK462" s="45">
        <f t="shared" si="705"/>
        <v>0</v>
      </c>
      <c r="AL462" s="45">
        <f t="shared" si="706"/>
        <v>0</v>
      </c>
      <c r="AM462" s="45">
        <f t="shared" si="707"/>
        <v>0</v>
      </c>
      <c r="AN462" s="45">
        <f t="shared" si="708"/>
        <v>0</v>
      </c>
      <c r="AO462" s="45">
        <f t="shared" si="709"/>
        <v>0</v>
      </c>
    </row>
    <row r="463" spans="1:41" ht="16.2" customHeight="1">
      <c r="A463" s="13">
        <v>82204</v>
      </c>
      <c r="B463" s="22" t="s">
        <v>363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>
        <f>SUMIF(Jun!$A:$A,TB!$A463,Jun!$H:$H)</f>
        <v>0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179">
        <f>SUMIF(Dec!$A:$A,TB!$A463,Dec!$H:$H)</f>
        <v>0</v>
      </c>
      <c r="O463" s="191"/>
      <c r="P463" s="191"/>
      <c r="Q463" s="184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698"/>
        <v>0</v>
      </c>
      <c r="AE463" s="45">
        <f t="shared" si="699"/>
        <v>0</v>
      </c>
      <c r="AF463" s="45">
        <f t="shared" si="700"/>
        <v>0</v>
      </c>
      <c r="AG463" s="45">
        <f t="shared" si="701"/>
        <v>0</v>
      </c>
      <c r="AH463" s="45">
        <f t="shared" si="702"/>
        <v>0</v>
      </c>
      <c r="AI463" s="45">
        <f t="shared" si="703"/>
        <v>0</v>
      </c>
      <c r="AJ463" s="45">
        <f t="shared" si="704"/>
        <v>0</v>
      </c>
      <c r="AK463" s="45">
        <f t="shared" si="705"/>
        <v>0</v>
      </c>
      <c r="AL463" s="45">
        <f t="shared" si="706"/>
        <v>0</v>
      </c>
      <c r="AM463" s="45">
        <f t="shared" si="707"/>
        <v>0</v>
      </c>
      <c r="AN463" s="45">
        <f t="shared" si="708"/>
        <v>0</v>
      </c>
      <c r="AO463" s="45">
        <f t="shared" si="709"/>
        <v>0</v>
      </c>
    </row>
    <row r="464" spans="1:41" ht="16.2" customHeight="1">
      <c r="A464" s="13">
        <v>82205</v>
      </c>
      <c r="B464" s="22" t="s">
        <v>364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>
        <f>SUMIF(Jun!$A:$A,TB!$A464,Jun!$H:$H)</f>
        <v>0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179">
        <f>SUMIF(Dec!$A:$A,TB!$A464,Dec!$H:$H)</f>
        <v>0</v>
      </c>
      <c r="O464" s="191"/>
      <c r="P464" s="191"/>
      <c r="Q464" s="184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698"/>
        <v>0</v>
      </c>
      <c r="AE464" s="45">
        <f t="shared" si="699"/>
        <v>0</v>
      </c>
      <c r="AF464" s="45">
        <f t="shared" si="700"/>
        <v>0</v>
      </c>
      <c r="AG464" s="45">
        <f t="shared" si="701"/>
        <v>0</v>
      </c>
      <c r="AH464" s="45">
        <f t="shared" si="702"/>
        <v>0</v>
      </c>
      <c r="AI464" s="45">
        <f t="shared" si="703"/>
        <v>0</v>
      </c>
      <c r="AJ464" s="45">
        <f t="shared" si="704"/>
        <v>0</v>
      </c>
      <c r="AK464" s="45">
        <f t="shared" si="705"/>
        <v>0</v>
      </c>
      <c r="AL464" s="45">
        <f t="shared" si="706"/>
        <v>0</v>
      </c>
      <c r="AM464" s="45">
        <f t="shared" si="707"/>
        <v>0</v>
      </c>
      <c r="AN464" s="45">
        <f t="shared" si="708"/>
        <v>0</v>
      </c>
      <c r="AO464" s="45">
        <f t="shared" si="709"/>
        <v>0</v>
      </c>
    </row>
    <row r="465" spans="1:41" ht="16.2" customHeight="1">
      <c r="A465" s="13">
        <v>82600</v>
      </c>
      <c r="B465" s="22" t="s">
        <v>365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>
        <f>SUMIF(Jun!$A:$A,TB!$A465,Jun!$H:$H)</f>
        <v>0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179">
        <f>SUMIF(Dec!$A:$A,TB!$A465,Dec!$H:$H)</f>
        <v>0</v>
      </c>
      <c r="O465" s="191"/>
      <c r="P465" s="191"/>
      <c r="Q465" s="184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698"/>
        <v>0</v>
      </c>
      <c r="AE465" s="45">
        <f t="shared" si="699"/>
        <v>0</v>
      </c>
      <c r="AF465" s="45">
        <f t="shared" si="700"/>
        <v>0</v>
      </c>
      <c r="AG465" s="45">
        <f t="shared" si="701"/>
        <v>0</v>
      </c>
      <c r="AH465" s="45">
        <f t="shared" si="702"/>
        <v>0</v>
      </c>
      <c r="AI465" s="45">
        <f t="shared" si="703"/>
        <v>0</v>
      </c>
      <c r="AJ465" s="45">
        <f t="shared" si="704"/>
        <v>0</v>
      </c>
      <c r="AK465" s="45">
        <f t="shared" si="705"/>
        <v>0</v>
      </c>
      <c r="AL465" s="45">
        <f t="shared" si="706"/>
        <v>0</v>
      </c>
      <c r="AM465" s="45">
        <f t="shared" si="707"/>
        <v>0</v>
      </c>
      <c r="AN465" s="45">
        <f t="shared" si="708"/>
        <v>0</v>
      </c>
      <c r="AO465" s="45">
        <f t="shared" si="709"/>
        <v>0</v>
      </c>
    </row>
    <row r="466" spans="1:41" ht="16.2" customHeight="1">
      <c r="A466" s="13">
        <v>82601</v>
      </c>
      <c r="B466" s="22" t="s">
        <v>366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>
        <f>SUMIF(Jun!$A:$A,TB!$A466,Jun!$H:$H)</f>
        <v>0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179">
        <f>SUMIF(Dec!$A:$A,TB!$A466,Dec!$H:$H)</f>
        <v>0</v>
      </c>
      <c r="O466" s="191"/>
      <c r="P466" s="191"/>
      <c r="Q466" s="184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698"/>
        <v>0</v>
      </c>
      <c r="AE466" s="45">
        <f t="shared" si="699"/>
        <v>0</v>
      </c>
      <c r="AF466" s="45">
        <f t="shared" si="700"/>
        <v>0</v>
      </c>
      <c r="AG466" s="45">
        <f t="shared" si="701"/>
        <v>0</v>
      </c>
      <c r="AH466" s="45">
        <f t="shared" si="702"/>
        <v>0</v>
      </c>
      <c r="AI466" s="45">
        <f t="shared" si="703"/>
        <v>0</v>
      </c>
      <c r="AJ466" s="45">
        <f t="shared" si="704"/>
        <v>0</v>
      </c>
      <c r="AK466" s="45">
        <f t="shared" si="705"/>
        <v>0</v>
      </c>
      <c r="AL466" s="45">
        <f t="shared" si="706"/>
        <v>0</v>
      </c>
      <c r="AM466" s="45">
        <f t="shared" si="707"/>
        <v>0</v>
      </c>
      <c r="AN466" s="45">
        <f t="shared" si="708"/>
        <v>0</v>
      </c>
      <c r="AO466" s="45">
        <f t="shared" si="709"/>
        <v>0</v>
      </c>
    </row>
    <row r="467" spans="1:41" ht="16.2" customHeight="1">
      <c r="A467" s="13">
        <v>82602</v>
      </c>
      <c r="B467" s="22" t="s">
        <v>367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>
        <f>SUMIF(Jun!$A:$A,TB!$A467,Jun!$H:$H)</f>
        <v>0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179">
        <f>SUMIF(Dec!$A:$A,TB!$A467,Dec!$H:$H)</f>
        <v>0</v>
      </c>
      <c r="O467" s="191"/>
      <c r="P467" s="191"/>
      <c r="Q467" s="184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698"/>
        <v>0</v>
      </c>
      <c r="AE467" s="45">
        <f t="shared" si="699"/>
        <v>0</v>
      </c>
      <c r="AF467" s="45">
        <f t="shared" si="700"/>
        <v>0</v>
      </c>
      <c r="AG467" s="45">
        <f t="shared" si="701"/>
        <v>0</v>
      </c>
      <c r="AH467" s="45">
        <f t="shared" si="702"/>
        <v>0</v>
      </c>
      <c r="AI467" s="45">
        <f t="shared" si="703"/>
        <v>0</v>
      </c>
      <c r="AJ467" s="45">
        <f t="shared" si="704"/>
        <v>0</v>
      </c>
      <c r="AK467" s="45">
        <f t="shared" si="705"/>
        <v>0</v>
      </c>
      <c r="AL467" s="45">
        <f t="shared" si="706"/>
        <v>0</v>
      </c>
      <c r="AM467" s="45">
        <f t="shared" si="707"/>
        <v>0</v>
      </c>
      <c r="AN467" s="45">
        <f t="shared" si="708"/>
        <v>0</v>
      </c>
      <c r="AO467" s="45">
        <f t="shared" si="709"/>
        <v>0</v>
      </c>
    </row>
    <row r="468" spans="1:41" ht="16.2" customHeight="1">
      <c r="A468" s="13">
        <v>82603</v>
      </c>
      <c r="B468" s="22" t="s">
        <v>368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>
        <f>SUMIF(Jun!$A:$A,TB!$A468,Jun!$H:$H)</f>
        <v>0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179">
        <f>SUMIF(Dec!$A:$A,TB!$A468,Dec!$H:$H)</f>
        <v>0</v>
      </c>
      <c r="O468" s="191"/>
      <c r="P468" s="191"/>
      <c r="Q468" s="184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698"/>
        <v>0</v>
      </c>
      <c r="AE468" s="45">
        <f t="shared" si="699"/>
        <v>0</v>
      </c>
      <c r="AF468" s="45">
        <f t="shared" si="700"/>
        <v>0</v>
      </c>
      <c r="AG468" s="45">
        <f t="shared" si="701"/>
        <v>0</v>
      </c>
      <c r="AH468" s="45">
        <f t="shared" si="702"/>
        <v>0</v>
      </c>
      <c r="AI468" s="45">
        <f t="shared" si="703"/>
        <v>0</v>
      </c>
      <c r="AJ468" s="45">
        <f t="shared" si="704"/>
        <v>0</v>
      </c>
      <c r="AK468" s="45">
        <f t="shared" si="705"/>
        <v>0</v>
      </c>
      <c r="AL468" s="45">
        <f t="shared" si="706"/>
        <v>0</v>
      </c>
      <c r="AM468" s="45">
        <f t="shared" si="707"/>
        <v>0</v>
      </c>
      <c r="AN468" s="45">
        <f t="shared" si="708"/>
        <v>0</v>
      </c>
      <c r="AO468" s="45">
        <f t="shared" si="709"/>
        <v>0</v>
      </c>
    </row>
    <row r="469" spans="1:41" ht="16.2" customHeight="1">
      <c r="A469" s="13">
        <v>82604</v>
      </c>
      <c r="B469" s="22" t="s">
        <v>369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>
        <f>SUMIF(Jun!$A:$A,TB!$A469,Jun!$H:$H)</f>
        <v>0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179">
        <f>SUMIF(Dec!$A:$A,TB!$A469,Dec!$H:$H)</f>
        <v>0</v>
      </c>
      <c r="O469" s="191"/>
      <c r="P469" s="191"/>
      <c r="Q469" s="184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698"/>
        <v>0</v>
      </c>
      <c r="AE469" s="45">
        <f t="shared" si="699"/>
        <v>0</v>
      </c>
      <c r="AF469" s="45">
        <f t="shared" si="700"/>
        <v>0</v>
      </c>
      <c r="AG469" s="45">
        <f t="shared" si="701"/>
        <v>0</v>
      </c>
      <c r="AH469" s="45">
        <f t="shared" si="702"/>
        <v>0</v>
      </c>
      <c r="AI469" s="45">
        <f t="shared" si="703"/>
        <v>0</v>
      </c>
      <c r="AJ469" s="45">
        <f t="shared" si="704"/>
        <v>0</v>
      </c>
      <c r="AK469" s="45">
        <f t="shared" si="705"/>
        <v>0</v>
      </c>
      <c r="AL469" s="45">
        <f t="shared" si="706"/>
        <v>0</v>
      </c>
      <c r="AM469" s="45">
        <f t="shared" si="707"/>
        <v>0</v>
      </c>
      <c r="AN469" s="45">
        <f t="shared" si="708"/>
        <v>0</v>
      </c>
      <c r="AO469" s="45">
        <f t="shared" si="709"/>
        <v>0</v>
      </c>
    </row>
    <row r="470" spans="1:41" ht="16.2" customHeight="1">
      <c r="A470" s="13">
        <v>82605</v>
      </c>
      <c r="B470" s="22" t="s">
        <v>370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>
        <f>SUMIF(Jun!$A:$A,TB!$A470,Jun!$H:$H)</f>
        <v>0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179">
        <f>SUMIF(Dec!$A:$A,TB!$A470,Dec!$H:$H)</f>
        <v>0</v>
      </c>
      <c r="O470" s="191"/>
      <c r="P470" s="191"/>
      <c r="Q470" s="184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698"/>
        <v>0</v>
      </c>
      <c r="AE470" s="45">
        <f t="shared" si="699"/>
        <v>0</v>
      </c>
      <c r="AF470" s="45">
        <f t="shared" si="700"/>
        <v>0</v>
      </c>
      <c r="AG470" s="45">
        <f t="shared" si="701"/>
        <v>0</v>
      </c>
      <c r="AH470" s="45">
        <f t="shared" si="702"/>
        <v>0</v>
      </c>
      <c r="AI470" s="45">
        <f t="shared" si="703"/>
        <v>0</v>
      </c>
      <c r="AJ470" s="45">
        <f t="shared" si="704"/>
        <v>0</v>
      </c>
      <c r="AK470" s="45">
        <f t="shared" si="705"/>
        <v>0</v>
      </c>
      <c r="AL470" s="45">
        <f t="shared" si="706"/>
        <v>0</v>
      </c>
      <c r="AM470" s="45">
        <f t="shared" si="707"/>
        <v>0</v>
      </c>
      <c r="AN470" s="45">
        <f t="shared" si="708"/>
        <v>0</v>
      </c>
      <c r="AO470" s="45">
        <f t="shared" si="709"/>
        <v>0</v>
      </c>
    </row>
    <row r="471" spans="1:41" ht="16.2" customHeight="1">
      <c r="A471" s="13">
        <v>82606</v>
      </c>
      <c r="B471" s="22" t="s">
        <v>371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>
        <f>SUMIF(Jun!$A:$A,TB!$A471,Jun!$H:$H)</f>
        <v>0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179">
        <f>SUMIF(Dec!$A:$A,TB!$A471,Dec!$H:$H)</f>
        <v>0</v>
      </c>
      <c r="O471" s="191"/>
      <c r="P471" s="191"/>
      <c r="Q471" s="184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698"/>
        <v>0</v>
      </c>
      <c r="AE471" s="45">
        <f t="shared" si="699"/>
        <v>0</v>
      </c>
      <c r="AF471" s="45">
        <f t="shared" si="700"/>
        <v>0</v>
      </c>
      <c r="AG471" s="45">
        <f t="shared" si="701"/>
        <v>0</v>
      </c>
      <c r="AH471" s="45">
        <f t="shared" si="702"/>
        <v>0</v>
      </c>
      <c r="AI471" s="45">
        <f t="shared" si="703"/>
        <v>0</v>
      </c>
      <c r="AJ471" s="45">
        <f t="shared" si="704"/>
        <v>0</v>
      </c>
      <c r="AK471" s="45">
        <f t="shared" si="705"/>
        <v>0</v>
      </c>
      <c r="AL471" s="45">
        <f t="shared" si="706"/>
        <v>0</v>
      </c>
      <c r="AM471" s="45">
        <f t="shared" si="707"/>
        <v>0</v>
      </c>
      <c r="AN471" s="45">
        <f t="shared" si="708"/>
        <v>0</v>
      </c>
      <c r="AO471" s="45">
        <f t="shared" si="709"/>
        <v>0</v>
      </c>
    </row>
    <row r="472" spans="1:41" ht="16.2" customHeight="1">
      <c r="A472" s="13">
        <v>82607</v>
      </c>
      <c r="B472" s="22" t="s">
        <v>372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>
        <f>SUMIF(Jun!$A:$A,TB!$A472,Jun!$H:$H)</f>
        <v>0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179">
        <f>SUMIF(Dec!$A:$A,TB!$A472,Dec!$H:$H)</f>
        <v>0</v>
      </c>
      <c r="O472" s="191"/>
      <c r="P472" s="191"/>
      <c r="Q472" s="184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698"/>
        <v>0</v>
      </c>
      <c r="AE472" s="45">
        <f t="shared" si="699"/>
        <v>0</v>
      </c>
      <c r="AF472" s="45">
        <f t="shared" si="700"/>
        <v>0</v>
      </c>
      <c r="AG472" s="45">
        <f t="shared" si="701"/>
        <v>0</v>
      </c>
      <c r="AH472" s="45">
        <f t="shared" si="702"/>
        <v>0</v>
      </c>
      <c r="AI472" s="45">
        <f t="shared" si="703"/>
        <v>0</v>
      </c>
      <c r="AJ472" s="45">
        <f t="shared" si="704"/>
        <v>0</v>
      </c>
      <c r="AK472" s="45">
        <f t="shared" si="705"/>
        <v>0</v>
      </c>
      <c r="AL472" s="45">
        <f t="shared" si="706"/>
        <v>0</v>
      </c>
      <c r="AM472" s="45">
        <f t="shared" si="707"/>
        <v>0</v>
      </c>
      <c r="AN472" s="45">
        <f t="shared" si="708"/>
        <v>0</v>
      </c>
      <c r="AO472" s="45">
        <f t="shared" si="709"/>
        <v>0</v>
      </c>
    </row>
    <row r="473" spans="1:41" ht="16.2" customHeight="1">
      <c r="A473" s="13">
        <v>82700</v>
      </c>
      <c r="B473" s="22" t="s">
        <v>373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>
        <f>SUMIF(Jun!$A:$A,TB!$A473,Jun!$H:$H)</f>
        <v>0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179">
        <f>SUMIF(Dec!$A:$A,TB!$A473,Dec!$H:$H)</f>
        <v>0</v>
      </c>
      <c r="O473" s="191"/>
      <c r="P473" s="191"/>
      <c r="Q473" s="184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698"/>
        <v>0</v>
      </c>
      <c r="AE473" s="45">
        <f t="shared" si="699"/>
        <v>0</v>
      </c>
      <c r="AF473" s="45">
        <f t="shared" si="700"/>
        <v>0</v>
      </c>
      <c r="AG473" s="45">
        <f t="shared" si="701"/>
        <v>0</v>
      </c>
      <c r="AH473" s="45">
        <f t="shared" si="702"/>
        <v>0</v>
      </c>
      <c r="AI473" s="45">
        <f t="shared" si="703"/>
        <v>0</v>
      </c>
      <c r="AJ473" s="45">
        <f t="shared" si="704"/>
        <v>0</v>
      </c>
      <c r="AK473" s="45">
        <f t="shared" si="705"/>
        <v>0</v>
      </c>
      <c r="AL473" s="45">
        <f t="shared" si="706"/>
        <v>0</v>
      </c>
      <c r="AM473" s="45">
        <f t="shared" si="707"/>
        <v>0</v>
      </c>
      <c r="AN473" s="45">
        <f t="shared" si="708"/>
        <v>0</v>
      </c>
      <c r="AO473" s="45">
        <f t="shared" si="709"/>
        <v>0</v>
      </c>
    </row>
    <row r="474" spans="1:41" ht="16.2" customHeight="1">
      <c r="A474" s="13">
        <v>82701</v>
      </c>
      <c r="B474" s="22" t="s">
        <v>374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>
        <f>SUMIF(Jun!$A:$A,TB!$A474,Jun!$H:$H)</f>
        <v>0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179">
        <f>SUMIF(Dec!$A:$A,TB!$A474,Dec!$H:$H)</f>
        <v>0</v>
      </c>
      <c r="O474" s="191"/>
      <c r="P474" s="191"/>
      <c r="Q474" s="184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698"/>
        <v>0</v>
      </c>
      <c r="AE474" s="45">
        <f t="shared" si="699"/>
        <v>0</v>
      </c>
      <c r="AF474" s="45">
        <f t="shared" si="700"/>
        <v>0</v>
      </c>
      <c r="AG474" s="45">
        <f t="shared" si="701"/>
        <v>0</v>
      </c>
      <c r="AH474" s="45">
        <f t="shared" si="702"/>
        <v>0</v>
      </c>
      <c r="AI474" s="45">
        <f t="shared" si="703"/>
        <v>0</v>
      </c>
      <c r="AJ474" s="45">
        <f t="shared" si="704"/>
        <v>0</v>
      </c>
      <c r="AK474" s="45">
        <f t="shared" si="705"/>
        <v>0</v>
      </c>
      <c r="AL474" s="45">
        <f t="shared" si="706"/>
        <v>0</v>
      </c>
      <c r="AM474" s="45">
        <f t="shared" si="707"/>
        <v>0</v>
      </c>
      <c r="AN474" s="45">
        <f t="shared" si="708"/>
        <v>0</v>
      </c>
      <c r="AO474" s="45">
        <f t="shared" si="709"/>
        <v>0</v>
      </c>
    </row>
    <row r="475" spans="1:41" ht="16.2" customHeight="1">
      <c r="A475" s="13">
        <v>82702</v>
      </c>
      <c r="B475" s="22" t="s">
        <v>375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>
        <f>SUMIF(Jun!$A:$A,TB!$A475,Jun!$H:$H)</f>
        <v>0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179">
        <f>SUMIF(Dec!$A:$A,TB!$A475,Dec!$H:$H)</f>
        <v>0</v>
      </c>
      <c r="O475" s="191"/>
      <c r="P475" s="191"/>
      <c r="Q475" s="184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698"/>
        <v>0</v>
      </c>
      <c r="AE475" s="45">
        <f t="shared" si="699"/>
        <v>0</v>
      </c>
      <c r="AF475" s="45">
        <f t="shared" si="700"/>
        <v>0</v>
      </c>
      <c r="AG475" s="45">
        <f t="shared" si="701"/>
        <v>0</v>
      </c>
      <c r="AH475" s="45">
        <f t="shared" si="702"/>
        <v>0</v>
      </c>
      <c r="AI475" s="45">
        <f t="shared" si="703"/>
        <v>0</v>
      </c>
      <c r="AJ475" s="45">
        <f t="shared" si="704"/>
        <v>0</v>
      </c>
      <c r="AK475" s="45">
        <f t="shared" si="705"/>
        <v>0</v>
      </c>
      <c r="AL475" s="45">
        <f t="shared" si="706"/>
        <v>0</v>
      </c>
      <c r="AM475" s="45">
        <f t="shared" si="707"/>
        <v>0</v>
      </c>
      <c r="AN475" s="45">
        <f t="shared" si="708"/>
        <v>0</v>
      </c>
      <c r="AO475" s="45">
        <f t="shared" si="709"/>
        <v>0</v>
      </c>
    </row>
    <row r="476" spans="1:41" ht="16.2" customHeight="1">
      <c r="A476" s="13">
        <v>82703</v>
      </c>
      <c r="B476" s="22" t="s">
        <v>376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>
        <f>SUMIF(Jun!$A:$A,TB!$A476,Jun!$H:$H)</f>
        <v>0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179">
        <f>SUMIF(Dec!$A:$A,TB!$A476,Dec!$H:$H)</f>
        <v>0</v>
      </c>
      <c r="O476" s="191"/>
      <c r="P476" s="191"/>
      <c r="Q476" s="184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698"/>
        <v>0</v>
      </c>
      <c r="AE476" s="45">
        <f t="shared" si="699"/>
        <v>0</v>
      </c>
      <c r="AF476" s="45">
        <f t="shared" si="700"/>
        <v>0</v>
      </c>
      <c r="AG476" s="45">
        <f t="shared" si="701"/>
        <v>0</v>
      </c>
      <c r="AH476" s="45">
        <f t="shared" si="702"/>
        <v>0</v>
      </c>
      <c r="AI476" s="45">
        <f t="shared" si="703"/>
        <v>0</v>
      </c>
      <c r="AJ476" s="45">
        <f t="shared" si="704"/>
        <v>0</v>
      </c>
      <c r="AK476" s="45">
        <f t="shared" si="705"/>
        <v>0</v>
      </c>
      <c r="AL476" s="45">
        <f t="shared" si="706"/>
        <v>0</v>
      </c>
      <c r="AM476" s="45">
        <f t="shared" si="707"/>
        <v>0</v>
      </c>
      <c r="AN476" s="45">
        <f t="shared" si="708"/>
        <v>0</v>
      </c>
      <c r="AO476" s="45">
        <f t="shared" si="709"/>
        <v>0</v>
      </c>
    </row>
    <row r="477" spans="1:41" ht="16.2" customHeight="1">
      <c r="A477" s="13">
        <v>82704</v>
      </c>
      <c r="B477" s="22" t="s">
        <v>377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>
        <f>SUMIF(Jun!$A:$A,TB!$A477,Jun!$H:$H)</f>
        <v>0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179">
        <f>SUMIF(Dec!$A:$A,TB!$A477,Dec!$H:$H)</f>
        <v>0</v>
      </c>
      <c r="O477" s="191"/>
      <c r="P477" s="191"/>
      <c r="Q477" s="184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698"/>
        <v>0</v>
      </c>
      <c r="AE477" s="45">
        <f t="shared" si="699"/>
        <v>0</v>
      </c>
      <c r="AF477" s="45">
        <f t="shared" si="700"/>
        <v>0</v>
      </c>
      <c r="AG477" s="45">
        <f t="shared" si="701"/>
        <v>0</v>
      </c>
      <c r="AH477" s="45">
        <f t="shared" si="702"/>
        <v>0</v>
      </c>
      <c r="AI477" s="45">
        <f t="shared" si="703"/>
        <v>0</v>
      </c>
      <c r="AJ477" s="45">
        <f t="shared" si="704"/>
        <v>0</v>
      </c>
      <c r="AK477" s="45">
        <f t="shared" si="705"/>
        <v>0</v>
      </c>
      <c r="AL477" s="45">
        <f t="shared" si="706"/>
        <v>0</v>
      </c>
      <c r="AM477" s="45">
        <f t="shared" si="707"/>
        <v>0</v>
      </c>
      <c r="AN477" s="45">
        <f t="shared" si="708"/>
        <v>0</v>
      </c>
      <c r="AO477" s="45">
        <f t="shared" si="709"/>
        <v>0</v>
      </c>
    </row>
    <row r="478" spans="1:41" ht="16.2" customHeight="1">
      <c r="A478" s="13">
        <v>82705</v>
      </c>
      <c r="B478" s="22" t="s">
        <v>378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>
        <f>SUMIF(Jun!$A:$A,TB!$A478,Jun!$H:$H)</f>
        <v>0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179">
        <f>SUMIF(Dec!$A:$A,TB!$A478,Dec!$H:$H)</f>
        <v>0</v>
      </c>
      <c r="O478" s="191"/>
      <c r="P478" s="191"/>
      <c r="Q478" s="184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si="698"/>
        <v>0</v>
      </c>
      <c r="AE478" s="45">
        <f t="shared" si="699"/>
        <v>0</v>
      </c>
      <c r="AF478" s="45">
        <f t="shared" si="700"/>
        <v>0</v>
      </c>
      <c r="AG478" s="45">
        <f t="shared" si="701"/>
        <v>0</v>
      </c>
      <c r="AH478" s="45">
        <f t="shared" si="702"/>
        <v>0</v>
      </c>
      <c r="AI478" s="45">
        <f t="shared" si="703"/>
        <v>0</v>
      </c>
      <c r="AJ478" s="45">
        <f t="shared" si="704"/>
        <v>0</v>
      </c>
      <c r="AK478" s="45">
        <f t="shared" si="705"/>
        <v>0</v>
      </c>
      <c r="AL478" s="45">
        <f t="shared" si="706"/>
        <v>0</v>
      </c>
      <c r="AM478" s="45">
        <f t="shared" si="707"/>
        <v>0</v>
      </c>
      <c r="AN478" s="45">
        <f t="shared" si="708"/>
        <v>0</v>
      </c>
      <c r="AO478" s="45">
        <f t="shared" si="709"/>
        <v>0</v>
      </c>
    </row>
    <row r="479" spans="1:41" ht="16.2" customHeight="1">
      <c r="A479" s="13">
        <v>82706</v>
      </c>
      <c r="B479" s="22" t="s">
        <v>379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>
        <f>SUMIF(Jun!$A:$A,TB!$A479,Jun!$H:$H)</f>
        <v>0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179">
        <f>SUMIF(Dec!$A:$A,TB!$A479,Dec!$H:$H)</f>
        <v>0</v>
      </c>
      <c r="O479" s="191"/>
      <c r="P479" s="191"/>
      <c r="Q479" s="184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si="698"/>
        <v>0</v>
      </c>
      <c r="AE479" s="45">
        <f t="shared" si="699"/>
        <v>0</v>
      </c>
      <c r="AF479" s="45">
        <f t="shared" si="700"/>
        <v>0</v>
      </c>
      <c r="AG479" s="45">
        <f t="shared" si="701"/>
        <v>0</v>
      </c>
      <c r="AH479" s="45">
        <f t="shared" si="702"/>
        <v>0</v>
      </c>
      <c r="AI479" s="45">
        <f t="shared" si="703"/>
        <v>0</v>
      </c>
      <c r="AJ479" s="45">
        <f t="shared" si="704"/>
        <v>0</v>
      </c>
      <c r="AK479" s="45">
        <f t="shared" si="705"/>
        <v>0</v>
      </c>
      <c r="AL479" s="45">
        <f t="shared" si="706"/>
        <v>0</v>
      </c>
      <c r="AM479" s="45">
        <f t="shared" si="707"/>
        <v>0</v>
      </c>
      <c r="AN479" s="45">
        <f t="shared" si="708"/>
        <v>0</v>
      </c>
      <c r="AO479" s="45">
        <f t="shared" si="709"/>
        <v>0</v>
      </c>
    </row>
    <row r="480" spans="1:41" ht="16.2" customHeight="1">
      <c r="A480" s="13">
        <v>83006</v>
      </c>
      <c r="B480" s="22" t="s">
        <v>380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>
        <f>SUMIF(Jun!$A:$A,TB!$A480,Jun!$H:$H)</f>
        <v>0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179">
        <f>SUMIF(Dec!$A:$A,TB!$A480,Dec!$H:$H)</f>
        <v>0</v>
      </c>
      <c r="O480" s="191"/>
      <c r="P480" s="191"/>
      <c r="Q480" s="184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si="698"/>
        <v>0</v>
      </c>
      <c r="AE480" s="45">
        <f t="shared" si="699"/>
        <v>0</v>
      </c>
      <c r="AF480" s="45">
        <f t="shared" si="700"/>
        <v>0</v>
      </c>
      <c r="AG480" s="45">
        <f t="shared" si="701"/>
        <v>0</v>
      </c>
      <c r="AH480" s="45">
        <f t="shared" si="702"/>
        <v>0</v>
      </c>
      <c r="AI480" s="45">
        <f t="shared" si="703"/>
        <v>0</v>
      </c>
      <c r="AJ480" s="45">
        <f t="shared" si="704"/>
        <v>0</v>
      </c>
      <c r="AK480" s="45">
        <f t="shared" si="705"/>
        <v>0</v>
      </c>
      <c r="AL480" s="45">
        <f t="shared" si="706"/>
        <v>0</v>
      </c>
      <c r="AM480" s="45">
        <f t="shared" si="707"/>
        <v>0</v>
      </c>
      <c r="AN480" s="45">
        <f t="shared" si="708"/>
        <v>0</v>
      </c>
      <c r="AO480" s="45">
        <f t="shared" si="709"/>
        <v>0</v>
      </c>
    </row>
    <row r="481" spans="1:41" ht="16.2" customHeight="1">
      <c r="A481" s="13">
        <v>84100</v>
      </c>
      <c r="B481" s="22" t="s">
        <v>381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>
        <f>SUMIF(Jun!$A:$A,TB!$A481,Jun!$H:$H)</f>
        <v>0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179">
        <f>SUMIF(Dec!$A:$A,TB!$A481,Dec!$H:$H)</f>
        <v>0</v>
      </c>
      <c r="O481" s="191"/>
      <c r="P481" s="191"/>
      <c r="Q481" s="184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698"/>
        <v>0</v>
      </c>
      <c r="AE481" s="45">
        <f t="shared" si="699"/>
        <v>0</v>
      </c>
      <c r="AF481" s="45">
        <f t="shared" si="700"/>
        <v>0</v>
      </c>
      <c r="AG481" s="45">
        <f t="shared" si="701"/>
        <v>0</v>
      </c>
      <c r="AH481" s="45">
        <f t="shared" si="702"/>
        <v>0</v>
      </c>
      <c r="AI481" s="45">
        <f t="shared" si="703"/>
        <v>0</v>
      </c>
      <c r="AJ481" s="45">
        <f t="shared" si="704"/>
        <v>0</v>
      </c>
      <c r="AK481" s="45">
        <f t="shared" si="705"/>
        <v>0</v>
      </c>
      <c r="AL481" s="45">
        <f t="shared" si="706"/>
        <v>0</v>
      </c>
      <c r="AM481" s="45">
        <f t="shared" si="707"/>
        <v>0</v>
      </c>
      <c r="AN481" s="45">
        <f t="shared" si="708"/>
        <v>0</v>
      </c>
      <c r="AO481" s="45">
        <f t="shared" si="709"/>
        <v>0</v>
      </c>
    </row>
    <row r="482" spans="1:41" ht="16.2" customHeight="1">
      <c r="A482" s="13">
        <v>84101</v>
      </c>
      <c r="B482" s="22" t="s">
        <v>382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>
        <f>SUMIF(Jun!$A:$A,TB!$A482,Jun!$H:$H)</f>
        <v>0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179">
        <f>SUMIF(Dec!$A:$A,TB!$A482,Dec!$H:$H)</f>
        <v>0</v>
      </c>
      <c r="O482" s="191"/>
      <c r="P482" s="191"/>
      <c r="Q482" s="184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698"/>
        <v>0</v>
      </c>
      <c r="AE482" s="45">
        <f t="shared" si="699"/>
        <v>0</v>
      </c>
      <c r="AF482" s="45">
        <f t="shared" si="700"/>
        <v>0</v>
      </c>
      <c r="AG482" s="45">
        <f t="shared" si="701"/>
        <v>0</v>
      </c>
      <c r="AH482" s="45">
        <f t="shared" si="702"/>
        <v>0</v>
      </c>
      <c r="AI482" s="45">
        <f t="shared" si="703"/>
        <v>0</v>
      </c>
      <c r="AJ482" s="45">
        <f t="shared" si="704"/>
        <v>0</v>
      </c>
      <c r="AK482" s="45">
        <f t="shared" si="705"/>
        <v>0</v>
      </c>
      <c r="AL482" s="45">
        <f t="shared" si="706"/>
        <v>0</v>
      </c>
      <c r="AM482" s="45">
        <f t="shared" si="707"/>
        <v>0</v>
      </c>
      <c r="AN482" s="45">
        <f t="shared" si="708"/>
        <v>0</v>
      </c>
      <c r="AO482" s="45">
        <f t="shared" si="709"/>
        <v>0</v>
      </c>
    </row>
    <row r="483" spans="1:41" ht="16.2" customHeight="1">
      <c r="A483" s="13">
        <v>84102</v>
      </c>
      <c r="B483" s="22" t="s">
        <v>383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>
        <f>SUMIF(Jun!$A:$A,TB!$A483,Jun!$H:$H)</f>
        <v>0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179">
        <f>SUMIF(Dec!$A:$A,TB!$A483,Dec!$H:$H)</f>
        <v>0</v>
      </c>
      <c r="O483" s="191"/>
      <c r="P483" s="191"/>
      <c r="Q483" s="184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ref="AD483:AD497" si="710">ROUND(C483*AD$2,2)</f>
        <v>0</v>
      </c>
      <c r="AE483" s="45">
        <f t="shared" ref="AE483:AE497" si="711">ROUND(D483*AE$2,2)</f>
        <v>0</v>
      </c>
      <c r="AF483" s="45">
        <f t="shared" ref="AF483:AF497" si="712">ROUND(E483*AF$2,2)</f>
        <v>0</v>
      </c>
      <c r="AG483" s="45">
        <f t="shared" ref="AG483:AG497" si="713">ROUND(F483*AG$2,2)</f>
        <v>0</v>
      </c>
      <c r="AH483" s="45">
        <f t="shared" ref="AH483:AH497" si="714">ROUND(G483*AH$2,2)</f>
        <v>0</v>
      </c>
      <c r="AI483" s="45">
        <f t="shared" ref="AI483:AI497" si="715">ROUND(H483*AI$2,2)</f>
        <v>0</v>
      </c>
      <c r="AJ483" s="45">
        <f t="shared" ref="AJ483:AJ497" si="716">ROUND(I483*AJ$2,2)</f>
        <v>0</v>
      </c>
      <c r="AK483" s="45">
        <f t="shared" ref="AK483:AK497" si="717">ROUND(J483*AK$2,2)</f>
        <v>0</v>
      </c>
      <c r="AL483" s="45">
        <f t="shared" ref="AL483:AL497" si="718">ROUND(K483*AL$2,2)</f>
        <v>0</v>
      </c>
      <c r="AM483" s="45">
        <f t="shared" ref="AM483:AM497" si="719">ROUND(L483*AM$2,2)</f>
        <v>0</v>
      </c>
      <c r="AN483" s="45">
        <f t="shared" ref="AN483:AN497" si="720">ROUND(M483*AN$2,2)</f>
        <v>0</v>
      </c>
      <c r="AO483" s="45">
        <f t="shared" ref="AO483:AO497" si="721">ROUND(N483*AO$2,2)</f>
        <v>0</v>
      </c>
    </row>
    <row r="484" spans="1:41" ht="16.2" customHeight="1">
      <c r="A484" s="13">
        <v>84103</v>
      </c>
      <c r="B484" s="22" t="s">
        <v>384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>
        <f>SUMIF(Jun!$A:$A,TB!$A484,Jun!$H:$H)</f>
        <v>0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179">
        <f>SUMIF(Dec!$A:$A,TB!$A484,Dec!$H:$H)</f>
        <v>0</v>
      </c>
      <c r="O484" s="191"/>
      <c r="P484" s="191"/>
      <c r="Q484" s="184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si="710"/>
        <v>0</v>
      </c>
      <c r="AE484" s="45">
        <f t="shared" si="711"/>
        <v>0</v>
      </c>
      <c r="AF484" s="45">
        <f t="shared" si="712"/>
        <v>0</v>
      </c>
      <c r="AG484" s="45">
        <f t="shared" si="713"/>
        <v>0</v>
      </c>
      <c r="AH484" s="45">
        <f t="shared" si="714"/>
        <v>0</v>
      </c>
      <c r="AI484" s="45">
        <f t="shared" si="715"/>
        <v>0</v>
      </c>
      <c r="AJ484" s="45">
        <f t="shared" si="716"/>
        <v>0</v>
      </c>
      <c r="AK484" s="45">
        <f t="shared" si="717"/>
        <v>0</v>
      </c>
      <c r="AL484" s="45">
        <f t="shared" si="718"/>
        <v>0</v>
      </c>
      <c r="AM484" s="45">
        <f t="shared" si="719"/>
        <v>0</v>
      </c>
      <c r="AN484" s="45">
        <f t="shared" si="720"/>
        <v>0</v>
      </c>
      <c r="AO484" s="45">
        <f t="shared" si="721"/>
        <v>0</v>
      </c>
    </row>
    <row r="485" spans="1:41" ht="16.2" customHeight="1">
      <c r="A485" s="13">
        <v>84104</v>
      </c>
      <c r="B485" s="22" t="s">
        <v>385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>
        <f>SUMIF(Jun!$A:$A,TB!$A485,Jun!$H:$H)</f>
        <v>0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179">
        <f>SUMIF(Dec!$A:$A,TB!$A485,Dec!$H:$H)</f>
        <v>0</v>
      </c>
      <c r="O485" s="191"/>
      <c r="P485" s="191"/>
      <c r="Q485" s="184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710"/>
        <v>0</v>
      </c>
      <c r="AE485" s="45">
        <f t="shared" si="711"/>
        <v>0</v>
      </c>
      <c r="AF485" s="45">
        <f t="shared" si="712"/>
        <v>0</v>
      </c>
      <c r="AG485" s="45">
        <f t="shared" si="713"/>
        <v>0</v>
      </c>
      <c r="AH485" s="45">
        <f t="shared" si="714"/>
        <v>0</v>
      </c>
      <c r="AI485" s="45">
        <f t="shared" si="715"/>
        <v>0</v>
      </c>
      <c r="AJ485" s="45">
        <f t="shared" si="716"/>
        <v>0</v>
      </c>
      <c r="AK485" s="45">
        <f t="shared" si="717"/>
        <v>0</v>
      </c>
      <c r="AL485" s="45">
        <f t="shared" si="718"/>
        <v>0</v>
      </c>
      <c r="AM485" s="45">
        <f t="shared" si="719"/>
        <v>0</v>
      </c>
      <c r="AN485" s="45">
        <f t="shared" si="720"/>
        <v>0</v>
      </c>
      <c r="AO485" s="45">
        <f t="shared" si="721"/>
        <v>0</v>
      </c>
    </row>
    <row r="486" spans="1:41" ht="16.2" customHeight="1">
      <c r="A486" s="13">
        <v>84201</v>
      </c>
      <c r="B486" s="22" t="s">
        <v>343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>
        <f>SUMIF(Jun!$A:$A,TB!$A486,Jun!$H:$H)</f>
        <v>0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179">
        <f>SUMIF(Dec!$A:$A,TB!$A486,Dec!$H:$H)</f>
        <v>0</v>
      </c>
      <c r="O486" s="191"/>
      <c r="P486" s="191"/>
      <c r="Q486" s="184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710"/>
        <v>0</v>
      </c>
      <c r="AE486" s="45">
        <f t="shared" si="711"/>
        <v>0</v>
      </c>
      <c r="AF486" s="45">
        <f t="shared" si="712"/>
        <v>0</v>
      </c>
      <c r="AG486" s="45">
        <f t="shared" si="713"/>
        <v>0</v>
      </c>
      <c r="AH486" s="45">
        <f t="shared" si="714"/>
        <v>0</v>
      </c>
      <c r="AI486" s="45">
        <f t="shared" si="715"/>
        <v>0</v>
      </c>
      <c r="AJ486" s="45">
        <f t="shared" si="716"/>
        <v>0</v>
      </c>
      <c r="AK486" s="45">
        <f t="shared" si="717"/>
        <v>0</v>
      </c>
      <c r="AL486" s="45">
        <f t="shared" si="718"/>
        <v>0</v>
      </c>
      <c r="AM486" s="45">
        <f t="shared" si="719"/>
        <v>0</v>
      </c>
      <c r="AN486" s="45">
        <f t="shared" si="720"/>
        <v>0</v>
      </c>
      <c r="AO486" s="45">
        <f t="shared" si="721"/>
        <v>0</v>
      </c>
    </row>
    <row r="487" spans="1:41" ht="16.2" customHeight="1">
      <c r="A487" s="13">
        <v>84202</v>
      </c>
      <c r="B487" s="22" t="s">
        <v>344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>
        <f>SUMIF(Jun!$A:$A,TB!$A487,Jun!$H:$H)</f>
        <v>0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179">
        <f>SUMIF(Dec!$A:$A,TB!$A487,Dec!$H:$H)</f>
        <v>0</v>
      </c>
      <c r="O487" s="191"/>
      <c r="P487" s="191"/>
      <c r="Q487" s="184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710"/>
        <v>0</v>
      </c>
      <c r="AE487" s="45">
        <f t="shared" si="711"/>
        <v>0</v>
      </c>
      <c r="AF487" s="45">
        <f t="shared" si="712"/>
        <v>0</v>
      </c>
      <c r="AG487" s="45">
        <f t="shared" si="713"/>
        <v>0</v>
      </c>
      <c r="AH487" s="45">
        <f t="shared" si="714"/>
        <v>0</v>
      </c>
      <c r="AI487" s="45">
        <f t="shared" si="715"/>
        <v>0</v>
      </c>
      <c r="AJ487" s="45">
        <f t="shared" si="716"/>
        <v>0</v>
      </c>
      <c r="AK487" s="45">
        <f t="shared" si="717"/>
        <v>0</v>
      </c>
      <c r="AL487" s="45">
        <f t="shared" si="718"/>
        <v>0</v>
      </c>
      <c r="AM487" s="45">
        <f t="shared" si="719"/>
        <v>0</v>
      </c>
      <c r="AN487" s="45">
        <f t="shared" si="720"/>
        <v>0</v>
      </c>
      <c r="AO487" s="45">
        <f t="shared" si="721"/>
        <v>0</v>
      </c>
    </row>
    <row r="488" spans="1:41" ht="16.2" customHeight="1">
      <c r="A488" s="13">
        <v>84203</v>
      </c>
      <c r="B488" s="22" t="s">
        <v>345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>
        <f>SUMIF(Jun!$A:$A,TB!$A488,Jun!$H:$H)</f>
        <v>0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179">
        <f>SUMIF(Dec!$A:$A,TB!$A488,Dec!$H:$H)</f>
        <v>0</v>
      </c>
      <c r="O488" s="191"/>
      <c r="P488" s="191"/>
      <c r="Q488" s="184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710"/>
        <v>0</v>
      </c>
      <c r="AE488" s="45">
        <f t="shared" si="711"/>
        <v>0</v>
      </c>
      <c r="AF488" s="45">
        <f t="shared" si="712"/>
        <v>0</v>
      </c>
      <c r="AG488" s="45">
        <f t="shared" si="713"/>
        <v>0</v>
      </c>
      <c r="AH488" s="45">
        <f t="shared" si="714"/>
        <v>0</v>
      </c>
      <c r="AI488" s="45">
        <f t="shared" si="715"/>
        <v>0</v>
      </c>
      <c r="AJ488" s="45">
        <f t="shared" si="716"/>
        <v>0</v>
      </c>
      <c r="AK488" s="45">
        <f t="shared" si="717"/>
        <v>0</v>
      </c>
      <c r="AL488" s="45">
        <f t="shared" si="718"/>
        <v>0</v>
      </c>
      <c r="AM488" s="45">
        <f t="shared" si="719"/>
        <v>0</v>
      </c>
      <c r="AN488" s="45">
        <f t="shared" si="720"/>
        <v>0</v>
      </c>
      <c r="AO488" s="45">
        <f t="shared" si="721"/>
        <v>0</v>
      </c>
    </row>
    <row r="489" spans="1:41" ht="16.2" customHeight="1">
      <c r="A489" s="13">
        <v>84204</v>
      </c>
      <c r="B489" s="22" t="s">
        <v>346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>
        <f>SUMIF(Jun!$A:$A,TB!$A489,Jun!$H:$H)</f>
        <v>0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179">
        <f>SUMIF(Dec!$A:$A,TB!$A489,Dec!$H:$H)</f>
        <v>0</v>
      </c>
      <c r="O489" s="191"/>
      <c r="P489" s="191"/>
      <c r="Q489" s="184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710"/>
        <v>0</v>
      </c>
      <c r="AE489" s="45">
        <f t="shared" si="711"/>
        <v>0</v>
      </c>
      <c r="AF489" s="45">
        <f t="shared" si="712"/>
        <v>0</v>
      </c>
      <c r="AG489" s="45">
        <f t="shared" si="713"/>
        <v>0</v>
      </c>
      <c r="AH489" s="45">
        <f t="shared" si="714"/>
        <v>0</v>
      </c>
      <c r="AI489" s="45">
        <f t="shared" si="715"/>
        <v>0</v>
      </c>
      <c r="AJ489" s="45">
        <f t="shared" si="716"/>
        <v>0</v>
      </c>
      <c r="AK489" s="45">
        <f t="shared" si="717"/>
        <v>0</v>
      </c>
      <c r="AL489" s="45">
        <f t="shared" si="718"/>
        <v>0</v>
      </c>
      <c r="AM489" s="45">
        <f t="shared" si="719"/>
        <v>0</v>
      </c>
      <c r="AN489" s="45">
        <f t="shared" si="720"/>
        <v>0</v>
      </c>
      <c r="AO489" s="45">
        <f t="shared" si="721"/>
        <v>0</v>
      </c>
    </row>
    <row r="490" spans="1:41" ht="16.2" customHeight="1">
      <c r="A490" s="13">
        <v>84205</v>
      </c>
      <c r="B490" s="22" t="s">
        <v>386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>
        <f>SUMIF(Jun!$A:$A,TB!$A490,Jun!$H:$H)</f>
        <v>0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179">
        <f>SUMIF(Dec!$A:$A,TB!$A490,Dec!$H:$H)</f>
        <v>0</v>
      </c>
      <c r="O490" s="191"/>
      <c r="P490" s="191"/>
      <c r="Q490" s="184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710"/>
        <v>0</v>
      </c>
      <c r="AE490" s="45">
        <f t="shared" si="711"/>
        <v>0</v>
      </c>
      <c r="AF490" s="45">
        <f t="shared" si="712"/>
        <v>0</v>
      </c>
      <c r="AG490" s="45">
        <f t="shared" si="713"/>
        <v>0</v>
      </c>
      <c r="AH490" s="45">
        <f t="shared" si="714"/>
        <v>0</v>
      </c>
      <c r="AI490" s="45">
        <f t="shared" si="715"/>
        <v>0</v>
      </c>
      <c r="AJ490" s="45">
        <f t="shared" si="716"/>
        <v>0</v>
      </c>
      <c r="AK490" s="45">
        <f t="shared" si="717"/>
        <v>0</v>
      </c>
      <c r="AL490" s="45">
        <f t="shared" si="718"/>
        <v>0</v>
      </c>
      <c r="AM490" s="45">
        <f t="shared" si="719"/>
        <v>0</v>
      </c>
      <c r="AN490" s="45">
        <f t="shared" si="720"/>
        <v>0</v>
      </c>
      <c r="AO490" s="45">
        <f t="shared" si="721"/>
        <v>0</v>
      </c>
    </row>
    <row r="491" spans="1:41" ht="16.2" customHeight="1">
      <c r="A491" s="13">
        <v>84206</v>
      </c>
      <c r="B491" s="22" t="s">
        <v>387</v>
      </c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>
        <f>SUMIF(Jun!$A:$A,TB!$A491,Jun!$H:$H)</f>
        <v>0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179">
        <f>SUMIF(Dec!$A:$A,TB!$A491,Dec!$H:$H)</f>
        <v>0</v>
      </c>
      <c r="O491" s="191"/>
      <c r="P491" s="191"/>
      <c r="Q491" s="184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si="710"/>
        <v>0</v>
      </c>
      <c r="AE491" s="45">
        <f t="shared" si="711"/>
        <v>0</v>
      </c>
      <c r="AF491" s="45">
        <f t="shared" si="712"/>
        <v>0</v>
      </c>
      <c r="AG491" s="45">
        <f t="shared" si="713"/>
        <v>0</v>
      </c>
      <c r="AH491" s="45">
        <f t="shared" si="714"/>
        <v>0</v>
      </c>
      <c r="AI491" s="45">
        <f t="shared" si="715"/>
        <v>0</v>
      </c>
      <c r="AJ491" s="45">
        <f t="shared" si="716"/>
        <v>0</v>
      </c>
      <c r="AK491" s="45">
        <f t="shared" si="717"/>
        <v>0</v>
      </c>
      <c r="AL491" s="45">
        <f t="shared" si="718"/>
        <v>0</v>
      </c>
      <c r="AM491" s="45">
        <f t="shared" si="719"/>
        <v>0</v>
      </c>
      <c r="AN491" s="45">
        <f t="shared" si="720"/>
        <v>0</v>
      </c>
      <c r="AO491" s="45">
        <f t="shared" si="721"/>
        <v>0</v>
      </c>
    </row>
    <row r="492" spans="1:41" ht="16.2" customHeight="1">
      <c r="A492" s="13">
        <v>84207</v>
      </c>
      <c r="B492" s="22" t="s">
        <v>388</v>
      </c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>
        <f>SUMIF(Jun!$A:$A,TB!$A492,Jun!$H:$H)</f>
        <v>0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179">
        <f>SUMIF(Dec!$A:$A,TB!$A492,Dec!$H:$H)</f>
        <v>0</v>
      </c>
      <c r="O492" s="191"/>
      <c r="P492" s="191"/>
      <c r="Q492" s="184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710"/>
        <v>0</v>
      </c>
      <c r="AE492" s="45">
        <f t="shared" si="711"/>
        <v>0</v>
      </c>
      <c r="AF492" s="45">
        <f t="shared" si="712"/>
        <v>0</v>
      </c>
      <c r="AG492" s="45">
        <f t="shared" si="713"/>
        <v>0</v>
      </c>
      <c r="AH492" s="45">
        <f t="shared" si="714"/>
        <v>0</v>
      </c>
      <c r="AI492" s="45">
        <f t="shared" si="715"/>
        <v>0</v>
      </c>
      <c r="AJ492" s="45">
        <f t="shared" si="716"/>
        <v>0</v>
      </c>
      <c r="AK492" s="45">
        <f t="shared" si="717"/>
        <v>0</v>
      </c>
      <c r="AL492" s="45">
        <f t="shared" si="718"/>
        <v>0</v>
      </c>
      <c r="AM492" s="45">
        <f t="shared" si="719"/>
        <v>0</v>
      </c>
      <c r="AN492" s="45">
        <f t="shared" si="720"/>
        <v>0</v>
      </c>
      <c r="AO492" s="45">
        <f t="shared" si="721"/>
        <v>0</v>
      </c>
    </row>
    <row r="493" spans="1:41" ht="16.2" customHeight="1">
      <c r="A493" s="13">
        <v>84300</v>
      </c>
      <c r="B493" s="22" t="s">
        <v>389</v>
      </c>
      <c r="C493" s="45">
        <f>SUMIF(Jan!$A:$A,TB!$A493,Jan!$H:$H)</f>
        <v>0</v>
      </c>
      <c r="D493" s="45">
        <f>SUMIF(Feb!$A:$A,TB!$A493,Feb!$H:$H)</f>
        <v>0</v>
      </c>
      <c r="E493" s="45">
        <f>SUMIF(Mar!$A:$A,TB!$A493,Mar!$H:$H)</f>
        <v>0</v>
      </c>
      <c r="F493" s="45">
        <f>SUMIF(Apr!$A:$A,TB!$A493,Apr!$H:$H)</f>
        <v>0</v>
      </c>
      <c r="G493" s="45">
        <f>SUMIF(May!$A:$A,TB!$A493,May!$H:$H)</f>
        <v>0</v>
      </c>
      <c r="H493" s="45">
        <f>SUMIF(Jun!$A:$A,TB!$A493,Jun!$H:$H)</f>
        <v>0</v>
      </c>
      <c r="I493" s="45">
        <f>SUMIF(Jul!$A:$A,TB!$A493,Jul!$H:$H)</f>
        <v>0</v>
      </c>
      <c r="J493" s="45">
        <f>SUMIF(Aug!$A:$A,TB!$A493,Aug!$H:$H)</f>
        <v>0</v>
      </c>
      <c r="K493" s="45">
        <f>SUMIF(Sep!$A:$A,TB!$A493,Sep!$H:$H)</f>
        <v>0</v>
      </c>
      <c r="L493" s="45">
        <f>SUMIF(Oct!$A:$A,TB!$A493,Oct!$H:$H)</f>
        <v>0</v>
      </c>
      <c r="M493" s="45">
        <f>SUMIF(Nov!$A:$A,TB!$A493,Nov!$H:$H)</f>
        <v>0</v>
      </c>
      <c r="N493" s="179">
        <f>SUMIF(Dec!$A:$A,TB!$A493,Dec!$H:$H)</f>
        <v>0</v>
      </c>
      <c r="O493" s="191"/>
      <c r="P493" s="191"/>
      <c r="Q493" s="184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D493" s="45">
        <f t="shared" si="710"/>
        <v>0</v>
      </c>
      <c r="AE493" s="45">
        <f t="shared" si="711"/>
        <v>0</v>
      </c>
      <c r="AF493" s="45">
        <f t="shared" si="712"/>
        <v>0</v>
      </c>
      <c r="AG493" s="45">
        <f t="shared" si="713"/>
        <v>0</v>
      </c>
      <c r="AH493" s="45">
        <f t="shared" si="714"/>
        <v>0</v>
      </c>
      <c r="AI493" s="45">
        <f t="shared" si="715"/>
        <v>0</v>
      </c>
      <c r="AJ493" s="45">
        <f t="shared" si="716"/>
        <v>0</v>
      </c>
      <c r="AK493" s="45">
        <f t="shared" si="717"/>
        <v>0</v>
      </c>
      <c r="AL493" s="45">
        <f t="shared" si="718"/>
        <v>0</v>
      </c>
      <c r="AM493" s="45">
        <f t="shared" si="719"/>
        <v>0</v>
      </c>
      <c r="AN493" s="45">
        <f t="shared" si="720"/>
        <v>0</v>
      </c>
      <c r="AO493" s="45">
        <f t="shared" si="721"/>
        <v>0</v>
      </c>
    </row>
    <row r="494" spans="1:41" ht="16.2" customHeight="1">
      <c r="A494" s="13">
        <v>85001</v>
      </c>
      <c r="B494" s="22" t="s">
        <v>390</v>
      </c>
      <c r="C494" s="45">
        <f>SUMIF(Jan!$A:$A,TB!$A494,Jan!$H:$H)</f>
        <v>0</v>
      </c>
      <c r="D494" s="45">
        <f>SUMIF(Feb!$A:$A,TB!$A494,Feb!$H:$H)</f>
        <v>0</v>
      </c>
      <c r="E494" s="45">
        <f>SUMIF(Mar!$A:$A,TB!$A494,Mar!$H:$H)</f>
        <v>0</v>
      </c>
      <c r="F494" s="45">
        <f>SUMIF(Apr!$A:$A,TB!$A494,Apr!$H:$H)</f>
        <v>0</v>
      </c>
      <c r="G494" s="45">
        <f>SUMIF(May!$A:$A,TB!$A494,May!$H:$H)</f>
        <v>0</v>
      </c>
      <c r="H494" s="45">
        <f>SUMIF(Jun!$A:$A,TB!$A494,Jun!$H:$H)</f>
        <v>0</v>
      </c>
      <c r="I494" s="45">
        <f>SUMIF(Jul!$A:$A,TB!$A494,Jul!$H:$H)</f>
        <v>0</v>
      </c>
      <c r="J494" s="45">
        <f>SUMIF(Aug!$A:$A,TB!$A494,Aug!$H:$H)</f>
        <v>0</v>
      </c>
      <c r="K494" s="45">
        <f>SUMIF(Sep!$A:$A,TB!$A494,Sep!$H:$H)</f>
        <v>0</v>
      </c>
      <c r="L494" s="45">
        <f>SUMIF(Oct!$A:$A,TB!$A494,Oct!$H:$H)</f>
        <v>0</v>
      </c>
      <c r="M494" s="45">
        <f>SUMIF(Nov!$A:$A,TB!$A494,Nov!$H:$H)</f>
        <v>0</v>
      </c>
      <c r="N494" s="179">
        <f>SUMIF(Dec!$A:$A,TB!$A494,Dec!$H:$H)</f>
        <v>0</v>
      </c>
      <c r="O494" s="191"/>
      <c r="P494" s="191"/>
      <c r="Q494" s="184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D494" s="45">
        <f t="shared" si="710"/>
        <v>0</v>
      </c>
      <c r="AE494" s="45">
        <f t="shared" si="711"/>
        <v>0</v>
      </c>
      <c r="AF494" s="45">
        <f t="shared" si="712"/>
        <v>0</v>
      </c>
      <c r="AG494" s="45">
        <f t="shared" si="713"/>
        <v>0</v>
      </c>
      <c r="AH494" s="45">
        <f t="shared" si="714"/>
        <v>0</v>
      </c>
      <c r="AI494" s="45">
        <f t="shared" si="715"/>
        <v>0</v>
      </c>
      <c r="AJ494" s="45">
        <f t="shared" si="716"/>
        <v>0</v>
      </c>
      <c r="AK494" s="45">
        <f t="shared" si="717"/>
        <v>0</v>
      </c>
      <c r="AL494" s="45">
        <f t="shared" si="718"/>
        <v>0</v>
      </c>
      <c r="AM494" s="45">
        <f t="shared" si="719"/>
        <v>0</v>
      </c>
      <c r="AN494" s="45">
        <f t="shared" si="720"/>
        <v>0</v>
      </c>
      <c r="AO494" s="45">
        <f t="shared" si="721"/>
        <v>0</v>
      </c>
    </row>
    <row r="495" spans="1:41" ht="16.2" customHeight="1">
      <c r="A495" s="13">
        <v>85002</v>
      </c>
      <c r="B495" s="22" t="s">
        <v>391</v>
      </c>
      <c r="C495" s="45">
        <f>SUMIF(Jan!$A:$A,TB!$A495,Jan!$H:$H)</f>
        <v>0</v>
      </c>
      <c r="D495" s="45">
        <f>SUMIF(Feb!$A:$A,TB!$A495,Feb!$H:$H)</f>
        <v>0</v>
      </c>
      <c r="E495" s="45">
        <f>SUMIF(Mar!$A:$A,TB!$A495,Mar!$H:$H)</f>
        <v>0</v>
      </c>
      <c r="F495" s="45">
        <f>SUMIF(Apr!$A:$A,TB!$A495,Apr!$H:$H)</f>
        <v>0</v>
      </c>
      <c r="G495" s="45">
        <f>SUMIF(May!$A:$A,TB!$A495,May!$H:$H)</f>
        <v>0</v>
      </c>
      <c r="H495" s="45">
        <f>SUMIF(Jun!$A:$A,TB!$A495,Jun!$H:$H)</f>
        <v>0</v>
      </c>
      <c r="I495" s="45">
        <f>SUMIF(Jul!$A:$A,TB!$A495,Jul!$H:$H)</f>
        <v>0</v>
      </c>
      <c r="J495" s="45">
        <f>SUMIF(Aug!$A:$A,TB!$A495,Aug!$H:$H)</f>
        <v>0</v>
      </c>
      <c r="K495" s="45">
        <f>SUMIF(Sep!$A:$A,TB!$A495,Sep!$H:$H)</f>
        <v>0</v>
      </c>
      <c r="L495" s="45">
        <f>SUMIF(Oct!$A:$A,TB!$A495,Oct!$H:$H)</f>
        <v>0</v>
      </c>
      <c r="M495" s="45">
        <f>SUMIF(Nov!$A:$A,TB!$A495,Nov!$H:$H)</f>
        <v>0</v>
      </c>
      <c r="N495" s="179">
        <f>SUMIF(Dec!$A:$A,TB!$A495,Dec!$H:$H)</f>
        <v>0</v>
      </c>
      <c r="O495" s="191"/>
      <c r="P495" s="191"/>
      <c r="Q495" s="184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D495" s="45">
        <f t="shared" si="710"/>
        <v>0</v>
      </c>
      <c r="AE495" s="45">
        <f t="shared" si="711"/>
        <v>0</v>
      </c>
      <c r="AF495" s="45">
        <f t="shared" si="712"/>
        <v>0</v>
      </c>
      <c r="AG495" s="45">
        <f t="shared" si="713"/>
        <v>0</v>
      </c>
      <c r="AH495" s="45">
        <f t="shared" si="714"/>
        <v>0</v>
      </c>
      <c r="AI495" s="45">
        <f t="shared" si="715"/>
        <v>0</v>
      </c>
      <c r="AJ495" s="45">
        <f t="shared" si="716"/>
        <v>0</v>
      </c>
      <c r="AK495" s="45">
        <f t="shared" si="717"/>
        <v>0</v>
      </c>
      <c r="AL495" s="45">
        <f t="shared" si="718"/>
        <v>0</v>
      </c>
      <c r="AM495" s="45">
        <f t="shared" si="719"/>
        <v>0</v>
      </c>
      <c r="AN495" s="45">
        <f t="shared" si="720"/>
        <v>0</v>
      </c>
      <c r="AO495" s="45">
        <f t="shared" si="721"/>
        <v>0</v>
      </c>
    </row>
    <row r="496" spans="1:41" ht="16.2" customHeight="1">
      <c r="A496" s="13"/>
      <c r="B496" s="21"/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>
        <f>SUMIF(Jun!$A:$A,TB!$A496,Jun!$H:$H)</f>
        <v>0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179">
        <f>SUMIF(Dec!$A:$A,TB!$A496,Dec!$H:$H)</f>
        <v>0</v>
      </c>
      <c r="O496" s="191"/>
      <c r="P496" s="191"/>
      <c r="Q496" s="184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D496" s="45">
        <f t="shared" si="710"/>
        <v>0</v>
      </c>
      <c r="AE496" s="45">
        <f t="shared" si="711"/>
        <v>0</v>
      </c>
      <c r="AF496" s="45">
        <f t="shared" si="712"/>
        <v>0</v>
      </c>
      <c r="AG496" s="45">
        <f t="shared" si="713"/>
        <v>0</v>
      </c>
      <c r="AH496" s="45">
        <f t="shared" si="714"/>
        <v>0</v>
      </c>
      <c r="AI496" s="45">
        <f t="shared" si="715"/>
        <v>0</v>
      </c>
      <c r="AJ496" s="45">
        <f t="shared" si="716"/>
        <v>0</v>
      </c>
      <c r="AK496" s="45">
        <f t="shared" si="717"/>
        <v>0</v>
      </c>
      <c r="AL496" s="45">
        <f t="shared" si="718"/>
        <v>0</v>
      </c>
      <c r="AM496" s="45">
        <f t="shared" si="719"/>
        <v>0</v>
      </c>
      <c r="AN496" s="45">
        <f t="shared" si="720"/>
        <v>0</v>
      </c>
      <c r="AO496" s="45">
        <f t="shared" si="721"/>
        <v>0</v>
      </c>
    </row>
    <row r="497" spans="1:41" ht="16.2" customHeight="1">
      <c r="A497" s="13"/>
      <c r="B497" s="21"/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>
        <f>SUMIF(Jun!$A:$A,TB!$A497,Jun!$H:$H)</f>
        <v>0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179">
        <f>SUMIF(Dec!$A:$A,TB!$A497,Dec!$H:$H)</f>
        <v>0</v>
      </c>
      <c r="O497" s="191"/>
      <c r="P497" s="191"/>
      <c r="Q497" s="184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710"/>
        <v>0</v>
      </c>
      <c r="AE497" s="45">
        <f t="shared" si="711"/>
        <v>0</v>
      </c>
      <c r="AF497" s="45">
        <f t="shared" si="712"/>
        <v>0</v>
      </c>
      <c r="AG497" s="45">
        <f t="shared" si="713"/>
        <v>0</v>
      </c>
      <c r="AH497" s="45">
        <f t="shared" si="714"/>
        <v>0</v>
      </c>
      <c r="AI497" s="45">
        <f t="shared" si="715"/>
        <v>0</v>
      </c>
      <c r="AJ497" s="45">
        <f t="shared" si="716"/>
        <v>0</v>
      </c>
      <c r="AK497" s="45">
        <f t="shared" si="717"/>
        <v>0</v>
      </c>
      <c r="AL497" s="45">
        <f t="shared" si="718"/>
        <v>0</v>
      </c>
      <c r="AM497" s="45">
        <f t="shared" si="719"/>
        <v>0</v>
      </c>
      <c r="AN497" s="45">
        <f t="shared" si="720"/>
        <v>0</v>
      </c>
      <c r="AO497" s="45">
        <f t="shared" si="721"/>
        <v>0</v>
      </c>
    </row>
    <row r="498" spans="1:41" ht="16.2" customHeight="1">
      <c r="A498" s="17" t="s">
        <v>78</v>
      </c>
      <c r="B498" s="18"/>
      <c r="C498" s="19">
        <f t="shared" ref="C498" si="722">ROUND(SUM(C418:C497),2)</f>
        <v>5005987.59</v>
      </c>
      <c r="D498" s="19">
        <f t="shared" ref="D498:N498" si="723">ROUND(SUM(D418:D497),2)</f>
        <v>8484101.9499999993</v>
      </c>
      <c r="E498" s="19">
        <f t="shared" si="723"/>
        <v>12957758.880000001</v>
      </c>
      <c r="F498" s="19">
        <f t="shared" si="723"/>
        <v>17701039.309999999</v>
      </c>
      <c r="G498" s="19">
        <f t="shared" si="723"/>
        <v>23241301.739999998</v>
      </c>
      <c r="H498" s="19">
        <f t="shared" si="723"/>
        <v>28366901.289999999</v>
      </c>
      <c r="I498" s="19">
        <f t="shared" si="723"/>
        <v>28366901.289999999</v>
      </c>
      <c r="J498" s="19">
        <f t="shared" si="723"/>
        <v>28366901.289999999</v>
      </c>
      <c r="K498" s="19">
        <f t="shared" si="723"/>
        <v>28366901.289999999</v>
      </c>
      <c r="L498" s="19">
        <f t="shared" si="723"/>
        <v>28366901.289999999</v>
      </c>
      <c r="M498" s="19">
        <f t="shared" si="723"/>
        <v>28366901.289999999</v>
      </c>
      <c r="N498" s="178">
        <f t="shared" si="723"/>
        <v>28366901.289999999</v>
      </c>
      <c r="O498" s="191"/>
      <c r="P498" s="191"/>
      <c r="Q498" s="183">
        <v>3003148.46</v>
      </c>
      <c r="R498" s="19">
        <v>5201458.8099999996</v>
      </c>
      <c r="S498" s="19">
        <v>6919178.3300000001</v>
      </c>
      <c r="T498" s="19">
        <v>11414644.26</v>
      </c>
      <c r="U498" s="19">
        <v>13862026.720000001</v>
      </c>
      <c r="V498" s="19">
        <v>15759399.800000001</v>
      </c>
      <c r="W498" s="19">
        <v>18277660.510000002</v>
      </c>
      <c r="X498" s="19">
        <v>21309210.960000001</v>
      </c>
      <c r="Y498" s="19">
        <v>25064320.82</v>
      </c>
      <c r="Z498" s="19">
        <v>28545660.670000002</v>
      </c>
      <c r="AA498" s="19">
        <v>37589533.399999999</v>
      </c>
      <c r="AB498" s="19">
        <v>43792382.630000003</v>
      </c>
      <c r="AD498" s="19">
        <f t="shared" ref="AD498" si="724">ROUND(SUM(AD418:AD497),2)</f>
        <v>22045368.149999999</v>
      </c>
      <c r="AE498" s="19">
        <f t="shared" ref="AE498:AO498" si="725">ROUND(SUM(AE418:AE497),2)</f>
        <v>37096735.770000003</v>
      </c>
      <c r="AF498" s="19">
        <f t="shared" si="725"/>
        <v>56565800.609999999</v>
      </c>
      <c r="AG498" s="19">
        <f t="shared" si="725"/>
        <v>77196002.540000007</v>
      </c>
      <c r="AH498" s="19">
        <f t="shared" si="725"/>
        <v>100709208.7</v>
      </c>
      <c r="AI498" s="19">
        <f t="shared" si="725"/>
        <v>122088306.45999999</v>
      </c>
      <c r="AJ498" s="19">
        <f t="shared" si="725"/>
        <v>122088306.45999999</v>
      </c>
      <c r="AK498" s="19">
        <f t="shared" si="725"/>
        <v>122088306.45999999</v>
      </c>
      <c r="AL498" s="19">
        <f t="shared" si="725"/>
        <v>122088306.45999999</v>
      </c>
      <c r="AM498" s="19">
        <f t="shared" si="725"/>
        <v>122088306.45999999</v>
      </c>
      <c r="AN498" s="19">
        <f t="shared" si="725"/>
        <v>122088306.45999999</v>
      </c>
      <c r="AO498" s="219">
        <f t="shared" si="725"/>
        <v>122088306.45999999</v>
      </c>
    </row>
    <row r="499" spans="1:41" ht="16.2" customHeight="1">
      <c r="A499" s="20"/>
      <c r="B499" s="14"/>
      <c r="C499" s="45">
        <f>SUMIF(Jan!$A:$A,TB!$A499,Jan!$H:$H)</f>
        <v>0</v>
      </c>
      <c r="D499" s="45">
        <f>SUMIF(Feb!$A:$A,TB!$A499,Feb!$H:$H)</f>
        <v>0</v>
      </c>
      <c r="E499" s="45">
        <f>SUMIF(Mar!$A:$A,TB!$A499,Mar!$H:$H)</f>
        <v>0</v>
      </c>
      <c r="F499" s="45">
        <f>SUMIF(Apr!$A:$A,TB!$A499,Apr!$H:$H)</f>
        <v>0</v>
      </c>
      <c r="G499" s="45">
        <f>SUMIF(May!$A:$A,TB!$A499,May!$H:$H)</f>
        <v>0</v>
      </c>
      <c r="H499" s="45">
        <f>SUMIF(Jun!$A:$A,TB!$A499,Jun!$H:$H)</f>
        <v>0</v>
      </c>
      <c r="I499" s="45">
        <f>SUMIF(Jul!$A:$A,TB!$A499,Jul!$H:$H)</f>
        <v>0</v>
      </c>
      <c r="J499" s="45">
        <f>SUMIF(Aug!$A:$A,TB!$A499,Aug!$H:$H)</f>
        <v>0</v>
      </c>
      <c r="K499" s="45">
        <f>SUMIF(Sep!$A:$A,TB!$A499,Sep!$H:$H)</f>
        <v>0</v>
      </c>
      <c r="L499" s="45">
        <f>SUMIF(Oct!$A:$A,TB!$A499,Oct!$H:$H)</f>
        <v>0</v>
      </c>
      <c r="M499" s="45">
        <f>SUMIF(Nov!$A:$A,TB!$A499,Nov!$H:$H)</f>
        <v>0</v>
      </c>
      <c r="N499" s="179">
        <f>SUMIF(Dec!$A:$A,TB!$A499,Dec!$H:$H)</f>
        <v>0</v>
      </c>
      <c r="O499" s="191"/>
      <c r="P499" s="191"/>
      <c r="Q499" s="184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D499" s="45">
        <f t="shared" ref="AD499:AD502" si="726">ROUND(C499*AD$2,2)</f>
        <v>0</v>
      </c>
      <c r="AE499" s="45">
        <f t="shared" ref="AE499:AE502" si="727">ROUND(D499*AE$2,2)</f>
        <v>0</v>
      </c>
      <c r="AF499" s="45">
        <f t="shared" ref="AF499:AF502" si="728">ROUND(E499*AF$2,2)</f>
        <v>0</v>
      </c>
      <c r="AG499" s="45">
        <f t="shared" ref="AG499:AG502" si="729">ROUND(F499*AG$2,2)</f>
        <v>0</v>
      </c>
      <c r="AH499" s="45">
        <f t="shared" ref="AH499:AH502" si="730">ROUND(G499*AH$2,2)</f>
        <v>0</v>
      </c>
      <c r="AI499" s="45">
        <f t="shared" ref="AI499:AI502" si="731">ROUND(H499*AI$2,2)</f>
        <v>0</v>
      </c>
      <c r="AJ499" s="45">
        <f t="shared" ref="AJ499:AJ502" si="732">ROUND(I499*AJ$2,2)</f>
        <v>0</v>
      </c>
      <c r="AK499" s="45">
        <f t="shared" ref="AK499:AK502" si="733">ROUND(J499*AK$2,2)</f>
        <v>0</v>
      </c>
      <c r="AL499" s="45">
        <f t="shared" ref="AL499:AL502" si="734">ROUND(K499*AL$2,2)</f>
        <v>0</v>
      </c>
      <c r="AM499" s="45">
        <f t="shared" ref="AM499:AM502" si="735">ROUND(L499*AM$2,2)</f>
        <v>0</v>
      </c>
      <c r="AN499" s="45">
        <f t="shared" ref="AN499:AN502" si="736">ROUND(M499*AN$2,2)</f>
        <v>0</v>
      </c>
      <c r="AO499" s="45">
        <f t="shared" ref="AO499:AO502" si="737">ROUND(N499*AO$2,2)</f>
        <v>0</v>
      </c>
    </row>
    <row r="500" spans="1:41" ht="16.2" customHeight="1">
      <c r="A500" s="13">
        <v>60001</v>
      </c>
      <c r="B500" s="21" t="s">
        <v>392</v>
      </c>
      <c r="C500" s="45">
        <f>SUMIF(Jan!$A:$A,TB!$A500,Jan!$H:$H)</f>
        <v>0</v>
      </c>
      <c r="D500" s="45">
        <f>SUMIF(Feb!$A:$A,TB!$A500,Feb!$H:$H)</f>
        <v>0</v>
      </c>
      <c r="E500" s="45">
        <f>SUMIF(Mar!$A:$A,TB!$A500,Mar!$H:$H)</f>
        <v>0</v>
      </c>
      <c r="F500" s="45">
        <f>SUMIF(Apr!$A:$A,TB!$A500,Apr!$H:$H)</f>
        <v>0</v>
      </c>
      <c r="G500" s="45">
        <f>SUMIF(May!$A:$A,TB!$A500,May!$H:$H)</f>
        <v>0</v>
      </c>
      <c r="H500" s="45">
        <f>SUMIF(Jun!$A:$A,TB!$A500,Jun!$H:$H)</f>
        <v>0</v>
      </c>
      <c r="I500" s="45">
        <f>SUMIF(Jul!$A:$A,TB!$A500,Jul!$H:$H)</f>
        <v>0</v>
      </c>
      <c r="J500" s="45">
        <f>SUMIF(Aug!$A:$A,TB!$A500,Aug!$H:$H)</f>
        <v>0</v>
      </c>
      <c r="K500" s="45">
        <f>SUMIF(Sep!$A:$A,TB!$A500,Sep!$H:$H)</f>
        <v>0</v>
      </c>
      <c r="L500" s="45">
        <f>SUMIF(Oct!$A:$A,TB!$A500,Oct!$H:$H)</f>
        <v>0</v>
      </c>
      <c r="M500" s="45">
        <f>SUMIF(Nov!$A:$A,TB!$A500,Nov!$H:$H)</f>
        <v>0</v>
      </c>
      <c r="N500" s="179">
        <f>SUMIF(Dec!$A:$A,TB!$A500,Dec!$H:$H)</f>
        <v>0</v>
      </c>
      <c r="O500" s="191"/>
      <c r="P500" s="191"/>
      <c r="Q500" s="184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D500" s="45">
        <f t="shared" si="726"/>
        <v>0</v>
      </c>
      <c r="AE500" s="45">
        <f t="shared" si="727"/>
        <v>0</v>
      </c>
      <c r="AF500" s="45">
        <f t="shared" si="728"/>
        <v>0</v>
      </c>
      <c r="AG500" s="45">
        <f t="shared" si="729"/>
        <v>0</v>
      </c>
      <c r="AH500" s="45">
        <f t="shared" si="730"/>
        <v>0</v>
      </c>
      <c r="AI500" s="45">
        <f t="shared" si="731"/>
        <v>0</v>
      </c>
      <c r="AJ500" s="45">
        <f t="shared" si="732"/>
        <v>0</v>
      </c>
      <c r="AK500" s="45">
        <f t="shared" si="733"/>
        <v>0</v>
      </c>
      <c r="AL500" s="45">
        <f t="shared" si="734"/>
        <v>0</v>
      </c>
      <c r="AM500" s="45">
        <f t="shared" si="735"/>
        <v>0</v>
      </c>
      <c r="AN500" s="45">
        <f t="shared" si="736"/>
        <v>0</v>
      </c>
      <c r="AO500" s="45">
        <f t="shared" si="737"/>
        <v>0</v>
      </c>
    </row>
    <row r="501" spans="1:41" ht="16.2" customHeight="1">
      <c r="A501" s="13"/>
      <c r="B501" s="21"/>
      <c r="C501" s="45">
        <f>SUMIF(Jan!$A:$A,TB!$A501,Jan!$H:$H)</f>
        <v>0</v>
      </c>
      <c r="D501" s="45">
        <f>SUMIF(Feb!$A:$A,TB!$A501,Feb!$H:$H)</f>
        <v>0</v>
      </c>
      <c r="E501" s="45">
        <f>SUMIF(Mar!$A:$A,TB!$A501,Mar!$H:$H)</f>
        <v>0</v>
      </c>
      <c r="F501" s="45">
        <f>SUMIF(Apr!$A:$A,TB!$A501,Apr!$H:$H)</f>
        <v>0</v>
      </c>
      <c r="G501" s="45">
        <f>SUMIF(May!$A:$A,TB!$A501,May!$H:$H)</f>
        <v>0</v>
      </c>
      <c r="H501" s="45">
        <f>SUMIF(Jun!$A:$A,TB!$A501,Jun!$H:$H)</f>
        <v>0</v>
      </c>
      <c r="I501" s="45">
        <f>SUMIF(Jul!$A:$A,TB!$A501,Jul!$H:$H)</f>
        <v>0</v>
      </c>
      <c r="J501" s="45">
        <f>SUMIF(Aug!$A:$A,TB!$A501,Aug!$H:$H)</f>
        <v>0</v>
      </c>
      <c r="K501" s="45">
        <f>SUMIF(Sep!$A:$A,TB!$A501,Sep!$H:$H)</f>
        <v>0</v>
      </c>
      <c r="L501" s="45">
        <f>SUMIF(Oct!$A:$A,TB!$A501,Oct!$H:$H)</f>
        <v>0</v>
      </c>
      <c r="M501" s="45">
        <f>SUMIF(Nov!$A:$A,TB!$A501,Nov!$H:$H)</f>
        <v>0</v>
      </c>
      <c r="N501" s="179">
        <f>SUMIF(Dec!$A:$A,TB!$A501,Dec!$H:$H)</f>
        <v>0</v>
      </c>
      <c r="O501" s="191"/>
      <c r="P501" s="191"/>
      <c r="Q501" s="184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D501" s="45">
        <f t="shared" si="726"/>
        <v>0</v>
      </c>
      <c r="AE501" s="45">
        <f t="shared" si="727"/>
        <v>0</v>
      </c>
      <c r="AF501" s="45">
        <f t="shared" si="728"/>
        <v>0</v>
      </c>
      <c r="AG501" s="45">
        <f t="shared" si="729"/>
        <v>0</v>
      </c>
      <c r="AH501" s="45">
        <f t="shared" si="730"/>
        <v>0</v>
      </c>
      <c r="AI501" s="45">
        <f t="shared" si="731"/>
        <v>0</v>
      </c>
      <c r="AJ501" s="45">
        <f t="shared" si="732"/>
        <v>0</v>
      </c>
      <c r="AK501" s="45">
        <f t="shared" si="733"/>
        <v>0</v>
      </c>
      <c r="AL501" s="45">
        <f t="shared" si="734"/>
        <v>0</v>
      </c>
      <c r="AM501" s="45">
        <f t="shared" si="735"/>
        <v>0</v>
      </c>
      <c r="AN501" s="45">
        <f t="shared" si="736"/>
        <v>0</v>
      </c>
      <c r="AO501" s="45">
        <f t="shared" si="737"/>
        <v>0</v>
      </c>
    </row>
    <row r="502" spans="1:41" ht="16.2" customHeight="1">
      <c r="A502" s="13"/>
      <c r="B502" s="21"/>
      <c r="C502" s="45">
        <f>SUMIF(Jan!$A:$A,TB!$A502,Jan!$H:$H)</f>
        <v>0</v>
      </c>
      <c r="D502" s="45">
        <f>SUMIF(Feb!$A:$A,TB!$A502,Feb!$H:$H)</f>
        <v>0</v>
      </c>
      <c r="E502" s="45">
        <f>SUMIF(Mar!$A:$A,TB!$A502,Mar!$H:$H)</f>
        <v>0</v>
      </c>
      <c r="F502" s="45">
        <f>SUMIF(Apr!$A:$A,TB!$A502,Apr!$H:$H)</f>
        <v>0</v>
      </c>
      <c r="G502" s="45">
        <f>SUMIF(May!$A:$A,TB!$A502,May!$H:$H)</f>
        <v>0</v>
      </c>
      <c r="H502" s="45">
        <f>SUMIF(Jun!$A:$A,TB!$A502,Jun!$H:$H)</f>
        <v>0</v>
      </c>
      <c r="I502" s="45">
        <f>SUMIF(Jul!$A:$A,TB!$A502,Jul!$H:$H)</f>
        <v>0</v>
      </c>
      <c r="J502" s="45">
        <f>SUMIF(Aug!$A:$A,TB!$A502,Aug!$H:$H)</f>
        <v>0</v>
      </c>
      <c r="K502" s="45">
        <f>SUMIF(Sep!$A:$A,TB!$A502,Sep!$H:$H)</f>
        <v>0</v>
      </c>
      <c r="L502" s="45">
        <f>SUMIF(Oct!$A:$A,TB!$A502,Oct!$H:$H)</f>
        <v>0</v>
      </c>
      <c r="M502" s="45">
        <f>SUMIF(Nov!$A:$A,TB!$A502,Nov!$H:$H)</f>
        <v>0</v>
      </c>
      <c r="N502" s="179">
        <f>SUMIF(Dec!$A:$A,TB!$A502,Dec!$H:$H)</f>
        <v>0</v>
      </c>
      <c r="O502" s="191"/>
      <c r="P502" s="191"/>
      <c r="Q502" s="184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D502" s="45">
        <f t="shared" si="726"/>
        <v>0</v>
      </c>
      <c r="AE502" s="45">
        <f t="shared" si="727"/>
        <v>0</v>
      </c>
      <c r="AF502" s="45">
        <f t="shared" si="728"/>
        <v>0</v>
      </c>
      <c r="AG502" s="45">
        <f t="shared" si="729"/>
        <v>0</v>
      </c>
      <c r="AH502" s="45">
        <f t="shared" si="730"/>
        <v>0</v>
      </c>
      <c r="AI502" s="45">
        <f t="shared" si="731"/>
        <v>0</v>
      </c>
      <c r="AJ502" s="45">
        <f t="shared" si="732"/>
        <v>0</v>
      </c>
      <c r="AK502" s="45">
        <f t="shared" si="733"/>
        <v>0</v>
      </c>
      <c r="AL502" s="45">
        <f t="shared" si="734"/>
        <v>0</v>
      </c>
      <c r="AM502" s="45">
        <f t="shared" si="735"/>
        <v>0</v>
      </c>
      <c r="AN502" s="45">
        <f t="shared" si="736"/>
        <v>0</v>
      </c>
      <c r="AO502" s="45">
        <f t="shared" si="737"/>
        <v>0</v>
      </c>
    </row>
    <row r="503" spans="1:41" ht="16.2" customHeight="1">
      <c r="A503" s="17" t="s">
        <v>80</v>
      </c>
      <c r="B503" s="18"/>
      <c r="C503" s="19">
        <f t="shared" ref="C503" si="738">ROUND(SUM(C499:C502),2)</f>
        <v>0</v>
      </c>
      <c r="D503" s="19">
        <f t="shared" ref="D503:N503" si="739">ROUND(SUM(D499:D502),2)</f>
        <v>0</v>
      </c>
      <c r="E503" s="19">
        <f t="shared" si="739"/>
        <v>0</v>
      </c>
      <c r="F503" s="19">
        <f t="shared" si="739"/>
        <v>0</v>
      </c>
      <c r="G503" s="19">
        <f t="shared" si="739"/>
        <v>0</v>
      </c>
      <c r="H503" s="19">
        <f t="shared" si="739"/>
        <v>0</v>
      </c>
      <c r="I503" s="19">
        <f t="shared" si="739"/>
        <v>0</v>
      </c>
      <c r="J503" s="19">
        <f t="shared" si="739"/>
        <v>0</v>
      </c>
      <c r="K503" s="19">
        <f t="shared" si="739"/>
        <v>0</v>
      </c>
      <c r="L503" s="19">
        <f t="shared" si="739"/>
        <v>0</v>
      </c>
      <c r="M503" s="19">
        <f t="shared" si="739"/>
        <v>0</v>
      </c>
      <c r="N503" s="178">
        <f t="shared" si="739"/>
        <v>0</v>
      </c>
      <c r="O503" s="191"/>
      <c r="P503" s="191"/>
      <c r="Q503" s="183">
        <v>0</v>
      </c>
      <c r="R503" s="19">
        <v>0</v>
      </c>
      <c r="S503" s="19">
        <v>0</v>
      </c>
      <c r="T503" s="19">
        <v>0</v>
      </c>
      <c r="U503" s="19">
        <v>0</v>
      </c>
      <c r="V503" s="19">
        <v>0</v>
      </c>
      <c r="W503" s="19">
        <v>0</v>
      </c>
      <c r="X503" s="19">
        <v>0</v>
      </c>
      <c r="Y503" s="19">
        <v>0</v>
      </c>
      <c r="Z503" s="19">
        <v>0</v>
      </c>
      <c r="AA503" s="19">
        <v>0</v>
      </c>
      <c r="AB503" s="19">
        <v>0</v>
      </c>
      <c r="AD503" s="19">
        <f t="shared" ref="AD503" si="740">ROUND(SUM(AD499:AD502),2)</f>
        <v>0</v>
      </c>
      <c r="AE503" s="19">
        <f t="shared" ref="AE503:AO503" si="741">ROUND(SUM(AE499:AE502),2)</f>
        <v>0</v>
      </c>
      <c r="AF503" s="19">
        <f t="shared" si="741"/>
        <v>0</v>
      </c>
      <c r="AG503" s="19">
        <f t="shared" si="741"/>
        <v>0</v>
      </c>
      <c r="AH503" s="19">
        <f t="shared" si="741"/>
        <v>0</v>
      </c>
      <c r="AI503" s="19">
        <f t="shared" si="741"/>
        <v>0</v>
      </c>
      <c r="AJ503" s="19">
        <f t="shared" si="741"/>
        <v>0</v>
      </c>
      <c r="AK503" s="19">
        <f t="shared" si="741"/>
        <v>0</v>
      </c>
      <c r="AL503" s="19">
        <f t="shared" si="741"/>
        <v>0</v>
      </c>
      <c r="AM503" s="19">
        <f t="shared" si="741"/>
        <v>0</v>
      </c>
      <c r="AN503" s="19">
        <f t="shared" si="741"/>
        <v>0</v>
      </c>
      <c r="AO503" s="219">
        <f t="shared" si="741"/>
        <v>0</v>
      </c>
    </row>
    <row r="504" spans="1:41" ht="16.2" customHeight="1">
      <c r="A504" s="20"/>
      <c r="B504" s="14"/>
      <c r="C504" s="45">
        <f>SUMIF(Jan!$A:$A,TB!$A504,Jan!$H:$H)</f>
        <v>0</v>
      </c>
      <c r="D504" s="45">
        <f>SUMIF(Feb!$A:$A,TB!$A504,Feb!$H:$H)</f>
        <v>0</v>
      </c>
      <c r="E504" s="45">
        <f>SUMIF(Mar!$A:$A,TB!$A504,Mar!$H:$H)</f>
        <v>0</v>
      </c>
      <c r="F504" s="45">
        <f>SUMIF(Apr!$A:$A,TB!$A504,Apr!$H:$H)</f>
        <v>0</v>
      </c>
      <c r="G504" s="45">
        <f>SUMIF(May!$A:$A,TB!$A504,May!$H:$H)</f>
        <v>0</v>
      </c>
      <c r="H504" s="45">
        <f>SUMIF(Jun!$A:$A,TB!$A504,Jun!$H:$H)</f>
        <v>0</v>
      </c>
      <c r="I504" s="45">
        <f>SUMIF(Jul!$A:$A,TB!$A504,Jul!$H:$H)</f>
        <v>0</v>
      </c>
      <c r="J504" s="45">
        <f>SUMIF(Aug!$A:$A,TB!$A504,Aug!$H:$H)</f>
        <v>0</v>
      </c>
      <c r="K504" s="45">
        <f>SUMIF(Sep!$A:$A,TB!$A504,Sep!$H:$H)</f>
        <v>0</v>
      </c>
      <c r="L504" s="45">
        <f>SUMIF(Oct!$A:$A,TB!$A504,Oct!$H:$H)</f>
        <v>0</v>
      </c>
      <c r="M504" s="45">
        <f>SUMIF(Nov!$A:$A,TB!$A504,Nov!$H:$H)</f>
        <v>0</v>
      </c>
      <c r="N504" s="179">
        <f>SUMIF(Dec!$A:$A,TB!$A504,Dec!$H:$H)</f>
        <v>0</v>
      </c>
      <c r="O504" s="191"/>
      <c r="P504" s="191"/>
      <c r="Q504" s="184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D504" s="45">
        <f t="shared" ref="AD504:AD509" si="742">ROUND(C504*AD$2,2)</f>
        <v>0</v>
      </c>
      <c r="AE504" s="45">
        <f t="shared" ref="AE504:AE509" si="743">ROUND(D504*AE$2,2)</f>
        <v>0</v>
      </c>
      <c r="AF504" s="45">
        <f t="shared" ref="AF504:AF509" si="744">ROUND(E504*AF$2,2)</f>
        <v>0</v>
      </c>
      <c r="AG504" s="45">
        <f t="shared" ref="AG504:AG509" si="745">ROUND(F504*AG$2,2)</f>
        <v>0</v>
      </c>
      <c r="AH504" s="45">
        <f t="shared" ref="AH504:AH509" si="746">ROUND(G504*AH$2,2)</f>
        <v>0</v>
      </c>
      <c r="AI504" s="45">
        <f t="shared" ref="AI504:AI509" si="747">ROUND(H504*AI$2,2)</f>
        <v>0</v>
      </c>
      <c r="AJ504" s="45">
        <f t="shared" ref="AJ504:AJ509" si="748">ROUND(I504*AJ$2,2)</f>
        <v>0</v>
      </c>
      <c r="AK504" s="45">
        <f t="shared" ref="AK504:AK509" si="749">ROUND(J504*AK$2,2)</f>
        <v>0</v>
      </c>
      <c r="AL504" s="45">
        <f t="shared" ref="AL504:AL509" si="750">ROUND(K504*AL$2,2)</f>
        <v>0</v>
      </c>
      <c r="AM504" s="45">
        <f t="shared" ref="AM504:AM509" si="751">ROUND(L504*AM$2,2)</f>
        <v>0</v>
      </c>
      <c r="AN504" s="45">
        <f t="shared" ref="AN504:AN509" si="752">ROUND(M504*AN$2,2)</f>
        <v>0</v>
      </c>
      <c r="AO504" s="45">
        <f t="shared" ref="AO504:AO509" si="753">ROUND(N504*AO$2,2)</f>
        <v>0</v>
      </c>
    </row>
    <row r="505" spans="1:41" ht="16.2" customHeight="1">
      <c r="A505" s="20">
        <v>60002</v>
      </c>
      <c r="B505" s="14" t="s">
        <v>393</v>
      </c>
      <c r="C505" s="45">
        <f>SUMIF(Jan!$A:$A,TB!$A505,Jan!$H:$H)</f>
        <v>-320.12</v>
      </c>
      <c r="D505" s="45">
        <f>SUMIF(Feb!$A:$A,TB!$A505,Feb!$H:$H)</f>
        <v>-791</v>
      </c>
      <c r="E505" s="45">
        <f>SUMIF(Mar!$A:$A,TB!$A505,Mar!$H:$H)</f>
        <v>-1122.92</v>
      </c>
      <c r="F505" s="45">
        <f>SUMIF(Apr!$A:$A,TB!$A505,Apr!$H:$H)</f>
        <v>-1661.79</v>
      </c>
      <c r="G505" s="45">
        <f>SUMIF(May!$A:$A,TB!$A505,May!$H:$H)</f>
        <v>-2086</v>
      </c>
      <c r="H505" s="45">
        <f>SUMIF(Jun!$A:$A,TB!$A505,Jun!$H:$H)</f>
        <v>-5529.99</v>
      </c>
      <c r="I505" s="45">
        <f>SUMIF(Jul!$A:$A,TB!$A505,Jul!$H:$H)</f>
        <v>-5529.99</v>
      </c>
      <c r="J505" s="45">
        <f>SUMIF(Aug!$A:$A,TB!$A505,Aug!$H:$H)</f>
        <v>-5529.99</v>
      </c>
      <c r="K505" s="45">
        <f>SUMIF(Sep!$A:$A,TB!$A505,Sep!$H:$H)</f>
        <v>-5529.99</v>
      </c>
      <c r="L505" s="45">
        <f>SUMIF(Oct!$A:$A,TB!$A505,Oct!$H:$H)</f>
        <v>-5529.99</v>
      </c>
      <c r="M505" s="45">
        <f>SUMIF(Nov!$A:$A,TB!$A505,Nov!$H:$H)</f>
        <v>-5529.99</v>
      </c>
      <c r="N505" s="179">
        <f>SUMIF(Dec!$A:$A,TB!$A505,Dec!$H:$H)</f>
        <v>-5529.99</v>
      </c>
      <c r="O505" s="191"/>
      <c r="P505" s="191"/>
      <c r="Q505" s="184">
        <v>-1690.94</v>
      </c>
      <c r="R505" s="45">
        <v>-3789.35</v>
      </c>
      <c r="S505" s="45">
        <v>-6229.14</v>
      </c>
      <c r="T505" s="45">
        <v>-8575.6200000000008</v>
      </c>
      <c r="U505" s="45">
        <v>-11330.05</v>
      </c>
      <c r="V505" s="45">
        <v>-22029.79</v>
      </c>
      <c r="W505" s="45">
        <v>-23502.76</v>
      </c>
      <c r="X505" s="45">
        <v>-24269.1</v>
      </c>
      <c r="Y505" s="45">
        <v>-25287.13</v>
      </c>
      <c r="Z505" s="45">
        <v>-25841.83</v>
      </c>
      <c r="AA505" s="45">
        <v>-26110.26</v>
      </c>
      <c r="AB505" s="45">
        <v>-32092.54</v>
      </c>
      <c r="AD505" s="45">
        <f t="shared" si="742"/>
        <v>-1409.74</v>
      </c>
      <c r="AE505" s="45">
        <f t="shared" si="743"/>
        <v>-3458.65</v>
      </c>
      <c r="AF505" s="45">
        <f t="shared" si="744"/>
        <v>-4901.99</v>
      </c>
      <c r="AG505" s="45">
        <f t="shared" si="745"/>
        <v>-7247.23</v>
      </c>
      <c r="AH505" s="45">
        <f t="shared" si="746"/>
        <v>-9039.06</v>
      </c>
      <c r="AI505" s="45">
        <f t="shared" si="747"/>
        <v>-23800.52</v>
      </c>
      <c r="AJ505" s="45">
        <f t="shared" si="748"/>
        <v>-23800.52</v>
      </c>
      <c r="AK505" s="45">
        <f t="shared" si="749"/>
        <v>-23800.52</v>
      </c>
      <c r="AL505" s="45">
        <f t="shared" si="750"/>
        <v>-23800.52</v>
      </c>
      <c r="AM505" s="45">
        <f t="shared" si="751"/>
        <v>-23800.52</v>
      </c>
      <c r="AN505" s="45">
        <f t="shared" si="752"/>
        <v>-23800.52</v>
      </c>
      <c r="AO505" s="45">
        <f t="shared" si="753"/>
        <v>-23800.52</v>
      </c>
    </row>
    <row r="506" spans="1:41" ht="16.2" customHeight="1">
      <c r="A506" s="20">
        <v>60003</v>
      </c>
      <c r="B506" s="14" t="s">
        <v>394</v>
      </c>
      <c r="C506" s="45">
        <f>SUMIF(Jan!$A:$A,TB!$A506,Jan!$H:$H)</f>
        <v>0</v>
      </c>
      <c r="D506" s="45">
        <f>SUMIF(Feb!$A:$A,TB!$A506,Feb!$H:$H)</f>
        <v>0</v>
      </c>
      <c r="E506" s="45">
        <f>SUMIF(Mar!$A:$A,TB!$A506,Mar!$H:$H)</f>
        <v>0</v>
      </c>
      <c r="F506" s="45">
        <f>SUMIF(Apr!$A:$A,TB!$A506,Apr!$H:$H)</f>
        <v>0</v>
      </c>
      <c r="G506" s="45">
        <f>SUMIF(May!$A:$A,TB!$A506,May!$H:$H)</f>
        <v>0</v>
      </c>
      <c r="H506" s="45">
        <f>SUMIF(Jun!$A:$A,TB!$A506,Jun!$H:$H)</f>
        <v>0</v>
      </c>
      <c r="I506" s="45">
        <f>SUMIF(Jul!$A:$A,TB!$A506,Jul!$H:$H)</f>
        <v>0</v>
      </c>
      <c r="J506" s="45">
        <f>SUMIF(Aug!$A:$A,TB!$A506,Aug!$H:$H)</f>
        <v>0</v>
      </c>
      <c r="K506" s="45">
        <f>SUMIF(Sep!$A:$A,TB!$A506,Sep!$H:$H)</f>
        <v>0</v>
      </c>
      <c r="L506" s="45">
        <f>SUMIF(Oct!$A:$A,TB!$A506,Oct!$H:$H)</f>
        <v>0</v>
      </c>
      <c r="M506" s="45">
        <f>SUMIF(Nov!$A:$A,TB!$A506,Nov!$H:$H)</f>
        <v>0</v>
      </c>
      <c r="N506" s="179">
        <f>SUMIF(Dec!$A:$A,TB!$A506,Dec!$H:$H)</f>
        <v>0</v>
      </c>
      <c r="O506" s="191"/>
      <c r="P506" s="191"/>
      <c r="Q506" s="184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D506" s="45">
        <f t="shared" si="742"/>
        <v>0</v>
      </c>
      <c r="AE506" s="45">
        <f t="shared" si="743"/>
        <v>0</v>
      </c>
      <c r="AF506" s="45">
        <f t="shared" si="744"/>
        <v>0</v>
      </c>
      <c r="AG506" s="45">
        <f t="shared" si="745"/>
        <v>0</v>
      </c>
      <c r="AH506" s="45">
        <f t="shared" si="746"/>
        <v>0</v>
      </c>
      <c r="AI506" s="45">
        <f t="shared" si="747"/>
        <v>0</v>
      </c>
      <c r="AJ506" s="45">
        <f t="shared" si="748"/>
        <v>0</v>
      </c>
      <c r="AK506" s="45">
        <f t="shared" si="749"/>
        <v>0</v>
      </c>
      <c r="AL506" s="45">
        <f t="shared" si="750"/>
        <v>0</v>
      </c>
      <c r="AM506" s="45">
        <f t="shared" si="751"/>
        <v>0</v>
      </c>
      <c r="AN506" s="45">
        <f t="shared" si="752"/>
        <v>0</v>
      </c>
      <c r="AO506" s="45">
        <f t="shared" si="753"/>
        <v>0</v>
      </c>
    </row>
    <row r="507" spans="1:41" ht="16.2" customHeight="1">
      <c r="A507" s="20">
        <v>60004</v>
      </c>
      <c r="B507" s="14" t="s">
        <v>395</v>
      </c>
      <c r="C507" s="45">
        <f>SUMIF(Jan!$A:$A,TB!$A507,Jan!$H:$H)</f>
        <v>0</v>
      </c>
      <c r="D507" s="45">
        <f>SUMIF(Feb!$A:$A,TB!$A507,Feb!$H:$H)</f>
        <v>0</v>
      </c>
      <c r="E507" s="45">
        <f>SUMIF(Mar!$A:$A,TB!$A507,Mar!$H:$H)</f>
        <v>0</v>
      </c>
      <c r="F507" s="45">
        <f>SUMIF(Apr!$A:$A,TB!$A507,Apr!$H:$H)</f>
        <v>0</v>
      </c>
      <c r="G507" s="45">
        <f>SUMIF(May!$A:$A,TB!$A507,May!$H:$H)</f>
        <v>0</v>
      </c>
      <c r="H507" s="45">
        <f>SUMIF(Jun!$A:$A,TB!$A507,Jun!$H:$H)</f>
        <v>0</v>
      </c>
      <c r="I507" s="45">
        <f>SUMIF(Jul!$A:$A,TB!$A507,Jul!$H:$H)</f>
        <v>0</v>
      </c>
      <c r="J507" s="45">
        <f>SUMIF(Aug!$A:$A,TB!$A507,Aug!$H:$H)</f>
        <v>0</v>
      </c>
      <c r="K507" s="45">
        <f>SUMIF(Sep!$A:$A,TB!$A507,Sep!$H:$H)</f>
        <v>0</v>
      </c>
      <c r="L507" s="45">
        <f>SUMIF(Oct!$A:$A,TB!$A507,Oct!$H:$H)</f>
        <v>0</v>
      </c>
      <c r="M507" s="45">
        <f>SUMIF(Nov!$A:$A,TB!$A507,Nov!$H:$H)</f>
        <v>0</v>
      </c>
      <c r="N507" s="179">
        <f>SUMIF(Dec!$A:$A,TB!$A507,Dec!$H:$H)</f>
        <v>0</v>
      </c>
      <c r="O507" s="191"/>
      <c r="P507" s="191"/>
      <c r="Q507" s="184">
        <v>0</v>
      </c>
      <c r="R507" s="45">
        <v>0</v>
      </c>
      <c r="S507" s="45">
        <v>0</v>
      </c>
      <c r="T507" s="45">
        <v>0</v>
      </c>
      <c r="U507" s="45">
        <v>0</v>
      </c>
      <c r="V507" s="45">
        <v>0</v>
      </c>
      <c r="W507" s="45">
        <v>0</v>
      </c>
      <c r="X507" s="45">
        <v>0</v>
      </c>
      <c r="Y507" s="45">
        <v>0</v>
      </c>
      <c r="Z507" s="45">
        <v>0</v>
      </c>
      <c r="AA507" s="45">
        <v>0</v>
      </c>
      <c r="AB507" s="45">
        <v>-4.6202330850064754E-9</v>
      </c>
      <c r="AD507" s="45">
        <f t="shared" si="742"/>
        <v>0</v>
      </c>
      <c r="AE507" s="45">
        <f t="shared" si="743"/>
        <v>0</v>
      </c>
      <c r="AF507" s="45">
        <f t="shared" si="744"/>
        <v>0</v>
      </c>
      <c r="AG507" s="45">
        <f t="shared" si="745"/>
        <v>0</v>
      </c>
      <c r="AH507" s="45">
        <f t="shared" si="746"/>
        <v>0</v>
      </c>
      <c r="AI507" s="45">
        <f t="shared" si="747"/>
        <v>0</v>
      </c>
      <c r="AJ507" s="45">
        <f t="shared" si="748"/>
        <v>0</v>
      </c>
      <c r="AK507" s="45">
        <f t="shared" si="749"/>
        <v>0</v>
      </c>
      <c r="AL507" s="45">
        <f t="shared" si="750"/>
        <v>0</v>
      </c>
      <c r="AM507" s="45">
        <f t="shared" si="751"/>
        <v>0</v>
      </c>
      <c r="AN507" s="45">
        <f t="shared" si="752"/>
        <v>0</v>
      </c>
      <c r="AO507" s="45">
        <f t="shared" si="753"/>
        <v>0</v>
      </c>
    </row>
    <row r="508" spans="1:41" ht="16.2" customHeight="1">
      <c r="A508" s="13">
        <v>60005</v>
      </c>
      <c r="B508" s="21" t="s">
        <v>396</v>
      </c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0</v>
      </c>
      <c r="F508" s="45">
        <f>SUMIF(Apr!$A:$A,TB!$A508,Apr!$H:$H)</f>
        <v>0</v>
      </c>
      <c r="G508" s="45">
        <f>SUMIF(May!$A:$A,TB!$A508,May!$H:$H)</f>
        <v>0</v>
      </c>
      <c r="H508" s="45">
        <f>SUMIF(Jun!$A:$A,TB!$A508,Jun!$H:$H)</f>
        <v>0</v>
      </c>
      <c r="I508" s="45">
        <f>SUMIF(Jul!$A:$A,TB!$A508,Jul!$H:$H)</f>
        <v>0</v>
      </c>
      <c r="J508" s="45">
        <f>SUMIF(Aug!$A:$A,TB!$A508,Aug!$H:$H)</f>
        <v>0</v>
      </c>
      <c r="K508" s="45">
        <f>SUMIF(Sep!$A:$A,TB!$A508,Sep!$H:$H)</f>
        <v>0</v>
      </c>
      <c r="L508" s="45">
        <f>SUMIF(Oct!$A:$A,TB!$A508,Oct!$H:$H)</f>
        <v>0</v>
      </c>
      <c r="M508" s="45">
        <f>SUMIF(Nov!$A:$A,TB!$A508,Nov!$H:$H)</f>
        <v>0</v>
      </c>
      <c r="N508" s="179">
        <f>SUMIF(Dec!$A:$A,TB!$A508,Dec!$H:$H)</f>
        <v>0</v>
      </c>
      <c r="O508" s="191"/>
      <c r="P508" s="191"/>
      <c r="Q508" s="184">
        <v>-2138271.5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0</v>
      </c>
      <c r="X508" s="45">
        <v>0</v>
      </c>
      <c r="Y508" s="45">
        <v>0</v>
      </c>
      <c r="Z508" s="45">
        <v>0</v>
      </c>
      <c r="AA508" s="45">
        <v>0</v>
      </c>
      <c r="AB508" s="45">
        <v>0</v>
      </c>
      <c r="AD508" s="45">
        <f t="shared" si="742"/>
        <v>0</v>
      </c>
      <c r="AE508" s="45">
        <f t="shared" si="743"/>
        <v>0</v>
      </c>
      <c r="AF508" s="45">
        <f t="shared" si="744"/>
        <v>0</v>
      </c>
      <c r="AG508" s="45">
        <f t="shared" si="745"/>
        <v>0</v>
      </c>
      <c r="AH508" s="45">
        <f t="shared" si="746"/>
        <v>0</v>
      </c>
      <c r="AI508" s="45">
        <f t="shared" si="747"/>
        <v>0</v>
      </c>
      <c r="AJ508" s="45">
        <f t="shared" si="748"/>
        <v>0</v>
      </c>
      <c r="AK508" s="45">
        <f t="shared" si="749"/>
        <v>0</v>
      </c>
      <c r="AL508" s="45">
        <f t="shared" si="750"/>
        <v>0</v>
      </c>
      <c r="AM508" s="45">
        <f t="shared" si="751"/>
        <v>0</v>
      </c>
      <c r="AN508" s="45">
        <f t="shared" si="752"/>
        <v>0</v>
      </c>
      <c r="AO508" s="45">
        <f t="shared" si="753"/>
        <v>0</v>
      </c>
    </row>
    <row r="509" spans="1:41" ht="16.2" customHeight="1">
      <c r="A509" s="13"/>
      <c r="B509" s="21"/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>
        <f>SUMIF(Jun!$A:$A,TB!$A509,Jun!$H:$H)</f>
        <v>0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179">
        <f>SUMIF(Dec!$A:$A,TB!$A509,Dec!$H:$H)</f>
        <v>0</v>
      </c>
      <c r="O509" s="191"/>
      <c r="P509" s="191"/>
      <c r="Q509" s="184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D509" s="45">
        <f t="shared" si="742"/>
        <v>0</v>
      </c>
      <c r="AE509" s="45">
        <f t="shared" si="743"/>
        <v>0</v>
      </c>
      <c r="AF509" s="45">
        <f t="shared" si="744"/>
        <v>0</v>
      </c>
      <c r="AG509" s="45">
        <f t="shared" si="745"/>
        <v>0</v>
      </c>
      <c r="AH509" s="45">
        <f t="shared" si="746"/>
        <v>0</v>
      </c>
      <c r="AI509" s="45">
        <f t="shared" si="747"/>
        <v>0</v>
      </c>
      <c r="AJ509" s="45">
        <f t="shared" si="748"/>
        <v>0</v>
      </c>
      <c r="AK509" s="45">
        <f t="shared" si="749"/>
        <v>0</v>
      </c>
      <c r="AL509" s="45">
        <f t="shared" si="750"/>
        <v>0</v>
      </c>
      <c r="AM509" s="45">
        <f t="shared" si="751"/>
        <v>0</v>
      </c>
      <c r="AN509" s="45">
        <f t="shared" si="752"/>
        <v>0</v>
      </c>
      <c r="AO509" s="45">
        <f t="shared" si="753"/>
        <v>0</v>
      </c>
    </row>
    <row r="510" spans="1:41" ht="16.2" customHeight="1">
      <c r="A510" s="17" t="s">
        <v>81</v>
      </c>
      <c r="B510" s="18"/>
      <c r="C510" s="19">
        <f t="shared" ref="C510" si="754">ROUND(SUM(C504:C509),2)</f>
        <v>-320.12</v>
      </c>
      <c r="D510" s="19">
        <f t="shared" ref="D510:N510" si="755">ROUND(SUM(D504:D509),2)</f>
        <v>-791</v>
      </c>
      <c r="E510" s="19">
        <f t="shared" si="755"/>
        <v>-1122.92</v>
      </c>
      <c r="F510" s="19">
        <f t="shared" si="755"/>
        <v>-1661.79</v>
      </c>
      <c r="G510" s="19">
        <f t="shared" si="755"/>
        <v>-2086</v>
      </c>
      <c r="H510" s="19">
        <f t="shared" si="755"/>
        <v>-5529.99</v>
      </c>
      <c r="I510" s="19">
        <f t="shared" si="755"/>
        <v>-5529.99</v>
      </c>
      <c r="J510" s="19">
        <f t="shared" si="755"/>
        <v>-5529.99</v>
      </c>
      <c r="K510" s="19">
        <f t="shared" si="755"/>
        <v>-5529.99</v>
      </c>
      <c r="L510" s="19">
        <f t="shared" si="755"/>
        <v>-5529.99</v>
      </c>
      <c r="M510" s="19">
        <f t="shared" si="755"/>
        <v>-5529.99</v>
      </c>
      <c r="N510" s="178">
        <f t="shared" si="755"/>
        <v>-5529.99</v>
      </c>
      <c r="O510" s="191"/>
      <c r="P510" s="191"/>
      <c r="Q510" s="183">
        <v>-2139962.44</v>
      </c>
      <c r="R510" s="19">
        <v>-3789.35</v>
      </c>
      <c r="S510" s="19">
        <v>-6229.14</v>
      </c>
      <c r="T510" s="19">
        <v>-8575.6200000000008</v>
      </c>
      <c r="U510" s="19">
        <v>-11330.05</v>
      </c>
      <c r="V510" s="19">
        <v>-22029.79</v>
      </c>
      <c r="W510" s="19">
        <v>-23502.76</v>
      </c>
      <c r="X510" s="19">
        <v>-24269.1</v>
      </c>
      <c r="Y510" s="19">
        <v>-25287.13</v>
      </c>
      <c r="Z510" s="19">
        <v>-25841.83</v>
      </c>
      <c r="AA510" s="19">
        <v>-26110.26</v>
      </c>
      <c r="AB510" s="19">
        <v>-32092.54</v>
      </c>
      <c r="AD510" s="19">
        <f t="shared" ref="AD510" si="756">ROUND(SUM(AD504:AD509),2)</f>
        <v>-1409.74</v>
      </c>
      <c r="AE510" s="19">
        <f t="shared" ref="AE510:AO510" si="757">ROUND(SUM(AE504:AE509),2)</f>
        <v>-3458.65</v>
      </c>
      <c r="AF510" s="19">
        <f t="shared" si="757"/>
        <v>-4901.99</v>
      </c>
      <c r="AG510" s="19">
        <f t="shared" si="757"/>
        <v>-7247.23</v>
      </c>
      <c r="AH510" s="19">
        <f t="shared" si="757"/>
        <v>-9039.06</v>
      </c>
      <c r="AI510" s="19">
        <f t="shared" si="757"/>
        <v>-23800.52</v>
      </c>
      <c r="AJ510" s="19">
        <f t="shared" si="757"/>
        <v>-23800.52</v>
      </c>
      <c r="AK510" s="19">
        <f t="shared" si="757"/>
        <v>-23800.52</v>
      </c>
      <c r="AL510" s="19">
        <f t="shared" si="757"/>
        <v>-23800.52</v>
      </c>
      <c r="AM510" s="19">
        <f t="shared" si="757"/>
        <v>-23800.52</v>
      </c>
      <c r="AN510" s="19">
        <f t="shared" si="757"/>
        <v>-23800.52</v>
      </c>
      <c r="AO510" s="219">
        <f t="shared" si="757"/>
        <v>-23800.52</v>
      </c>
    </row>
    <row r="511" spans="1:41" ht="16.2" customHeight="1">
      <c r="A511" s="20"/>
      <c r="B511" s="14"/>
      <c r="C511" s="45">
        <f>SUMIF(Jan!$A:$A,TB!$A511,Jan!$H:$H)</f>
        <v>0</v>
      </c>
      <c r="D511" s="45">
        <f>SUMIF(Feb!$A:$A,TB!$A511,Feb!$H:$H)</f>
        <v>0</v>
      </c>
      <c r="E511" s="45">
        <f>SUMIF(Mar!$A:$A,TB!$A511,Mar!$H:$H)</f>
        <v>0</v>
      </c>
      <c r="F511" s="45">
        <f>SUMIF(Apr!$A:$A,TB!$A511,Apr!$H:$H)</f>
        <v>0</v>
      </c>
      <c r="G511" s="45">
        <f>SUMIF(May!$A:$A,TB!$A511,May!$H:$H)</f>
        <v>0</v>
      </c>
      <c r="H511" s="45">
        <f>SUMIF(Jun!$A:$A,TB!$A511,Jun!$H:$H)</f>
        <v>0</v>
      </c>
      <c r="I511" s="45">
        <f>SUMIF(Jul!$A:$A,TB!$A511,Jul!$H:$H)</f>
        <v>0</v>
      </c>
      <c r="J511" s="45">
        <f>SUMIF(Aug!$A:$A,TB!$A511,Aug!$H:$H)</f>
        <v>0</v>
      </c>
      <c r="K511" s="45">
        <f>SUMIF(Sep!$A:$A,TB!$A511,Sep!$H:$H)</f>
        <v>0</v>
      </c>
      <c r="L511" s="45">
        <f>SUMIF(Oct!$A:$A,TB!$A511,Oct!$H:$H)</f>
        <v>0</v>
      </c>
      <c r="M511" s="45">
        <f>SUMIF(Nov!$A:$A,TB!$A511,Nov!$H:$H)</f>
        <v>0</v>
      </c>
      <c r="N511" s="179">
        <f>SUMIF(Dec!$A:$A,TB!$A511,Dec!$H:$H)</f>
        <v>0</v>
      </c>
      <c r="O511" s="191"/>
      <c r="P511" s="191"/>
      <c r="Q511" s="184">
        <v>0</v>
      </c>
      <c r="R511" s="45">
        <v>0</v>
      </c>
      <c r="S511" s="45">
        <v>0</v>
      </c>
      <c r="T511" s="45">
        <v>0</v>
      </c>
      <c r="U511" s="45">
        <v>0</v>
      </c>
      <c r="V511" s="45">
        <v>0</v>
      </c>
      <c r="W511" s="45">
        <v>0</v>
      </c>
      <c r="X511" s="45">
        <v>0</v>
      </c>
      <c r="Y511" s="45">
        <v>0</v>
      </c>
      <c r="Z511" s="45">
        <v>0</v>
      </c>
      <c r="AA511" s="45">
        <v>0</v>
      </c>
      <c r="AB511" s="45">
        <v>0</v>
      </c>
      <c r="AD511" s="45">
        <f t="shared" ref="AD511:AD516" si="758">ROUND(C511*AD$2,2)</f>
        <v>0</v>
      </c>
      <c r="AE511" s="45">
        <f t="shared" ref="AE511:AE516" si="759">ROUND(D511*AE$2,2)</f>
        <v>0</v>
      </c>
      <c r="AF511" s="45">
        <f t="shared" ref="AF511:AF516" si="760">ROUND(E511*AF$2,2)</f>
        <v>0</v>
      </c>
      <c r="AG511" s="45">
        <f t="shared" ref="AG511:AG516" si="761">ROUND(F511*AG$2,2)</f>
        <v>0</v>
      </c>
      <c r="AH511" s="45">
        <f t="shared" ref="AH511:AH516" si="762">ROUND(G511*AH$2,2)</f>
        <v>0</v>
      </c>
      <c r="AI511" s="45">
        <f t="shared" ref="AI511:AI516" si="763">ROUND(H511*AI$2,2)</f>
        <v>0</v>
      </c>
      <c r="AJ511" s="45">
        <f t="shared" ref="AJ511:AJ516" si="764">ROUND(I511*AJ$2,2)</f>
        <v>0</v>
      </c>
      <c r="AK511" s="45">
        <f t="shared" ref="AK511:AK516" si="765">ROUND(J511*AK$2,2)</f>
        <v>0</v>
      </c>
      <c r="AL511" s="45">
        <f t="shared" ref="AL511:AL516" si="766">ROUND(K511*AL$2,2)</f>
        <v>0</v>
      </c>
      <c r="AM511" s="45">
        <f t="shared" ref="AM511:AM516" si="767">ROUND(L511*AM$2,2)</f>
        <v>0</v>
      </c>
      <c r="AN511" s="45">
        <f t="shared" ref="AN511:AN516" si="768">ROUND(M511*AN$2,2)</f>
        <v>0</v>
      </c>
      <c r="AO511" s="45">
        <f t="shared" ref="AO511:AO516" si="769">ROUND(N511*AO$2,2)</f>
        <v>0</v>
      </c>
    </row>
    <row r="512" spans="1:41" ht="16.2" customHeight="1">
      <c r="A512" s="20">
        <v>95001</v>
      </c>
      <c r="B512" s="14" t="s">
        <v>397</v>
      </c>
      <c r="C512" s="45">
        <f>SUMIF(Jan!$A:$A,TB!$A512,Jan!$H:$H)</f>
        <v>0</v>
      </c>
      <c r="D512" s="45">
        <f>SUMIF(Feb!$A:$A,TB!$A512,Feb!$H:$H)</f>
        <v>0</v>
      </c>
      <c r="E512" s="45">
        <f>SUMIF(Mar!$A:$A,TB!$A512,Mar!$H:$H)</f>
        <v>0</v>
      </c>
      <c r="F512" s="45">
        <f>SUMIF(Apr!$A:$A,TB!$A512,Apr!$H:$H)</f>
        <v>0</v>
      </c>
      <c r="G512" s="45">
        <f>SUMIF(May!$A:$A,TB!$A512,May!$H:$H)</f>
        <v>0</v>
      </c>
      <c r="H512" s="45">
        <f>SUMIF(Jun!$A:$A,TB!$A512,Jun!$H:$H)</f>
        <v>0</v>
      </c>
      <c r="I512" s="45">
        <f>SUMIF(Jul!$A:$A,TB!$A512,Jul!$H:$H)</f>
        <v>0</v>
      </c>
      <c r="J512" s="45">
        <f>SUMIF(Aug!$A:$A,TB!$A512,Aug!$H:$H)</f>
        <v>0</v>
      </c>
      <c r="K512" s="45">
        <f>SUMIF(Sep!$A:$A,TB!$A512,Sep!$H:$H)</f>
        <v>0</v>
      </c>
      <c r="L512" s="45">
        <f>SUMIF(Oct!$A:$A,TB!$A512,Oct!$H:$H)</f>
        <v>0</v>
      </c>
      <c r="M512" s="45">
        <f>SUMIF(Nov!$A:$A,TB!$A512,Nov!$H:$H)</f>
        <v>0</v>
      </c>
      <c r="N512" s="179">
        <f>SUMIF(Dec!$A:$A,TB!$A512,Dec!$H:$H)</f>
        <v>0</v>
      </c>
      <c r="O512" s="191" t="s">
        <v>545</v>
      </c>
      <c r="P512" s="191"/>
      <c r="Q512" s="184">
        <v>0</v>
      </c>
      <c r="R512" s="45">
        <v>0</v>
      </c>
      <c r="S512" s="45">
        <v>0</v>
      </c>
      <c r="T512" s="45">
        <v>0</v>
      </c>
      <c r="U512" s="45">
        <v>0</v>
      </c>
      <c r="V512" s="45">
        <v>0</v>
      </c>
      <c r="W512" s="45">
        <v>0</v>
      </c>
      <c r="X512" s="45">
        <v>0</v>
      </c>
      <c r="Y512" s="45">
        <v>0</v>
      </c>
      <c r="Z512" s="45">
        <v>0</v>
      </c>
      <c r="AA512" s="45">
        <v>0</v>
      </c>
      <c r="AB512" s="45">
        <v>0</v>
      </c>
      <c r="AD512" s="45">
        <f t="shared" si="758"/>
        <v>0</v>
      </c>
      <c r="AE512" s="45">
        <f t="shared" si="759"/>
        <v>0</v>
      </c>
      <c r="AF512" s="45">
        <f t="shared" si="760"/>
        <v>0</v>
      </c>
      <c r="AG512" s="45">
        <f t="shared" si="761"/>
        <v>0</v>
      </c>
      <c r="AH512" s="45">
        <f t="shared" si="762"/>
        <v>0</v>
      </c>
      <c r="AI512" s="45">
        <f t="shared" si="763"/>
        <v>0</v>
      </c>
      <c r="AJ512" s="45">
        <f t="shared" si="764"/>
        <v>0</v>
      </c>
      <c r="AK512" s="45">
        <f t="shared" si="765"/>
        <v>0</v>
      </c>
      <c r="AL512" s="45">
        <f t="shared" si="766"/>
        <v>0</v>
      </c>
      <c r="AM512" s="45">
        <f t="shared" si="767"/>
        <v>0</v>
      </c>
      <c r="AN512" s="45">
        <f t="shared" si="768"/>
        <v>0</v>
      </c>
      <c r="AO512" s="45">
        <f t="shared" si="769"/>
        <v>0</v>
      </c>
    </row>
    <row r="513" spans="1:41" ht="16.2" customHeight="1">
      <c r="A513" s="20">
        <v>95002</v>
      </c>
      <c r="B513" s="14" t="s">
        <v>398</v>
      </c>
      <c r="C513" s="45">
        <f>SUMIF(Jan!$A:$A,TB!$A513,Jan!$H:$H)</f>
        <v>2565.19</v>
      </c>
      <c r="D513" s="45">
        <f>SUMIF(Feb!$A:$A,TB!$A513,Feb!$H:$H)</f>
        <v>12622.29</v>
      </c>
      <c r="E513" s="45">
        <f>SUMIF(Mar!$A:$A,TB!$A513,Mar!$H:$H)</f>
        <v>14867.83</v>
      </c>
      <c r="F513" s="45">
        <f>SUMIF(Apr!$A:$A,TB!$A513,Apr!$H:$H)</f>
        <v>27449.79</v>
      </c>
      <c r="G513" s="45">
        <f>SUMIF(May!$A:$A,TB!$A513,May!$H:$H)</f>
        <v>44572.65</v>
      </c>
      <c r="H513" s="45">
        <f>SUMIF(Jun!$A:$A,TB!$A513,Jun!$H:$H)</f>
        <v>49042.65</v>
      </c>
      <c r="I513" s="45">
        <f>SUMIF(Jul!$A:$A,TB!$A513,Jul!$H:$H)</f>
        <v>49042.65</v>
      </c>
      <c r="J513" s="45">
        <f>SUMIF(Aug!$A:$A,TB!$A513,Aug!$H:$H)</f>
        <v>49042.65</v>
      </c>
      <c r="K513" s="45">
        <f>SUMIF(Sep!$A:$A,TB!$A513,Sep!$H:$H)</f>
        <v>49042.65</v>
      </c>
      <c r="L513" s="45">
        <f>SUMIF(Oct!$A:$A,TB!$A513,Oct!$H:$H)</f>
        <v>49042.65</v>
      </c>
      <c r="M513" s="45">
        <f>SUMIF(Nov!$A:$A,TB!$A513,Nov!$H:$H)</f>
        <v>49042.65</v>
      </c>
      <c r="N513" s="179">
        <f>SUMIF(Dec!$A:$A,TB!$A513,Dec!$H:$H)</f>
        <v>49042.65</v>
      </c>
      <c r="O513" s="191" t="s">
        <v>545</v>
      </c>
      <c r="P513" s="191"/>
      <c r="Q513" s="184">
        <v>7405</v>
      </c>
      <c r="R513" s="45">
        <v>12128</v>
      </c>
      <c r="S513" s="45">
        <v>12128</v>
      </c>
      <c r="T513" s="45">
        <v>12234</v>
      </c>
      <c r="U513" s="45">
        <v>12906</v>
      </c>
      <c r="V513" s="45">
        <v>35547.1</v>
      </c>
      <c r="W513" s="45">
        <v>37970.1</v>
      </c>
      <c r="X513" s="45">
        <v>43176.7</v>
      </c>
      <c r="Y513" s="45">
        <v>52276.7</v>
      </c>
      <c r="Z513" s="45">
        <v>70443.95</v>
      </c>
      <c r="AA513" s="45">
        <v>92914.63</v>
      </c>
      <c r="AB513" s="45">
        <v>105584.93</v>
      </c>
      <c r="AD513" s="45">
        <f t="shared" si="758"/>
        <v>11296.58</v>
      </c>
      <c r="AE513" s="45">
        <f t="shared" si="759"/>
        <v>55190.96</v>
      </c>
      <c r="AF513" s="45">
        <f t="shared" si="760"/>
        <v>64904.03</v>
      </c>
      <c r="AG513" s="45">
        <f t="shared" si="761"/>
        <v>119711.28</v>
      </c>
      <c r="AH513" s="45">
        <f t="shared" si="762"/>
        <v>193142.21</v>
      </c>
      <c r="AI513" s="45">
        <f t="shared" si="763"/>
        <v>211074.66</v>
      </c>
      <c r="AJ513" s="45">
        <f t="shared" si="764"/>
        <v>211074.66</v>
      </c>
      <c r="AK513" s="45">
        <f t="shared" si="765"/>
        <v>211074.66</v>
      </c>
      <c r="AL513" s="45">
        <f t="shared" si="766"/>
        <v>211074.66</v>
      </c>
      <c r="AM513" s="45">
        <f t="shared" si="767"/>
        <v>211074.66</v>
      </c>
      <c r="AN513" s="45">
        <f t="shared" si="768"/>
        <v>211074.66</v>
      </c>
      <c r="AO513" s="45">
        <f t="shared" si="769"/>
        <v>211074.66</v>
      </c>
    </row>
    <row r="514" spans="1:41" ht="16.2" customHeight="1">
      <c r="A514" s="20">
        <v>95003</v>
      </c>
      <c r="B514" s="14" t="s">
        <v>399</v>
      </c>
      <c r="C514" s="45">
        <f>SUMIF(Jan!$A:$A,TB!$A514,Jan!$H:$H)</f>
        <v>0</v>
      </c>
      <c r="D514" s="45">
        <f>SUMIF(Feb!$A:$A,TB!$A514,Feb!$H:$H)</f>
        <v>0</v>
      </c>
      <c r="E514" s="45">
        <f>SUMIF(Mar!$A:$A,TB!$A514,Mar!$H:$H)</f>
        <v>0</v>
      </c>
      <c r="F514" s="45">
        <f>SUMIF(Apr!$A:$A,TB!$A514,Apr!$H:$H)</f>
        <v>0</v>
      </c>
      <c r="G514" s="45">
        <f>SUMIF(May!$A:$A,TB!$A514,May!$H:$H)</f>
        <v>0</v>
      </c>
      <c r="H514" s="45">
        <f>SUMIF(Jun!$A:$A,TB!$A514,Jun!$H:$H)</f>
        <v>0</v>
      </c>
      <c r="I514" s="45">
        <f>SUMIF(Jul!$A:$A,TB!$A514,Jul!$H:$H)</f>
        <v>0</v>
      </c>
      <c r="J514" s="45">
        <f>SUMIF(Aug!$A:$A,TB!$A514,Aug!$H:$H)</f>
        <v>0</v>
      </c>
      <c r="K514" s="45">
        <f>SUMIF(Sep!$A:$A,TB!$A514,Sep!$H:$H)</f>
        <v>0</v>
      </c>
      <c r="L514" s="45">
        <f>SUMIF(Oct!$A:$A,TB!$A514,Oct!$H:$H)</f>
        <v>0</v>
      </c>
      <c r="M514" s="45">
        <f>SUMIF(Nov!$A:$A,TB!$A514,Nov!$H:$H)</f>
        <v>0</v>
      </c>
      <c r="N514" s="179">
        <f>SUMIF(Dec!$A:$A,TB!$A514,Dec!$H:$H)</f>
        <v>0</v>
      </c>
      <c r="O514" s="191" t="s">
        <v>546</v>
      </c>
      <c r="P514" s="191"/>
      <c r="Q514" s="184">
        <v>0</v>
      </c>
      <c r="R514" s="45">
        <v>0</v>
      </c>
      <c r="S514" s="45">
        <v>0</v>
      </c>
      <c r="T514" s="45">
        <v>0</v>
      </c>
      <c r="U514" s="45">
        <v>0</v>
      </c>
      <c r="V514" s="45">
        <v>0</v>
      </c>
      <c r="W514" s="45">
        <v>0</v>
      </c>
      <c r="X514" s="45">
        <v>0</v>
      </c>
      <c r="Y514" s="45">
        <v>0</v>
      </c>
      <c r="Z514" s="45">
        <v>0</v>
      </c>
      <c r="AA514" s="45">
        <v>0</v>
      </c>
      <c r="AB514" s="45">
        <v>0</v>
      </c>
      <c r="AD514" s="45">
        <f t="shared" si="758"/>
        <v>0</v>
      </c>
      <c r="AE514" s="45">
        <f t="shared" si="759"/>
        <v>0</v>
      </c>
      <c r="AF514" s="45">
        <f t="shared" si="760"/>
        <v>0</v>
      </c>
      <c r="AG514" s="45">
        <f t="shared" si="761"/>
        <v>0</v>
      </c>
      <c r="AH514" s="45">
        <f t="shared" si="762"/>
        <v>0</v>
      </c>
      <c r="AI514" s="45">
        <f t="shared" si="763"/>
        <v>0</v>
      </c>
      <c r="AJ514" s="45">
        <f t="shared" si="764"/>
        <v>0</v>
      </c>
      <c r="AK514" s="45">
        <f t="shared" si="765"/>
        <v>0</v>
      </c>
      <c r="AL514" s="45">
        <f t="shared" si="766"/>
        <v>0</v>
      </c>
      <c r="AM514" s="45">
        <f t="shared" si="767"/>
        <v>0</v>
      </c>
      <c r="AN514" s="45">
        <f t="shared" si="768"/>
        <v>0</v>
      </c>
      <c r="AO514" s="45">
        <f t="shared" si="769"/>
        <v>0</v>
      </c>
    </row>
    <row r="515" spans="1:41" ht="16.2" customHeight="1">
      <c r="A515" s="13"/>
      <c r="B515" s="21"/>
      <c r="C515" s="45">
        <f>SUMIF(Jan!$A:$A,TB!$A515,Jan!$H:$H)</f>
        <v>0</v>
      </c>
      <c r="D515" s="45">
        <f>SUMIF(Feb!$A:$A,TB!$A515,Feb!$H:$H)</f>
        <v>0</v>
      </c>
      <c r="E515" s="45">
        <f>SUMIF(Mar!$A:$A,TB!$A515,Mar!$H:$H)</f>
        <v>0</v>
      </c>
      <c r="F515" s="45">
        <f>SUMIF(Apr!$A:$A,TB!$A515,Apr!$H:$H)</f>
        <v>0</v>
      </c>
      <c r="G515" s="45">
        <f>SUMIF(May!$A:$A,TB!$A515,May!$H:$H)</f>
        <v>0</v>
      </c>
      <c r="H515" s="45">
        <f>SUMIF(Jun!$A:$A,TB!$A515,Jun!$H:$H)</f>
        <v>0</v>
      </c>
      <c r="I515" s="45">
        <f>SUMIF(Jul!$A:$A,TB!$A515,Jul!$H:$H)</f>
        <v>0</v>
      </c>
      <c r="J515" s="45">
        <f>SUMIF(Aug!$A:$A,TB!$A515,Aug!$H:$H)</f>
        <v>0</v>
      </c>
      <c r="K515" s="45">
        <f>SUMIF(Sep!$A:$A,TB!$A515,Sep!$H:$H)</f>
        <v>0</v>
      </c>
      <c r="L515" s="45">
        <f>SUMIF(Oct!$A:$A,TB!$A515,Oct!$H:$H)</f>
        <v>0</v>
      </c>
      <c r="M515" s="45">
        <f>SUMIF(Nov!$A:$A,TB!$A515,Nov!$H:$H)</f>
        <v>0</v>
      </c>
      <c r="N515" s="179">
        <f>SUMIF(Dec!$A:$A,TB!$A515,Dec!$H:$H)</f>
        <v>0</v>
      </c>
      <c r="O515" s="191"/>
      <c r="P515" s="191"/>
      <c r="Q515" s="184">
        <v>0</v>
      </c>
      <c r="R515" s="45">
        <v>0</v>
      </c>
      <c r="S515" s="45">
        <v>0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D515" s="45">
        <f t="shared" si="758"/>
        <v>0</v>
      </c>
      <c r="AE515" s="45">
        <f t="shared" si="759"/>
        <v>0</v>
      </c>
      <c r="AF515" s="45">
        <f t="shared" si="760"/>
        <v>0</v>
      </c>
      <c r="AG515" s="45">
        <f t="shared" si="761"/>
        <v>0</v>
      </c>
      <c r="AH515" s="45">
        <f t="shared" si="762"/>
        <v>0</v>
      </c>
      <c r="AI515" s="45">
        <f t="shared" si="763"/>
        <v>0</v>
      </c>
      <c r="AJ515" s="45">
        <f t="shared" si="764"/>
        <v>0</v>
      </c>
      <c r="AK515" s="45">
        <f t="shared" si="765"/>
        <v>0</v>
      </c>
      <c r="AL515" s="45">
        <f t="shared" si="766"/>
        <v>0</v>
      </c>
      <c r="AM515" s="45">
        <f t="shared" si="767"/>
        <v>0</v>
      </c>
      <c r="AN515" s="45">
        <f t="shared" si="768"/>
        <v>0</v>
      </c>
      <c r="AO515" s="45">
        <f t="shared" si="769"/>
        <v>0</v>
      </c>
    </row>
    <row r="516" spans="1:41" ht="16.2" customHeight="1">
      <c r="A516" s="13"/>
      <c r="B516" s="21"/>
      <c r="C516" s="45">
        <f>SUMIF(Jan!$A:$A,TB!$A516,Jan!$H:$H)</f>
        <v>0</v>
      </c>
      <c r="D516" s="45">
        <f>SUMIF(Feb!$A:$A,TB!$A516,Feb!$H:$H)</f>
        <v>0</v>
      </c>
      <c r="E516" s="45">
        <f>SUMIF(Mar!$A:$A,TB!$A516,Mar!$H:$H)</f>
        <v>0</v>
      </c>
      <c r="F516" s="45">
        <f>SUMIF(Apr!$A:$A,TB!$A516,Apr!$H:$H)</f>
        <v>0</v>
      </c>
      <c r="G516" s="45">
        <f>SUMIF(May!$A:$A,TB!$A516,May!$H:$H)</f>
        <v>0</v>
      </c>
      <c r="H516" s="45">
        <f>SUMIF(Jun!$A:$A,TB!$A516,Jun!$H:$H)</f>
        <v>0</v>
      </c>
      <c r="I516" s="45">
        <f>SUMIF(Jul!$A:$A,TB!$A516,Jul!$H:$H)</f>
        <v>0</v>
      </c>
      <c r="J516" s="45">
        <f>SUMIF(Aug!$A:$A,TB!$A516,Aug!$H:$H)</f>
        <v>0</v>
      </c>
      <c r="K516" s="45">
        <f>SUMIF(Sep!$A:$A,TB!$A516,Sep!$H:$H)</f>
        <v>0</v>
      </c>
      <c r="L516" s="45">
        <f>SUMIF(Oct!$A:$A,TB!$A516,Oct!$H:$H)</f>
        <v>0</v>
      </c>
      <c r="M516" s="45">
        <f>SUMIF(Nov!$A:$A,TB!$A516,Nov!$H:$H)</f>
        <v>0</v>
      </c>
      <c r="N516" s="179">
        <f>SUMIF(Dec!$A:$A,TB!$A516,Dec!$H:$H)</f>
        <v>0</v>
      </c>
      <c r="O516" s="191"/>
      <c r="P516" s="191"/>
      <c r="Q516" s="184">
        <v>0</v>
      </c>
      <c r="R516" s="45">
        <v>0</v>
      </c>
      <c r="S516" s="45">
        <v>0</v>
      </c>
      <c r="T516" s="45">
        <v>0</v>
      </c>
      <c r="U516" s="45">
        <v>0</v>
      </c>
      <c r="V516" s="45">
        <v>0</v>
      </c>
      <c r="W516" s="45">
        <v>0</v>
      </c>
      <c r="X516" s="45">
        <v>0</v>
      </c>
      <c r="Y516" s="45">
        <v>0</v>
      </c>
      <c r="Z516" s="45">
        <v>0</v>
      </c>
      <c r="AA516" s="45">
        <v>0</v>
      </c>
      <c r="AB516" s="45">
        <v>0</v>
      </c>
      <c r="AD516" s="45">
        <f t="shared" si="758"/>
        <v>0</v>
      </c>
      <c r="AE516" s="45">
        <f t="shared" si="759"/>
        <v>0</v>
      </c>
      <c r="AF516" s="45">
        <f t="shared" si="760"/>
        <v>0</v>
      </c>
      <c r="AG516" s="45">
        <f t="shared" si="761"/>
        <v>0</v>
      </c>
      <c r="AH516" s="45">
        <f t="shared" si="762"/>
        <v>0</v>
      </c>
      <c r="AI516" s="45">
        <f t="shared" si="763"/>
        <v>0</v>
      </c>
      <c r="AJ516" s="45">
        <f t="shared" si="764"/>
        <v>0</v>
      </c>
      <c r="AK516" s="45">
        <f t="shared" si="765"/>
        <v>0</v>
      </c>
      <c r="AL516" s="45">
        <f t="shared" si="766"/>
        <v>0</v>
      </c>
      <c r="AM516" s="45">
        <f t="shared" si="767"/>
        <v>0</v>
      </c>
      <c r="AN516" s="45">
        <f t="shared" si="768"/>
        <v>0</v>
      </c>
      <c r="AO516" s="45">
        <f t="shared" si="769"/>
        <v>0</v>
      </c>
    </row>
    <row r="517" spans="1:41" ht="16.2" customHeight="1">
      <c r="A517" s="17" t="s">
        <v>82</v>
      </c>
      <c r="B517" s="18"/>
      <c r="C517" s="19">
        <f t="shared" ref="C517" si="770">ROUND(SUM(C511:C516),2)</f>
        <v>2565.19</v>
      </c>
      <c r="D517" s="19">
        <f t="shared" ref="D517:N517" si="771">ROUND(SUM(D511:D516),2)</f>
        <v>12622.29</v>
      </c>
      <c r="E517" s="19">
        <f t="shared" si="771"/>
        <v>14867.83</v>
      </c>
      <c r="F517" s="19">
        <f t="shared" si="771"/>
        <v>27449.79</v>
      </c>
      <c r="G517" s="19">
        <f t="shared" si="771"/>
        <v>44572.65</v>
      </c>
      <c r="H517" s="19">
        <f t="shared" si="771"/>
        <v>49042.65</v>
      </c>
      <c r="I517" s="19">
        <f t="shared" si="771"/>
        <v>49042.65</v>
      </c>
      <c r="J517" s="19">
        <f t="shared" si="771"/>
        <v>49042.65</v>
      </c>
      <c r="K517" s="19">
        <f t="shared" si="771"/>
        <v>49042.65</v>
      </c>
      <c r="L517" s="19">
        <f t="shared" si="771"/>
        <v>49042.65</v>
      </c>
      <c r="M517" s="19">
        <f t="shared" si="771"/>
        <v>49042.65</v>
      </c>
      <c r="N517" s="178">
        <f t="shared" si="771"/>
        <v>49042.65</v>
      </c>
      <c r="O517" s="191"/>
      <c r="P517" s="191"/>
      <c r="Q517" s="183">
        <v>7405</v>
      </c>
      <c r="R517" s="19">
        <v>12128</v>
      </c>
      <c r="S517" s="19">
        <v>12128</v>
      </c>
      <c r="T517" s="19">
        <v>12234</v>
      </c>
      <c r="U517" s="19">
        <v>12906</v>
      </c>
      <c r="V517" s="19">
        <v>35547.1</v>
      </c>
      <c r="W517" s="19">
        <v>37970.1</v>
      </c>
      <c r="X517" s="19">
        <v>43176.7</v>
      </c>
      <c r="Y517" s="19">
        <v>52276.7</v>
      </c>
      <c r="Z517" s="19">
        <v>70443.95</v>
      </c>
      <c r="AA517" s="19">
        <v>92914.63</v>
      </c>
      <c r="AB517" s="19">
        <v>105584.93</v>
      </c>
      <c r="AD517" s="19">
        <f t="shared" ref="AD517" si="772">ROUND(SUM(AD511:AD516),2)</f>
        <v>11296.58</v>
      </c>
      <c r="AE517" s="19">
        <f t="shared" ref="AE517:AO517" si="773">ROUND(SUM(AE511:AE516),2)</f>
        <v>55190.96</v>
      </c>
      <c r="AF517" s="19">
        <f t="shared" si="773"/>
        <v>64904.03</v>
      </c>
      <c r="AG517" s="19">
        <f t="shared" si="773"/>
        <v>119711.28</v>
      </c>
      <c r="AH517" s="19">
        <f t="shared" si="773"/>
        <v>193142.21</v>
      </c>
      <c r="AI517" s="19">
        <f t="shared" si="773"/>
        <v>211074.66</v>
      </c>
      <c r="AJ517" s="19">
        <f t="shared" si="773"/>
        <v>211074.66</v>
      </c>
      <c r="AK517" s="19">
        <f t="shared" si="773"/>
        <v>211074.66</v>
      </c>
      <c r="AL517" s="19">
        <f t="shared" si="773"/>
        <v>211074.66</v>
      </c>
      <c r="AM517" s="19">
        <f t="shared" si="773"/>
        <v>211074.66</v>
      </c>
      <c r="AN517" s="19">
        <f t="shared" si="773"/>
        <v>211074.66</v>
      </c>
      <c r="AO517" s="219">
        <f t="shared" si="773"/>
        <v>211074.66</v>
      </c>
    </row>
    <row r="518" spans="1:41" ht="16.2" customHeight="1">
      <c r="A518" s="20"/>
      <c r="B518" s="14"/>
      <c r="C518" s="45">
        <f>SUMIF(Jan!$A:$A,TB!$A518,Jan!$H:$H)</f>
        <v>0</v>
      </c>
      <c r="D518" s="45">
        <f>SUMIF(Feb!$A:$A,TB!$A518,Feb!$H:$H)</f>
        <v>0</v>
      </c>
      <c r="E518" s="45">
        <f>SUMIF(Mar!$A:$A,TB!$A518,Mar!$H:$H)</f>
        <v>0</v>
      </c>
      <c r="F518" s="45">
        <f>SUMIF(Apr!$A:$A,TB!$A518,Apr!$H:$H)</f>
        <v>0</v>
      </c>
      <c r="G518" s="45">
        <f>SUMIF(May!$A:$A,TB!$A518,May!$H:$H)</f>
        <v>0</v>
      </c>
      <c r="H518" s="45">
        <f>SUMIF(Jun!$A:$A,TB!$A518,Jun!$H:$H)</f>
        <v>0</v>
      </c>
      <c r="I518" s="45">
        <f>SUMIF(Jul!$A:$A,TB!$A518,Jul!$H:$H)</f>
        <v>0</v>
      </c>
      <c r="J518" s="45">
        <f>SUMIF(Aug!$A:$A,TB!$A518,Aug!$H:$H)</f>
        <v>0</v>
      </c>
      <c r="K518" s="45">
        <f>SUMIF(Sep!$A:$A,TB!$A518,Sep!$H:$H)</f>
        <v>0</v>
      </c>
      <c r="L518" s="45">
        <f>SUMIF(Oct!$A:$A,TB!$A518,Oct!$H:$H)</f>
        <v>0</v>
      </c>
      <c r="M518" s="45">
        <f>SUMIF(Nov!$A:$A,TB!$A518,Nov!$H:$H)</f>
        <v>0</v>
      </c>
      <c r="N518" s="179">
        <f>SUMIF(Dec!$A:$A,TB!$A518,Dec!$H:$H)</f>
        <v>0</v>
      </c>
      <c r="O518" s="191"/>
      <c r="P518" s="191"/>
      <c r="Q518" s="184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0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D518" s="45">
        <f t="shared" ref="AD518:AD581" si="774">ROUND(C518*AD$2,2)</f>
        <v>0</v>
      </c>
      <c r="AE518" s="45">
        <f t="shared" ref="AE518:AE581" si="775">ROUND(D518*AE$2,2)</f>
        <v>0</v>
      </c>
      <c r="AF518" s="45">
        <f t="shared" ref="AF518:AF581" si="776">ROUND(E518*AF$2,2)</f>
        <v>0</v>
      </c>
      <c r="AG518" s="45">
        <f t="shared" ref="AG518:AG581" si="777">ROUND(F518*AG$2,2)</f>
        <v>0</v>
      </c>
      <c r="AH518" s="45">
        <f t="shared" ref="AH518:AH581" si="778">ROUND(G518*AH$2,2)</f>
        <v>0</v>
      </c>
      <c r="AI518" s="45">
        <f t="shared" ref="AI518:AI581" si="779">ROUND(H518*AI$2,2)</f>
        <v>0</v>
      </c>
      <c r="AJ518" s="45">
        <f t="shared" ref="AJ518:AJ581" si="780">ROUND(I518*AJ$2,2)</f>
        <v>0</v>
      </c>
      <c r="AK518" s="45">
        <f t="shared" ref="AK518:AK581" si="781">ROUND(J518*AK$2,2)</f>
        <v>0</v>
      </c>
      <c r="AL518" s="45">
        <f t="shared" ref="AL518:AL581" si="782">ROUND(K518*AL$2,2)</f>
        <v>0</v>
      </c>
      <c r="AM518" s="45">
        <f t="shared" ref="AM518:AM581" si="783">ROUND(L518*AM$2,2)</f>
        <v>0</v>
      </c>
      <c r="AN518" s="45">
        <f t="shared" ref="AN518:AN581" si="784">ROUND(M518*AN$2,2)</f>
        <v>0</v>
      </c>
      <c r="AO518" s="45">
        <f t="shared" ref="AO518:AO581" si="785">ROUND(N518*AO$2,2)</f>
        <v>0</v>
      </c>
    </row>
    <row r="519" spans="1:41" ht="16.2" customHeight="1">
      <c r="A519" s="20">
        <v>91001</v>
      </c>
      <c r="B519" s="14" t="s">
        <v>400</v>
      </c>
      <c r="C519" s="45">
        <f>SUMIF(Jan!$A:$A,TB!$A519,Jan!$H:$H)</f>
        <v>638500.01</v>
      </c>
      <c r="D519" s="45">
        <f>SUMIF(Feb!$A:$A,TB!$A519,Feb!$H:$H)</f>
        <v>1273286.01</v>
      </c>
      <c r="E519" s="45">
        <f>SUMIF(Mar!$A:$A,TB!$A519,Mar!$H:$H)</f>
        <v>1899980.01</v>
      </c>
      <c r="F519" s="45">
        <f>SUMIF(Apr!$A:$A,TB!$A519,Apr!$H:$H)</f>
        <v>2542080.0099999998</v>
      </c>
      <c r="G519" s="45">
        <f>SUMIF(May!$A:$A,TB!$A519,May!$H:$H)</f>
        <v>3282770.01</v>
      </c>
      <c r="H519" s="45">
        <f>SUMIF(Jun!$A:$A,TB!$A519,Jun!$H:$H)</f>
        <v>3980720.01</v>
      </c>
      <c r="I519" s="45">
        <f>SUMIF(Jul!$A:$A,TB!$A519,Jul!$H:$H)</f>
        <v>3980720.01</v>
      </c>
      <c r="J519" s="45">
        <f>SUMIF(Aug!$A:$A,TB!$A519,Aug!$H:$H)</f>
        <v>3980720.01</v>
      </c>
      <c r="K519" s="45">
        <f>SUMIF(Sep!$A:$A,TB!$A519,Sep!$H:$H)</f>
        <v>3980720.01</v>
      </c>
      <c r="L519" s="45">
        <f>SUMIF(Oct!$A:$A,TB!$A519,Oct!$H:$H)</f>
        <v>3980720.01</v>
      </c>
      <c r="M519" s="45">
        <f>SUMIF(Nov!$A:$A,TB!$A519,Nov!$H:$H)</f>
        <v>3980720.01</v>
      </c>
      <c r="N519" s="179">
        <f>SUMIF(Dec!$A:$A,TB!$A519,Dec!$H:$H)</f>
        <v>3980720.01</v>
      </c>
      <c r="O519" s="191" t="s">
        <v>547</v>
      </c>
      <c r="P519" s="191"/>
      <c r="Q519" s="184">
        <v>689132.25</v>
      </c>
      <c r="R519" s="45">
        <v>1129091</v>
      </c>
      <c r="S519" s="45">
        <v>1696991</v>
      </c>
      <c r="T519" s="45">
        <v>2328168</v>
      </c>
      <c r="U519" s="45">
        <v>3030401</v>
      </c>
      <c r="V519" s="45">
        <v>3699742</v>
      </c>
      <c r="W519" s="45">
        <v>4326242</v>
      </c>
      <c r="X519" s="45">
        <v>4988001</v>
      </c>
      <c r="Y519" s="45">
        <v>5647501</v>
      </c>
      <c r="Z519" s="45">
        <v>6313134</v>
      </c>
      <c r="AA519" s="45">
        <v>6968696</v>
      </c>
      <c r="AB519" s="45">
        <v>7607196</v>
      </c>
      <c r="AD519" s="45">
        <f t="shared" si="774"/>
        <v>2811826.34</v>
      </c>
      <c r="AE519" s="45">
        <f t="shared" si="775"/>
        <v>5567443.0800000001</v>
      </c>
      <c r="AF519" s="45">
        <f t="shared" si="776"/>
        <v>8294172.7400000002</v>
      </c>
      <c r="AG519" s="45">
        <f t="shared" si="777"/>
        <v>11086265.130000001</v>
      </c>
      <c r="AH519" s="45">
        <f t="shared" si="778"/>
        <v>14224899.01</v>
      </c>
      <c r="AI519" s="45">
        <f t="shared" si="779"/>
        <v>17132620.850000001</v>
      </c>
      <c r="AJ519" s="45">
        <f t="shared" si="780"/>
        <v>17132620.850000001</v>
      </c>
      <c r="AK519" s="45">
        <f t="shared" si="781"/>
        <v>17132620.850000001</v>
      </c>
      <c r="AL519" s="45">
        <f t="shared" si="782"/>
        <v>17132620.850000001</v>
      </c>
      <c r="AM519" s="45">
        <f t="shared" si="783"/>
        <v>17132620.850000001</v>
      </c>
      <c r="AN519" s="45">
        <f t="shared" si="784"/>
        <v>17132620.850000001</v>
      </c>
      <c r="AO519" s="45">
        <f t="shared" si="785"/>
        <v>17132620.850000001</v>
      </c>
    </row>
    <row r="520" spans="1:41" ht="16.2" customHeight="1">
      <c r="A520" s="20">
        <v>91002</v>
      </c>
      <c r="B520" s="14" t="s">
        <v>401</v>
      </c>
      <c r="C520" s="45">
        <f>SUMIF(Jan!$A:$A,TB!$A520,Jan!$H:$H)</f>
        <v>203226.57</v>
      </c>
      <c r="D520" s="45">
        <f>SUMIF(Feb!$A:$A,TB!$A520,Feb!$H:$H)</f>
        <v>406453.14</v>
      </c>
      <c r="E520" s="45">
        <f>SUMIF(Mar!$A:$A,TB!$A520,Mar!$H:$H)</f>
        <v>158125.03</v>
      </c>
      <c r="F520" s="45">
        <f>SUMIF(Apr!$A:$A,TB!$A520,Apr!$H:$H)</f>
        <v>210833.36</v>
      </c>
      <c r="G520" s="45">
        <f>SUMIF(May!$A:$A,TB!$A520,May!$H:$H)</f>
        <v>263541.69</v>
      </c>
      <c r="H520" s="45">
        <f>SUMIF(Jun!$A:$A,TB!$A520,Jun!$H:$H)</f>
        <v>316250.02</v>
      </c>
      <c r="I520" s="45">
        <f>SUMIF(Jul!$A:$A,TB!$A520,Jul!$H:$H)</f>
        <v>316250.02</v>
      </c>
      <c r="J520" s="45">
        <f>SUMIF(Aug!$A:$A,TB!$A520,Aug!$H:$H)</f>
        <v>316250.02</v>
      </c>
      <c r="K520" s="45">
        <f>SUMIF(Sep!$A:$A,TB!$A520,Sep!$H:$H)</f>
        <v>316250.02</v>
      </c>
      <c r="L520" s="45">
        <f>SUMIF(Oct!$A:$A,TB!$A520,Oct!$H:$H)</f>
        <v>316250.02</v>
      </c>
      <c r="M520" s="45">
        <f>SUMIF(Nov!$A:$A,TB!$A520,Nov!$H:$H)</f>
        <v>316250.02</v>
      </c>
      <c r="N520" s="179">
        <f>SUMIF(Dec!$A:$A,TB!$A520,Dec!$H:$H)</f>
        <v>316250.02</v>
      </c>
      <c r="O520" s="191" t="s">
        <v>547</v>
      </c>
      <c r="P520" s="191"/>
      <c r="Q520" s="184">
        <v>0</v>
      </c>
      <c r="R520" s="45">
        <v>303826.5</v>
      </c>
      <c r="S520" s="45">
        <v>81415.25</v>
      </c>
      <c r="T520" s="45">
        <v>132053</v>
      </c>
      <c r="U520" s="45">
        <v>182690.75</v>
      </c>
      <c r="V520" s="45">
        <v>241635.21</v>
      </c>
      <c r="W520" s="45">
        <v>300579.67</v>
      </c>
      <c r="X520" s="45">
        <v>359524.13</v>
      </c>
      <c r="Y520" s="45">
        <v>1084268.58</v>
      </c>
      <c r="Z520" s="45">
        <v>1365146.37</v>
      </c>
      <c r="AA520" s="45">
        <v>1646024.16</v>
      </c>
      <c r="AB520" s="45">
        <v>2368220.84</v>
      </c>
      <c r="AD520" s="45">
        <f t="shared" si="774"/>
        <v>894969.17</v>
      </c>
      <c r="AE520" s="45">
        <f t="shared" si="775"/>
        <v>1777216.35</v>
      </c>
      <c r="AF520" s="45">
        <f t="shared" si="776"/>
        <v>690279.01</v>
      </c>
      <c r="AG520" s="45">
        <f t="shared" si="777"/>
        <v>919465.37</v>
      </c>
      <c r="AH520" s="45">
        <f t="shared" si="778"/>
        <v>1141978.8500000001</v>
      </c>
      <c r="AI520" s="45">
        <f t="shared" si="779"/>
        <v>1361108.46</v>
      </c>
      <c r="AJ520" s="45">
        <f t="shared" si="780"/>
        <v>1361108.46</v>
      </c>
      <c r="AK520" s="45">
        <f t="shared" si="781"/>
        <v>1361108.46</v>
      </c>
      <c r="AL520" s="45">
        <f t="shared" si="782"/>
        <v>1361108.46</v>
      </c>
      <c r="AM520" s="45">
        <f t="shared" si="783"/>
        <v>1361108.46</v>
      </c>
      <c r="AN520" s="45">
        <f t="shared" si="784"/>
        <v>1361108.46</v>
      </c>
      <c r="AO520" s="45">
        <f t="shared" si="785"/>
        <v>1361108.46</v>
      </c>
    </row>
    <row r="521" spans="1:41" ht="16.2" customHeight="1">
      <c r="A521" s="20">
        <v>91003</v>
      </c>
      <c r="B521" s="14" t="s">
        <v>402</v>
      </c>
      <c r="C521" s="45">
        <f>SUMIF(Jan!$A:$A,TB!$A521,Jan!$H:$H)</f>
        <v>0</v>
      </c>
      <c r="D521" s="45">
        <f>SUMIF(Feb!$A:$A,TB!$A521,Feb!$H:$H)</f>
        <v>0</v>
      </c>
      <c r="E521" s="45">
        <f>SUMIF(Mar!$A:$A,TB!$A521,Mar!$H:$H)</f>
        <v>0</v>
      </c>
      <c r="F521" s="45">
        <f>SUMIF(Apr!$A:$A,TB!$A521,Apr!$H:$H)</f>
        <v>0</v>
      </c>
      <c r="G521" s="45">
        <f>SUMIF(May!$A:$A,TB!$A521,May!$H:$H)</f>
        <v>0</v>
      </c>
      <c r="H521" s="45">
        <f>SUMIF(Jun!$A:$A,TB!$A521,Jun!$H:$H)</f>
        <v>0</v>
      </c>
      <c r="I521" s="45">
        <f>SUMIF(Jul!$A:$A,TB!$A521,Jul!$H:$H)</f>
        <v>0</v>
      </c>
      <c r="J521" s="45">
        <f>SUMIF(Aug!$A:$A,TB!$A521,Aug!$H:$H)</f>
        <v>0</v>
      </c>
      <c r="K521" s="45">
        <f>SUMIF(Sep!$A:$A,TB!$A521,Sep!$H:$H)</f>
        <v>0</v>
      </c>
      <c r="L521" s="45">
        <f>SUMIF(Oct!$A:$A,TB!$A521,Oct!$H:$H)</f>
        <v>0</v>
      </c>
      <c r="M521" s="45">
        <f>SUMIF(Nov!$A:$A,TB!$A521,Nov!$H:$H)</f>
        <v>0</v>
      </c>
      <c r="N521" s="179">
        <f>SUMIF(Dec!$A:$A,TB!$A521,Dec!$H:$H)</f>
        <v>0</v>
      </c>
      <c r="O521" s="191" t="s">
        <v>547</v>
      </c>
      <c r="P521" s="191"/>
      <c r="Q521" s="184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D521" s="45">
        <f t="shared" si="774"/>
        <v>0</v>
      </c>
      <c r="AE521" s="45">
        <f t="shared" si="775"/>
        <v>0</v>
      </c>
      <c r="AF521" s="45">
        <f t="shared" si="776"/>
        <v>0</v>
      </c>
      <c r="AG521" s="45">
        <f t="shared" si="777"/>
        <v>0</v>
      </c>
      <c r="AH521" s="45">
        <f t="shared" si="778"/>
        <v>0</v>
      </c>
      <c r="AI521" s="45">
        <f t="shared" si="779"/>
        <v>0</v>
      </c>
      <c r="AJ521" s="45">
        <f t="shared" si="780"/>
        <v>0</v>
      </c>
      <c r="AK521" s="45">
        <f t="shared" si="781"/>
        <v>0</v>
      </c>
      <c r="AL521" s="45">
        <f t="shared" si="782"/>
        <v>0</v>
      </c>
      <c r="AM521" s="45">
        <f t="shared" si="783"/>
        <v>0</v>
      </c>
      <c r="AN521" s="45">
        <f t="shared" si="784"/>
        <v>0</v>
      </c>
      <c r="AO521" s="45">
        <f t="shared" si="785"/>
        <v>0</v>
      </c>
    </row>
    <row r="522" spans="1:41" ht="16.2" customHeight="1">
      <c r="A522" s="20">
        <v>91004</v>
      </c>
      <c r="B522" s="14" t="s">
        <v>403</v>
      </c>
      <c r="C522" s="45">
        <f>SUMIF(Jan!$A:$A,TB!$A522,Jan!$H:$H)</f>
        <v>0</v>
      </c>
      <c r="D522" s="45">
        <f>SUMIF(Feb!$A:$A,TB!$A522,Feb!$H:$H)</f>
        <v>0</v>
      </c>
      <c r="E522" s="45">
        <f>SUMIF(Mar!$A:$A,TB!$A522,Mar!$H:$H)</f>
        <v>0</v>
      </c>
      <c r="F522" s="45">
        <f>SUMIF(Apr!$A:$A,TB!$A522,Apr!$H:$H)</f>
        <v>0</v>
      </c>
      <c r="G522" s="45">
        <f>SUMIF(May!$A:$A,TB!$A522,May!$H:$H)</f>
        <v>0</v>
      </c>
      <c r="H522" s="45">
        <f>SUMIF(Jun!$A:$A,TB!$A522,Jun!$H:$H)</f>
        <v>0</v>
      </c>
      <c r="I522" s="45">
        <f>SUMIF(Jul!$A:$A,TB!$A522,Jul!$H:$H)</f>
        <v>0</v>
      </c>
      <c r="J522" s="45">
        <f>SUMIF(Aug!$A:$A,TB!$A522,Aug!$H:$H)</f>
        <v>0</v>
      </c>
      <c r="K522" s="45">
        <f>SUMIF(Sep!$A:$A,TB!$A522,Sep!$H:$H)</f>
        <v>0</v>
      </c>
      <c r="L522" s="45">
        <f>SUMIF(Oct!$A:$A,TB!$A522,Oct!$H:$H)</f>
        <v>0</v>
      </c>
      <c r="M522" s="45">
        <f>SUMIF(Nov!$A:$A,TB!$A522,Nov!$H:$H)</f>
        <v>0</v>
      </c>
      <c r="N522" s="179">
        <f>SUMIF(Dec!$A:$A,TB!$A522,Dec!$H:$H)</f>
        <v>0</v>
      </c>
      <c r="O522" s="191" t="s">
        <v>547</v>
      </c>
      <c r="P522" s="191"/>
      <c r="Q522" s="184">
        <v>0</v>
      </c>
      <c r="R522" s="45">
        <v>0</v>
      </c>
      <c r="S522" s="45">
        <v>0</v>
      </c>
      <c r="T522" s="45">
        <v>0</v>
      </c>
      <c r="U522" s="45">
        <v>0</v>
      </c>
      <c r="V522" s="45">
        <v>0</v>
      </c>
      <c r="W522" s="45">
        <v>0</v>
      </c>
      <c r="X522" s="45">
        <v>0</v>
      </c>
      <c r="Y522" s="45">
        <v>0</v>
      </c>
      <c r="Z522" s="45">
        <v>0</v>
      </c>
      <c r="AA522" s="45">
        <v>0</v>
      </c>
      <c r="AB522" s="45">
        <v>0</v>
      </c>
      <c r="AD522" s="45">
        <f t="shared" si="774"/>
        <v>0</v>
      </c>
      <c r="AE522" s="45">
        <f t="shared" si="775"/>
        <v>0</v>
      </c>
      <c r="AF522" s="45">
        <f t="shared" si="776"/>
        <v>0</v>
      </c>
      <c r="AG522" s="45">
        <f t="shared" si="777"/>
        <v>0</v>
      </c>
      <c r="AH522" s="45">
        <f t="shared" si="778"/>
        <v>0</v>
      </c>
      <c r="AI522" s="45">
        <f t="shared" si="779"/>
        <v>0</v>
      </c>
      <c r="AJ522" s="45">
        <f t="shared" si="780"/>
        <v>0</v>
      </c>
      <c r="AK522" s="45">
        <f t="shared" si="781"/>
        <v>0</v>
      </c>
      <c r="AL522" s="45">
        <f t="shared" si="782"/>
        <v>0</v>
      </c>
      <c r="AM522" s="45">
        <f t="shared" si="783"/>
        <v>0</v>
      </c>
      <c r="AN522" s="45">
        <f t="shared" si="784"/>
        <v>0</v>
      </c>
      <c r="AO522" s="45">
        <f t="shared" si="785"/>
        <v>0</v>
      </c>
    </row>
    <row r="523" spans="1:41" ht="16.2" customHeight="1">
      <c r="A523" s="20">
        <v>91005</v>
      </c>
      <c r="B523" s="14" t="s">
        <v>404</v>
      </c>
      <c r="C523" s="45">
        <f>SUMIF(Jan!$A:$A,TB!$A523,Jan!$H:$H)</f>
        <v>0</v>
      </c>
      <c r="D523" s="45">
        <f>SUMIF(Feb!$A:$A,TB!$A523,Feb!$H:$H)</f>
        <v>0</v>
      </c>
      <c r="E523" s="45">
        <f>SUMIF(Mar!$A:$A,TB!$A523,Mar!$H:$H)</f>
        <v>0</v>
      </c>
      <c r="F523" s="45">
        <f>SUMIF(Apr!$A:$A,TB!$A523,Apr!$H:$H)</f>
        <v>0</v>
      </c>
      <c r="G523" s="45">
        <f>SUMIF(May!$A:$A,TB!$A523,May!$H:$H)</f>
        <v>0</v>
      </c>
      <c r="H523" s="45">
        <f>SUMIF(Jun!$A:$A,TB!$A523,Jun!$H:$H)</f>
        <v>0</v>
      </c>
      <c r="I523" s="45">
        <f>SUMIF(Jul!$A:$A,TB!$A523,Jul!$H:$H)</f>
        <v>0</v>
      </c>
      <c r="J523" s="45">
        <f>SUMIF(Aug!$A:$A,TB!$A523,Aug!$H:$H)</f>
        <v>0</v>
      </c>
      <c r="K523" s="45">
        <f>SUMIF(Sep!$A:$A,TB!$A523,Sep!$H:$H)</f>
        <v>0</v>
      </c>
      <c r="L523" s="45">
        <f>SUMIF(Oct!$A:$A,TB!$A523,Oct!$H:$H)</f>
        <v>0</v>
      </c>
      <c r="M523" s="45">
        <f>SUMIF(Nov!$A:$A,TB!$A523,Nov!$H:$H)</f>
        <v>0</v>
      </c>
      <c r="N523" s="179">
        <f>SUMIF(Dec!$A:$A,TB!$A523,Dec!$H:$H)</f>
        <v>0</v>
      </c>
      <c r="O523" s="191" t="s">
        <v>547</v>
      </c>
      <c r="P523" s="191"/>
      <c r="Q523" s="184">
        <v>0</v>
      </c>
      <c r="R523" s="45">
        <v>0</v>
      </c>
      <c r="S523" s="45">
        <v>0</v>
      </c>
      <c r="T523" s="45">
        <v>0</v>
      </c>
      <c r="U523" s="45">
        <v>0</v>
      </c>
      <c r="V523" s="45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0</v>
      </c>
      <c r="AD523" s="45">
        <f t="shared" si="774"/>
        <v>0</v>
      </c>
      <c r="AE523" s="45">
        <f t="shared" si="775"/>
        <v>0</v>
      </c>
      <c r="AF523" s="45">
        <f t="shared" si="776"/>
        <v>0</v>
      </c>
      <c r="AG523" s="45">
        <f t="shared" si="777"/>
        <v>0</v>
      </c>
      <c r="AH523" s="45">
        <f t="shared" si="778"/>
        <v>0</v>
      </c>
      <c r="AI523" s="45">
        <f t="shared" si="779"/>
        <v>0</v>
      </c>
      <c r="AJ523" s="45">
        <f t="shared" si="780"/>
        <v>0</v>
      </c>
      <c r="AK523" s="45">
        <f t="shared" si="781"/>
        <v>0</v>
      </c>
      <c r="AL523" s="45">
        <f t="shared" si="782"/>
        <v>0</v>
      </c>
      <c r="AM523" s="45">
        <f t="shared" si="783"/>
        <v>0</v>
      </c>
      <c r="AN523" s="45">
        <f t="shared" si="784"/>
        <v>0</v>
      </c>
      <c r="AO523" s="45">
        <f t="shared" si="785"/>
        <v>0</v>
      </c>
    </row>
    <row r="524" spans="1:41" ht="16.2" customHeight="1">
      <c r="A524" s="20">
        <v>91006</v>
      </c>
      <c r="B524" s="14" t="s">
        <v>405</v>
      </c>
      <c r="C524" s="45">
        <f>SUMIF(Jan!$A:$A,TB!$A524,Jan!$H:$H)</f>
        <v>1738.33</v>
      </c>
      <c r="D524" s="45">
        <f>SUMIF(Feb!$A:$A,TB!$A524,Feb!$H:$H)</f>
        <v>172982.24</v>
      </c>
      <c r="E524" s="45">
        <f>SUMIF(Mar!$A:$A,TB!$A524,Mar!$H:$H)</f>
        <v>176457.51</v>
      </c>
      <c r="F524" s="45">
        <f>SUMIF(Apr!$A:$A,TB!$A524,Apr!$H:$H)</f>
        <v>177714.18</v>
      </c>
      <c r="G524" s="45">
        <f>SUMIF(May!$A:$A,TB!$A524,May!$H:$H)</f>
        <v>179894.85</v>
      </c>
      <c r="H524" s="45">
        <f>SUMIF(Jun!$A:$A,TB!$A524,Jun!$H:$H)</f>
        <v>182662.09</v>
      </c>
      <c r="I524" s="45">
        <f>SUMIF(Jul!$A:$A,TB!$A524,Jul!$H:$H)</f>
        <v>182662.09</v>
      </c>
      <c r="J524" s="45">
        <f>SUMIF(Aug!$A:$A,TB!$A524,Aug!$H:$H)</f>
        <v>182662.09</v>
      </c>
      <c r="K524" s="45">
        <f>SUMIF(Sep!$A:$A,TB!$A524,Sep!$H:$H)</f>
        <v>182662.09</v>
      </c>
      <c r="L524" s="45">
        <f>SUMIF(Oct!$A:$A,TB!$A524,Oct!$H:$H)</f>
        <v>182662.09</v>
      </c>
      <c r="M524" s="45">
        <f>SUMIF(Nov!$A:$A,TB!$A524,Nov!$H:$H)</f>
        <v>182662.09</v>
      </c>
      <c r="N524" s="179">
        <f>SUMIF(Dec!$A:$A,TB!$A524,Dec!$H:$H)</f>
        <v>182662.09</v>
      </c>
      <c r="O524" s="191" t="s">
        <v>547</v>
      </c>
      <c r="P524" s="191"/>
      <c r="Q524" s="184">
        <v>800.9</v>
      </c>
      <c r="R524" s="45">
        <v>27620.73</v>
      </c>
      <c r="S524" s="45">
        <v>28624.63</v>
      </c>
      <c r="T524" s="45">
        <v>29465.63</v>
      </c>
      <c r="U524" s="45">
        <v>30331.63</v>
      </c>
      <c r="V524" s="45">
        <v>33656.550000000003</v>
      </c>
      <c r="W524" s="45">
        <v>36160.019999999997</v>
      </c>
      <c r="X524" s="45">
        <v>39745.26</v>
      </c>
      <c r="Y524" s="45">
        <v>42690.16</v>
      </c>
      <c r="Z524" s="45">
        <v>46505.98</v>
      </c>
      <c r="AA524" s="45">
        <v>48952.83</v>
      </c>
      <c r="AB524" s="45">
        <v>50254.83</v>
      </c>
      <c r="AD524" s="45">
        <f t="shared" si="774"/>
        <v>7655.26</v>
      </c>
      <c r="AE524" s="45">
        <f t="shared" si="775"/>
        <v>756364.84</v>
      </c>
      <c r="AF524" s="45">
        <f t="shared" si="776"/>
        <v>770307.61</v>
      </c>
      <c r="AG524" s="45">
        <f t="shared" si="777"/>
        <v>775029.31</v>
      </c>
      <c r="AH524" s="45">
        <f t="shared" si="778"/>
        <v>779520.36</v>
      </c>
      <c r="AI524" s="45">
        <f t="shared" si="779"/>
        <v>786159.37</v>
      </c>
      <c r="AJ524" s="45">
        <f t="shared" si="780"/>
        <v>786159.37</v>
      </c>
      <c r="AK524" s="45">
        <f t="shared" si="781"/>
        <v>786159.37</v>
      </c>
      <c r="AL524" s="45">
        <f t="shared" si="782"/>
        <v>786159.37</v>
      </c>
      <c r="AM524" s="45">
        <f t="shared" si="783"/>
        <v>786159.37</v>
      </c>
      <c r="AN524" s="45">
        <f t="shared" si="784"/>
        <v>786159.37</v>
      </c>
      <c r="AO524" s="45">
        <f t="shared" si="785"/>
        <v>786159.37</v>
      </c>
    </row>
    <row r="525" spans="1:41" ht="16.2" customHeight="1">
      <c r="A525" s="20">
        <v>91007</v>
      </c>
      <c r="B525" s="14" t="s">
        <v>406</v>
      </c>
      <c r="C525" s="45">
        <f>SUMIF(Jan!$A:$A,TB!$A525,Jan!$H:$H)</f>
        <v>945</v>
      </c>
      <c r="D525" s="45">
        <f>SUMIF(Feb!$A:$A,TB!$A525,Feb!$H:$H)</f>
        <v>3555</v>
      </c>
      <c r="E525" s="45">
        <f>SUMIF(Mar!$A:$A,TB!$A525,Mar!$H:$H)</f>
        <v>5300</v>
      </c>
      <c r="F525" s="45">
        <f>SUMIF(Apr!$A:$A,TB!$A525,Apr!$H:$H)</f>
        <v>6300</v>
      </c>
      <c r="G525" s="45">
        <f>SUMIF(May!$A:$A,TB!$A525,May!$H:$H)</f>
        <v>7050</v>
      </c>
      <c r="H525" s="45">
        <f>SUMIF(Jun!$A:$A,TB!$A525,Jun!$H:$H)</f>
        <v>8050</v>
      </c>
      <c r="I525" s="45">
        <f>SUMIF(Jul!$A:$A,TB!$A525,Jul!$H:$H)</f>
        <v>8050</v>
      </c>
      <c r="J525" s="45">
        <f>SUMIF(Aug!$A:$A,TB!$A525,Aug!$H:$H)</f>
        <v>8050</v>
      </c>
      <c r="K525" s="45">
        <f>SUMIF(Sep!$A:$A,TB!$A525,Sep!$H:$H)</f>
        <v>8050</v>
      </c>
      <c r="L525" s="45">
        <f>SUMIF(Oct!$A:$A,TB!$A525,Oct!$H:$H)</f>
        <v>8050</v>
      </c>
      <c r="M525" s="45">
        <f>SUMIF(Nov!$A:$A,TB!$A525,Nov!$H:$H)</f>
        <v>8050</v>
      </c>
      <c r="N525" s="179">
        <f>SUMIF(Dec!$A:$A,TB!$A525,Dec!$H:$H)</f>
        <v>8050</v>
      </c>
      <c r="O525" s="191" t="s">
        <v>547</v>
      </c>
      <c r="P525" s="191"/>
      <c r="Q525" s="184">
        <v>1500</v>
      </c>
      <c r="R525" s="45">
        <v>2750</v>
      </c>
      <c r="S525" s="45">
        <v>3860</v>
      </c>
      <c r="T525" s="45">
        <v>5360</v>
      </c>
      <c r="U525" s="45">
        <v>6110</v>
      </c>
      <c r="V525" s="45">
        <v>6610</v>
      </c>
      <c r="W525" s="45">
        <v>7810</v>
      </c>
      <c r="X525" s="45">
        <v>9090</v>
      </c>
      <c r="Y525" s="45">
        <v>9900</v>
      </c>
      <c r="Z525" s="45">
        <v>10200</v>
      </c>
      <c r="AA525" s="45">
        <v>10700</v>
      </c>
      <c r="AB525" s="45">
        <v>13000</v>
      </c>
      <c r="AD525" s="45">
        <f t="shared" si="774"/>
        <v>4161.59</v>
      </c>
      <c r="AE525" s="45">
        <f t="shared" si="775"/>
        <v>15544.24</v>
      </c>
      <c r="AF525" s="45">
        <f t="shared" si="776"/>
        <v>23136.62</v>
      </c>
      <c r="AG525" s="45">
        <f t="shared" si="777"/>
        <v>27474.93</v>
      </c>
      <c r="AH525" s="45">
        <f t="shared" si="778"/>
        <v>30549.06</v>
      </c>
      <c r="AI525" s="45">
        <f t="shared" si="779"/>
        <v>34646.400000000001</v>
      </c>
      <c r="AJ525" s="45">
        <f t="shared" si="780"/>
        <v>34646.400000000001</v>
      </c>
      <c r="AK525" s="45">
        <f t="shared" si="781"/>
        <v>34646.400000000001</v>
      </c>
      <c r="AL525" s="45">
        <f t="shared" si="782"/>
        <v>34646.400000000001</v>
      </c>
      <c r="AM525" s="45">
        <f t="shared" si="783"/>
        <v>34646.400000000001</v>
      </c>
      <c r="AN525" s="45">
        <f t="shared" si="784"/>
        <v>34646.400000000001</v>
      </c>
      <c r="AO525" s="45">
        <f t="shared" si="785"/>
        <v>34646.400000000001</v>
      </c>
    </row>
    <row r="526" spans="1:41" ht="16.2" customHeight="1">
      <c r="A526" s="20">
        <v>91008</v>
      </c>
      <c r="B526" s="14" t="s">
        <v>407</v>
      </c>
      <c r="C526" s="45">
        <f>SUMIF(Jan!$A:$A,TB!$A526,Jan!$H:$H)</f>
        <v>8156.4</v>
      </c>
      <c r="D526" s="45">
        <f>SUMIF(Feb!$A:$A,TB!$A526,Feb!$H:$H)</f>
        <v>16312.59</v>
      </c>
      <c r="E526" s="45">
        <f>SUMIF(Mar!$A:$A,TB!$A526,Mar!$H:$H)</f>
        <v>24468.76</v>
      </c>
      <c r="F526" s="45">
        <f>SUMIF(Apr!$A:$A,TB!$A526,Apr!$H:$H)</f>
        <v>32624.93</v>
      </c>
      <c r="G526" s="45">
        <f>SUMIF(May!$A:$A,TB!$A526,May!$H:$H)</f>
        <v>40781.1</v>
      </c>
      <c r="H526" s="45">
        <f>SUMIF(Jun!$A:$A,TB!$A526,Jun!$H:$H)</f>
        <v>48937.27</v>
      </c>
      <c r="I526" s="45">
        <f>SUMIF(Jul!$A:$A,TB!$A526,Jul!$H:$H)</f>
        <v>48937.27</v>
      </c>
      <c r="J526" s="45">
        <f>SUMIF(Aug!$A:$A,TB!$A526,Aug!$H:$H)</f>
        <v>48937.27</v>
      </c>
      <c r="K526" s="45">
        <f>SUMIF(Sep!$A:$A,TB!$A526,Sep!$H:$H)</f>
        <v>48937.27</v>
      </c>
      <c r="L526" s="45">
        <f>SUMIF(Oct!$A:$A,TB!$A526,Oct!$H:$H)</f>
        <v>48937.27</v>
      </c>
      <c r="M526" s="45">
        <f>SUMIF(Nov!$A:$A,TB!$A526,Nov!$H:$H)</f>
        <v>48937.27</v>
      </c>
      <c r="N526" s="179">
        <f>SUMIF(Dec!$A:$A,TB!$A526,Dec!$H:$H)</f>
        <v>48937.27</v>
      </c>
      <c r="O526" s="191" t="s">
        <v>547</v>
      </c>
      <c r="P526" s="191"/>
      <c r="Q526" s="184">
        <v>4987.84</v>
      </c>
      <c r="R526" s="45">
        <v>10951.66</v>
      </c>
      <c r="S526" s="45">
        <v>16915.48</v>
      </c>
      <c r="T526" s="45">
        <v>22879.3</v>
      </c>
      <c r="U526" s="45">
        <v>28843.119999999999</v>
      </c>
      <c r="V526" s="45">
        <v>34806.94</v>
      </c>
      <c r="W526" s="45">
        <v>40811.65</v>
      </c>
      <c r="X526" s="45">
        <v>47000.47</v>
      </c>
      <c r="Y526" s="45">
        <v>53189.2</v>
      </c>
      <c r="Z526" s="45">
        <v>59690.79</v>
      </c>
      <c r="AA526" s="45">
        <v>65931.92</v>
      </c>
      <c r="AB526" s="45">
        <v>69100.25</v>
      </c>
      <c r="AD526" s="45">
        <f t="shared" si="774"/>
        <v>35919.15</v>
      </c>
      <c r="AE526" s="45">
        <f t="shared" si="775"/>
        <v>71326.8</v>
      </c>
      <c r="AF526" s="45">
        <f t="shared" si="776"/>
        <v>106815.92</v>
      </c>
      <c r="AG526" s="45">
        <f t="shared" si="777"/>
        <v>142280.57999999999</v>
      </c>
      <c r="AH526" s="45">
        <f t="shared" si="778"/>
        <v>176712.66</v>
      </c>
      <c r="AI526" s="45">
        <f t="shared" si="779"/>
        <v>210621.12</v>
      </c>
      <c r="AJ526" s="45">
        <f t="shared" si="780"/>
        <v>210621.12</v>
      </c>
      <c r="AK526" s="45">
        <f t="shared" si="781"/>
        <v>210621.12</v>
      </c>
      <c r="AL526" s="45">
        <f t="shared" si="782"/>
        <v>210621.12</v>
      </c>
      <c r="AM526" s="45">
        <f t="shared" si="783"/>
        <v>210621.12</v>
      </c>
      <c r="AN526" s="45">
        <f t="shared" si="784"/>
        <v>210621.12</v>
      </c>
      <c r="AO526" s="45">
        <f t="shared" si="785"/>
        <v>210621.12</v>
      </c>
    </row>
    <row r="527" spans="1:41" ht="16.2" customHeight="1">
      <c r="A527" s="20">
        <v>91009</v>
      </c>
      <c r="B527" s="14" t="s">
        <v>408</v>
      </c>
      <c r="C527" s="45">
        <f>SUMIF(Jan!$A:$A,TB!$A527,Jan!$H:$H)</f>
        <v>0</v>
      </c>
      <c r="D527" s="45">
        <f>SUMIF(Feb!$A:$A,TB!$A527,Feb!$H:$H)</f>
        <v>0</v>
      </c>
      <c r="E527" s="45">
        <f>SUMIF(Mar!$A:$A,TB!$A527,Mar!$H:$H)</f>
        <v>0</v>
      </c>
      <c r="F527" s="45">
        <f>SUMIF(Apr!$A:$A,TB!$A527,Apr!$H:$H)</f>
        <v>0</v>
      </c>
      <c r="G527" s="45">
        <f>SUMIF(May!$A:$A,TB!$A527,May!$H:$H)</f>
        <v>0</v>
      </c>
      <c r="H527" s="45">
        <f>SUMIF(Jun!$A:$A,TB!$A527,Jun!$H:$H)</f>
        <v>0</v>
      </c>
      <c r="I527" s="45">
        <f>SUMIF(Jul!$A:$A,TB!$A527,Jul!$H:$H)</f>
        <v>0</v>
      </c>
      <c r="J527" s="45">
        <f>SUMIF(Aug!$A:$A,TB!$A527,Aug!$H:$H)</f>
        <v>0</v>
      </c>
      <c r="K527" s="45">
        <f>SUMIF(Sep!$A:$A,TB!$A527,Sep!$H:$H)</f>
        <v>0</v>
      </c>
      <c r="L527" s="45">
        <f>SUMIF(Oct!$A:$A,TB!$A527,Oct!$H:$H)</f>
        <v>0</v>
      </c>
      <c r="M527" s="45">
        <f>SUMIF(Nov!$A:$A,TB!$A527,Nov!$H:$H)</f>
        <v>0</v>
      </c>
      <c r="N527" s="179">
        <f>SUMIF(Dec!$A:$A,TB!$A527,Dec!$H:$H)</f>
        <v>0</v>
      </c>
      <c r="O527" s="191" t="s">
        <v>547</v>
      </c>
      <c r="P527" s="191"/>
      <c r="Q527" s="184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0</v>
      </c>
      <c r="Y527" s="45">
        <v>0</v>
      </c>
      <c r="Z527" s="45">
        <v>0</v>
      </c>
      <c r="AA527" s="45">
        <v>0</v>
      </c>
      <c r="AB527" s="45">
        <v>0</v>
      </c>
      <c r="AD527" s="45">
        <f t="shared" si="774"/>
        <v>0</v>
      </c>
      <c r="AE527" s="45">
        <f t="shared" si="775"/>
        <v>0</v>
      </c>
      <c r="AF527" s="45">
        <f t="shared" si="776"/>
        <v>0</v>
      </c>
      <c r="AG527" s="45">
        <f t="shared" si="777"/>
        <v>0</v>
      </c>
      <c r="AH527" s="45">
        <f t="shared" si="778"/>
        <v>0</v>
      </c>
      <c r="AI527" s="45">
        <f t="shared" si="779"/>
        <v>0</v>
      </c>
      <c r="AJ527" s="45">
        <f t="shared" si="780"/>
        <v>0</v>
      </c>
      <c r="AK527" s="45">
        <f t="shared" si="781"/>
        <v>0</v>
      </c>
      <c r="AL527" s="45">
        <f t="shared" si="782"/>
        <v>0</v>
      </c>
      <c r="AM527" s="45">
        <f t="shared" si="783"/>
        <v>0</v>
      </c>
      <c r="AN527" s="45">
        <f t="shared" si="784"/>
        <v>0</v>
      </c>
      <c r="AO527" s="45">
        <f t="shared" si="785"/>
        <v>0</v>
      </c>
    </row>
    <row r="528" spans="1:41" ht="16.2" customHeight="1">
      <c r="A528" s="20">
        <v>91010</v>
      </c>
      <c r="B528" s="14" t="s">
        <v>409</v>
      </c>
      <c r="C528" s="45">
        <f>SUMIF(Jan!$A:$A,TB!$A528,Jan!$H:$H)</f>
        <v>0</v>
      </c>
      <c r="D528" s="45">
        <f>SUMIF(Feb!$A:$A,TB!$A528,Feb!$H:$H)</f>
        <v>0</v>
      </c>
      <c r="E528" s="45">
        <f>SUMIF(Mar!$A:$A,TB!$A528,Mar!$H:$H)</f>
        <v>9303.08</v>
      </c>
      <c r="F528" s="45">
        <f>SUMIF(Apr!$A:$A,TB!$A528,Apr!$H:$H)</f>
        <v>9303.08</v>
      </c>
      <c r="G528" s="45">
        <f>SUMIF(May!$A:$A,TB!$A528,May!$H:$H)</f>
        <v>9303.08</v>
      </c>
      <c r="H528" s="45">
        <f>SUMIF(Jun!$A:$A,TB!$A528,Jun!$H:$H)</f>
        <v>9303.08</v>
      </c>
      <c r="I528" s="45">
        <f>SUMIF(Jul!$A:$A,TB!$A528,Jul!$H:$H)</f>
        <v>9303.08</v>
      </c>
      <c r="J528" s="45">
        <f>SUMIF(Aug!$A:$A,TB!$A528,Aug!$H:$H)</f>
        <v>9303.08</v>
      </c>
      <c r="K528" s="45">
        <f>SUMIF(Sep!$A:$A,TB!$A528,Sep!$H:$H)</f>
        <v>9303.08</v>
      </c>
      <c r="L528" s="45">
        <f>SUMIF(Oct!$A:$A,TB!$A528,Oct!$H:$H)</f>
        <v>9303.08</v>
      </c>
      <c r="M528" s="45">
        <f>SUMIF(Nov!$A:$A,TB!$A528,Nov!$H:$H)</f>
        <v>9303.08</v>
      </c>
      <c r="N528" s="179">
        <f>SUMIF(Dec!$A:$A,TB!$A528,Dec!$H:$H)</f>
        <v>9303.08</v>
      </c>
      <c r="O528" s="191" t="s">
        <v>547</v>
      </c>
      <c r="P528" s="191"/>
      <c r="Q528" s="184">
        <v>0</v>
      </c>
      <c r="R528" s="45">
        <v>8171.65</v>
      </c>
      <c r="S528" s="45">
        <v>8171.65</v>
      </c>
      <c r="T528" s="45">
        <v>8171.65</v>
      </c>
      <c r="U528" s="45">
        <v>8171.65</v>
      </c>
      <c r="V528" s="45">
        <v>8171.65</v>
      </c>
      <c r="W528" s="45">
        <v>8171.65</v>
      </c>
      <c r="X528" s="45">
        <v>8171.65</v>
      </c>
      <c r="Y528" s="45">
        <v>8171.65</v>
      </c>
      <c r="Z528" s="45">
        <v>8171.65</v>
      </c>
      <c r="AA528" s="45">
        <v>8171.65</v>
      </c>
      <c r="AB528" s="45">
        <v>8171.65</v>
      </c>
      <c r="AD528" s="45">
        <f t="shared" si="774"/>
        <v>0</v>
      </c>
      <c r="AE528" s="45">
        <f t="shared" si="775"/>
        <v>0</v>
      </c>
      <c r="AF528" s="45">
        <f t="shared" si="776"/>
        <v>40611.67</v>
      </c>
      <c r="AG528" s="45">
        <f t="shared" si="777"/>
        <v>40571.660000000003</v>
      </c>
      <c r="AH528" s="45">
        <f t="shared" si="778"/>
        <v>40312.11</v>
      </c>
      <c r="AI528" s="45">
        <f t="shared" si="779"/>
        <v>40039.53</v>
      </c>
      <c r="AJ528" s="45">
        <f t="shared" si="780"/>
        <v>40039.53</v>
      </c>
      <c r="AK528" s="45">
        <f t="shared" si="781"/>
        <v>40039.53</v>
      </c>
      <c r="AL528" s="45">
        <f t="shared" si="782"/>
        <v>40039.53</v>
      </c>
      <c r="AM528" s="45">
        <f t="shared" si="783"/>
        <v>40039.53</v>
      </c>
      <c r="AN528" s="45">
        <f t="shared" si="784"/>
        <v>40039.53</v>
      </c>
      <c r="AO528" s="45">
        <f t="shared" si="785"/>
        <v>40039.53</v>
      </c>
    </row>
    <row r="529" spans="1:41" ht="16.2" customHeight="1">
      <c r="A529" s="20">
        <v>91011</v>
      </c>
      <c r="B529" s="14" t="s">
        <v>410</v>
      </c>
      <c r="C529" s="45">
        <f>SUMIF(Jan!$A:$A,TB!$A529,Jan!$H:$H)</f>
        <v>0</v>
      </c>
      <c r="D529" s="45">
        <f>SUMIF(Feb!$A:$A,TB!$A529,Feb!$H:$H)</f>
        <v>0</v>
      </c>
      <c r="E529" s="45">
        <f>SUMIF(Mar!$A:$A,TB!$A529,Mar!$H:$H)</f>
        <v>0</v>
      </c>
      <c r="F529" s="45">
        <f>SUMIF(Apr!$A:$A,TB!$A529,Apr!$H:$H)</f>
        <v>0</v>
      </c>
      <c r="G529" s="45">
        <f>SUMIF(May!$A:$A,TB!$A529,May!$H:$H)</f>
        <v>0</v>
      </c>
      <c r="H529" s="45">
        <f>SUMIF(Jun!$A:$A,TB!$A529,Jun!$H:$H)</f>
        <v>0</v>
      </c>
      <c r="I529" s="45">
        <f>SUMIF(Jul!$A:$A,TB!$A529,Jul!$H:$H)</f>
        <v>0</v>
      </c>
      <c r="J529" s="45">
        <f>SUMIF(Aug!$A:$A,TB!$A529,Aug!$H:$H)</f>
        <v>0</v>
      </c>
      <c r="K529" s="45">
        <f>SUMIF(Sep!$A:$A,TB!$A529,Sep!$H:$H)</f>
        <v>0</v>
      </c>
      <c r="L529" s="45">
        <f>SUMIF(Oct!$A:$A,TB!$A529,Oct!$H:$H)</f>
        <v>0</v>
      </c>
      <c r="M529" s="45">
        <f>SUMIF(Nov!$A:$A,TB!$A529,Nov!$H:$H)</f>
        <v>0</v>
      </c>
      <c r="N529" s="179">
        <f>SUMIF(Dec!$A:$A,TB!$A529,Dec!$H:$H)</f>
        <v>0</v>
      </c>
      <c r="O529" s="191" t="s">
        <v>547</v>
      </c>
      <c r="P529" s="191"/>
      <c r="Q529" s="184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D529" s="45">
        <f t="shared" si="774"/>
        <v>0</v>
      </c>
      <c r="AE529" s="45">
        <f t="shared" si="775"/>
        <v>0</v>
      </c>
      <c r="AF529" s="45">
        <f t="shared" si="776"/>
        <v>0</v>
      </c>
      <c r="AG529" s="45">
        <f t="shared" si="777"/>
        <v>0</v>
      </c>
      <c r="AH529" s="45">
        <f t="shared" si="778"/>
        <v>0</v>
      </c>
      <c r="AI529" s="45">
        <f t="shared" si="779"/>
        <v>0</v>
      </c>
      <c r="AJ529" s="45">
        <f t="shared" si="780"/>
        <v>0</v>
      </c>
      <c r="AK529" s="45">
        <f t="shared" si="781"/>
        <v>0</v>
      </c>
      <c r="AL529" s="45">
        <f t="shared" si="782"/>
        <v>0</v>
      </c>
      <c r="AM529" s="45">
        <f t="shared" si="783"/>
        <v>0</v>
      </c>
      <c r="AN529" s="45">
        <f t="shared" si="784"/>
        <v>0</v>
      </c>
      <c r="AO529" s="45">
        <f t="shared" si="785"/>
        <v>0</v>
      </c>
    </row>
    <row r="530" spans="1:41" ht="16.2" customHeight="1">
      <c r="A530" s="20">
        <v>91012</v>
      </c>
      <c r="B530" s="14" t="s">
        <v>252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>
        <f>SUMIF(Jun!$A:$A,TB!$A530,Jun!$H:$H)</f>
        <v>0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179">
        <f>SUMIF(Dec!$A:$A,TB!$A530,Dec!$H:$H)</f>
        <v>0</v>
      </c>
      <c r="O530" s="191" t="s">
        <v>547</v>
      </c>
      <c r="P530" s="191"/>
      <c r="Q530" s="184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774"/>
        <v>0</v>
      </c>
      <c r="AE530" s="45">
        <f t="shared" si="775"/>
        <v>0</v>
      </c>
      <c r="AF530" s="45">
        <f t="shared" si="776"/>
        <v>0</v>
      </c>
      <c r="AG530" s="45">
        <f t="shared" si="777"/>
        <v>0</v>
      </c>
      <c r="AH530" s="45">
        <f t="shared" si="778"/>
        <v>0</v>
      </c>
      <c r="AI530" s="45">
        <f t="shared" si="779"/>
        <v>0</v>
      </c>
      <c r="AJ530" s="45">
        <f t="shared" si="780"/>
        <v>0</v>
      </c>
      <c r="AK530" s="45">
        <f t="shared" si="781"/>
        <v>0</v>
      </c>
      <c r="AL530" s="45">
        <f t="shared" si="782"/>
        <v>0</v>
      </c>
      <c r="AM530" s="45">
        <f t="shared" si="783"/>
        <v>0</v>
      </c>
      <c r="AN530" s="45">
        <f t="shared" si="784"/>
        <v>0</v>
      </c>
      <c r="AO530" s="45">
        <f t="shared" si="785"/>
        <v>0</v>
      </c>
    </row>
    <row r="531" spans="1:41" ht="16.2" customHeight="1">
      <c r="A531" s="20">
        <v>91013</v>
      </c>
      <c r="B531" s="14" t="s">
        <v>411</v>
      </c>
      <c r="C531" s="45">
        <f>SUMIF(Jan!$A:$A,TB!$A531,Jan!$H:$H)</f>
        <v>0</v>
      </c>
      <c r="D531" s="45">
        <f>SUMIF(Feb!$A:$A,TB!$A531,Feb!$H:$H)</f>
        <v>0</v>
      </c>
      <c r="E531" s="45">
        <f>SUMIF(Mar!$A:$A,TB!$A531,Mar!$H:$H)</f>
        <v>0</v>
      </c>
      <c r="F531" s="45">
        <f>SUMIF(Apr!$A:$A,TB!$A531,Apr!$H:$H)</f>
        <v>0</v>
      </c>
      <c r="G531" s="45">
        <f>SUMIF(May!$A:$A,TB!$A531,May!$H:$H)</f>
        <v>0</v>
      </c>
      <c r="H531" s="45">
        <f>SUMIF(Jun!$A:$A,TB!$A531,Jun!$H:$H)</f>
        <v>0</v>
      </c>
      <c r="I531" s="45">
        <f>SUMIF(Jul!$A:$A,TB!$A531,Jul!$H:$H)</f>
        <v>0</v>
      </c>
      <c r="J531" s="45">
        <f>SUMIF(Aug!$A:$A,TB!$A531,Aug!$H:$H)</f>
        <v>0</v>
      </c>
      <c r="K531" s="45">
        <f>SUMIF(Sep!$A:$A,TB!$A531,Sep!$H:$H)</f>
        <v>0</v>
      </c>
      <c r="L531" s="45">
        <f>SUMIF(Oct!$A:$A,TB!$A531,Oct!$H:$H)</f>
        <v>0</v>
      </c>
      <c r="M531" s="45">
        <f>SUMIF(Nov!$A:$A,TB!$A531,Nov!$H:$H)</f>
        <v>0</v>
      </c>
      <c r="N531" s="179">
        <f>SUMIF(Dec!$A:$A,TB!$A531,Dec!$H:$H)</f>
        <v>0</v>
      </c>
      <c r="O531" s="191" t="s">
        <v>547</v>
      </c>
      <c r="P531" s="191"/>
      <c r="Q531" s="184">
        <v>0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D531" s="45">
        <f t="shared" si="774"/>
        <v>0</v>
      </c>
      <c r="AE531" s="45">
        <f t="shared" si="775"/>
        <v>0</v>
      </c>
      <c r="AF531" s="45">
        <f t="shared" si="776"/>
        <v>0</v>
      </c>
      <c r="AG531" s="45">
        <f t="shared" si="777"/>
        <v>0</v>
      </c>
      <c r="AH531" s="45">
        <f t="shared" si="778"/>
        <v>0</v>
      </c>
      <c r="AI531" s="45">
        <f t="shared" si="779"/>
        <v>0</v>
      </c>
      <c r="AJ531" s="45">
        <f t="shared" si="780"/>
        <v>0</v>
      </c>
      <c r="AK531" s="45">
        <f t="shared" si="781"/>
        <v>0</v>
      </c>
      <c r="AL531" s="45">
        <f t="shared" si="782"/>
        <v>0</v>
      </c>
      <c r="AM531" s="45">
        <f t="shared" si="783"/>
        <v>0</v>
      </c>
      <c r="AN531" s="45">
        <f t="shared" si="784"/>
        <v>0</v>
      </c>
      <c r="AO531" s="45">
        <f t="shared" si="785"/>
        <v>0</v>
      </c>
    </row>
    <row r="532" spans="1:41" ht="16.2" customHeight="1">
      <c r="A532" s="20">
        <v>91200</v>
      </c>
      <c r="B532" s="14" t="s">
        <v>412</v>
      </c>
      <c r="C532" s="45">
        <f>SUMIF(Jan!$A:$A,TB!$A532,Jan!$H:$H)</f>
        <v>26512.2</v>
      </c>
      <c r="D532" s="45">
        <f>SUMIF(Feb!$A:$A,TB!$A532,Feb!$H:$H)</f>
        <v>48914</v>
      </c>
      <c r="E532" s="45">
        <f>SUMIF(Mar!$A:$A,TB!$A532,Mar!$H:$H)</f>
        <v>70201.5</v>
      </c>
      <c r="F532" s="45">
        <f>SUMIF(Apr!$A:$A,TB!$A532,Apr!$H:$H)</f>
        <v>91489</v>
      </c>
      <c r="G532" s="45">
        <f>SUMIF(May!$A:$A,TB!$A532,May!$H:$H)</f>
        <v>115776.2</v>
      </c>
      <c r="H532" s="45">
        <f>SUMIF(Jun!$A:$A,TB!$A532,Jun!$H:$H)</f>
        <v>137928.70000000001</v>
      </c>
      <c r="I532" s="45">
        <f>SUMIF(Jul!$A:$A,TB!$A532,Jul!$H:$H)</f>
        <v>137928.70000000001</v>
      </c>
      <c r="J532" s="45">
        <f>SUMIF(Aug!$A:$A,TB!$A532,Aug!$H:$H)</f>
        <v>137928.70000000001</v>
      </c>
      <c r="K532" s="45">
        <f>SUMIF(Sep!$A:$A,TB!$A532,Sep!$H:$H)</f>
        <v>137928.70000000001</v>
      </c>
      <c r="L532" s="45">
        <f>SUMIF(Oct!$A:$A,TB!$A532,Oct!$H:$H)</f>
        <v>137928.70000000001</v>
      </c>
      <c r="M532" s="45">
        <f>SUMIF(Nov!$A:$A,TB!$A532,Nov!$H:$H)</f>
        <v>137928.70000000001</v>
      </c>
      <c r="N532" s="179">
        <f>SUMIF(Dec!$A:$A,TB!$A532,Dec!$H:$H)</f>
        <v>137928.70000000001</v>
      </c>
      <c r="O532" s="191" t="s">
        <v>547</v>
      </c>
      <c r="P532" s="191"/>
      <c r="Q532" s="184">
        <v>0</v>
      </c>
      <c r="R532" s="45">
        <v>43347.6</v>
      </c>
      <c r="S532" s="45">
        <v>64777.45</v>
      </c>
      <c r="T532" s="45">
        <v>84905.8</v>
      </c>
      <c r="U532" s="45">
        <v>112161.3</v>
      </c>
      <c r="V532" s="45">
        <v>135591.70000000001</v>
      </c>
      <c r="W532" s="45">
        <v>157579.20000000001</v>
      </c>
      <c r="X532" s="45">
        <v>179566.7</v>
      </c>
      <c r="Y532" s="45">
        <v>203857.45</v>
      </c>
      <c r="Z532" s="45">
        <v>228911.3</v>
      </c>
      <c r="AA532" s="45">
        <v>251548.79999999999</v>
      </c>
      <c r="AB532" s="45">
        <v>274136.3</v>
      </c>
      <c r="AD532" s="45">
        <f t="shared" si="774"/>
        <v>116754.43</v>
      </c>
      <c r="AE532" s="45">
        <f t="shared" si="775"/>
        <v>213876.47</v>
      </c>
      <c r="AF532" s="45">
        <f t="shared" si="776"/>
        <v>306457.63</v>
      </c>
      <c r="AG532" s="45">
        <f t="shared" si="777"/>
        <v>398992.68</v>
      </c>
      <c r="AH532" s="45">
        <f t="shared" si="778"/>
        <v>501681.43</v>
      </c>
      <c r="AI532" s="45">
        <f t="shared" si="779"/>
        <v>593631.32999999996</v>
      </c>
      <c r="AJ532" s="45">
        <f t="shared" si="780"/>
        <v>593631.32999999996</v>
      </c>
      <c r="AK532" s="45">
        <f t="shared" si="781"/>
        <v>593631.32999999996</v>
      </c>
      <c r="AL532" s="45">
        <f t="shared" si="782"/>
        <v>593631.32999999996</v>
      </c>
      <c r="AM532" s="45">
        <f t="shared" si="783"/>
        <v>593631.32999999996</v>
      </c>
      <c r="AN532" s="45">
        <f t="shared" si="784"/>
        <v>593631.32999999996</v>
      </c>
      <c r="AO532" s="45">
        <f t="shared" si="785"/>
        <v>593631.32999999996</v>
      </c>
    </row>
    <row r="533" spans="1:41" ht="16.2" customHeight="1">
      <c r="A533" s="20">
        <v>91201</v>
      </c>
      <c r="B533" s="14" t="s">
        <v>413</v>
      </c>
      <c r="C533" s="45">
        <f>SUMIF(Jan!$A:$A,TB!$A533,Jan!$H:$H)</f>
        <v>0</v>
      </c>
      <c r="D533" s="45">
        <f>SUMIF(Feb!$A:$A,TB!$A533,Feb!$H:$H)</f>
        <v>0</v>
      </c>
      <c r="E533" s="45">
        <f>SUMIF(Mar!$A:$A,TB!$A533,Mar!$H:$H)</f>
        <v>0</v>
      </c>
      <c r="F533" s="45">
        <f>SUMIF(Apr!$A:$A,TB!$A533,Apr!$H:$H)</f>
        <v>0</v>
      </c>
      <c r="G533" s="45">
        <f>SUMIF(May!$A:$A,TB!$A533,May!$H:$H)</f>
        <v>0</v>
      </c>
      <c r="H533" s="45">
        <f>SUMIF(Jun!$A:$A,TB!$A533,Jun!$H:$H)</f>
        <v>0</v>
      </c>
      <c r="I533" s="45">
        <f>SUMIF(Jul!$A:$A,TB!$A533,Jul!$H:$H)</f>
        <v>0</v>
      </c>
      <c r="J533" s="45">
        <f>SUMIF(Aug!$A:$A,TB!$A533,Aug!$H:$H)</f>
        <v>0</v>
      </c>
      <c r="K533" s="45">
        <f>SUMIF(Sep!$A:$A,TB!$A533,Sep!$H:$H)</f>
        <v>0</v>
      </c>
      <c r="L533" s="45">
        <f>SUMIF(Oct!$A:$A,TB!$A533,Oct!$H:$H)</f>
        <v>0</v>
      </c>
      <c r="M533" s="45">
        <f>SUMIF(Nov!$A:$A,TB!$A533,Nov!$H:$H)</f>
        <v>0</v>
      </c>
      <c r="N533" s="179">
        <f>SUMIF(Dec!$A:$A,TB!$A533,Dec!$H:$H)</f>
        <v>0</v>
      </c>
      <c r="O533" s="191" t="s">
        <v>547</v>
      </c>
      <c r="P533" s="191"/>
      <c r="Q533" s="184">
        <v>0</v>
      </c>
      <c r="R533" s="45">
        <v>0</v>
      </c>
      <c r="S533" s="45">
        <v>0</v>
      </c>
      <c r="T533" s="45">
        <v>0</v>
      </c>
      <c r="U533" s="45">
        <v>0</v>
      </c>
      <c r="V533" s="45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D533" s="45">
        <f t="shared" si="774"/>
        <v>0</v>
      </c>
      <c r="AE533" s="45">
        <f t="shared" si="775"/>
        <v>0</v>
      </c>
      <c r="AF533" s="45">
        <f t="shared" si="776"/>
        <v>0</v>
      </c>
      <c r="AG533" s="45">
        <f t="shared" si="777"/>
        <v>0</v>
      </c>
      <c r="AH533" s="45">
        <f t="shared" si="778"/>
        <v>0</v>
      </c>
      <c r="AI533" s="45">
        <f t="shared" si="779"/>
        <v>0</v>
      </c>
      <c r="AJ533" s="45">
        <f t="shared" si="780"/>
        <v>0</v>
      </c>
      <c r="AK533" s="45">
        <f t="shared" si="781"/>
        <v>0</v>
      </c>
      <c r="AL533" s="45">
        <f t="shared" si="782"/>
        <v>0</v>
      </c>
      <c r="AM533" s="45">
        <f t="shared" si="783"/>
        <v>0</v>
      </c>
      <c r="AN533" s="45">
        <f t="shared" si="784"/>
        <v>0</v>
      </c>
      <c r="AO533" s="45">
        <f t="shared" si="785"/>
        <v>0</v>
      </c>
    </row>
    <row r="534" spans="1:41" ht="16.2" customHeight="1">
      <c r="A534" s="20">
        <v>91202</v>
      </c>
      <c r="B534" s="14" t="s">
        <v>414</v>
      </c>
      <c r="C534" s="45">
        <f>SUMIF(Jan!$A:$A,TB!$A534,Jan!$H:$H)</f>
        <v>0</v>
      </c>
      <c r="D534" s="45">
        <f>SUMIF(Feb!$A:$A,TB!$A534,Feb!$H:$H)</f>
        <v>0</v>
      </c>
      <c r="E534" s="45">
        <f>SUMIF(Mar!$A:$A,TB!$A534,Mar!$H:$H)</f>
        <v>0</v>
      </c>
      <c r="F534" s="45">
        <f>SUMIF(Apr!$A:$A,TB!$A534,Apr!$H:$H)</f>
        <v>0</v>
      </c>
      <c r="G534" s="45">
        <f>SUMIF(May!$A:$A,TB!$A534,May!$H:$H)</f>
        <v>0</v>
      </c>
      <c r="H534" s="45">
        <f>SUMIF(Jun!$A:$A,TB!$A534,Jun!$H:$H)</f>
        <v>0</v>
      </c>
      <c r="I534" s="45">
        <f>SUMIF(Jul!$A:$A,TB!$A534,Jul!$H:$H)</f>
        <v>0</v>
      </c>
      <c r="J534" s="45">
        <f>SUMIF(Aug!$A:$A,TB!$A534,Aug!$H:$H)</f>
        <v>0</v>
      </c>
      <c r="K534" s="45">
        <f>SUMIF(Sep!$A:$A,TB!$A534,Sep!$H:$H)</f>
        <v>0</v>
      </c>
      <c r="L534" s="45">
        <f>SUMIF(Oct!$A:$A,TB!$A534,Oct!$H:$H)</f>
        <v>0</v>
      </c>
      <c r="M534" s="45">
        <f>SUMIF(Nov!$A:$A,TB!$A534,Nov!$H:$H)</f>
        <v>0</v>
      </c>
      <c r="N534" s="179">
        <f>SUMIF(Dec!$A:$A,TB!$A534,Dec!$H:$H)</f>
        <v>0</v>
      </c>
      <c r="O534" s="191" t="s">
        <v>547</v>
      </c>
      <c r="P534" s="191"/>
      <c r="Q534" s="184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0</v>
      </c>
      <c r="AA534" s="45">
        <v>0</v>
      </c>
      <c r="AB534" s="45">
        <v>0</v>
      </c>
      <c r="AD534" s="45">
        <f t="shared" si="774"/>
        <v>0</v>
      </c>
      <c r="AE534" s="45">
        <f t="shared" si="775"/>
        <v>0</v>
      </c>
      <c r="AF534" s="45">
        <f t="shared" si="776"/>
        <v>0</v>
      </c>
      <c r="AG534" s="45">
        <f t="shared" si="777"/>
        <v>0</v>
      </c>
      <c r="AH534" s="45">
        <f t="shared" si="778"/>
        <v>0</v>
      </c>
      <c r="AI534" s="45">
        <f t="shared" si="779"/>
        <v>0</v>
      </c>
      <c r="AJ534" s="45">
        <f t="shared" si="780"/>
        <v>0</v>
      </c>
      <c r="AK534" s="45">
        <f t="shared" si="781"/>
        <v>0</v>
      </c>
      <c r="AL534" s="45">
        <f t="shared" si="782"/>
        <v>0</v>
      </c>
      <c r="AM534" s="45">
        <f t="shared" si="783"/>
        <v>0</v>
      </c>
      <c r="AN534" s="45">
        <f t="shared" si="784"/>
        <v>0</v>
      </c>
      <c r="AO534" s="45">
        <f t="shared" si="785"/>
        <v>0</v>
      </c>
    </row>
    <row r="535" spans="1:41" ht="16.2" customHeight="1">
      <c r="A535" s="20">
        <v>92001</v>
      </c>
      <c r="B535" s="14" t="s">
        <v>415</v>
      </c>
      <c r="C535" s="45">
        <f>SUMIF(Jan!$A:$A,TB!$A535,Jan!$H:$H)</f>
        <v>0</v>
      </c>
      <c r="D535" s="45">
        <f>SUMIF(Feb!$A:$A,TB!$A535,Feb!$H:$H)</f>
        <v>0</v>
      </c>
      <c r="E535" s="45">
        <f>SUMIF(Mar!$A:$A,TB!$A535,Mar!$H:$H)</f>
        <v>0</v>
      </c>
      <c r="F535" s="45">
        <f>SUMIF(Apr!$A:$A,TB!$A535,Apr!$H:$H)</f>
        <v>0</v>
      </c>
      <c r="G535" s="45">
        <f>SUMIF(May!$A:$A,TB!$A535,May!$H:$H)</f>
        <v>0</v>
      </c>
      <c r="H535" s="45">
        <f>SUMIF(Jun!$A:$A,TB!$A535,Jun!$H:$H)</f>
        <v>0</v>
      </c>
      <c r="I535" s="45">
        <f>SUMIF(Jul!$A:$A,TB!$A535,Jul!$H:$H)</f>
        <v>0</v>
      </c>
      <c r="J535" s="45">
        <f>SUMIF(Aug!$A:$A,TB!$A535,Aug!$H:$H)</f>
        <v>0</v>
      </c>
      <c r="K535" s="45">
        <f>SUMIF(Sep!$A:$A,TB!$A535,Sep!$H:$H)</f>
        <v>0</v>
      </c>
      <c r="L535" s="45">
        <f>SUMIF(Oct!$A:$A,TB!$A535,Oct!$H:$H)</f>
        <v>0</v>
      </c>
      <c r="M535" s="45">
        <f>SUMIF(Nov!$A:$A,TB!$A535,Nov!$H:$H)</f>
        <v>0</v>
      </c>
      <c r="N535" s="179">
        <f>SUMIF(Dec!$A:$A,TB!$A535,Dec!$H:$H)</f>
        <v>0</v>
      </c>
      <c r="O535" s="191" t="s">
        <v>547</v>
      </c>
      <c r="P535" s="191"/>
      <c r="Q535" s="184">
        <v>0</v>
      </c>
      <c r="R535" s="45">
        <v>0</v>
      </c>
      <c r="S535" s="45">
        <v>0</v>
      </c>
      <c r="T535" s="45">
        <v>0</v>
      </c>
      <c r="U535" s="45">
        <v>0</v>
      </c>
      <c r="V535" s="45">
        <v>0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D535" s="45">
        <f t="shared" si="774"/>
        <v>0</v>
      </c>
      <c r="AE535" s="45">
        <f t="shared" si="775"/>
        <v>0</v>
      </c>
      <c r="AF535" s="45">
        <f t="shared" si="776"/>
        <v>0</v>
      </c>
      <c r="AG535" s="45">
        <f t="shared" si="777"/>
        <v>0</v>
      </c>
      <c r="AH535" s="45">
        <f t="shared" si="778"/>
        <v>0</v>
      </c>
      <c r="AI535" s="45">
        <f t="shared" si="779"/>
        <v>0</v>
      </c>
      <c r="AJ535" s="45">
        <f t="shared" si="780"/>
        <v>0</v>
      </c>
      <c r="AK535" s="45">
        <f t="shared" si="781"/>
        <v>0</v>
      </c>
      <c r="AL535" s="45">
        <f t="shared" si="782"/>
        <v>0</v>
      </c>
      <c r="AM535" s="45">
        <f t="shared" si="783"/>
        <v>0</v>
      </c>
      <c r="AN535" s="45">
        <f t="shared" si="784"/>
        <v>0</v>
      </c>
      <c r="AO535" s="45">
        <f t="shared" si="785"/>
        <v>0</v>
      </c>
    </row>
    <row r="536" spans="1:41" ht="16.2" customHeight="1">
      <c r="A536" s="20">
        <v>92002</v>
      </c>
      <c r="B536" s="14" t="s">
        <v>416</v>
      </c>
      <c r="C536" s="45">
        <f>SUMIF(Jan!$A:$A,TB!$A536,Jan!$H:$H)</f>
        <v>0</v>
      </c>
      <c r="D536" s="45">
        <f>SUMIF(Feb!$A:$A,TB!$A536,Feb!$H:$H)</f>
        <v>0</v>
      </c>
      <c r="E536" s="45">
        <f>SUMIF(Mar!$A:$A,TB!$A536,Mar!$H:$H)</f>
        <v>0</v>
      </c>
      <c r="F536" s="45">
        <f>SUMIF(Apr!$A:$A,TB!$A536,Apr!$H:$H)</f>
        <v>0</v>
      </c>
      <c r="G536" s="45">
        <f>SUMIF(May!$A:$A,TB!$A536,May!$H:$H)</f>
        <v>0</v>
      </c>
      <c r="H536" s="45">
        <f>SUMIF(Jun!$A:$A,TB!$A536,Jun!$H:$H)</f>
        <v>0</v>
      </c>
      <c r="I536" s="45">
        <f>SUMIF(Jul!$A:$A,TB!$A536,Jul!$H:$H)</f>
        <v>0</v>
      </c>
      <c r="J536" s="45">
        <f>SUMIF(Aug!$A:$A,TB!$A536,Aug!$H:$H)</f>
        <v>0</v>
      </c>
      <c r="K536" s="45">
        <f>SUMIF(Sep!$A:$A,TB!$A536,Sep!$H:$H)</f>
        <v>0</v>
      </c>
      <c r="L536" s="45">
        <f>SUMIF(Oct!$A:$A,TB!$A536,Oct!$H:$H)</f>
        <v>0</v>
      </c>
      <c r="M536" s="45">
        <f>SUMIF(Nov!$A:$A,TB!$A536,Nov!$H:$H)</f>
        <v>0</v>
      </c>
      <c r="N536" s="179">
        <f>SUMIF(Dec!$A:$A,TB!$A536,Dec!$H:$H)</f>
        <v>0</v>
      </c>
      <c r="O536" s="191" t="s">
        <v>548</v>
      </c>
      <c r="P536" s="191"/>
      <c r="Q536" s="184">
        <v>0</v>
      </c>
      <c r="R536" s="45">
        <v>0</v>
      </c>
      <c r="S536" s="45">
        <v>0</v>
      </c>
      <c r="T536" s="45">
        <v>0</v>
      </c>
      <c r="U536" s="45">
        <v>0</v>
      </c>
      <c r="V536" s="45">
        <v>0</v>
      </c>
      <c r="W536" s="45">
        <v>0</v>
      </c>
      <c r="X536" s="45">
        <v>0</v>
      </c>
      <c r="Y536" s="45">
        <v>0</v>
      </c>
      <c r="Z536" s="45">
        <v>0</v>
      </c>
      <c r="AA536" s="45">
        <v>0</v>
      </c>
      <c r="AB536" s="45">
        <v>0</v>
      </c>
      <c r="AD536" s="45">
        <f t="shared" si="774"/>
        <v>0</v>
      </c>
      <c r="AE536" s="45">
        <f t="shared" si="775"/>
        <v>0</v>
      </c>
      <c r="AF536" s="45">
        <f t="shared" si="776"/>
        <v>0</v>
      </c>
      <c r="AG536" s="45">
        <f t="shared" si="777"/>
        <v>0</v>
      </c>
      <c r="AH536" s="45">
        <f t="shared" si="778"/>
        <v>0</v>
      </c>
      <c r="AI536" s="45">
        <f t="shared" si="779"/>
        <v>0</v>
      </c>
      <c r="AJ536" s="45">
        <f t="shared" si="780"/>
        <v>0</v>
      </c>
      <c r="AK536" s="45">
        <f t="shared" si="781"/>
        <v>0</v>
      </c>
      <c r="AL536" s="45">
        <f t="shared" si="782"/>
        <v>0</v>
      </c>
      <c r="AM536" s="45">
        <f t="shared" si="783"/>
        <v>0</v>
      </c>
      <c r="AN536" s="45">
        <f t="shared" si="784"/>
        <v>0</v>
      </c>
      <c r="AO536" s="45">
        <f t="shared" si="785"/>
        <v>0</v>
      </c>
    </row>
    <row r="537" spans="1:41" ht="16.2" customHeight="1">
      <c r="A537" s="20">
        <v>92003</v>
      </c>
      <c r="B537" s="14" t="s">
        <v>417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0</v>
      </c>
      <c r="F537" s="45">
        <f>SUMIF(Apr!$A:$A,TB!$A537,Apr!$H:$H)</f>
        <v>0</v>
      </c>
      <c r="G537" s="45">
        <f>SUMIF(May!$A:$A,TB!$A537,May!$H:$H)</f>
        <v>0</v>
      </c>
      <c r="H537" s="45">
        <f>SUMIF(Jun!$A:$A,TB!$A537,Jun!$H:$H)</f>
        <v>0</v>
      </c>
      <c r="I537" s="45">
        <f>SUMIF(Jul!$A:$A,TB!$A537,Jul!$H:$H)</f>
        <v>0</v>
      </c>
      <c r="J537" s="45">
        <f>SUMIF(Aug!$A:$A,TB!$A537,Aug!$H:$H)</f>
        <v>0</v>
      </c>
      <c r="K537" s="45">
        <f>SUMIF(Sep!$A:$A,TB!$A537,Sep!$H:$H)</f>
        <v>0</v>
      </c>
      <c r="L537" s="45">
        <f>SUMIF(Oct!$A:$A,TB!$A537,Oct!$H:$H)</f>
        <v>0</v>
      </c>
      <c r="M537" s="45">
        <f>SUMIF(Nov!$A:$A,TB!$A537,Nov!$H:$H)</f>
        <v>0</v>
      </c>
      <c r="N537" s="179">
        <f>SUMIF(Dec!$A:$A,TB!$A537,Dec!$H:$H)</f>
        <v>0</v>
      </c>
      <c r="O537" s="191" t="s">
        <v>545</v>
      </c>
      <c r="P537" s="191"/>
      <c r="Q537" s="184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0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D537" s="45">
        <f t="shared" si="774"/>
        <v>0</v>
      </c>
      <c r="AE537" s="45">
        <f t="shared" si="775"/>
        <v>0</v>
      </c>
      <c r="AF537" s="45">
        <f t="shared" si="776"/>
        <v>0</v>
      </c>
      <c r="AG537" s="45">
        <f t="shared" si="777"/>
        <v>0</v>
      </c>
      <c r="AH537" s="45">
        <f t="shared" si="778"/>
        <v>0</v>
      </c>
      <c r="AI537" s="45">
        <f t="shared" si="779"/>
        <v>0</v>
      </c>
      <c r="AJ537" s="45">
        <f t="shared" si="780"/>
        <v>0</v>
      </c>
      <c r="AK537" s="45">
        <f t="shared" si="781"/>
        <v>0</v>
      </c>
      <c r="AL537" s="45">
        <f t="shared" si="782"/>
        <v>0</v>
      </c>
      <c r="AM537" s="45">
        <f t="shared" si="783"/>
        <v>0</v>
      </c>
      <c r="AN537" s="45">
        <f t="shared" si="784"/>
        <v>0</v>
      </c>
      <c r="AO537" s="45">
        <f t="shared" si="785"/>
        <v>0</v>
      </c>
    </row>
    <row r="538" spans="1:41" ht="16.2" customHeight="1">
      <c r="A538" s="20">
        <v>92004</v>
      </c>
      <c r="B538" s="14" t="s">
        <v>418</v>
      </c>
      <c r="C538" s="45">
        <f>SUMIF(Jan!$A:$A,TB!$A538,Jan!$H:$H)</f>
        <v>0</v>
      </c>
      <c r="D538" s="45">
        <f>SUMIF(Feb!$A:$A,TB!$A538,Feb!$H:$H)</f>
        <v>0</v>
      </c>
      <c r="E538" s="45">
        <f>SUMIF(Mar!$A:$A,TB!$A538,Mar!$H:$H)</f>
        <v>0</v>
      </c>
      <c r="F538" s="45">
        <f>SUMIF(Apr!$A:$A,TB!$A538,Apr!$H:$H)</f>
        <v>0</v>
      </c>
      <c r="G538" s="45">
        <f>SUMIF(May!$A:$A,TB!$A538,May!$H:$H)</f>
        <v>0</v>
      </c>
      <c r="H538" s="45">
        <f>SUMIF(Jun!$A:$A,TB!$A538,Jun!$H:$H)</f>
        <v>0</v>
      </c>
      <c r="I538" s="45">
        <f>SUMIF(Jul!$A:$A,TB!$A538,Jul!$H:$H)</f>
        <v>0</v>
      </c>
      <c r="J538" s="45">
        <f>SUMIF(Aug!$A:$A,TB!$A538,Aug!$H:$H)</f>
        <v>0</v>
      </c>
      <c r="K538" s="45">
        <f>SUMIF(Sep!$A:$A,TB!$A538,Sep!$H:$H)</f>
        <v>0</v>
      </c>
      <c r="L538" s="45">
        <f>SUMIF(Oct!$A:$A,TB!$A538,Oct!$H:$H)</f>
        <v>0</v>
      </c>
      <c r="M538" s="45">
        <f>SUMIF(Nov!$A:$A,TB!$A538,Nov!$H:$H)</f>
        <v>0</v>
      </c>
      <c r="N538" s="179">
        <f>SUMIF(Dec!$A:$A,TB!$A538,Dec!$H:$H)</f>
        <v>0</v>
      </c>
      <c r="O538" s="191" t="s">
        <v>549</v>
      </c>
      <c r="P538" s="191"/>
      <c r="Q538" s="184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0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D538" s="45">
        <f t="shared" si="774"/>
        <v>0</v>
      </c>
      <c r="AE538" s="45">
        <f t="shared" si="775"/>
        <v>0</v>
      </c>
      <c r="AF538" s="45">
        <f t="shared" si="776"/>
        <v>0</v>
      </c>
      <c r="AG538" s="45">
        <f t="shared" si="777"/>
        <v>0</v>
      </c>
      <c r="AH538" s="45">
        <f t="shared" si="778"/>
        <v>0</v>
      </c>
      <c r="AI538" s="45">
        <f t="shared" si="779"/>
        <v>0</v>
      </c>
      <c r="AJ538" s="45">
        <f t="shared" si="780"/>
        <v>0</v>
      </c>
      <c r="AK538" s="45">
        <f t="shared" si="781"/>
        <v>0</v>
      </c>
      <c r="AL538" s="45">
        <f t="shared" si="782"/>
        <v>0</v>
      </c>
      <c r="AM538" s="45">
        <f t="shared" si="783"/>
        <v>0</v>
      </c>
      <c r="AN538" s="45">
        <f t="shared" si="784"/>
        <v>0</v>
      </c>
      <c r="AO538" s="45">
        <f t="shared" si="785"/>
        <v>0</v>
      </c>
    </row>
    <row r="539" spans="1:41" ht="16.2" customHeight="1">
      <c r="A539" s="20">
        <v>92005</v>
      </c>
      <c r="B539" s="14" t="s">
        <v>419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>
        <f>SUMIF(Jun!$A:$A,TB!$A539,Jun!$H:$H)</f>
        <v>0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179">
        <f>SUMIF(Dec!$A:$A,TB!$A539,Dec!$H:$H)</f>
        <v>0</v>
      </c>
      <c r="O539" s="191" t="s">
        <v>549</v>
      </c>
      <c r="P539" s="191"/>
      <c r="Q539" s="184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774"/>
        <v>0</v>
      </c>
      <c r="AE539" s="45">
        <f t="shared" si="775"/>
        <v>0</v>
      </c>
      <c r="AF539" s="45">
        <f t="shared" si="776"/>
        <v>0</v>
      </c>
      <c r="AG539" s="45">
        <f t="shared" si="777"/>
        <v>0</v>
      </c>
      <c r="AH539" s="45">
        <f t="shared" si="778"/>
        <v>0</v>
      </c>
      <c r="AI539" s="45">
        <f t="shared" si="779"/>
        <v>0</v>
      </c>
      <c r="AJ539" s="45">
        <f t="shared" si="780"/>
        <v>0</v>
      </c>
      <c r="AK539" s="45">
        <f t="shared" si="781"/>
        <v>0</v>
      </c>
      <c r="AL539" s="45">
        <f t="shared" si="782"/>
        <v>0</v>
      </c>
      <c r="AM539" s="45">
        <f t="shared" si="783"/>
        <v>0</v>
      </c>
      <c r="AN539" s="45">
        <f t="shared" si="784"/>
        <v>0</v>
      </c>
      <c r="AO539" s="45">
        <f t="shared" si="785"/>
        <v>0</v>
      </c>
    </row>
    <row r="540" spans="1:41" ht="16.2" customHeight="1">
      <c r="A540" s="20">
        <v>92006</v>
      </c>
      <c r="B540" s="14" t="s">
        <v>420</v>
      </c>
      <c r="C540" s="45">
        <f>SUMIF(Jan!$A:$A,TB!$A540,Jan!$H:$H)</f>
        <v>0</v>
      </c>
      <c r="D540" s="45">
        <f>SUMIF(Feb!$A:$A,TB!$A540,Feb!$H:$H)</f>
        <v>0</v>
      </c>
      <c r="E540" s="45">
        <f>SUMIF(Mar!$A:$A,TB!$A540,Mar!$H:$H)</f>
        <v>0</v>
      </c>
      <c r="F540" s="45">
        <f>SUMIF(Apr!$A:$A,TB!$A540,Apr!$H:$H)</f>
        <v>0</v>
      </c>
      <c r="G540" s="45">
        <f>SUMIF(May!$A:$A,TB!$A540,May!$H:$H)</f>
        <v>0</v>
      </c>
      <c r="H540" s="45">
        <f>SUMIF(Jun!$A:$A,TB!$A540,Jun!$H:$H)</f>
        <v>0</v>
      </c>
      <c r="I540" s="45">
        <f>SUMIF(Jul!$A:$A,TB!$A540,Jul!$H:$H)</f>
        <v>0</v>
      </c>
      <c r="J540" s="45">
        <f>SUMIF(Aug!$A:$A,TB!$A540,Aug!$H:$H)</f>
        <v>0</v>
      </c>
      <c r="K540" s="45">
        <f>SUMIF(Sep!$A:$A,TB!$A540,Sep!$H:$H)</f>
        <v>0</v>
      </c>
      <c r="L540" s="45">
        <f>SUMIF(Oct!$A:$A,TB!$A540,Oct!$H:$H)</f>
        <v>0</v>
      </c>
      <c r="M540" s="45">
        <f>SUMIF(Nov!$A:$A,TB!$A540,Nov!$H:$H)</f>
        <v>0</v>
      </c>
      <c r="N540" s="179">
        <f>SUMIF(Dec!$A:$A,TB!$A540,Dec!$H:$H)</f>
        <v>0</v>
      </c>
      <c r="O540" s="191" t="s">
        <v>545</v>
      </c>
      <c r="P540" s="191"/>
      <c r="Q540" s="184">
        <v>0</v>
      </c>
      <c r="R540" s="45">
        <v>0</v>
      </c>
      <c r="S540" s="45">
        <v>0</v>
      </c>
      <c r="T540" s="45">
        <v>0</v>
      </c>
      <c r="U540" s="45">
        <v>0</v>
      </c>
      <c r="V540" s="45">
        <v>0</v>
      </c>
      <c r="W540" s="45">
        <v>0</v>
      </c>
      <c r="X540" s="45">
        <v>0</v>
      </c>
      <c r="Y540" s="45">
        <v>0</v>
      </c>
      <c r="Z540" s="45">
        <v>0</v>
      </c>
      <c r="AA540" s="45">
        <v>0</v>
      </c>
      <c r="AB540" s="45">
        <v>0</v>
      </c>
      <c r="AD540" s="45">
        <f t="shared" si="774"/>
        <v>0</v>
      </c>
      <c r="AE540" s="45">
        <f t="shared" si="775"/>
        <v>0</v>
      </c>
      <c r="AF540" s="45">
        <f t="shared" si="776"/>
        <v>0</v>
      </c>
      <c r="AG540" s="45">
        <f t="shared" si="777"/>
        <v>0</v>
      </c>
      <c r="AH540" s="45">
        <f t="shared" si="778"/>
        <v>0</v>
      </c>
      <c r="AI540" s="45">
        <f t="shared" si="779"/>
        <v>0</v>
      </c>
      <c r="AJ540" s="45">
        <f t="shared" si="780"/>
        <v>0</v>
      </c>
      <c r="AK540" s="45">
        <f t="shared" si="781"/>
        <v>0</v>
      </c>
      <c r="AL540" s="45">
        <f t="shared" si="782"/>
        <v>0</v>
      </c>
      <c r="AM540" s="45">
        <f t="shared" si="783"/>
        <v>0</v>
      </c>
      <c r="AN540" s="45">
        <f t="shared" si="784"/>
        <v>0</v>
      </c>
      <c r="AO540" s="45">
        <f t="shared" si="785"/>
        <v>0</v>
      </c>
    </row>
    <row r="541" spans="1:41" ht="16.2" customHeight="1">
      <c r="A541" s="20">
        <v>92007</v>
      </c>
      <c r="B541" s="14" t="s">
        <v>421</v>
      </c>
      <c r="C541" s="45">
        <f>SUMIF(Jan!$A:$A,TB!$A541,Jan!$H:$H)</f>
        <v>0</v>
      </c>
      <c r="D541" s="45">
        <f>SUMIF(Feb!$A:$A,TB!$A541,Feb!$H:$H)</f>
        <v>0</v>
      </c>
      <c r="E541" s="45">
        <f>SUMIF(Mar!$A:$A,TB!$A541,Mar!$H:$H)</f>
        <v>0</v>
      </c>
      <c r="F541" s="45">
        <f>SUMIF(Apr!$A:$A,TB!$A541,Apr!$H:$H)</f>
        <v>0</v>
      </c>
      <c r="G541" s="45">
        <f>SUMIF(May!$A:$A,TB!$A541,May!$H:$H)</f>
        <v>0</v>
      </c>
      <c r="H541" s="45">
        <f>SUMIF(Jun!$A:$A,TB!$A541,Jun!$H:$H)</f>
        <v>0</v>
      </c>
      <c r="I541" s="45">
        <f>SUMIF(Jul!$A:$A,TB!$A541,Jul!$H:$H)</f>
        <v>0</v>
      </c>
      <c r="J541" s="45">
        <f>SUMIF(Aug!$A:$A,TB!$A541,Aug!$H:$H)</f>
        <v>0</v>
      </c>
      <c r="K541" s="45">
        <f>SUMIF(Sep!$A:$A,TB!$A541,Sep!$H:$H)</f>
        <v>0</v>
      </c>
      <c r="L541" s="45">
        <f>SUMIF(Oct!$A:$A,TB!$A541,Oct!$H:$H)</f>
        <v>0</v>
      </c>
      <c r="M541" s="45">
        <f>SUMIF(Nov!$A:$A,TB!$A541,Nov!$H:$H)</f>
        <v>0</v>
      </c>
      <c r="N541" s="179">
        <f>SUMIF(Dec!$A:$A,TB!$A541,Dec!$H:$H)</f>
        <v>0</v>
      </c>
      <c r="O541" s="191" t="s">
        <v>545</v>
      </c>
      <c r="P541" s="191"/>
      <c r="Q541" s="184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D541" s="45">
        <f t="shared" si="774"/>
        <v>0</v>
      </c>
      <c r="AE541" s="45">
        <f t="shared" si="775"/>
        <v>0</v>
      </c>
      <c r="AF541" s="45">
        <f t="shared" si="776"/>
        <v>0</v>
      </c>
      <c r="AG541" s="45">
        <f t="shared" si="777"/>
        <v>0</v>
      </c>
      <c r="AH541" s="45">
        <f t="shared" si="778"/>
        <v>0</v>
      </c>
      <c r="AI541" s="45">
        <f t="shared" si="779"/>
        <v>0</v>
      </c>
      <c r="AJ541" s="45">
        <f t="shared" si="780"/>
        <v>0</v>
      </c>
      <c r="AK541" s="45">
        <f t="shared" si="781"/>
        <v>0</v>
      </c>
      <c r="AL541" s="45">
        <f t="shared" si="782"/>
        <v>0</v>
      </c>
      <c r="AM541" s="45">
        <f t="shared" si="783"/>
        <v>0</v>
      </c>
      <c r="AN541" s="45">
        <f t="shared" si="784"/>
        <v>0</v>
      </c>
      <c r="AO541" s="45">
        <f t="shared" si="785"/>
        <v>0</v>
      </c>
    </row>
    <row r="542" spans="1:41" ht="16.2" customHeight="1">
      <c r="A542" s="20">
        <v>92008</v>
      </c>
      <c r="B542" s="14" t="s">
        <v>422</v>
      </c>
      <c r="C542" s="45">
        <f>SUMIF(Jan!$A:$A,TB!$A542,Jan!$H:$H)</f>
        <v>0</v>
      </c>
      <c r="D542" s="45">
        <f>SUMIF(Feb!$A:$A,TB!$A542,Feb!$H:$H)</f>
        <v>0</v>
      </c>
      <c r="E542" s="45">
        <f>SUMIF(Mar!$A:$A,TB!$A542,Mar!$H:$H)</f>
        <v>0</v>
      </c>
      <c r="F542" s="45">
        <f>SUMIF(Apr!$A:$A,TB!$A542,Apr!$H:$H)</f>
        <v>0</v>
      </c>
      <c r="G542" s="45">
        <f>SUMIF(May!$A:$A,TB!$A542,May!$H:$H)</f>
        <v>0</v>
      </c>
      <c r="H542" s="45">
        <f>SUMIF(Jun!$A:$A,TB!$A542,Jun!$H:$H)</f>
        <v>0</v>
      </c>
      <c r="I542" s="45">
        <f>SUMIF(Jul!$A:$A,TB!$A542,Jul!$H:$H)</f>
        <v>0</v>
      </c>
      <c r="J542" s="45">
        <f>SUMIF(Aug!$A:$A,TB!$A542,Aug!$H:$H)</f>
        <v>0</v>
      </c>
      <c r="K542" s="45">
        <f>SUMIF(Sep!$A:$A,TB!$A542,Sep!$H:$H)</f>
        <v>0</v>
      </c>
      <c r="L542" s="45">
        <f>SUMIF(Oct!$A:$A,TB!$A542,Oct!$H:$H)</f>
        <v>0</v>
      </c>
      <c r="M542" s="45">
        <f>SUMIF(Nov!$A:$A,TB!$A542,Nov!$H:$H)</f>
        <v>0</v>
      </c>
      <c r="N542" s="179">
        <f>SUMIF(Dec!$A:$A,TB!$A542,Dec!$H:$H)</f>
        <v>0</v>
      </c>
      <c r="O542" s="191" t="s">
        <v>545</v>
      </c>
      <c r="P542" s="191"/>
      <c r="Q542" s="184">
        <v>0</v>
      </c>
      <c r="R542" s="45">
        <v>0</v>
      </c>
      <c r="S542" s="45">
        <v>0</v>
      </c>
      <c r="T542" s="45">
        <v>0</v>
      </c>
      <c r="U542" s="45">
        <v>0</v>
      </c>
      <c r="V542" s="45">
        <v>0</v>
      </c>
      <c r="W542" s="45">
        <v>0</v>
      </c>
      <c r="X542" s="45">
        <v>0</v>
      </c>
      <c r="Y542" s="45">
        <v>0</v>
      </c>
      <c r="Z542" s="45">
        <v>0</v>
      </c>
      <c r="AA542" s="45">
        <v>0</v>
      </c>
      <c r="AB542" s="45">
        <v>0</v>
      </c>
      <c r="AD542" s="45">
        <f t="shared" si="774"/>
        <v>0</v>
      </c>
      <c r="AE542" s="45">
        <f t="shared" si="775"/>
        <v>0</v>
      </c>
      <c r="AF542" s="45">
        <f t="shared" si="776"/>
        <v>0</v>
      </c>
      <c r="AG542" s="45">
        <f t="shared" si="777"/>
        <v>0</v>
      </c>
      <c r="AH542" s="45">
        <f t="shared" si="778"/>
        <v>0</v>
      </c>
      <c r="AI542" s="45">
        <f t="shared" si="779"/>
        <v>0</v>
      </c>
      <c r="AJ542" s="45">
        <f t="shared" si="780"/>
        <v>0</v>
      </c>
      <c r="AK542" s="45">
        <f t="shared" si="781"/>
        <v>0</v>
      </c>
      <c r="AL542" s="45">
        <f t="shared" si="782"/>
        <v>0</v>
      </c>
      <c r="AM542" s="45">
        <f t="shared" si="783"/>
        <v>0</v>
      </c>
      <c r="AN542" s="45">
        <f t="shared" si="784"/>
        <v>0</v>
      </c>
      <c r="AO542" s="45">
        <f t="shared" si="785"/>
        <v>0</v>
      </c>
    </row>
    <row r="543" spans="1:41" ht="16.2" customHeight="1">
      <c r="A543" s="20">
        <v>92009</v>
      </c>
      <c r="B543" s="14" t="s">
        <v>423</v>
      </c>
      <c r="C543" s="45">
        <f>SUMIF(Jan!$A:$A,TB!$A543,Jan!$H:$H)</f>
        <v>0</v>
      </c>
      <c r="D543" s="45">
        <f>SUMIF(Feb!$A:$A,TB!$A543,Feb!$H:$H)</f>
        <v>0</v>
      </c>
      <c r="E543" s="45">
        <f>SUMIF(Mar!$A:$A,TB!$A543,Mar!$H:$H)</f>
        <v>0</v>
      </c>
      <c r="F543" s="45">
        <f>SUMIF(Apr!$A:$A,TB!$A543,Apr!$H:$H)</f>
        <v>0</v>
      </c>
      <c r="G543" s="45">
        <f>SUMIF(May!$A:$A,TB!$A543,May!$H:$H)</f>
        <v>0</v>
      </c>
      <c r="H543" s="45">
        <f>SUMIF(Jun!$A:$A,TB!$A543,Jun!$H:$H)</f>
        <v>0</v>
      </c>
      <c r="I543" s="45">
        <f>SUMIF(Jul!$A:$A,TB!$A543,Jul!$H:$H)</f>
        <v>0</v>
      </c>
      <c r="J543" s="45">
        <f>SUMIF(Aug!$A:$A,TB!$A543,Aug!$H:$H)</f>
        <v>0</v>
      </c>
      <c r="K543" s="45">
        <f>SUMIF(Sep!$A:$A,TB!$A543,Sep!$H:$H)</f>
        <v>0</v>
      </c>
      <c r="L543" s="45">
        <f>SUMIF(Oct!$A:$A,TB!$A543,Oct!$H:$H)</f>
        <v>0</v>
      </c>
      <c r="M543" s="45">
        <f>SUMIF(Nov!$A:$A,TB!$A543,Nov!$H:$H)</f>
        <v>0</v>
      </c>
      <c r="N543" s="179">
        <f>SUMIF(Dec!$A:$A,TB!$A543,Dec!$H:$H)</f>
        <v>0</v>
      </c>
      <c r="O543" s="191" t="s">
        <v>545</v>
      </c>
      <c r="P543" s="191"/>
      <c r="Q543" s="184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D543" s="45">
        <f t="shared" si="774"/>
        <v>0</v>
      </c>
      <c r="AE543" s="45">
        <f t="shared" si="775"/>
        <v>0</v>
      </c>
      <c r="AF543" s="45">
        <f t="shared" si="776"/>
        <v>0</v>
      </c>
      <c r="AG543" s="45">
        <f t="shared" si="777"/>
        <v>0</v>
      </c>
      <c r="AH543" s="45">
        <f t="shared" si="778"/>
        <v>0</v>
      </c>
      <c r="AI543" s="45">
        <f t="shared" si="779"/>
        <v>0</v>
      </c>
      <c r="AJ543" s="45">
        <f t="shared" si="780"/>
        <v>0</v>
      </c>
      <c r="AK543" s="45">
        <f t="shared" si="781"/>
        <v>0</v>
      </c>
      <c r="AL543" s="45">
        <f t="shared" si="782"/>
        <v>0</v>
      </c>
      <c r="AM543" s="45">
        <f t="shared" si="783"/>
        <v>0</v>
      </c>
      <c r="AN543" s="45">
        <f t="shared" si="784"/>
        <v>0</v>
      </c>
      <c r="AO543" s="45">
        <f t="shared" si="785"/>
        <v>0</v>
      </c>
    </row>
    <row r="544" spans="1:41" ht="16.2" customHeight="1">
      <c r="A544" s="20">
        <v>93001</v>
      </c>
      <c r="B544" s="14" t="s">
        <v>424</v>
      </c>
      <c r="C544" s="45">
        <f>SUMIF(Jan!$A:$A,TB!$A544,Jan!$H:$H)</f>
        <v>5079.1499999999996</v>
      </c>
      <c r="D544" s="45">
        <f>SUMIF(Feb!$A:$A,TB!$A544,Feb!$H:$H)</f>
        <v>10707.34</v>
      </c>
      <c r="E544" s="45">
        <f>SUMIF(Mar!$A:$A,TB!$A544,Mar!$H:$H)</f>
        <v>17386.04</v>
      </c>
      <c r="F544" s="45">
        <f>SUMIF(Apr!$A:$A,TB!$A544,Apr!$H:$H)</f>
        <v>23755.32</v>
      </c>
      <c r="G544" s="45">
        <f>SUMIF(May!$A:$A,TB!$A544,May!$H:$H)</f>
        <v>29085.5</v>
      </c>
      <c r="H544" s="45">
        <f>SUMIF(Jun!$A:$A,TB!$A544,Jun!$H:$H)</f>
        <v>34733.599999999999</v>
      </c>
      <c r="I544" s="45">
        <f>SUMIF(Jul!$A:$A,TB!$A544,Jul!$H:$H)</f>
        <v>34733.599999999999</v>
      </c>
      <c r="J544" s="45">
        <f>SUMIF(Aug!$A:$A,TB!$A544,Aug!$H:$H)</f>
        <v>34733.599999999999</v>
      </c>
      <c r="K544" s="45">
        <f>SUMIF(Sep!$A:$A,TB!$A544,Sep!$H:$H)</f>
        <v>34733.599999999999</v>
      </c>
      <c r="L544" s="45">
        <f>SUMIF(Oct!$A:$A,TB!$A544,Oct!$H:$H)</f>
        <v>34733.599999999999</v>
      </c>
      <c r="M544" s="45">
        <f>SUMIF(Nov!$A:$A,TB!$A544,Nov!$H:$H)</f>
        <v>34733.599999999999</v>
      </c>
      <c r="N544" s="179">
        <f>SUMIF(Dec!$A:$A,TB!$A544,Dec!$H:$H)</f>
        <v>34733.599999999999</v>
      </c>
      <c r="O544" s="191" t="s">
        <v>549</v>
      </c>
      <c r="P544" s="191"/>
      <c r="Q544" s="184">
        <v>6502.42</v>
      </c>
      <c r="R544" s="45">
        <v>13383.1</v>
      </c>
      <c r="S544" s="45">
        <v>19113.13</v>
      </c>
      <c r="T544" s="45">
        <v>24914.07</v>
      </c>
      <c r="U544" s="45">
        <v>30507.57</v>
      </c>
      <c r="V544" s="45">
        <v>37237.870000000003</v>
      </c>
      <c r="W544" s="45">
        <v>41442.89</v>
      </c>
      <c r="X544" s="45">
        <v>50400.39</v>
      </c>
      <c r="Y544" s="45">
        <v>55642.69</v>
      </c>
      <c r="Z544" s="45">
        <v>62279.69</v>
      </c>
      <c r="AA544" s="45">
        <v>68439.89</v>
      </c>
      <c r="AB544" s="45">
        <v>74175.490000000005</v>
      </c>
      <c r="AD544" s="45">
        <f t="shared" si="774"/>
        <v>22367.56</v>
      </c>
      <c r="AE544" s="45">
        <f t="shared" si="775"/>
        <v>46817.84</v>
      </c>
      <c r="AF544" s="45">
        <f t="shared" si="776"/>
        <v>75897.02</v>
      </c>
      <c r="AG544" s="45">
        <f t="shared" si="777"/>
        <v>103599.33</v>
      </c>
      <c r="AH544" s="45">
        <f t="shared" si="778"/>
        <v>126033.29</v>
      </c>
      <c r="AI544" s="45">
        <f t="shared" si="779"/>
        <v>149489.94</v>
      </c>
      <c r="AJ544" s="45">
        <f t="shared" si="780"/>
        <v>149489.94</v>
      </c>
      <c r="AK544" s="45">
        <f t="shared" si="781"/>
        <v>149489.94</v>
      </c>
      <c r="AL544" s="45">
        <f t="shared" si="782"/>
        <v>149489.94</v>
      </c>
      <c r="AM544" s="45">
        <f t="shared" si="783"/>
        <v>149489.94</v>
      </c>
      <c r="AN544" s="45">
        <f t="shared" si="784"/>
        <v>149489.94</v>
      </c>
      <c r="AO544" s="45">
        <f t="shared" si="785"/>
        <v>149489.94</v>
      </c>
    </row>
    <row r="545" spans="1:41" ht="16.2" customHeight="1">
      <c r="A545" s="20">
        <v>93002</v>
      </c>
      <c r="B545" s="14" t="s">
        <v>425</v>
      </c>
      <c r="C545" s="45">
        <f>SUMIF(Jan!$A:$A,TB!$A545,Jan!$H:$H)</f>
        <v>4528</v>
      </c>
      <c r="D545" s="45">
        <f>SUMIF(Feb!$A:$A,TB!$A545,Feb!$H:$H)</f>
        <v>9056</v>
      </c>
      <c r="E545" s="45">
        <f>SUMIF(Mar!$A:$A,TB!$A545,Mar!$H:$H)</f>
        <v>13584</v>
      </c>
      <c r="F545" s="45">
        <f>SUMIF(Apr!$A:$A,TB!$A545,Apr!$H:$H)</f>
        <v>18112</v>
      </c>
      <c r="G545" s="45">
        <f>SUMIF(May!$A:$A,TB!$A545,May!$H:$H)</f>
        <v>22640</v>
      </c>
      <c r="H545" s="45">
        <f>SUMIF(Jun!$A:$A,TB!$A545,Jun!$H:$H)</f>
        <v>27168</v>
      </c>
      <c r="I545" s="45">
        <f>SUMIF(Jul!$A:$A,TB!$A545,Jul!$H:$H)</f>
        <v>27168</v>
      </c>
      <c r="J545" s="45">
        <f>SUMIF(Aug!$A:$A,TB!$A545,Aug!$H:$H)</f>
        <v>27168</v>
      </c>
      <c r="K545" s="45">
        <f>SUMIF(Sep!$A:$A,TB!$A545,Sep!$H:$H)</f>
        <v>27168</v>
      </c>
      <c r="L545" s="45">
        <f>SUMIF(Oct!$A:$A,TB!$A545,Oct!$H:$H)</f>
        <v>27168</v>
      </c>
      <c r="M545" s="45">
        <f>SUMIF(Nov!$A:$A,TB!$A545,Nov!$H:$H)</f>
        <v>27168</v>
      </c>
      <c r="N545" s="179">
        <f>SUMIF(Dec!$A:$A,TB!$A545,Dec!$H:$H)</f>
        <v>27168</v>
      </c>
      <c r="O545" s="191" t="s">
        <v>549</v>
      </c>
      <c r="P545" s="191"/>
      <c r="Q545" s="184">
        <v>4500.07</v>
      </c>
      <c r="R545" s="45">
        <v>8998.07</v>
      </c>
      <c r="S545" s="45">
        <v>13496.07</v>
      </c>
      <c r="T545" s="45">
        <v>17994.07</v>
      </c>
      <c r="U545" s="45">
        <v>22492.07</v>
      </c>
      <c r="V545" s="45">
        <v>26990.07</v>
      </c>
      <c r="W545" s="45">
        <v>31488.07</v>
      </c>
      <c r="X545" s="45">
        <v>36016.07</v>
      </c>
      <c r="Y545" s="45">
        <v>41544.07</v>
      </c>
      <c r="Z545" s="45">
        <v>46072.07</v>
      </c>
      <c r="AA545" s="45">
        <v>49600.07</v>
      </c>
      <c r="AB545" s="45">
        <v>54128.07</v>
      </c>
      <c r="AD545" s="45">
        <f t="shared" si="774"/>
        <v>19940.41</v>
      </c>
      <c r="AE545" s="45">
        <f t="shared" si="775"/>
        <v>39597.360000000001</v>
      </c>
      <c r="AF545" s="45">
        <f t="shared" si="776"/>
        <v>59299.59</v>
      </c>
      <c r="AG545" s="45">
        <f t="shared" si="777"/>
        <v>78988.240000000005</v>
      </c>
      <c r="AH545" s="45">
        <f t="shared" si="778"/>
        <v>98103.65</v>
      </c>
      <c r="AI545" s="45">
        <f t="shared" si="779"/>
        <v>116928.36</v>
      </c>
      <c r="AJ545" s="45">
        <f t="shared" si="780"/>
        <v>116928.36</v>
      </c>
      <c r="AK545" s="45">
        <f t="shared" si="781"/>
        <v>116928.36</v>
      </c>
      <c r="AL545" s="45">
        <f t="shared" si="782"/>
        <v>116928.36</v>
      </c>
      <c r="AM545" s="45">
        <f t="shared" si="783"/>
        <v>116928.36</v>
      </c>
      <c r="AN545" s="45">
        <f t="shared" si="784"/>
        <v>116928.36</v>
      </c>
      <c r="AO545" s="45">
        <f t="shared" si="785"/>
        <v>116928.36</v>
      </c>
    </row>
    <row r="546" spans="1:41" ht="16.2" customHeight="1">
      <c r="A546" s="20">
        <v>93003</v>
      </c>
      <c r="B546" s="14" t="s">
        <v>426</v>
      </c>
      <c r="C546" s="45">
        <f>SUMIF(Jan!$A:$A,TB!$A546,Jan!$H:$H)</f>
        <v>0</v>
      </c>
      <c r="D546" s="45">
        <f>SUMIF(Feb!$A:$A,TB!$A546,Feb!$H:$H)</f>
        <v>0</v>
      </c>
      <c r="E546" s="45">
        <f>SUMIF(Mar!$A:$A,TB!$A546,Mar!$H:$H)</f>
        <v>0</v>
      </c>
      <c r="F546" s="45">
        <f>SUMIF(Apr!$A:$A,TB!$A546,Apr!$H:$H)</f>
        <v>0</v>
      </c>
      <c r="G546" s="45">
        <f>SUMIF(May!$A:$A,TB!$A546,May!$H:$H)</f>
        <v>220</v>
      </c>
      <c r="H546" s="45">
        <f>SUMIF(Jun!$A:$A,TB!$A546,Jun!$H:$H)</f>
        <v>220</v>
      </c>
      <c r="I546" s="45">
        <f>SUMIF(Jul!$A:$A,TB!$A546,Jul!$H:$H)</f>
        <v>220</v>
      </c>
      <c r="J546" s="45">
        <f>SUMIF(Aug!$A:$A,TB!$A546,Aug!$H:$H)</f>
        <v>220</v>
      </c>
      <c r="K546" s="45">
        <f>SUMIF(Sep!$A:$A,TB!$A546,Sep!$H:$H)</f>
        <v>220</v>
      </c>
      <c r="L546" s="45">
        <f>SUMIF(Oct!$A:$A,TB!$A546,Oct!$H:$H)</f>
        <v>220</v>
      </c>
      <c r="M546" s="45">
        <f>SUMIF(Nov!$A:$A,TB!$A546,Nov!$H:$H)</f>
        <v>220</v>
      </c>
      <c r="N546" s="179">
        <f>SUMIF(Dec!$A:$A,TB!$A546,Dec!$H:$H)</f>
        <v>220</v>
      </c>
      <c r="O546" s="191" t="s">
        <v>545</v>
      </c>
      <c r="P546" s="191"/>
      <c r="Q546" s="184">
        <v>0</v>
      </c>
      <c r="R546" s="45">
        <v>0</v>
      </c>
      <c r="S546" s="45">
        <v>0</v>
      </c>
      <c r="T546" s="45">
        <v>0</v>
      </c>
      <c r="U546" s="45">
        <v>0</v>
      </c>
      <c r="V546" s="45">
        <v>0</v>
      </c>
      <c r="W546" s="45">
        <v>0</v>
      </c>
      <c r="X546" s="45">
        <v>0</v>
      </c>
      <c r="Y546" s="45">
        <v>0</v>
      </c>
      <c r="Z546" s="45">
        <v>0</v>
      </c>
      <c r="AA546" s="45">
        <v>0</v>
      </c>
      <c r="AB546" s="45">
        <v>0</v>
      </c>
      <c r="AD546" s="45">
        <f t="shared" si="774"/>
        <v>0</v>
      </c>
      <c r="AE546" s="45">
        <f t="shared" si="775"/>
        <v>0</v>
      </c>
      <c r="AF546" s="45">
        <f t="shared" si="776"/>
        <v>0</v>
      </c>
      <c r="AG546" s="45">
        <f t="shared" si="777"/>
        <v>0</v>
      </c>
      <c r="AH546" s="45">
        <f t="shared" si="778"/>
        <v>953.3</v>
      </c>
      <c r="AI546" s="45">
        <f t="shared" si="779"/>
        <v>946.86</v>
      </c>
      <c r="AJ546" s="45">
        <f t="shared" si="780"/>
        <v>946.86</v>
      </c>
      <c r="AK546" s="45">
        <f t="shared" si="781"/>
        <v>946.86</v>
      </c>
      <c r="AL546" s="45">
        <f t="shared" si="782"/>
        <v>946.86</v>
      </c>
      <c r="AM546" s="45">
        <f t="shared" si="783"/>
        <v>946.86</v>
      </c>
      <c r="AN546" s="45">
        <f t="shared" si="784"/>
        <v>946.86</v>
      </c>
      <c r="AO546" s="45">
        <f t="shared" si="785"/>
        <v>946.86</v>
      </c>
    </row>
    <row r="547" spans="1:41" ht="16.2" customHeight="1">
      <c r="A547" s="20">
        <v>93004</v>
      </c>
      <c r="B547" s="14" t="s">
        <v>427</v>
      </c>
      <c r="C547" s="45">
        <f>SUMIF(Jan!$A:$A,TB!$A547,Jan!$H:$H)</f>
        <v>1403</v>
      </c>
      <c r="D547" s="45">
        <f>SUMIF(Feb!$A:$A,TB!$A547,Feb!$H:$H)</f>
        <v>2709</v>
      </c>
      <c r="E547" s="45">
        <f>SUMIF(Mar!$A:$A,TB!$A547,Mar!$H:$H)</f>
        <v>4133</v>
      </c>
      <c r="F547" s="45">
        <f>SUMIF(Apr!$A:$A,TB!$A547,Apr!$H:$H)</f>
        <v>5526</v>
      </c>
      <c r="G547" s="45">
        <f>SUMIF(May!$A:$A,TB!$A547,May!$H:$H)</f>
        <v>6821</v>
      </c>
      <c r="H547" s="45">
        <f>SUMIF(Jun!$A:$A,TB!$A547,Jun!$H:$H)</f>
        <v>8075</v>
      </c>
      <c r="I547" s="45">
        <f>SUMIF(Jul!$A:$A,TB!$A547,Jul!$H:$H)</f>
        <v>8075</v>
      </c>
      <c r="J547" s="45">
        <f>SUMIF(Aug!$A:$A,TB!$A547,Aug!$H:$H)</f>
        <v>8075</v>
      </c>
      <c r="K547" s="45">
        <f>SUMIF(Sep!$A:$A,TB!$A547,Sep!$H:$H)</f>
        <v>8075</v>
      </c>
      <c r="L547" s="45">
        <f>SUMIF(Oct!$A:$A,TB!$A547,Oct!$H:$H)</f>
        <v>8075</v>
      </c>
      <c r="M547" s="45">
        <f>SUMIF(Nov!$A:$A,TB!$A547,Nov!$H:$H)</f>
        <v>8075</v>
      </c>
      <c r="N547" s="179">
        <f>SUMIF(Dec!$A:$A,TB!$A547,Dec!$H:$H)</f>
        <v>8075</v>
      </c>
      <c r="O547" s="191" t="s">
        <v>545</v>
      </c>
      <c r="P547" s="191"/>
      <c r="Q547" s="184">
        <v>2038</v>
      </c>
      <c r="R547" s="45">
        <v>4600</v>
      </c>
      <c r="S547" s="45">
        <v>5856</v>
      </c>
      <c r="T547" s="45">
        <v>7658</v>
      </c>
      <c r="U547" s="45">
        <v>8811</v>
      </c>
      <c r="V547" s="45">
        <v>10035</v>
      </c>
      <c r="W547" s="45">
        <v>11170</v>
      </c>
      <c r="X547" s="45">
        <v>13117</v>
      </c>
      <c r="Y547" s="45">
        <v>14813</v>
      </c>
      <c r="Z547" s="45">
        <v>16008</v>
      </c>
      <c r="AA547" s="45">
        <v>17536</v>
      </c>
      <c r="AB547" s="45">
        <v>19057</v>
      </c>
      <c r="AD547" s="45">
        <f t="shared" si="774"/>
        <v>6178.53</v>
      </c>
      <c r="AE547" s="45">
        <f t="shared" si="775"/>
        <v>11845.1</v>
      </c>
      <c r="AF547" s="45">
        <f t="shared" si="776"/>
        <v>18042.2</v>
      </c>
      <c r="AG547" s="45">
        <f t="shared" si="777"/>
        <v>24099.439999999999</v>
      </c>
      <c r="AH547" s="45">
        <f t="shared" si="778"/>
        <v>29556.76</v>
      </c>
      <c r="AI547" s="45">
        <f t="shared" si="779"/>
        <v>34753.99</v>
      </c>
      <c r="AJ547" s="45">
        <f t="shared" si="780"/>
        <v>34753.99</v>
      </c>
      <c r="AK547" s="45">
        <f t="shared" si="781"/>
        <v>34753.99</v>
      </c>
      <c r="AL547" s="45">
        <f t="shared" si="782"/>
        <v>34753.99</v>
      </c>
      <c r="AM547" s="45">
        <f t="shared" si="783"/>
        <v>34753.99</v>
      </c>
      <c r="AN547" s="45">
        <f t="shared" si="784"/>
        <v>34753.99</v>
      </c>
      <c r="AO547" s="45">
        <f t="shared" si="785"/>
        <v>34753.99</v>
      </c>
    </row>
    <row r="548" spans="1:41" ht="16.2" customHeight="1">
      <c r="A548" s="20">
        <v>93005</v>
      </c>
      <c r="B548" s="14" t="s">
        <v>428</v>
      </c>
      <c r="C548" s="45">
        <f>SUMIF(Jan!$A:$A,TB!$A548,Jan!$H:$H)</f>
        <v>0</v>
      </c>
      <c r="D548" s="45">
        <f>SUMIF(Feb!$A:$A,TB!$A548,Feb!$H:$H)</f>
        <v>307.02</v>
      </c>
      <c r="E548" s="45">
        <f>SUMIF(Mar!$A:$A,TB!$A548,Mar!$H:$H)</f>
        <v>622.30999999999995</v>
      </c>
      <c r="F548" s="45">
        <f>SUMIF(Apr!$A:$A,TB!$A548,Apr!$H:$H)</f>
        <v>622.30999999999995</v>
      </c>
      <c r="G548" s="45">
        <f>SUMIF(May!$A:$A,TB!$A548,May!$H:$H)</f>
        <v>622.30999999999995</v>
      </c>
      <c r="H548" s="45">
        <f>SUMIF(Jun!$A:$A,TB!$A548,Jun!$H:$H)</f>
        <v>622.30999999999995</v>
      </c>
      <c r="I548" s="45">
        <f>SUMIF(Jul!$A:$A,TB!$A548,Jul!$H:$H)</f>
        <v>622.30999999999995</v>
      </c>
      <c r="J548" s="45">
        <f>SUMIF(Aug!$A:$A,TB!$A548,Aug!$H:$H)</f>
        <v>622.30999999999995</v>
      </c>
      <c r="K548" s="45">
        <f>SUMIF(Sep!$A:$A,TB!$A548,Sep!$H:$H)</f>
        <v>622.30999999999995</v>
      </c>
      <c r="L548" s="45">
        <f>SUMIF(Oct!$A:$A,TB!$A548,Oct!$H:$H)</f>
        <v>622.30999999999995</v>
      </c>
      <c r="M548" s="45">
        <f>SUMIF(Nov!$A:$A,TB!$A548,Nov!$H:$H)</f>
        <v>622.30999999999995</v>
      </c>
      <c r="N548" s="179">
        <f>SUMIF(Dec!$A:$A,TB!$A548,Dec!$H:$H)</f>
        <v>622.30999999999995</v>
      </c>
      <c r="O548" s="191" t="s">
        <v>545</v>
      </c>
      <c r="P548" s="191"/>
      <c r="Q548" s="184">
        <v>0</v>
      </c>
      <c r="R548" s="45">
        <v>0</v>
      </c>
      <c r="S548" s="45">
        <v>302.67</v>
      </c>
      <c r="T548" s="45">
        <v>302.67</v>
      </c>
      <c r="U548" s="45">
        <v>302.67</v>
      </c>
      <c r="V548" s="45">
        <v>302.67</v>
      </c>
      <c r="W548" s="45">
        <v>302.67</v>
      </c>
      <c r="X548" s="45">
        <v>302.67</v>
      </c>
      <c r="Y548" s="45">
        <v>302.67</v>
      </c>
      <c r="Z548" s="45">
        <v>302.67</v>
      </c>
      <c r="AA548" s="45">
        <v>884.37</v>
      </c>
      <c r="AB548" s="45">
        <v>884.37</v>
      </c>
      <c r="AD548" s="45">
        <f t="shared" si="774"/>
        <v>0</v>
      </c>
      <c r="AE548" s="45">
        <f t="shared" si="775"/>
        <v>1342.44</v>
      </c>
      <c r="AF548" s="45">
        <f t="shared" si="776"/>
        <v>2716.63</v>
      </c>
      <c r="AG548" s="45">
        <f t="shared" si="777"/>
        <v>2713.96</v>
      </c>
      <c r="AH548" s="45">
        <f t="shared" si="778"/>
        <v>2696.59</v>
      </c>
      <c r="AI548" s="45">
        <f t="shared" si="779"/>
        <v>2678.36</v>
      </c>
      <c r="AJ548" s="45">
        <f t="shared" si="780"/>
        <v>2678.36</v>
      </c>
      <c r="AK548" s="45">
        <f t="shared" si="781"/>
        <v>2678.36</v>
      </c>
      <c r="AL548" s="45">
        <f t="shared" si="782"/>
        <v>2678.36</v>
      </c>
      <c r="AM548" s="45">
        <f t="shared" si="783"/>
        <v>2678.36</v>
      </c>
      <c r="AN548" s="45">
        <f t="shared" si="784"/>
        <v>2678.36</v>
      </c>
      <c r="AO548" s="45">
        <f t="shared" si="785"/>
        <v>2678.36</v>
      </c>
    </row>
    <row r="549" spans="1:41" ht="16.2" customHeight="1">
      <c r="A549" s="20">
        <v>94001</v>
      </c>
      <c r="B549" s="14" t="s">
        <v>429</v>
      </c>
      <c r="C549" s="45">
        <f>SUMIF(Jan!$A:$A,TB!$A549,Jan!$H:$H)</f>
        <v>65320</v>
      </c>
      <c r="D549" s="45">
        <f>SUMIF(Feb!$A:$A,TB!$A549,Feb!$H:$H)</f>
        <v>130640</v>
      </c>
      <c r="E549" s="45">
        <f>SUMIF(Mar!$A:$A,TB!$A549,Mar!$H:$H)</f>
        <v>12960</v>
      </c>
      <c r="F549" s="45">
        <f>SUMIF(Apr!$A:$A,TB!$A549,Apr!$H:$H)</f>
        <v>78113.34</v>
      </c>
      <c r="G549" s="45">
        <f>SUMIF(May!$A:$A,TB!$A549,May!$H:$H)</f>
        <v>143266.67000000001</v>
      </c>
      <c r="H549" s="45">
        <f>SUMIF(Jun!$A:$A,TB!$A549,Jun!$H:$H)</f>
        <v>25420</v>
      </c>
      <c r="I549" s="45">
        <f>SUMIF(Jul!$A:$A,TB!$A549,Jul!$H:$H)</f>
        <v>25420</v>
      </c>
      <c r="J549" s="45">
        <f>SUMIF(Aug!$A:$A,TB!$A549,Aug!$H:$H)</f>
        <v>25420</v>
      </c>
      <c r="K549" s="45">
        <f>SUMIF(Sep!$A:$A,TB!$A549,Sep!$H:$H)</f>
        <v>25420</v>
      </c>
      <c r="L549" s="45">
        <f>SUMIF(Oct!$A:$A,TB!$A549,Oct!$H:$H)</f>
        <v>25420</v>
      </c>
      <c r="M549" s="45">
        <f>SUMIF(Nov!$A:$A,TB!$A549,Nov!$H:$H)</f>
        <v>25420</v>
      </c>
      <c r="N549" s="179">
        <f>SUMIF(Dec!$A:$A,TB!$A549,Dec!$H:$H)</f>
        <v>25420</v>
      </c>
      <c r="O549" s="191" t="s">
        <v>548</v>
      </c>
      <c r="P549" s="191"/>
      <c r="Q549" s="184">
        <v>66720</v>
      </c>
      <c r="R549" s="45">
        <v>133440</v>
      </c>
      <c r="S549" s="45">
        <v>14160</v>
      </c>
      <c r="T549" s="45">
        <v>80146.66</v>
      </c>
      <c r="U549" s="45">
        <v>146133.32999999999</v>
      </c>
      <c r="V549" s="45">
        <v>26120</v>
      </c>
      <c r="W549" s="45">
        <v>92440</v>
      </c>
      <c r="X549" s="45">
        <v>158760</v>
      </c>
      <c r="Y549" s="45">
        <v>39080</v>
      </c>
      <c r="Z549" s="45">
        <v>105400</v>
      </c>
      <c r="AA549" s="45">
        <v>171720</v>
      </c>
      <c r="AB549" s="45">
        <v>52040</v>
      </c>
      <c r="AD549" s="45">
        <f t="shared" si="774"/>
        <v>287656.21999999997</v>
      </c>
      <c r="AE549" s="45">
        <f t="shared" si="775"/>
        <v>571223.4</v>
      </c>
      <c r="AF549" s="45">
        <f t="shared" si="776"/>
        <v>56575.58</v>
      </c>
      <c r="AG549" s="45">
        <f t="shared" si="777"/>
        <v>340660.09</v>
      </c>
      <c r="AH549" s="45">
        <f t="shared" si="778"/>
        <v>620803.13</v>
      </c>
      <c r="AI549" s="45">
        <f t="shared" si="779"/>
        <v>109405.14</v>
      </c>
      <c r="AJ549" s="45">
        <f t="shared" si="780"/>
        <v>109405.14</v>
      </c>
      <c r="AK549" s="45">
        <f t="shared" si="781"/>
        <v>109405.14</v>
      </c>
      <c r="AL549" s="45">
        <f t="shared" si="782"/>
        <v>109405.14</v>
      </c>
      <c r="AM549" s="45">
        <f t="shared" si="783"/>
        <v>109405.14</v>
      </c>
      <c r="AN549" s="45">
        <f t="shared" si="784"/>
        <v>109405.14</v>
      </c>
      <c r="AO549" s="45">
        <f t="shared" si="785"/>
        <v>109405.14</v>
      </c>
    </row>
    <row r="550" spans="1:41" ht="16.2" customHeight="1">
      <c r="A550" s="20">
        <v>94002</v>
      </c>
      <c r="B550" s="14" t="s">
        <v>430</v>
      </c>
      <c r="C550" s="45">
        <f>SUMIF(Jan!$A:$A,TB!$A550,Jan!$H:$H)</f>
        <v>0</v>
      </c>
      <c r="D550" s="45">
        <f>SUMIF(Feb!$A:$A,TB!$A550,Feb!$H:$H)</f>
        <v>0</v>
      </c>
      <c r="E550" s="45">
        <f>SUMIF(Mar!$A:$A,TB!$A550,Mar!$H:$H)</f>
        <v>0</v>
      </c>
      <c r="F550" s="45">
        <f>SUMIF(Apr!$A:$A,TB!$A550,Apr!$H:$H)</f>
        <v>0</v>
      </c>
      <c r="G550" s="45">
        <f>SUMIF(May!$A:$A,TB!$A550,May!$H:$H)</f>
        <v>0</v>
      </c>
      <c r="H550" s="45">
        <f>SUMIF(Jun!$A:$A,TB!$A550,Jun!$H:$H)</f>
        <v>0</v>
      </c>
      <c r="I550" s="45">
        <f>SUMIF(Jul!$A:$A,TB!$A550,Jul!$H:$H)</f>
        <v>0</v>
      </c>
      <c r="J550" s="45">
        <f>SUMIF(Aug!$A:$A,TB!$A550,Aug!$H:$H)</f>
        <v>0</v>
      </c>
      <c r="K550" s="45">
        <f>SUMIF(Sep!$A:$A,TB!$A550,Sep!$H:$H)</f>
        <v>0</v>
      </c>
      <c r="L550" s="45">
        <f>SUMIF(Oct!$A:$A,TB!$A550,Oct!$H:$H)</f>
        <v>0</v>
      </c>
      <c r="M550" s="45">
        <f>SUMIF(Nov!$A:$A,TB!$A550,Nov!$H:$H)</f>
        <v>0</v>
      </c>
      <c r="N550" s="179">
        <f>SUMIF(Dec!$A:$A,TB!$A550,Dec!$H:$H)</f>
        <v>0</v>
      </c>
      <c r="O550" s="191" t="s">
        <v>548</v>
      </c>
      <c r="P550" s="191"/>
      <c r="Q550" s="184">
        <v>0</v>
      </c>
      <c r="R550" s="45">
        <v>0</v>
      </c>
      <c r="S550" s="45">
        <v>0</v>
      </c>
      <c r="T550" s="45">
        <v>0</v>
      </c>
      <c r="U550" s="45">
        <v>0</v>
      </c>
      <c r="V550" s="45">
        <v>0</v>
      </c>
      <c r="W550" s="45">
        <v>0</v>
      </c>
      <c r="X550" s="45">
        <v>0</v>
      </c>
      <c r="Y550" s="45">
        <v>0</v>
      </c>
      <c r="Z550" s="45">
        <v>0</v>
      </c>
      <c r="AA550" s="45">
        <v>0</v>
      </c>
      <c r="AB550" s="45">
        <v>0</v>
      </c>
      <c r="AD550" s="45">
        <f t="shared" si="774"/>
        <v>0</v>
      </c>
      <c r="AE550" s="45">
        <f t="shared" si="775"/>
        <v>0</v>
      </c>
      <c r="AF550" s="45">
        <f t="shared" si="776"/>
        <v>0</v>
      </c>
      <c r="AG550" s="45">
        <f t="shared" si="777"/>
        <v>0</v>
      </c>
      <c r="AH550" s="45">
        <f t="shared" si="778"/>
        <v>0</v>
      </c>
      <c r="AI550" s="45">
        <f t="shared" si="779"/>
        <v>0</v>
      </c>
      <c r="AJ550" s="45">
        <f t="shared" si="780"/>
        <v>0</v>
      </c>
      <c r="AK550" s="45">
        <f t="shared" si="781"/>
        <v>0</v>
      </c>
      <c r="AL550" s="45">
        <f t="shared" si="782"/>
        <v>0</v>
      </c>
      <c r="AM550" s="45">
        <f t="shared" si="783"/>
        <v>0</v>
      </c>
      <c r="AN550" s="45">
        <f t="shared" si="784"/>
        <v>0</v>
      </c>
      <c r="AO550" s="45">
        <f t="shared" si="785"/>
        <v>0</v>
      </c>
    </row>
    <row r="551" spans="1:41" ht="16.2" customHeight="1">
      <c r="A551" s="20">
        <v>94003</v>
      </c>
      <c r="B551" s="14" t="s">
        <v>431</v>
      </c>
      <c r="C551" s="45">
        <f>SUMIF(Jan!$A:$A,TB!$A551,Jan!$H:$H)</f>
        <v>750</v>
      </c>
      <c r="D551" s="45">
        <f>SUMIF(Feb!$A:$A,TB!$A551,Feb!$H:$H)</f>
        <v>1500</v>
      </c>
      <c r="E551" s="45">
        <f>SUMIF(Mar!$A:$A,TB!$A551,Mar!$H:$H)</f>
        <v>0</v>
      </c>
      <c r="F551" s="45">
        <f>SUMIF(Apr!$A:$A,TB!$A551,Apr!$H:$H)</f>
        <v>750</v>
      </c>
      <c r="G551" s="45">
        <f>SUMIF(May!$A:$A,TB!$A551,May!$H:$H)</f>
        <v>1500</v>
      </c>
      <c r="H551" s="45">
        <f>SUMIF(Jun!$A:$A,TB!$A551,Jun!$H:$H)</f>
        <v>0</v>
      </c>
      <c r="I551" s="45">
        <f>SUMIF(Jul!$A:$A,TB!$A551,Jul!$H:$H)</f>
        <v>0</v>
      </c>
      <c r="J551" s="45">
        <f>SUMIF(Aug!$A:$A,TB!$A551,Aug!$H:$H)</f>
        <v>0</v>
      </c>
      <c r="K551" s="45">
        <f>SUMIF(Sep!$A:$A,TB!$A551,Sep!$H:$H)</f>
        <v>0</v>
      </c>
      <c r="L551" s="45">
        <f>SUMIF(Oct!$A:$A,TB!$A551,Oct!$H:$H)</f>
        <v>0</v>
      </c>
      <c r="M551" s="45">
        <f>SUMIF(Nov!$A:$A,TB!$A551,Nov!$H:$H)</f>
        <v>0</v>
      </c>
      <c r="N551" s="179">
        <f>SUMIF(Dec!$A:$A,TB!$A551,Dec!$H:$H)</f>
        <v>0</v>
      </c>
      <c r="O551" s="191" t="s">
        <v>548</v>
      </c>
      <c r="P551" s="191"/>
      <c r="Q551" s="184">
        <v>750</v>
      </c>
      <c r="R551" s="45">
        <v>1500</v>
      </c>
      <c r="S551" s="45">
        <v>0</v>
      </c>
      <c r="T551" s="45">
        <v>750</v>
      </c>
      <c r="U551" s="45">
        <v>1500</v>
      </c>
      <c r="V551" s="45">
        <v>0</v>
      </c>
      <c r="W551" s="45">
        <v>750</v>
      </c>
      <c r="X551" s="45">
        <v>1500</v>
      </c>
      <c r="Y551" s="45">
        <v>0</v>
      </c>
      <c r="Z551" s="45">
        <v>750</v>
      </c>
      <c r="AA551" s="45">
        <v>1500</v>
      </c>
      <c r="AB551" s="45">
        <v>0</v>
      </c>
      <c r="AD551" s="45">
        <f t="shared" si="774"/>
        <v>3302.85</v>
      </c>
      <c r="AE551" s="45">
        <f t="shared" si="775"/>
        <v>6558.75</v>
      </c>
      <c r="AF551" s="45">
        <f t="shared" si="776"/>
        <v>0</v>
      </c>
      <c r="AG551" s="45">
        <f t="shared" si="777"/>
        <v>3270.83</v>
      </c>
      <c r="AH551" s="45">
        <f t="shared" si="778"/>
        <v>6499.8</v>
      </c>
      <c r="AI551" s="45">
        <f t="shared" si="779"/>
        <v>0</v>
      </c>
      <c r="AJ551" s="45">
        <f t="shared" si="780"/>
        <v>0</v>
      </c>
      <c r="AK551" s="45">
        <f t="shared" si="781"/>
        <v>0</v>
      </c>
      <c r="AL551" s="45">
        <f t="shared" si="782"/>
        <v>0</v>
      </c>
      <c r="AM551" s="45">
        <f t="shared" si="783"/>
        <v>0</v>
      </c>
      <c r="AN551" s="45">
        <f t="shared" si="784"/>
        <v>0</v>
      </c>
      <c r="AO551" s="45">
        <f t="shared" si="785"/>
        <v>0</v>
      </c>
    </row>
    <row r="552" spans="1:41" ht="16.2" customHeight="1">
      <c r="A552" s="20">
        <v>94004</v>
      </c>
      <c r="B552" s="14" t="s">
        <v>432</v>
      </c>
      <c r="C552" s="45">
        <f>SUMIF(Jan!$A:$A,TB!$A552,Jan!$H:$H)</f>
        <v>0</v>
      </c>
      <c r="D552" s="45">
        <f>SUMIF(Feb!$A:$A,TB!$A552,Feb!$H:$H)</f>
        <v>0</v>
      </c>
      <c r="E552" s="45">
        <f>SUMIF(Mar!$A:$A,TB!$A552,Mar!$H:$H)</f>
        <v>0</v>
      </c>
      <c r="F552" s="45">
        <f>SUMIF(Apr!$A:$A,TB!$A552,Apr!$H:$H)</f>
        <v>0</v>
      </c>
      <c r="G552" s="45">
        <f>SUMIF(May!$A:$A,TB!$A552,May!$H:$H)</f>
        <v>0</v>
      </c>
      <c r="H552" s="45">
        <f>SUMIF(Jun!$A:$A,TB!$A552,Jun!$H:$H)</f>
        <v>0</v>
      </c>
      <c r="I552" s="45">
        <f>SUMIF(Jul!$A:$A,TB!$A552,Jul!$H:$H)</f>
        <v>0</v>
      </c>
      <c r="J552" s="45">
        <f>SUMIF(Aug!$A:$A,TB!$A552,Aug!$H:$H)</f>
        <v>0</v>
      </c>
      <c r="K552" s="45">
        <f>SUMIF(Sep!$A:$A,TB!$A552,Sep!$H:$H)</f>
        <v>0</v>
      </c>
      <c r="L552" s="45">
        <f>SUMIF(Oct!$A:$A,TB!$A552,Oct!$H:$H)</f>
        <v>0</v>
      </c>
      <c r="M552" s="45">
        <f>SUMIF(Nov!$A:$A,TB!$A552,Nov!$H:$H)</f>
        <v>0</v>
      </c>
      <c r="N552" s="179">
        <f>SUMIF(Dec!$A:$A,TB!$A552,Dec!$H:$H)</f>
        <v>0</v>
      </c>
      <c r="O552" s="191" t="s">
        <v>545</v>
      </c>
      <c r="P552" s="191"/>
      <c r="Q552" s="184">
        <v>0</v>
      </c>
      <c r="R552" s="45">
        <v>0</v>
      </c>
      <c r="S552" s="45">
        <v>0</v>
      </c>
      <c r="T552" s="45">
        <v>0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D552" s="45">
        <f t="shared" si="774"/>
        <v>0</v>
      </c>
      <c r="AE552" s="45">
        <f t="shared" si="775"/>
        <v>0</v>
      </c>
      <c r="AF552" s="45">
        <f t="shared" si="776"/>
        <v>0</v>
      </c>
      <c r="AG552" s="45">
        <f t="shared" si="777"/>
        <v>0</v>
      </c>
      <c r="AH552" s="45">
        <f t="shared" si="778"/>
        <v>0</v>
      </c>
      <c r="AI552" s="45">
        <f t="shared" si="779"/>
        <v>0</v>
      </c>
      <c r="AJ552" s="45">
        <f t="shared" si="780"/>
        <v>0</v>
      </c>
      <c r="AK552" s="45">
        <f t="shared" si="781"/>
        <v>0</v>
      </c>
      <c r="AL552" s="45">
        <f t="shared" si="782"/>
        <v>0</v>
      </c>
      <c r="AM552" s="45">
        <f t="shared" si="783"/>
        <v>0</v>
      </c>
      <c r="AN552" s="45">
        <f t="shared" si="784"/>
        <v>0</v>
      </c>
      <c r="AO552" s="45">
        <f t="shared" si="785"/>
        <v>0</v>
      </c>
    </row>
    <row r="553" spans="1:41" ht="16.2" customHeight="1">
      <c r="A553" s="20">
        <v>94005</v>
      </c>
      <c r="B553" s="14" t="s">
        <v>433</v>
      </c>
      <c r="C553" s="45">
        <f>SUMIF(Jan!$A:$A,TB!$A553,Jan!$H:$H)</f>
        <v>3014</v>
      </c>
      <c r="D553" s="45">
        <f>SUMIF(Feb!$A:$A,TB!$A553,Feb!$H:$H)</f>
        <v>5394</v>
      </c>
      <c r="E553" s="45">
        <f>SUMIF(Mar!$A:$A,TB!$A553,Mar!$H:$H)</f>
        <v>8150</v>
      </c>
      <c r="F553" s="45">
        <f>SUMIF(Apr!$A:$A,TB!$A553,Apr!$H:$H)</f>
        <v>11237</v>
      </c>
      <c r="G553" s="45">
        <f>SUMIF(May!$A:$A,TB!$A553,May!$H:$H)</f>
        <v>14883</v>
      </c>
      <c r="H553" s="45">
        <f>SUMIF(Jun!$A:$A,TB!$A553,Jun!$H:$H)</f>
        <v>19370</v>
      </c>
      <c r="I553" s="45">
        <f>SUMIF(Jul!$A:$A,TB!$A553,Jul!$H:$H)</f>
        <v>19370</v>
      </c>
      <c r="J553" s="45">
        <f>SUMIF(Aug!$A:$A,TB!$A553,Aug!$H:$H)</f>
        <v>19370</v>
      </c>
      <c r="K553" s="45">
        <f>SUMIF(Sep!$A:$A,TB!$A553,Sep!$H:$H)</f>
        <v>19370</v>
      </c>
      <c r="L553" s="45">
        <f>SUMIF(Oct!$A:$A,TB!$A553,Oct!$H:$H)</f>
        <v>19370</v>
      </c>
      <c r="M553" s="45">
        <f>SUMIF(Nov!$A:$A,TB!$A553,Nov!$H:$H)</f>
        <v>19370</v>
      </c>
      <c r="N553" s="179">
        <f>SUMIF(Dec!$A:$A,TB!$A553,Dec!$H:$H)</f>
        <v>19370</v>
      </c>
      <c r="O553" s="191" t="s">
        <v>549</v>
      </c>
      <c r="P553" s="191"/>
      <c r="Q553" s="184">
        <v>4175</v>
      </c>
      <c r="R553" s="45">
        <v>7739</v>
      </c>
      <c r="S553" s="45">
        <v>11042</v>
      </c>
      <c r="T553" s="45">
        <v>13775</v>
      </c>
      <c r="U553" s="45">
        <v>21646</v>
      </c>
      <c r="V553" s="45">
        <v>22778</v>
      </c>
      <c r="W553" s="45">
        <v>27933</v>
      </c>
      <c r="X553" s="45">
        <v>33579</v>
      </c>
      <c r="Y553" s="45">
        <v>39021</v>
      </c>
      <c r="Z553" s="45">
        <v>44187</v>
      </c>
      <c r="AA553" s="45">
        <v>48966</v>
      </c>
      <c r="AB553" s="45">
        <v>53076</v>
      </c>
      <c r="AD553" s="45">
        <f t="shared" si="774"/>
        <v>13273.05</v>
      </c>
      <c r="AE553" s="45">
        <f t="shared" si="775"/>
        <v>23585.27</v>
      </c>
      <c r="AF553" s="45">
        <f t="shared" si="776"/>
        <v>35578.01</v>
      </c>
      <c r="AG553" s="45">
        <f t="shared" si="777"/>
        <v>49005.68</v>
      </c>
      <c r="AH553" s="45">
        <f t="shared" si="778"/>
        <v>64491.02</v>
      </c>
      <c r="AI553" s="45">
        <f t="shared" si="779"/>
        <v>83366.539999999994</v>
      </c>
      <c r="AJ553" s="45">
        <f t="shared" si="780"/>
        <v>83366.539999999994</v>
      </c>
      <c r="AK553" s="45">
        <f t="shared" si="781"/>
        <v>83366.539999999994</v>
      </c>
      <c r="AL553" s="45">
        <f t="shared" si="782"/>
        <v>83366.539999999994</v>
      </c>
      <c r="AM553" s="45">
        <f t="shared" si="783"/>
        <v>83366.539999999994</v>
      </c>
      <c r="AN553" s="45">
        <f t="shared" si="784"/>
        <v>83366.539999999994</v>
      </c>
      <c r="AO553" s="45">
        <f t="shared" si="785"/>
        <v>83366.539999999994</v>
      </c>
    </row>
    <row r="554" spans="1:41" ht="16.2" customHeight="1">
      <c r="A554" s="20">
        <v>94006</v>
      </c>
      <c r="B554" s="14" t="s">
        <v>434</v>
      </c>
      <c r="C554" s="45">
        <f>SUMIF(Jan!$A:$A,TB!$A554,Jan!$H:$H)</f>
        <v>9846</v>
      </c>
      <c r="D554" s="45">
        <f>SUMIF(Feb!$A:$A,TB!$A554,Feb!$H:$H)</f>
        <v>19692</v>
      </c>
      <c r="E554" s="45">
        <f>SUMIF(Mar!$A:$A,TB!$A554,Mar!$H:$H)</f>
        <v>29538</v>
      </c>
      <c r="F554" s="45">
        <f>SUMIF(Apr!$A:$A,TB!$A554,Apr!$H:$H)</f>
        <v>56384</v>
      </c>
      <c r="G554" s="45">
        <f>SUMIF(May!$A:$A,TB!$A554,May!$H:$H)</f>
        <v>66230</v>
      </c>
      <c r="H554" s="45">
        <f>SUMIF(Jun!$A:$A,TB!$A554,Jun!$H:$H)</f>
        <v>82676</v>
      </c>
      <c r="I554" s="45">
        <f>SUMIF(Jul!$A:$A,TB!$A554,Jul!$H:$H)</f>
        <v>82676</v>
      </c>
      <c r="J554" s="45">
        <f>SUMIF(Aug!$A:$A,TB!$A554,Aug!$H:$H)</f>
        <v>82676</v>
      </c>
      <c r="K554" s="45">
        <f>SUMIF(Sep!$A:$A,TB!$A554,Sep!$H:$H)</f>
        <v>82676</v>
      </c>
      <c r="L554" s="45">
        <f>SUMIF(Oct!$A:$A,TB!$A554,Oct!$H:$H)</f>
        <v>82676</v>
      </c>
      <c r="M554" s="45">
        <f>SUMIF(Nov!$A:$A,TB!$A554,Nov!$H:$H)</f>
        <v>82676</v>
      </c>
      <c r="N554" s="179">
        <f>SUMIF(Dec!$A:$A,TB!$A554,Dec!$H:$H)</f>
        <v>82676</v>
      </c>
      <c r="O554" s="191" t="s">
        <v>550</v>
      </c>
      <c r="P554" s="191"/>
      <c r="Q554" s="184">
        <v>10306</v>
      </c>
      <c r="R554" s="45">
        <v>20152</v>
      </c>
      <c r="S554" s="45">
        <v>29998</v>
      </c>
      <c r="T554" s="45">
        <v>39844</v>
      </c>
      <c r="U554" s="45">
        <v>49690</v>
      </c>
      <c r="V554" s="45">
        <v>59536</v>
      </c>
      <c r="W554" s="45">
        <v>69382</v>
      </c>
      <c r="X554" s="45">
        <v>79228</v>
      </c>
      <c r="Y554" s="45">
        <v>89074</v>
      </c>
      <c r="Z554" s="45">
        <v>98920</v>
      </c>
      <c r="AA554" s="45">
        <v>108766</v>
      </c>
      <c r="AB554" s="45">
        <v>118612</v>
      </c>
      <c r="AD554" s="45">
        <f t="shared" si="774"/>
        <v>43359.81</v>
      </c>
      <c r="AE554" s="45">
        <f t="shared" si="775"/>
        <v>86103.27</v>
      </c>
      <c r="AF554" s="45">
        <f t="shared" si="776"/>
        <v>128945.19</v>
      </c>
      <c r="AG554" s="45">
        <f t="shared" si="777"/>
        <v>245896.26</v>
      </c>
      <c r="AH554" s="45">
        <f t="shared" si="778"/>
        <v>286987.84000000003</v>
      </c>
      <c r="AI554" s="45">
        <f t="shared" si="779"/>
        <v>355829.24</v>
      </c>
      <c r="AJ554" s="45">
        <f t="shared" si="780"/>
        <v>355829.24</v>
      </c>
      <c r="AK554" s="45">
        <f t="shared" si="781"/>
        <v>355829.24</v>
      </c>
      <c r="AL554" s="45">
        <f t="shared" si="782"/>
        <v>355829.24</v>
      </c>
      <c r="AM554" s="45">
        <f t="shared" si="783"/>
        <v>355829.24</v>
      </c>
      <c r="AN554" s="45">
        <f t="shared" si="784"/>
        <v>355829.24</v>
      </c>
      <c r="AO554" s="45">
        <f t="shared" si="785"/>
        <v>355829.24</v>
      </c>
    </row>
    <row r="555" spans="1:41" ht="16.2" customHeight="1">
      <c r="A555" s="20">
        <v>94007</v>
      </c>
      <c r="B555" s="14" t="s">
        <v>435</v>
      </c>
      <c r="C555" s="45">
        <f>SUMIF(Jan!$A:$A,TB!$A555,Jan!$H:$H)</f>
        <v>342.42</v>
      </c>
      <c r="D555" s="45">
        <f>SUMIF(Feb!$A:$A,TB!$A555,Feb!$H:$H)</f>
        <v>767.34</v>
      </c>
      <c r="E555" s="45">
        <f>SUMIF(Mar!$A:$A,TB!$A555,Mar!$H:$H)</f>
        <v>1161.68</v>
      </c>
      <c r="F555" s="45">
        <f>SUMIF(Apr!$A:$A,TB!$A555,Apr!$H:$H)</f>
        <v>1522.23</v>
      </c>
      <c r="G555" s="45">
        <f>SUMIF(May!$A:$A,TB!$A555,May!$H:$H)</f>
        <v>3040.17</v>
      </c>
      <c r="H555" s="45">
        <f>SUMIF(Jun!$A:$A,TB!$A555,Jun!$H:$H)</f>
        <v>3647.32</v>
      </c>
      <c r="I555" s="45">
        <f>SUMIF(Jul!$A:$A,TB!$A555,Jul!$H:$H)</f>
        <v>3647.32</v>
      </c>
      <c r="J555" s="45">
        <f>SUMIF(Aug!$A:$A,TB!$A555,Aug!$H:$H)</f>
        <v>3647.32</v>
      </c>
      <c r="K555" s="45">
        <f>SUMIF(Sep!$A:$A,TB!$A555,Sep!$H:$H)</f>
        <v>3647.32</v>
      </c>
      <c r="L555" s="45">
        <f>SUMIF(Oct!$A:$A,TB!$A555,Oct!$H:$H)</f>
        <v>3647.32</v>
      </c>
      <c r="M555" s="45">
        <f>SUMIF(Nov!$A:$A,TB!$A555,Nov!$H:$H)</f>
        <v>3647.32</v>
      </c>
      <c r="N555" s="179">
        <f>SUMIF(Dec!$A:$A,TB!$A555,Dec!$H:$H)</f>
        <v>3647.32</v>
      </c>
      <c r="O555" s="191" t="s">
        <v>545</v>
      </c>
      <c r="P555" s="191"/>
      <c r="Q555" s="184">
        <v>861.9</v>
      </c>
      <c r="R555" s="45">
        <v>1214.8</v>
      </c>
      <c r="S555" s="45">
        <v>2129</v>
      </c>
      <c r="T555" s="45">
        <v>2443.9499999999998</v>
      </c>
      <c r="U555" s="45">
        <v>3618.3</v>
      </c>
      <c r="V555" s="45">
        <v>3976.2</v>
      </c>
      <c r="W555" s="45">
        <v>5532.85</v>
      </c>
      <c r="X555" s="45">
        <v>6050.05</v>
      </c>
      <c r="Y555" s="45">
        <v>6538.45</v>
      </c>
      <c r="Z555" s="45">
        <v>8401.57</v>
      </c>
      <c r="AA555" s="45">
        <v>10314.43</v>
      </c>
      <c r="AB555" s="45">
        <v>10975.99</v>
      </c>
      <c r="AD555" s="45">
        <f t="shared" si="774"/>
        <v>1507.95</v>
      </c>
      <c r="AE555" s="45">
        <f t="shared" si="775"/>
        <v>3355.19</v>
      </c>
      <c r="AF555" s="45">
        <f t="shared" si="776"/>
        <v>5071.2</v>
      </c>
      <c r="AG555" s="45">
        <f t="shared" si="777"/>
        <v>6638.6</v>
      </c>
      <c r="AH555" s="45">
        <f t="shared" si="778"/>
        <v>13173.66</v>
      </c>
      <c r="AI555" s="45">
        <f t="shared" si="779"/>
        <v>15697.7</v>
      </c>
      <c r="AJ555" s="45">
        <f t="shared" si="780"/>
        <v>15697.7</v>
      </c>
      <c r="AK555" s="45">
        <f t="shared" si="781"/>
        <v>15697.7</v>
      </c>
      <c r="AL555" s="45">
        <f t="shared" si="782"/>
        <v>15697.7</v>
      </c>
      <c r="AM555" s="45">
        <f t="shared" si="783"/>
        <v>15697.7</v>
      </c>
      <c r="AN555" s="45">
        <f t="shared" si="784"/>
        <v>15697.7</v>
      </c>
      <c r="AO555" s="45">
        <f t="shared" si="785"/>
        <v>15697.7</v>
      </c>
    </row>
    <row r="556" spans="1:41" ht="16.2" customHeight="1">
      <c r="A556" s="20">
        <v>94008</v>
      </c>
      <c r="B556" s="14" t="s">
        <v>436</v>
      </c>
      <c r="C556" s="45">
        <f>SUMIF(Jan!$A:$A,TB!$A556,Jan!$H:$H)</f>
        <v>2000</v>
      </c>
      <c r="D556" s="45">
        <f>SUMIF(Feb!$A:$A,TB!$A556,Feb!$H:$H)</f>
        <v>4000</v>
      </c>
      <c r="E556" s="45">
        <f>SUMIF(Mar!$A:$A,TB!$A556,Mar!$H:$H)</f>
        <v>6000</v>
      </c>
      <c r="F556" s="45">
        <f>SUMIF(Apr!$A:$A,TB!$A556,Apr!$H:$H)</f>
        <v>8000</v>
      </c>
      <c r="G556" s="45">
        <f>SUMIF(May!$A:$A,TB!$A556,May!$H:$H)</f>
        <v>10000</v>
      </c>
      <c r="H556" s="45">
        <f>SUMIF(Jun!$A:$A,TB!$A556,Jun!$H:$H)</f>
        <v>12000</v>
      </c>
      <c r="I556" s="45">
        <f>SUMIF(Jul!$A:$A,TB!$A556,Jul!$H:$H)</f>
        <v>12000</v>
      </c>
      <c r="J556" s="45">
        <f>SUMIF(Aug!$A:$A,TB!$A556,Aug!$H:$H)</f>
        <v>12000</v>
      </c>
      <c r="K556" s="45">
        <f>SUMIF(Sep!$A:$A,TB!$A556,Sep!$H:$H)</f>
        <v>12000</v>
      </c>
      <c r="L556" s="45">
        <f>SUMIF(Oct!$A:$A,TB!$A556,Oct!$H:$H)</f>
        <v>12000</v>
      </c>
      <c r="M556" s="45">
        <f>SUMIF(Nov!$A:$A,TB!$A556,Nov!$H:$H)</f>
        <v>12000</v>
      </c>
      <c r="N556" s="179">
        <f>SUMIF(Dec!$A:$A,TB!$A556,Dec!$H:$H)</f>
        <v>12000</v>
      </c>
      <c r="O556" s="191" t="s">
        <v>545</v>
      </c>
      <c r="P556" s="191"/>
      <c r="Q556" s="184">
        <v>2000</v>
      </c>
      <c r="R556" s="45">
        <v>4000</v>
      </c>
      <c r="S556" s="45">
        <v>6000</v>
      </c>
      <c r="T556" s="45">
        <v>8000</v>
      </c>
      <c r="U556" s="45">
        <v>10000</v>
      </c>
      <c r="V556" s="45">
        <v>12000</v>
      </c>
      <c r="W556" s="45">
        <v>14000</v>
      </c>
      <c r="X556" s="45">
        <v>16000</v>
      </c>
      <c r="Y556" s="45">
        <v>18000</v>
      </c>
      <c r="Z556" s="45">
        <v>20000</v>
      </c>
      <c r="AA556" s="45">
        <v>22000</v>
      </c>
      <c r="AB556" s="45">
        <v>24000</v>
      </c>
      <c r="AD556" s="45">
        <f t="shared" si="774"/>
        <v>8807.6</v>
      </c>
      <c r="AE556" s="45">
        <f t="shared" si="775"/>
        <v>17490</v>
      </c>
      <c r="AF556" s="45">
        <f t="shared" si="776"/>
        <v>26192.400000000001</v>
      </c>
      <c r="AG556" s="45">
        <f t="shared" si="777"/>
        <v>34888.800000000003</v>
      </c>
      <c r="AH556" s="45">
        <f t="shared" si="778"/>
        <v>43332</v>
      </c>
      <c r="AI556" s="45">
        <f t="shared" si="779"/>
        <v>51646.8</v>
      </c>
      <c r="AJ556" s="45">
        <f t="shared" si="780"/>
        <v>51646.8</v>
      </c>
      <c r="AK556" s="45">
        <f t="shared" si="781"/>
        <v>51646.8</v>
      </c>
      <c r="AL556" s="45">
        <f t="shared" si="782"/>
        <v>51646.8</v>
      </c>
      <c r="AM556" s="45">
        <f t="shared" si="783"/>
        <v>51646.8</v>
      </c>
      <c r="AN556" s="45">
        <f t="shared" si="784"/>
        <v>51646.8</v>
      </c>
      <c r="AO556" s="45">
        <f t="shared" si="785"/>
        <v>51646.8</v>
      </c>
    </row>
    <row r="557" spans="1:41" ht="16.2" customHeight="1">
      <c r="A557" s="20">
        <v>94009</v>
      </c>
      <c r="B557" s="14" t="s">
        <v>437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629</v>
      </c>
      <c r="G557" s="45">
        <f>SUMIF(May!$A:$A,TB!$A557,May!$H:$H)</f>
        <v>629</v>
      </c>
      <c r="H557" s="45">
        <f>SUMIF(Jun!$A:$A,TB!$A557,Jun!$H:$H)</f>
        <v>629</v>
      </c>
      <c r="I557" s="45">
        <f>SUMIF(Jul!$A:$A,TB!$A557,Jul!$H:$H)</f>
        <v>629</v>
      </c>
      <c r="J557" s="45">
        <f>SUMIF(Aug!$A:$A,TB!$A557,Aug!$H:$H)</f>
        <v>629</v>
      </c>
      <c r="K557" s="45">
        <f>SUMIF(Sep!$A:$A,TB!$A557,Sep!$H:$H)</f>
        <v>629</v>
      </c>
      <c r="L557" s="45">
        <f>SUMIF(Oct!$A:$A,TB!$A557,Oct!$H:$H)</f>
        <v>629</v>
      </c>
      <c r="M557" s="45">
        <f>SUMIF(Nov!$A:$A,TB!$A557,Nov!$H:$H)</f>
        <v>629</v>
      </c>
      <c r="N557" s="179">
        <f>SUMIF(Dec!$A:$A,TB!$A557,Dec!$H:$H)</f>
        <v>629</v>
      </c>
      <c r="O557" s="191" t="s">
        <v>545</v>
      </c>
      <c r="P557" s="191"/>
      <c r="Q557" s="184">
        <v>0</v>
      </c>
      <c r="R557" s="45">
        <v>0</v>
      </c>
      <c r="S557" s="45">
        <v>4460</v>
      </c>
      <c r="T557" s="45">
        <v>4460</v>
      </c>
      <c r="U557" s="45">
        <v>6110</v>
      </c>
      <c r="V557" s="45">
        <v>6110</v>
      </c>
      <c r="W557" s="45">
        <v>6110</v>
      </c>
      <c r="X557" s="45">
        <v>6110</v>
      </c>
      <c r="Y557" s="45">
        <v>6110</v>
      </c>
      <c r="Z557" s="45">
        <v>6110</v>
      </c>
      <c r="AA557" s="45">
        <v>6930</v>
      </c>
      <c r="AB557" s="45">
        <v>7510</v>
      </c>
      <c r="AD557" s="45">
        <f t="shared" si="774"/>
        <v>0</v>
      </c>
      <c r="AE557" s="45">
        <f t="shared" si="775"/>
        <v>0</v>
      </c>
      <c r="AF557" s="45">
        <f t="shared" si="776"/>
        <v>0</v>
      </c>
      <c r="AG557" s="45">
        <f t="shared" si="777"/>
        <v>2743.13</v>
      </c>
      <c r="AH557" s="45">
        <f t="shared" si="778"/>
        <v>2725.58</v>
      </c>
      <c r="AI557" s="45">
        <f t="shared" si="779"/>
        <v>2707.15</v>
      </c>
      <c r="AJ557" s="45">
        <f t="shared" si="780"/>
        <v>2707.15</v>
      </c>
      <c r="AK557" s="45">
        <f t="shared" si="781"/>
        <v>2707.15</v>
      </c>
      <c r="AL557" s="45">
        <f t="shared" si="782"/>
        <v>2707.15</v>
      </c>
      <c r="AM557" s="45">
        <f t="shared" si="783"/>
        <v>2707.15</v>
      </c>
      <c r="AN557" s="45">
        <f t="shared" si="784"/>
        <v>2707.15</v>
      </c>
      <c r="AO557" s="45">
        <f t="shared" si="785"/>
        <v>2707.15</v>
      </c>
    </row>
    <row r="558" spans="1:41" ht="16.2" customHeight="1">
      <c r="A558" s="20">
        <v>94010</v>
      </c>
      <c r="B558" s="14" t="s">
        <v>438</v>
      </c>
      <c r="C558" s="45">
        <f>SUMIF(Jan!$A:$A,TB!$A558,Jan!$H:$H)</f>
        <v>8763.2900000000009</v>
      </c>
      <c r="D558" s="45">
        <f>SUMIF(Feb!$A:$A,TB!$A558,Feb!$H:$H)</f>
        <v>17526.52</v>
      </c>
      <c r="E558" s="45">
        <f>SUMIF(Mar!$A:$A,TB!$A558,Mar!$H:$H)</f>
        <v>26289.75</v>
      </c>
      <c r="F558" s="45">
        <f>SUMIF(Apr!$A:$A,TB!$A558,Apr!$H:$H)</f>
        <v>35052.980000000003</v>
      </c>
      <c r="G558" s="45">
        <f>SUMIF(May!$A:$A,TB!$A558,May!$H:$H)</f>
        <v>43816.21</v>
      </c>
      <c r="H558" s="45">
        <f>SUMIF(Jun!$A:$A,TB!$A558,Jun!$H:$H)</f>
        <v>52579.44</v>
      </c>
      <c r="I558" s="45">
        <f>SUMIF(Jul!$A:$A,TB!$A558,Jul!$H:$H)</f>
        <v>52579.44</v>
      </c>
      <c r="J558" s="45">
        <f>SUMIF(Aug!$A:$A,TB!$A558,Aug!$H:$H)</f>
        <v>52579.44</v>
      </c>
      <c r="K558" s="45">
        <f>SUMIF(Sep!$A:$A,TB!$A558,Sep!$H:$H)</f>
        <v>52579.44</v>
      </c>
      <c r="L558" s="45">
        <f>SUMIF(Oct!$A:$A,TB!$A558,Oct!$H:$H)</f>
        <v>52579.44</v>
      </c>
      <c r="M558" s="45">
        <f>SUMIF(Nov!$A:$A,TB!$A558,Nov!$H:$H)</f>
        <v>52579.44</v>
      </c>
      <c r="N558" s="179">
        <f>SUMIF(Dec!$A:$A,TB!$A558,Dec!$H:$H)</f>
        <v>52579.44</v>
      </c>
      <c r="O558" s="191" t="s">
        <v>545</v>
      </c>
      <c r="P558" s="191"/>
      <c r="Q558" s="184">
        <v>6973.82</v>
      </c>
      <c r="R558" s="45">
        <v>16467.64</v>
      </c>
      <c r="S558" s="45">
        <v>25961.46</v>
      </c>
      <c r="T558" s="45">
        <v>35455.279999999999</v>
      </c>
      <c r="U558" s="45">
        <v>44949.1</v>
      </c>
      <c r="V558" s="45">
        <v>54442.92</v>
      </c>
      <c r="W558" s="45">
        <v>63516.74</v>
      </c>
      <c r="X558" s="45">
        <v>72590.559999999998</v>
      </c>
      <c r="Y558" s="45">
        <v>81492.850000000006</v>
      </c>
      <c r="Z558" s="45">
        <v>90395.14</v>
      </c>
      <c r="AA558" s="45">
        <v>99297.43</v>
      </c>
      <c r="AB558" s="45">
        <v>108199.75</v>
      </c>
      <c r="AD558" s="45">
        <f t="shared" si="774"/>
        <v>38591.78</v>
      </c>
      <c r="AE558" s="45">
        <f t="shared" si="775"/>
        <v>76634.710000000006</v>
      </c>
      <c r="AF558" s="45">
        <f t="shared" si="776"/>
        <v>114765.27</v>
      </c>
      <c r="AG558" s="45">
        <f t="shared" si="777"/>
        <v>152869.54999999999</v>
      </c>
      <c r="AH558" s="45">
        <f t="shared" si="778"/>
        <v>189864.4</v>
      </c>
      <c r="AI558" s="45">
        <f t="shared" si="779"/>
        <v>226296.65</v>
      </c>
      <c r="AJ558" s="45">
        <f t="shared" si="780"/>
        <v>226296.65</v>
      </c>
      <c r="AK558" s="45">
        <f t="shared" si="781"/>
        <v>226296.65</v>
      </c>
      <c r="AL558" s="45">
        <f t="shared" si="782"/>
        <v>226296.65</v>
      </c>
      <c r="AM558" s="45">
        <f t="shared" si="783"/>
        <v>226296.65</v>
      </c>
      <c r="AN558" s="45">
        <f t="shared" si="784"/>
        <v>226296.65</v>
      </c>
      <c r="AO558" s="45">
        <f t="shared" si="785"/>
        <v>226296.65</v>
      </c>
    </row>
    <row r="559" spans="1:41" ht="16.2" customHeight="1">
      <c r="A559" s="20">
        <v>94011</v>
      </c>
      <c r="B559" s="14" t="s">
        <v>439</v>
      </c>
      <c r="C559" s="45">
        <f>SUMIF(Jan!$A:$A,TB!$A559,Jan!$H:$H)</f>
        <v>0</v>
      </c>
      <c r="D559" s="45">
        <f>SUMIF(Feb!$A:$A,TB!$A559,Feb!$H:$H)</f>
        <v>0</v>
      </c>
      <c r="E559" s="45">
        <f>SUMIF(Mar!$A:$A,TB!$A559,Mar!$H:$H)</f>
        <v>0</v>
      </c>
      <c r="F559" s="45">
        <f>SUMIF(Apr!$A:$A,TB!$A559,Apr!$H:$H)</f>
        <v>0</v>
      </c>
      <c r="G559" s="45">
        <f>SUMIF(May!$A:$A,TB!$A559,May!$H:$H)</f>
        <v>0</v>
      </c>
      <c r="H559" s="45">
        <f>SUMIF(Jun!$A:$A,TB!$A559,Jun!$H:$H)</f>
        <v>0</v>
      </c>
      <c r="I559" s="45">
        <f>SUMIF(Jul!$A:$A,TB!$A559,Jul!$H:$H)</f>
        <v>0</v>
      </c>
      <c r="J559" s="45">
        <f>SUMIF(Aug!$A:$A,TB!$A559,Aug!$H:$H)</f>
        <v>0</v>
      </c>
      <c r="K559" s="45">
        <f>SUMIF(Sep!$A:$A,TB!$A559,Sep!$H:$H)</f>
        <v>0</v>
      </c>
      <c r="L559" s="45">
        <f>SUMIF(Oct!$A:$A,TB!$A559,Oct!$H:$H)</f>
        <v>0</v>
      </c>
      <c r="M559" s="45">
        <f>SUMIF(Nov!$A:$A,TB!$A559,Nov!$H:$H)</f>
        <v>0</v>
      </c>
      <c r="N559" s="179">
        <f>SUMIF(Dec!$A:$A,TB!$A559,Dec!$H:$H)</f>
        <v>0</v>
      </c>
      <c r="O559" s="191" t="s">
        <v>545</v>
      </c>
      <c r="P559" s="191"/>
      <c r="Q559" s="184">
        <v>0</v>
      </c>
      <c r="R559" s="45">
        <v>0</v>
      </c>
      <c r="S559" s="45">
        <v>0</v>
      </c>
      <c r="T559" s="45">
        <v>0</v>
      </c>
      <c r="U559" s="45">
        <v>0</v>
      </c>
      <c r="V559" s="45">
        <v>0</v>
      </c>
      <c r="W559" s="45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D559" s="45">
        <f t="shared" si="774"/>
        <v>0</v>
      </c>
      <c r="AE559" s="45">
        <f t="shared" si="775"/>
        <v>0</v>
      </c>
      <c r="AF559" s="45">
        <f t="shared" si="776"/>
        <v>0</v>
      </c>
      <c r="AG559" s="45">
        <f t="shared" si="777"/>
        <v>0</v>
      </c>
      <c r="AH559" s="45">
        <f t="shared" si="778"/>
        <v>0</v>
      </c>
      <c r="AI559" s="45">
        <f t="shared" si="779"/>
        <v>0</v>
      </c>
      <c r="AJ559" s="45">
        <f t="shared" si="780"/>
        <v>0</v>
      </c>
      <c r="AK559" s="45">
        <f t="shared" si="781"/>
        <v>0</v>
      </c>
      <c r="AL559" s="45">
        <f t="shared" si="782"/>
        <v>0</v>
      </c>
      <c r="AM559" s="45">
        <f t="shared" si="783"/>
        <v>0</v>
      </c>
      <c r="AN559" s="45">
        <f t="shared" si="784"/>
        <v>0</v>
      </c>
      <c r="AO559" s="45">
        <f t="shared" si="785"/>
        <v>0</v>
      </c>
    </row>
    <row r="560" spans="1:41" ht="16.2" customHeight="1">
      <c r="A560" s="20">
        <v>94012</v>
      </c>
      <c r="B560" s="14" t="s">
        <v>440</v>
      </c>
      <c r="C560" s="45">
        <f>SUMIF(Jan!$A:$A,TB!$A560,Jan!$H:$H)</f>
        <v>32.33</v>
      </c>
      <c r="D560" s="45">
        <f>SUMIF(Feb!$A:$A,TB!$A560,Feb!$H:$H)</f>
        <v>64.66</v>
      </c>
      <c r="E560" s="45">
        <f>SUMIF(Mar!$A:$A,TB!$A560,Mar!$H:$H)</f>
        <v>96.99</v>
      </c>
      <c r="F560" s="45">
        <f>SUMIF(Apr!$A:$A,TB!$A560,Apr!$H:$H)</f>
        <v>129.32</v>
      </c>
      <c r="G560" s="45">
        <f>SUMIF(May!$A:$A,TB!$A560,May!$H:$H)</f>
        <v>161.65</v>
      </c>
      <c r="H560" s="45">
        <f>SUMIF(Jun!$A:$A,TB!$A560,Jun!$H:$H)</f>
        <v>193.98</v>
      </c>
      <c r="I560" s="45">
        <f>SUMIF(Jul!$A:$A,TB!$A560,Jul!$H:$H)</f>
        <v>193.98</v>
      </c>
      <c r="J560" s="45">
        <f>SUMIF(Aug!$A:$A,TB!$A560,Aug!$H:$H)</f>
        <v>193.98</v>
      </c>
      <c r="K560" s="45">
        <f>SUMIF(Sep!$A:$A,TB!$A560,Sep!$H:$H)</f>
        <v>193.98</v>
      </c>
      <c r="L560" s="45">
        <f>SUMIF(Oct!$A:$A,TB!$A560,Oct!$H:$H)</f>
        <v>193.98</v>
      </c>
      <c r="M560" s="45">
        <f>SUMIF(Nov!$A:$A,TB!$A560,Nov!$H:$H)</f>
        <v>193.98</v>
      </c>
      <c r="N560" s="179">
        <f>SUMIF(Dec!$A:$A,TB!$A560,Dec!$H:$H)</f>
        <v>193.98</v>
      </c>
      <c r="O560" s="191" t="s">
        <v>545</v>
      </c>
      <c r="P560" s="191"/>
      <c r="Q560" s="184">
        <v>32.33</v>
      </c>
      <c r="R560" s="45">
        <v>64.66</v>
      </c>
      <c r="S560" s="45">
        <v>96.99</v>
      </c>
      <c r="T560" s="45">
        <v>129.32</v>
      </c>
      <c r="U560" s="45">
        <v>161.65</v>
      </c>
      <c r="V560" s="45">
        <v>193.98</v>
      </c>
      <c r="W560" s="45">
        <v>226.31</v>
      </c>
      <c r="X560" s="45">
        <v>258.64</v>
      </c>
      <c r="Y560" s="45">
        <v>290.97000000000003</v>
      </c>
      <c r="Z560" s="45">
        <v>323.3</v>
      </c>
      <c r="AA560" s="45">
        <v>355.63</v>
      </c>
      <c r="AB560" s="45">
        <v>387.96</v>
      </c>
      <c r="AD560" s="45">
        <f t="shared" si="774"/>
        <v>142.37</v>
      </c>
      <c r="AE560" s="45">
        <f t="shared" si="775"/>
        <v>282.73</v>
      </c>
      <c r="AF560" s="45">
        <f t="shared" si="776"/>
        <v>423.4</v>
      </c>
      <c r="AG560" s="45">
        <f t="shared" si="777"/>
        <v>563.98</v>
      </c>
      <c r="AH560" s="45">
        <f t="shared" si="778"/>
        <v>700.46</v>
      </c>
      <c r="AI560" s="45">
        <f t="shared" si="779"/>
        <v>834.87</v>
      </c>
      <c r="AJ560" s="45">
        <f t="shared" si="780"/>
        <v>834.87</v>
      </c>
      <c r="AK560" s="45">
        <f t="shared" si="781"/>
        <v>834.87</v>
      </c>
      <c r="AL560" s="45">
        <f t="shared" si="782"/>
        <v>834.87</v>
      </c>
      <c r="AM560" s="45">
        <f t="shared" si="783"/>
        <v>834.87</v>
      </c>
      <c r="AN560" s="45">
        <f t="shared" si="784"/>
        <v>834.87</v>
      </c>
      <c r="AO560" s="45">
        <f t="shared" si="785"/>
        <v>834.87</v>
      </c>
    </row>
    <row r="561" spans="1:41" ht="16.2" customHeight="1">
      <c r="A561" s="20">
        <v>94013</v>
      </c>
      <c r="B561" s="14" t="s">
        <v>441</v>
      </c>
      <c r="C561" s="45">
        <f>SUMIF(Jan!$A:$A,TB!$A561,Jan!$H:$H)</f>
        <v>0</v>
      </c>
      <c r="D561" s="45">
        <f>SUMIF(Feb!$A:$A,TB!$A561,Feb!$H:$H)</f>
        <v>0</v>
      </c>
      <c r="E561" s="45">
        <f>SUMIF(Mar!$A:$A,TB!$A561,Mar!$H:$H)</f>
        <v>0</v>
      </c>
      <c r="F561" s="45">
        <f>SUMIF(Apr!$A:$A,TB!$A561,Apr!$H:$H)</f>
        <v>0</v>
      </c>
      <c r="G561" s="45">
        <f>SUMIF(May!$A:$A,TB!$A561,May!$H:$H)</f>
        <v>0</v>
      </c>
      <c r="H561" s="45">
        <f>SUMIF(Jun!$A:$A,TB!$A561,Jun!$H:$H)</f>
        <v>0</v>
      </c>
      <c r="I561" s="45">
        <f>SUMIF(Jul!$A:$A,TB!$A561,Jul!$H:$H)</f>
        <v>0</v>
      </c>
      <c r="J561" s="45">
        <f>SUMIF(Aug!$A:$A,TB!$A561,Aug!$H:$H)</f>
        <v>0</v>
      </c>
      <c r="K561" s="45">
        <f>SUMIF(Sep!$A:$A,TB!$A561,Sep!$H:$H)</f>
        <v>0</v>
      </c>
      <c r="L561" s="45">
        <f>SUMIF(Oct!$A:$A,TB!$A561,Oct!$H:$H)</f>
        <v>0</v>
      </c>
      <c r="M561" s="45">
        <f>SUMIF(Nov!$A:$A,TB!$A561,Nov!$H:$H)</f>
        <v>0</v>
      </c>
      <c r="N561" s="179">
        <f>SUMIF(Dec!$A:$A,TB!$A561,Dec!$H:$H)</f>
        <v>0</v>
      </c>
      <c r="O561" s="191" t="s">
        <v>545</v>
      </c>
      <c r="P561" s="191"/>
      <c r="Q561" s="184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D561" s="45">
        <f t="shared" si="774"/>
        <v>0</v>
      </c>
      <c r="AE561" s="45">
        <f t="shared" si="775"/>
        <v>0</v>
      </c>
      <c r="AF561" s="45">
        <f t="shared" si="776"/>
        <v>0</v>
      </c>
      <c r="AG561" s="45">
        <f t="shared" si="777"/>
        <v>0</v>
      </c>
      <c r="AH561" s="45">
        <f t="shared" si="778"/>
        <v>0</v>
      </c>
      <c r="AI561" s="45">
        <f t="shared" si="779"/>
        <v>0</v>
      </c>
      <c r="AJ561" s="45">
        <f t="shared" si="780"/>
        <v>0</v>
      </c>
      <c r="AK561" s="45">
        <f t="shared" si="781"/>
        <v>0</v>
      </c>
      <c r="AL561" s="45">
        <f t="shared" si="782"/>
        <v>0</v>
      </c>
      <c r="AM561" s="45">
        <f t="shared" si="783"/>
        <v>0</v>
      </c>
      <c r="AN561" s="45">
        <f t="shared" si="784"/>
        <v>0</v>
      </c>
      <c r="AO561" s="45">
        <f t="shared" si="785"/>
        <v>0</v>
      </c>
    </row>
    <row r="562" spans="1:41" ht="16.2" customHeight="1">
      <c r="A562" s="20">
        <v>94016</v>
      </c>
      <c r="B562" s="14" t="s">
        <v>442</v>
      </c>
      <c r="C562" s="45">
        <f>SUMIF(Jan!$A:$A,TB!$A562,Jan!$H:$H)</f>
        <v>-1523.34</v>
      </c>
      <c r="D562" s="45">
        <f>SUMIF(Feb!$A:$A,TB!$A562,Feb!$H:$H)</f>
        <v>850.72</v>
      </c>
      <c r="E562" s="45">
        <f>SUMIF(Mar!$A:$A,TB!$A562,Mar!$H:$H)</f>
        <v>178828.18</v>
      </c>
      <c r="F562" s="45">
        <f>SUMIF(Apr!$A:$A,TB!$A562,Apr!$H:$H)</f>
        <v>181343.07</v>
      </c>
      <c r="G562" s="45">
        <f>SUMIF(May!$A:$A,TB!$A562,May!$H:$H)</f>
        <v>183857.68</v>
      </c>
      <c r="H562" s="45">
        <f>SUMIF(Jun!$A:$A,TB!$A562,Jun!$H:$H)</f>
        <v>362162.91</v>
      </c>
      <c r="I562" s="45">
        <f>SUMIF(Jul!$A:$A,TB!$A562,Jul!$H:$H)</f>
        <v>362162.91</v>
      </c>
      <c r="J562" s="45">
        <f>SUMIF(Aug!$A:$A,TB!$A562,Aug!$H:$H)</f>
        <v>362162.91</v>
      </c>
      <c r="K562" s="45">
        <f>SUMIF(Sep!$A:$A,TB!$A562,Sep!$H:$H)</f>
        <v>362162.91</v>
      </c>
      <c r="L562" s="45">
        <f>SUMIF(Oct!$A:$A,TB!$A562,Oct!$H:$H)</f>
        <v>362162.91</v>
      </c>
      <c r="M562" s="45">
        <f>SUMIF(Nov!$A:$A,TB!$A562,Nov!$H:$H)</f>
        <v>362162.91</v>
      </c>
      <c r="N562" s="179">
        <f>SUMIF(Dec!$A:$A,TB!$A562,Dec!$H:$H)</f>
        <v>362162.91</v>
      </c>
      <c r="O562" s="191" t="s">
        <v>551</v>
      </c>
      <c r="P562" s="191"/>
      <c r="Q562" s="184">
        <v>2644.91</v>
      </c>
      <c r="R562" s="45">
        <v>5289.82</v>
      </c>
      <c r="S562" s="45">
        <v>186574.59</v>
      </c>
      <c r="T562" s="45">
        <v>189219.5</v>
      </c>
      <c r="U562" s="45">
        <v>192303.81</v>
      </c>
      <c r="V562" s="45">
        <v>374027.74</v>
      </c>
      <c r="W562" s="45">
        <v>377264.51</v>
      </c>
      <c r="X562" s="45">
        <v>380501.36</v>
      </c>
      <c r="Y562" s="45">
        <v>562378.07999999996</v>
      </c>
      <c r="Z562" s="45">
        <v>565614.93000000005</v>
      </c>
      <c r="AA562" s="45">
        <v>568851.78</v>
      </c>
      <c r="AB562" s="45">
        <v>749779.03</v>
      </c>
      <c r="AD562" s="45">
        <f t="shared" si="774"/>
        <v>-6708.48</v>
      </c>
      <c r="AE562" s="45">
        <f t="shared" si="775"/>
        <v>3719.77</v>
      </c>
      <c r="AF562" s="45">
        <f t="shared" si="776"/>
        <v>780656.54</v>
      </c>
      <c r="AG562" s="45">
        <f t="shared" si="777"/>
        <v>790855.26</v>
      </c>
      <c r="AH562" s="45">
        <f t="shared" si="778"/>
        <v>796692.1</v>
      </c>
      <c r="AI562" s="45">
        <f t="shared" si="779"/>
        <v>1558712.95</v>
      </c>
      <c r="AJ562" s="45">
        <f t="shared" si="780"/>
        <v>1558712.95</v>
      </c>
      <c r="AK562" s="45">
        <f t="shared" si="781"/>
        <v>1558712.95</v>
      </c>
      <c r="AL562" s="45">
        <f t="shared" si="782"/>
        <v>1558712.95</v>
      </c>
      <c r="AM562" s="45">
        <f t="shared" si="783"/>
        <v>1558712.95</v>
      </c>
      <c r="AN562" s="45">
        <f t="shared" si="784"/>
        <v>1558712.95</v>
      </c>
      <c r="AO562" s="45">
        <f t="shared" si="785"/>
        <v>1558712.95</v>
      </c>
    </row>
    <row r="563" spans="1:41" ht="16.2" customHeight="1">
      <c r="A563" s="20">
        <v>94017</v>
      </c>
      <c r="B563" s="14" t="s">
        <v>443</v>
      </c>
      <c r="C563" s="45">
        <f>SUMIF(Jan!$A:$A,TB!$A563,Jan!$H:$H)</f>
        <v>0</v>
      </c>
      <c r="D563" s="45">
        <f>SUMIF(Feb!$A:$A,TB!$A563,Feb!$H:$H)</f>
        <v>0</v>
      </c>
      <c r="E563" s="45">
        <f>SUMIF(Mar!$A:$A,TB!$A563,Mar!$H:$H)</f>
        <v>0</v>
      </c>
      <c r="F563" s="45">
        <f>SUMIF(Apr!$A:$A,TB!$A563,Apr!$H:$H)</f>
        <v>0</v>
      </c>
      <c r="G563" s="45">
        <f>SUMIF(May!$A:$A,TB!$A563,May!$H:$H)</f>
        <v>0</v>
      </c>
      <c r="H563" s="45">
        <f>SUMIF(Jun!$A:$A,TB!$A563,Jun!$H:$H)</f>
        <v>0</v>
      </c>
      <c r="I563" s="45">
        <f>SUMIF(Jul!$A:$A,TB!$A563,Jul!$H:$H)</f>
        <v>0</v>
      </c>
      <c r="J563" s="45">
        <f>SUMIF(Aug!$A:$A,TB!$A563,Aug!$H:$H)</f>
        <v>0</v>
      </c>
      <c r="K563" s="45">
        <f>SUMIF(Sep!$A:$A,TB!$A563,Sep!$H:$H)</f>
        <v>0</v>
      </c>
      <c r="L563" s="45">
        <f>SUMIF(Oct!$A:$A,TB!$A563,Oct!$H:$H)</f>
        <v>0</v>
      </c>
      <c r="M563" s="45">
        <f>SUMIF(Nov!$A:$A,TB!$A563,Nov!$H:$H)</f>
        <v>0</v>
      </c>
      <c r="N563" s="179">
        <f>SUMIF(Dec!$A:$A,TB!$A563,Dec!$H:$H)</f>
        <v>0</v>
      </c>
      <c r="O563" s="191" t="s">
        <v>552</v>
      </c>
      <c r="P563" s="191"/>
      <c r="Q563" s="184">
        <v>0</v>
      </c>
      <c r="R563" s="45">
        <v>0</v>
      </c>
      <c r="S563" s="45">
        <v>0</v>
      </c>
      <c r="T563" s="45">
        <v>0</v>
      </c>
      <c r="U563" s="45">
        <v>0</v>
      </c>
      <c r="V563" s="45">
        <v>0</v>
      </c>
      <c r="W563" s="45">
        <v>0</v>
      </c>
      <c r="X563" s="45">
        <v>0</v>
      </c>
      <c r="Y563" s="45">
        <v>0</v>
      </c>
      <c r="Z563" s="45">
        <v>0</v>
      </c>
      <c r="AA563" s="45">
        <v>0</v>
      </c>
      <c r="AB563" s="45">
        <v>0</v>
      </c>
      <c r="AD563" s="45">
        <f t="shared" si="774"/>
        <v>0</v>
      </c>
      <c r="AE563" s="45">
        <f t="shared" si="775"/>
        <v>0</v>
      </c>
      <c r="AF563" s="45">
        <f t="shared" si="776"/>
        <v>0</v>
      </c>
      <c r="AG563" s="45">
        <f t="shared" si="777"/>
        <v>0</v>
      </c>
      <c r="AH563" s="45">
        <f t="shared" si="778"/>
        <v>0</v>
      </c>
      <c r="AI563" s="45">
        <f t="shared" si="779"/>
        <v>0</v>
      </c>
      <c r="AJ563" s="45">
        <f t="shared" si="780"/>
        <v>0</v>
      </c>
      <c r="AK563" s="45">
        <f t="shared" si="781"/>
        <v>0</v>
      </c>
      <c r="AL563" s="45">
        <f t="shared" si="782"/>
        <v>0</v>
      </c>
      <c r="AM563" s="45">
        <f t="shared" si="783"/>
        <v>0</v>
      </c>
      <c r="AN563" s="45">
        <f t="shared" si="784"/>
        <v>0</v>
      </c>
      <c r="AO563" s="45">
        <f t="shared" si="785"/>
        <v>0</v>
      </c>
    </row>
    <row r="564" spans="1:41" ht="16.2" customHeight="1">
      <c r="A564" s="20">
        <v>94018</v>
      </c>
      <c r="B564" s="14" t="s">
        <v>444</v>
      </c>
      <c r="C564" s="45">
        <f>SUMIF(Jan!$A:$A,TB!$A564,Jan!$H:$H)</f>
        <v>0</v>
      </c>
      <c r="D564" s="45">
        <f>SUMIF(Feb!$A:$A,TB!$A564,Feb!$H:$H)</f>
        <v>0</v>
      </c>
      <c r="E564" s="45">
        <f>SUMIF(Mar!$A:$A,TB!$A564,Mar!$H:$H)</f>
        <v>0</v>
      </c>
      <c r="F564" s="45">
        <f>SUMIF(Apr!$A:$A,TB!$A564,Apr!$H:$H)</f>
        <v>4470</v>
      </c>
      <c r="G564" s="45">
        <f>SUMIF(May!$A:$A,TB!$A564,May!$H:$H)</f>
        <v>4470</v>
      </c>
      <c r="H564" s="45">
        <f>SUMIF(Jun!$A:$A,TB!$A564,Jun!$H:$H)</f>
        <v>4470</v>
      </c>
      <c r="I564" s="45">
        <f>SUMIF(Jul!$A:$A,TB!$A564,Jul!$H:$H)</f>
        <v>4470</v>
      </c>
      <c r="J564" s="45">
        <f>SUMIF(Aug!$A:$A,TB!$A564,Aug!$H:$H)</f>
        <v>4470</v>
      </c>
      <c r="K564" s="45">
        <f>SUMIF(Sep!$A:$A,TB!$A564,Sep!$H:$H)</f>
        <v>4470</v>
      </c>
      <c r="L564" s="45">
        <f>SUMIF(Oct!$A:$A,TB!$A564,Oct!$H:$H)</f>
        <v>4470</v>
      </c>
      <c r="M564" s="45">
        <f>SUMIF(Nov!$A:$A,TB!$A564,Nov!$H:$H)</f>
        <v>4470</v>
      </c>
      <c r="N564" s="179">
        <f>SUMIF(Dec!$A:$A,TB!$A564,Dec!$H:$H)</f>
        <v>4470</v>
      </c>
      <c r="O564" s="191" t="s">
        <v>545</v>
      </c>
      <c r="P564" s="191"/>
      <c r="Q564" s="184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479</v>
      </c>
      <c r="X564" s="45">
        <v>479</v>
      </c>
      <c r="Y564" s="45">
        <v>479</v>
      </c>
      <c r="Z564" s="45">
        <v>479</v>
      </c>
      <c r="AA564" s="45">
        <v>479</v>
      </c>
      <c r="AB564" s="45">
        <v>479</v>
      </c>
      <c r="AD564" s="45">
        <f t="shared" si="774"/>
        <v>0</v>
      </c>
      <c r="AE564" s="45">
        <f t="shared" si="775"/>
        <v>0</v>
      </c>
      <c r="AF564" s="45">
        <f t="shared" si="776"/>
        <v>0</v>
      </c>
      <c r="AG564" s="45">
        <f t="shared" si="777"/>
        <v>19494.12</v>
      </c>
      <c r="AH564" s="45">
        <f t="shared" si="778"/>
        <v>19369.400000000001</v>
      </c>
      <c r="AI564" s="45">
        <f t="shared" si="779"/>
        <v>19238.43</v>
      </c>
      <c r="AJ564" s="45">
        <f t="shared" si="780"/>
        <v>19238.43</v>
      </c>
      <c r="AK564" s="45">
        <f t="shared" si="781"/>
        <v>19238.43</v>
      </c>
      <c r="AL564" s="45">
        <f t="shared" si="782"/>
        <v>19238.43</v>
      </c>
      <c r="AM564" s="45">
        <f t="shared" si="783"/>
        <v>19238.43</v>
      </c>
      <c r="AN564" s="45">
        <f t="shared" si="784"/>
        <v>19238.43</v>
      </c>
      <c r="AO564" s="45">
        <f t="shared" si="785"/>
        <v>19238.43</v>
      </c>
    </row>
    <row r="565" spans="1:41" ht="16.2" customHeight="1">
      <c r="A565" s="20">
        <v>94019</v>
      </c>
      <c r="B565" s="14" t="s">
        <v>417</v>
      </c>
      <c r="C565" s="45">
        <f>SUMIF(Jan!$A:$A,TB!$A565,Jan!$H:$H)</f>
        <v>8000</v>
      </c>
      <c r="D565" s="45">
        <f>SUMIF(Feb!$A:$A,TB!$A565,Feb!$H:$H)</f>
        <v>20503</v>
      </c>
      <c r="E565" s="45">
        <f>SUMIF(Mar!$A:$A,TB!$A565,Mar!$H:$H)</f>
        <v>28503</v>
      </c>
      <c r="F565" s="45">
        <f>SUMIF(Apr!$A:$A,TB!$A565,Apr!$H:$H)</f>
        <v>42032.1</v>
      </c>
      <c r="G565" s="45">
        <f>SUMIF(May!$A:$A,TB!$A565,May!$H:$H)</f>
        <v>51980.87</v>
      </c>
      <c r="H565" s="45">
        <f>SUMIF(Jun!$A:$A,TB!$A565,Jun!$H:$H)</f>
        <v>59980.87</v>
      </c>
      <c r="I565" s="45">
        <f>SUMIF(Jul!$A:$A,TB!$A565,Jul!$H:$H)</f>
        <v>59980.87</v>
      </c>
      <c r="J565" s="45">
        <f>SUMIF(Aug!$A:$A,TB!$A565,Aug!$H:$H)</f>
        <v>59980.87</v>
      </c>
      <c r="K565" s="45">
        <f>SUMIF(Sep!$A:$A,TB!$A565,Sep!$H:$H)</f>
        <v>59980.87</v>
      </c>
      <c r="L565" s="45">
        <f>SUMIF(Oct!$A:$A,TB!$A565,Oct!$H:$H)</f>
        <v>59980.87</v>
      </c>
      <c r="M565" s="45">
        <f>SUMIF(Nov!$A:$A,TB!$A565,Nov!$H:$H)</f>
        <v>59980.87</v>
      </c>
      <c r="N565" s="179">
        <f>SUMIF(Dec!$A:$A,TB!$A565,Dec!$H:$H)</f>
        <v>59980.87</v>
      </c>
      <c r="O565" s="191" t="s">
        <v>545</v>
      </c>
      <c r="P565" s="191"/>
      <c r="Q565" s="184">
        <v>6886.6</v>
      </c>
      <c r="R565" s="45">
        <v>17769.91</v>
      </c>
      <c r="S565" s="45">
        <v>28850.21</v>
      </c>
      <c r="T565" s="45">
        <v>40158.51</v>
      </c>
      <c r="U565" s="45">
        <v>48158.51</v>
      </c>
      <c r="V565" s="45">
        <v>56158.51</v>
      </c>
      <c r="W565" s="45">
        <v>71829.31</v>
      </c>
      <c r="X565" s="45">
        <v>82422.100000000006</v>
      </c>
      <c r="Y565" s="45">
        <v>90422.1</v>
      </c>
      <c r="Z565" s="45">
        <v>104129.75</v>
      </c>
      <c r="AA565" s="45">
        <v>115008.75</v>
      </c>
      <c r="AB565" s="45">
        <v>123495.45</v>
      </c>
      <c r="AD565" s="45">
        <f t="shared" si="774"/>
        <v>35230.400000000001</v>
      </c>
      <c r="AE565" s="45">
        <f t="shared" si="775"/>
        <v>89649.37</v>
      </c>
      <c r="AF565" s="45">
        <f t="shared" si="776"/>
        <v>124427</v>
      </c>
      <c r="AG565" s="45">
        <f t="shared" si="777"/>
        <v>183306.19</v>
      </c>
      <c r="AH565" s="45">
        <f t="shared" si="778"/>
        <v>225243.51</v>
      </c>
      <c r="AI565" s="45">
        <f t="shared" si="779"/>
        <v>258151.67</v>
      </c>
      <c r="AJ565" s="45">
        <f t="shared" si="780"/>
        <v>258151.67</v>
      </c>
      <c r="AK565" s="45">
        <f t="shared" si="781"/>
        <v>258151.67</v>
      </c>
      <c r="AL565" s="45">
        <f t="shared" si="782"/>
        <v>258151.67</v>
      </c>
      <c r="AM565" s="45">
        <f t="shared" si="783"/>
        <v>258151.67</v>
      </c>
      <c r="AN565" s="45">
        <f t="shared" si="784"/>
        <v>258151.67</v>
      </c>
      <c r="AO565" s="45">
        <f t="shared" si="785"/>
        <v>258151.67</v>
      </c>
    </row>
    <row r="566" spans="1:41" ht="16.2" customHeight="1">
      <c r="A566" s="20">
        <v>94020</v>
      </c>
      <c r="B566" s="14" t="s">
        <v>384</v>
      </c>
      <c r="C566" s="45">
        <f>SUMIF(Jan!$A:$A,TB!$A566,Jan!$H:$H)</f>
        <v>0</v>
      </c>
      <c r="D566" s="45">
        <f>SUMIF(Feb!$A:$A,TB!$A566,Feb!$H:$H)</f>
        <v>0</v>
      </c>
      <c r="E566" s="45">
        <f>SUMIF(Mar!$A:$A,TB!$A566,Mar!$H:$H)</f>
        <v>0</v>
      </c>
      <c r="F566" s="45">
        <f>SUMIF(Apr!$A:$A,TB!$A566,Apr!$H:$H)</f>
        <v>0</v>
      </c>
      <c r="G566" s="45">
        <f>SUMIF(May!$A:$A,TB!$A566,May!$H:$H)</f>
        <v>0</v>
      </c>
      <c r="H566" s="45">
        <f>SUMIF(Jun!$A:$A,TB!$A566,Jun!$H:$H)</f>
        <v>0</v>
      </c>
      <c r="I566" s="45">
        <f>SUMIF(Jul!$A:$A,TB!$A566,Jul!$H:$H)</f>
        <v>0</v>
      </c>
      <c r="J566" s="45">
        <f>SUMIF(Aug!$A:$A,TB!$A566,Aug!$H:$H)</f>
        <v>0</v>
      </c>
      <c r="K566" s="45">
        <f>SUMIF(Sep!$A:$A,TB!$A566,Sep!$H:$H)</f>
        <v>0</v>
      </c>
      <c r="L566" s="45">
        <f>SUMIF(Oct!$A:$A,TB!$A566,Oct!$H:$H)</f>
        <v>0</v>
      </c>
      <c r="M566" s="45">
        <f>SUMIF(Nov!$A:$A,TB!$A566,Nov!$H:$H)</f>
        <v>0</v>
      </c>
      <c r="N566" s="179">
        <f>SUMIF(Dec!$A:$A,TB!$A566,Dec!$H:$H)</f>
        <v>0</v>
      </c>
      <c r="O566" s="191" t="s">
        <v>548</v>
      </c>
      <c r="P566" s="191"/>
      <c r="Q566" s="184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0</v>
      </c>
      <c r="AB566" s="45">
        <v>0</v>
      </c>
      <c r="AD566" s="45">
        <f t="shared" si="774"/>
        <v>0</v>
      </c>
      <c r="AE566" s="45">
        <f t="shared" si="775"/>
        <v>0</v>
      </c>
      <c r="AF566" s="45">
        <f t="shared" si="776"/>
        <v>0</v>
      </c>
      <c r="AG566" s="45">
        <f t="shared" si="777"/>
        <v>0</v>
      </c>
      <c r="AH566" s="45">
        <f t="shared" si="778"/>
        <v>0</v>
      </c>
      <c r="AI566" s="45">
        <f t="shared" si="779"/>
        <v>0</v>
      </c>
      <c r="AJ566" s="45">
        <f t="shared" si="780"/>
        <v>0</v>
      </c>
      <c r="AK566" s="45">
        <f t="shared" si="781"/>
        <v>0</v>
      </c>
      <c r="AL566" s="45">
        <f t="shared" si="782"/>
        <v>0</v>
      </c>
      <c r="AM566" s="45">
        <f t="shared" si="783"/>
        <v>0</v>
      </c>
      <c r="AN566" s="45">
        <f t="shared" si="784"/>
        <v>0</v>
      </c>
      <c r="AO566" s="45">
        <f t="shared" si="785"/>
        <v>0</v>
      </c>
    </row>
    <row r="567" spans="1:41" ht="16.2" customHeight="1">
      <c r="A567" s="20">
        <v>94021</v>
      </c>
      <c r="B567" s="14" t="s">
        <v>445</v>
      </c>
      <c r="C567" s="45">
        <f>SUMIF(Jan!$A:$A,TB!$A567,Jan!$H:$H)</f>
        <v>1890</v>
      </c>
      <c r="D567" s="45">
        <f>SUMIF(Feb!$A:$A,TB!$A567,Feb!$H:$H)</f>
        <v>4170.99</v>
      </c>
      <c r="E567" s="45">
        <f>SUMIF(Mar!$A:$A,TB!$A567,Mar!$H:$H)</f>
        <v>7325.89</v>
      </c>
      <c r="F567" s="45">
        <f>SUMIF(Apr!$A:$A,TB!$A567,Apr!$H:$H)</f>
        <v>10793.29</v>
      </c>
      <c r="G567" s="45">
        <f>SUMIF(May!$A:$A,TB!$A567,May!$H:$H)</f>
        <v>12713.29</v>
      </c>
      <c r="H567" s="45">
        <f>SUMIF(Jun!$A:$A,TB!$A567,Jun!$H:$H)</f>
        <v>15016.39</v>
      </c>
      <c r="I567" s="45">
        <f>SUMIF(Jul!$A:$A,TB!$A567,Jul!$H:$H)</f>
        <v>15016.39</v>
      </c>
      <c r="J567" s="45">
        <f>SUMIF(Aug!$A:$A,TB!$A567,Aug!$H:$H)</f>
        <v>15016.39</v>
      </c>
      <c r="K567" s="45">
        <f>SUMIF(Sep!$A:$A,TB!$A567,Sep!$H:$H)</f>
        <v>15016.39</v>
      </c>
      <c r="L567" s="45">
        <f>SUMIF(Oct!$A:$A,TB!$A567,Oct!$H:$H)</f>
        <v>15016.39</v>
      </c>
      <c r="M567" s="45">
        <f>SUMIF(Nov!$A:$A,TB!$A567,Nov!$H:$H)</f>
        <v>15016.39</v>
      </c>
      <c r="N567" s="179">
        <f>SUMIF(Dec!$A:$A,TB!$A567,Dec!$H:$H)</f>
        <v>15016.39</v>
      </c>
      <c r="O567" s="191" t="s">
        <v>545</v>
      </c>
      <c r="P567" s="191"/>
      <c r="Q567" s="184">
        <v>2110</v>
      </c>
      <c r="R567" s="45">
        <v>5063.5</v>
      </c>
      <c r="S567" s="45">
        <v>7009.4</v>
      </c>
      <c r="T567" s="45">
        <v>8710.1</v>
      </c>
      <c r="U567" s="45">
        <v>11780.6</v>
      </c>
      <c r="V567" s="45">
        <v>19340.2</v>
      </c>
      <c r="W567" s="45">
        <v>21692.400000000001</v>
      </c>
      <c r="X567" s="45">
        <v>24143.5</v>
      </c>
      <c r="Y567" s="45">
        <v>25489.7</v>
      </c>
      <c r="Z567" s="45">
        <v>28699.8</v>
      </c>
      <c r="AA567" s="45">
        <v>30209.9</v>
      </c>
      <c r="AB567" s="45">
        <v>32201.599999999999</v>
      </c>
      <c r="AD567" s="45">
        <f t="shared" si="774"/>
        <v>8323.18</v>
      </c>
      <c r="AE567" s="45">
        <f t="shared" si="775"/>
        <v>18237.650000000001</v>
      </c>
      <c r="AF567" s="45">
        <f t="shared" si="776"/>
        <v>31980.44</v>
      </c>
      <c r="AG567" s="45">
        <f t="shared" si="777"/>
        <v>47070.62</v>
      </c>
      <c r="AH567" s="45">
        <f t="shared" si="778"/>
        <v>55089.23</v>
      </c>
      <c r="AI567" s="45">
        <f t="shared" si="779"/>
        <v>64629.04</v>
      </c>
      <c r="AJ567" s="45">
        <f t="shared" si="780"/>
        <v>64629.04</v>
      </c>
      <c r="AK567" s="45">
        <f t="shared" si="781"/>
        <v>64629.04</v>
      </c>
      <c r="AL567" s="45">
        <f t="shared" si="782"/>
        <v>64629.04</v>
      </c>
      <c r="AM567" s="45">
        <f t="shared" si="783"/>
        <v>64629.04</v>
      </c>
      <c r="AN567" s="45">
        <f t="shared" si="784"/>
        <v>64629.04</v>
      </c>
      <c r="AO567" s="45">
        <f t="shared" si="785"/>
        <v>64629.04</v>
      </c>
    </row>
    <row r="568" spans="1:41" ht="16.2" customHeight="1">
      <c r="A568" s="20">
        <v>94022</v>
      </c>
      <c r="B568" s="14" t="s">
        <v>446</v>
      </c>
      <c r="C568" s="45">
        <f>SUMIF(Jan!$A:$A,TB!$A568,Jan!$H:$H)</f>
        <v>429.93</v>
      </c>
      <c r="D568" s="45">
        <f>SUMIF(Feb!$A:$A,TB!$A568,Feb!$H:$H)</f>
        <v>11613.13</v>
      </c>
      <c r="E568" s="45">
        <f>SUMIF(Mar!$A:$A,TB!$A568,Mar!$H:$H)</f>
        <v>11613.13</v>
      </c>
      <c r="F568" s="45">
        <f>SUMIF(Apr!$A:$A,TB!$A568,Apr!$H:$H)</f>
        <v>45638.15</v>
      </c>
      <c r="G568" s="45">
        <f>SUMIF(May!$A:$A,TB!$A568,May!$H:$H)</f>
        <v>53256.9</v>
      </c>
      <c r="H568" s="45">
        <f>SUMIF(Jun!$A:$A,TB!$A568,Jun!$H:$H)</f>
        <v>53491.62</v>
      </c>
      <c r="I568" s="45">
        <f>SUMIF(Jul!$A:$A,TB!$A568,Jul!$H:$H)</f>
        <v>53491.62</v>
      </c>
      <c r="J568" s="45">
        <f>SUMIF(Aug!$A:$A,TB!$A568,Aug!$H:$H)</f>
        <v>53491.62</v>
      </c>
      <c r="K568" s="45">
        <f>SUMIF(Sep!$A:$A,TB!$A568,Sep!$H:$H)</f>
        <v>53491.62</v>
      </c>
      <c r="L568" s="45">
        <f>SUMIF(Oct!$A:$A,TB!$A568,Oct!$H:$H)</f>
        <v>53491.62</v>
      </c>
      <c r="M568" s="45">
        <f>SUMIF(Nov!$A:$A,TB!$A568,Nov!$H:$H)</f>
        <v>53491.62</v>
      </c>
      <c r="N568" s="179">
        <f>SUMIF(Dec!$A:$A,TB!$A568,Dec!$H:$H)</f>
        <v>53491.62</v>
      </c>
      <c r="O568" s="191" t="s">
        <v>545</v>
      </c>
      <c r="P568" s="191"/>
      <c r="Q568" s="184">
        <v>7185.06</v>
      </c>
      <c r="R568" s="45">
        <v>7268.49</v>
      </c>
      <c r="S568" s="45">
        <v>7268.49</v>
      </c>
      <c r="T568" s="45">
        <v>7268.49</v>
      </c>
      <c r="U568" s="45">
        <v>7268.49</v>
      </c>
      <c r="V568" s="45">
        <v>7268.49</v>
      </c>
      <c r="W568" s="45">
        <v>7268.49</v>
      </c>
      <c r="X568" s="45">
        <v>7808.49</v>
      </c>
      <c r="Y568" s="45">
        <v>7808.49</v>
      </c>
      <c r="Z568" s="45">
        <v>28755.14</v>
      </c>
      <c r="AA568" s="45">
        <v>32048.57</v>
      </c>
      <c r="AB568" s="45">
        <v>39690.080000000002</v>
      </c>
      <c r="AD568" s="45">
        <f t="shared" si="774"/>
        <v>1893.33</v>
      </c>
      <c r="AE568" s="45">
        <f t="shared" si="775"/>
        <v>50778.41</v>
      </c>
      <c r="AF568" s="45">
        <f t="shared" si="776"/>
        <v>50695.96</v>
      </c>
      <c r="AG568" s="45">
        <f t="shared" si="777"/>
        <v>199032.54</v>
      </c>
      <c r="AH568" s="45">
        <f t="shared" si="778"/>
        <v>230772.8</v>
      </c>
      <c r="AI568" s="45">
        <f t="shared" si="779"/>
        <v>230222.58</v>
      </c>
      <c r="AJ568" s="45">
        <f t="shared" si="780"/>
        <v>230222.58</v>
      </c>
      <c r="AK568" s="45">
        <f t="shared" si="781"/>
        <v>230222.58</v>
      </c>
      <c r="AL568" s="45">
        <f t="shared" si="782"/>
        <v>230222.58</v>
      </c>
      <c r="AM568" s="45">
        <f t="shared" si="783"/>
        <v>230222.58</v>
      </c>
      <c r="AN568" s="45">
        <f t="shared" si="784"/>
        <v>230222.58</v>
      </c>
      <c r="AO568" s="45">
        <f t="shared" si="785"/>
        <v>230222.58</v>
      </c>
    </row>
    <row r="569" spans="1:41" ht="16.2" customHeight="1">
      <c r="A569" s="20">
        <v>94023</v>
      </c>
      <c r="B569" s="14" t="s">
        <v>447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>
        <f>SUMIF(Jun!$A:$A,TB!$A569,Jun!$H:$H)</f>
        <v>0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179">
        <f>SUMIF(Dec!$A:$A,TB!$A569,Dec!$H:$H)</f>
        <v>0</v>
      </c>
      <c r="O569" s="191" t="s">
        <v>545</v>
      </c>
      <c r="P569" s="191"/>
      <c r="Q569" s="184">
        <v>0</v>
      </c>
      <c r="R569" s="45">
        <v>0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0</v>
      </c>
      <c r="Y569" s="45">
        <v>0</v>
      </c>
      <c r="Z569" s="45">
        <v>0</v>
      </c>
      <c r="AA569" s="45">
        <v>0</v>
      </c>
      <c r="AB569" s="45">
        <v>0</v>
      </c>
      <c r="AD569" s="45">
        <f t="shared" si="774"/>
        <v>0</v>
      </c>
      <c r="AE569" s="45">
        <f t="shared" si="775"/>
        <v>0</v>
      </c>
      <c r="AF569" s="45">
        <f t="shared" si="776"/>
        <v>0</v>
      </c>
      <c r="AG569" s="45">
        <f t="shared" si="777"/>
        <v>0</v>
      </c>
      <c r="AH569" s="45">
        <f t="shared" si="778"/>
        <v>0</v>
      </c>
      <c r="AI569" s="45">
        <f t="shared" si="779"/>
        <v>0</v>
      </c>
      <c r="AJ569" s="45">
        <f t="shared" si="780"/>
        <v>0</v>
      </c>
      <c r="AK569" s="45">
        <f t="shared" si="781"/>
        <v>0</v>
      </c>
      <c r="AL569" s="45">
        <f t="shared" si="782"/>
        <v>0</v>
      </c>
      <c r="AM569" s="45">
        <f t="shared" si="783"/>
        <v>0</v>
      </c>
      <c r="AN569" s="45">
        <f t="shared" si="784"/>
        <v>0</v>
      </c>
      <c r="AO569" s="45">
        <f t="shared" si="785"/>
        <v>0</v>
      </c>
    </row>
    <row r="570" spans="1:41" ht="16.2" customHeight="1">
      <c r="A570" s="20">
        <v>94024</v>
      </c>
      <c r="B570" s="14" t="s">
        <v>448</v>
      </c>
      <c r="C570" s="45">
        <f>SUMIF(Jan!$A:$A,TB!$A570,Jan!$H:$H)</f>
        <v>0</v>
      </c>
      <c r="D570" s="45">
        <f>SUMIF(Feb!$A:$A,TB!$A570,Feb!$H:$H)</f>
        <v>0</v>
      </c>
      <c r="E570" s="45">
        <f>SUMIF(Mar!$A:$A,TB!$A570,Mar!$H:$H)</f>
        <v>0</v>
      </c>
      <c r="F570" s="45">
        <f>SUMIF(Apr!$A:$A,TB!$A570,Apr!$H:$H)</f>
        <v>0</v>
      </c>
      <c r="G570" s="45">
        <f>SUMIF(May!$A:$A,TB!$A570,May!$H:$H)</f>
        <v>0</v>
      </c>
      <c r="H570" s="45">
        <f>SUMIF(Jun!$A:$A,TB!$A570,Jun!$H:$H)</f>
        <v>0</v>
      </c>
      <c r="I570" s="45">
        <f>SUMIF(Jul!$A:$A,TB!$A570,Jul!$H:$H)</f>
        <v>0</v>
      </c>
      <c r="J570" s="45">
        <f>SUMIF(Aug!$A:$A,TB!$A570,Aug!$H:$H)</f>
        <v>0</v>
      </c>
      <c r="K570" s="45">
        <f>SUMIF(Sep!$A:$A,TB!$A570,Sep!$H:$H)</f>
        <v>0</v>
      </c>
      <c r="L570" s="45">
        <f>SUMIF(Oct!$A:$A,TB!$A570,Oct!$H:$H)</f>
        <v>0</v>
      </c>
      <c r="M570" s="45">
        <f>SUMIF(Nov!$A:$A,TB!$A570,Nov!$H:$H)</f>
        <v>0</v>
      </c>
      <c r="N570" s="179">
        <f>SUMIF(Dec!$A:$A,TB!$A570,Dec!$H:$H)</f>
        <v>0</v>
      </c>
      <c r="O570" s="191" t="s">
        <v>545</v>
      </c>
      <c r="P570" s="191"/>
      <c r="Q570" s="184">
        <v>0</v>
      </c>
      <c r="R570" s="45">
        <v>0</v>
      </c>
      <c r="S570" s="45">
        <v>0</v>
      </c>
      <c r="T570" s="45">
        <v>0</v>
      </c>
      <c r="U570" s="45">
        <v>0</v>
      </c>
      <c r="V570" s="45">
        <v>0</v>
      </c>
      <c r="W570" s="45">
        <v>0</v>
      </c>
      <c r="X570" s="45">
        <v>0</v>
      </c>
      <c r="Y570" s="45">
        <v>0</v>
      </c>
      <c r="Z570" s="45">
        <v>0</v>
      </c>
      <c r="AA570" s="45">
        <v>0</v>
      </c>
      <c r="AB570" s="45">
        <v>0</v>
      </c>
      <c r="AD570" s="45">
        <f t="shared" si="774"/>
        <v>0</v>
      </c>
      <c r="AE570" s="45">
        <f t="shared" si="775"/>
        <v>0</v>
      </c>
      <c r="AF570" s="45">
        <f t="shared" si="776"/>
        <v>0</v>
      </c>
      <c r="AG570" s="45">
        <f t="shared" si="777"/>
        <v>0</v>
      </c>
      <c r="AH570" s="45">
        <f t="shared" si="778"/>
        <v>0</v>
      </c>
      <c r="AI570" s="45">
        <f t="shared" si="779"/>
        <v>0</v>
      </c>
      <c r="AJ570" s="45">
        <f t="shared" si="780"/>
        <v>0</v>
      </c>
      <c r="AK570" s="45">
        <f t="shared" si="781"/>
        <v>0</v>
      </c>
      <c r="AL570" s="45">
        <f t="shared" si="782"/>
        <v>0</v>
      </c>
      <c r="AM570" s="45">
        <f t="shared" si="783"/>
        <v>0</v>
      </c>
      <c r="AN570" s="45">
        <f t="shared" si="784"/>
        <v>0</v>
      </c>
      <c r="AO570" s="45">
        <f t="shared" si="785"/>
        <v>0</v>
      </c>
    </row>
    <row r="571" spans="1:41" ht="16.2" customHeight="1">
      <c r="A571" s="20">
        <v>94025</v>
      </c>
      <c r="B571" s="14" t="s">
        <v>449</v>
      </c>
      <c r="C571" s="45">
        <f>SUMIF(Jan!$A:$A,TB!$A571,Jan!$H:$H)</f>
        <v>0</v>
      </c>
      <c r="D571" s="45">
        <f>SUMIF(Feb!$A:$A,TB!$A571,Feb!$H:$H)</f>
        <v>0</v>
      </c>
      <c r="E571" s="45">
        <f>SUMIF(Mar!$A:$A,TB!$A571,Mar!$H:$H)</f>
        <v>0</v>
      </c>
      <c r="F571" s="45">
        <f>SUMIF(Apr!$A:$A,TB!$A571,Apr!$H:$H)</f>
        <v>0</v>
      </c>
      <c r="G571" s="45">
        <f>SUMIF(May!$A:$A,TB!$A571,May!$H:$H)</f>
        <v>0</v>
      </c>
      <c r="H571" s="45">
        <f>SUMIF(Jun!$A:$A,TB!$A571,Jun!$H:$H)</f>
        <v>0</v>
      </c>
      <c r="I571" s="45">
        <f>SUMIF(Jul!$A:$A,TB!$A571,Jul!$H:$H)</f>
        <v>0</v>
      </c>
      <c r="J571" s="45">
        <f>SUMIF(Aug!$A:$A,TB!$A571,Aug!$H:$H)</f>
        <v>0</v>
      </c>
      <c r="K571" s="45">
        <f>SUMIF(Sep!$A:$A,TB!$A571,Sep!$H:$H)</f>
        <v>0</v>
      </c>
      <c r="L571" s="45">
        <f>SUMIF(Oct!$A:$A,TB!$A571,Oct!$H:$H)</f>
        <v>0</v>
      </c>
      <c r="M571" s="45">
        <f>SUMIF(Nov!$A:$A,TB!$A571,Nov!$H:$H)</f>
        <v>0</v>
      </c>
      <c r="N571" s="179">
        <f>SUMIF(Dec!$A:$A,TB!$A571,Dec!$H:$H)</f>
        <v>0</v>
      </c>
      <c r="O571" s="191" t="s">
        <v>545</v>
      </c>
      <c r="P571" s="191"/>
      <c r="Q571" s="184">
        <v>0</v>
      </c>
      <c r="R571" s="45">
        <v>0</v>
      </c>
      <c r="S571" s="45">
        <v>0</v>
      </c>
      <c r="T571" s="45">
        <v>0</v>
      </c>
      <c r="U571" s="45">
        <v>0</v>
      </c>
      <c r="V571" s="45">
        <v>0</v>
      </c>
      <c r="W571" s="45">
        <v>0</v>
      </c>
      <c r="X571" s="45">
        <v>0</v>
      </c>
      <c r="Y571" s="45">
        <v>0</v>
      </c>
      <c r="Z571" s="45">
        <v>0</v>
      </c>
      <c r="AA571" s="45">
        <v>0</v>
      </c>
      <c r="AB571" s="45">
        <v>0</v>
      </c>
      <c r="AD571" s="45">
        <f t="shared" si="774"/>
        <v>0</v>
      </c>
      <c r="AE571" s="45">
        <f t="shared" si="775"/>
        <v>0</v>
      </c>
      <c r="AF571" s="45">
        <f t="shared" si="776"/>
        <v>0</v>
      </c>
      <c r="AG571" s="45">
        <f t="shared" si="777"/>
        <v>0</v>
      </c>
      <c r="AH571" s="45">
        <f t="shared" si="778"/>
        <v>0</v>
      </c>
      <c r="AI571" s="45">
        <f t="shared" si="779"/>
        <v>0</v>
      </c>
      <c r="AJ571" s="45">
        <f t="shared" si="780"/>
        <v>0</v>
      </c>
      <c r="AK571" s="45">
        <f t="shared" si="781"/>
        <v>0</v>
      </c>
      <c r="AL571" s="45">
        <f t="shared" si="782"/>
        <v>0</v>
      </c>
      <c r="AM571" s="45">
        <f t="shared" si="783"/>
        <v>0</v>
      </c>
      <c r="AN571" s="45">
        <f t="shared" si="784"/>
        <v>0</v>
      </c>
      <c r="AO571" s="45">
        <f t="shared" si="785"/>
        <v>0</v>
      </c>
    </row>
    <row r="572" spans="1:41" ht="16.2" customHeight="1">
      <c r="A572" s="20">
        <v>94027</v>
      </c>
      <c r="B572" s="14" t="s">
        <v>450</v>
      </c>
      <c r="C572" s="45">
        <f>SUMIF(Jan!$A:$A,TB!$A572,Jan!$H:$H)</f>
        <v>269</v>
      </c>
      <c r="D572" s="45">
        <f>SUMIF(Feb!$A:$A,TB!$A572,Feb!$H:$H)</f>
        <v>2280.5</v>
      </c>
      <c r="E572" s="45">
        <f>SUMIF(Mar!$A:$A,TB!$A572,Mar!$H:$H)</f>
        <v>2983.87</v>
      </c>
      <c r="F572" s="45">
        <f>SUMIF(Apr!$A:$A,TB!$A572,Apr!$H:$H)</f>
        <v>3167.2</v>
      </c>
      <c r="G572" s="45">
        <f>SUMIF(May!$A:$A,TB!$A572,May!$H:$H)</f>
        <v>3350.53</v>
      </c>
      <c r="H572" s="45">
        <f>SUMIF(Jun!$A:$A,TB!$A572,Jun!$H:$H)</f>
        <v>3587.86</v>
      </c>
      <c r="I572" s="45">
        <f>SUMIF(Jul!$A:$A,TB!$A572,Jul!$H:$H)</f>
        <v>3587.86</v>
      </c>
      <c r="J572" s="45">
        <f>SUMIF(Aug!$A:$A,TB!$A572,Aug!$H:$H)</f>
        <v>3587.86</v>
      </c>
      <c r="K572" s="45">
        <f>SUMIF(Sep!$A:$A,TB!$A572,Sep!$H:$H)</f>
        <v>3587.86</v>
      </c>
      <c r="L572" s="45">
        <f>SUMIF(Oct!$A:$A,TB!$A572,Oct!$H:$H)</f>
        <v>3587.86</v>
      </c>
      <c r="M572" s="45">
        <f>SUMIF(Nov!$A:$A,TB!$A572,Nov!$H:$H)</f>
        <v>3587.86</v>
      </c>
      <c r="N572" s="179">
        <f>SUMIF(Dec!$A:$A,TB!$A572,Dec!$H:$H)</f>
        <v>3587.86</v>
      </c>
      <c r="O572" s="191" t="s">
        <v>545</v>
      </c>
      <c r="P572" s="191"/>
      <c r="Q572" s="184">
        <v>73.5</v>
      </c>
      <c r="R572" s="45">
        <v>86</v>
      </c>
      <c r="S572" s="45">
        <v>267</v>
      </c>
      <c r="T572" s="45">
        <v>446</v>
      </c>
      <c r="U572" s="45">
        <v>810</v>
      </c>
      <c r="V572" s="45">
        <v>1050</v>
      </c>
      <c r="W572" s="45">
        <v>1229</v>
      </c>
      <c r="X572" s="45">
        <v>1632</v>
      </c>
      <c r="Y572" s="45">
        <v>1877</v>
      </c>
      <c r="Z572" s="45">
        <v>2056</v>
      </c>
      <c r="AA572" s="45">
        <v>2235</v>
      </c>
      <c r="AB572" s="45">
        <v>2414</v>
      </c>
      <c r="AD572" s="45">
        <f t="shared" si="774"/>
        <v>1184.6199999999999</v>
      </c>
      <c r="AE572" s="45">
        <f t="shared" si="775"/>
        <v>9971.49</v>
      </c>
      <c r="AF572" s="45">
        <f t="shared" si="776"/>
        <v>13025.79</v>
      </c>
      <c r="AG572" s="45">
        <f t="shared" si="777"/>
        <v>13812.48</v>
      </c>
      <c r="AH572" s="45">
        <f t="shared" si="778"/>
        <v>14518.52</v>
      </c>
      <c r="AI572" s="45">
        <f t="shared" si="779"/>
        <v>15441.79</v>
      </c>
      <c r="AJ572" s="45">
        <f t="shared" si="780"/>
        <v>15441.79</v>
      </c>
      <c r="AK572" s="45">
        <f t="shared" si="781"/>
        <v>15441.79</v>
      </c>
      <c r="AL572" s="45">
        <f t="shared" si="782"/>
        <v>15441.79</v>
      </c>
      <c r="AM572" s="45">
        <f t="shared" si="783"/>
        <v>15441.79</v>
      </c>
      <c r="AN572" s="45">
        <f t="shared" si="784"/>
        <v>15441.79</v>
      </c>
      <c r="AO572" s="45">
        <f t="shared" si="785"/>
        <v>15441.79</v>
      </c>
    </row>
    <row r="573" spans="1:41" ht="16.2" customHeight="1">
      <c r="A573" s="20">
        <v>94028</v>
      </c>
      <c r="B573" s="14" t="s">
        <v>451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>
        <f>SUMIF(Jun!$A:$A,TB!$A573,Jun!$H:$H)</f>
        <v>0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179">
        <f>SUMIF(Dec!$A:$A,TB!$A573,Dec!$H:$H)</f>
        <v>0</v>
      </c>
      <c r="O573" s="191" t="s">
        <v>553</v>
      </c>
      <c r="P573" s="191"/>
      <c r="Q573" s="184">
        <v>0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0</v>
      </c>
      <c r="AA573" s="45">
        <v>0</v>
      </c>
      <c r="AB573" s="45">
        <v>0</v>
      </c>
      <c r="AD573" s="45">
        <f t="shared" si="774"/>
        <v>0</v>
      </c>
      <c r="AE573" s="45">
        <f t="shared" si="775"/>
        <v>0</v>
      </c>
      <c r="AF573" s="45">
        <f t="shared" si="776"/>
        <v>0</v>
      </c>
      <c r="AG573" s="45">
        <f t="shared" si="777"/>
        <v>0</v>
      </c>
      <c r="AH573" s="45">
        <f t="shared" si="778"/>
        <v>0</v>
      </c>
      <c r="AI573" s="45">
        <f t="shared" si="779"/>
        <v>0</v>
      </c>
      <c r="AJ573" s="45">
        <f t="shared" si="780"/>
        <v>0</v>
      </c>
      <c r="AK573" s="45">
        <f t="shared" si="781"/>
        <v>0</v>
      </c>
      <c r="AL573" s="45">
        <f t="shared" si="782"/>
        <v>0</v>
      </c>
      <c r="AM573" s="45">
        <f t="shared" si="783"/>
        <v>0</v>
      </c>
      <c r="AN573" s="45">
        <f t="shared" si="784"/>
        <v>0</v>
      </c>
      <c r="AO573" s="45">
        <f t="shared" si="785"/>
        <v>0</v>
      </c>
    </row>
    <row r="574" spans="1:41" ht="16.2" customHeight="1">
      <c r="A574" s="20">
        <v>94029</v>
      </c>
      <c r="B574" s="14" t="s">
        <v>452</v>
      </c>
      <c r="C574" s="45">
        <f>SUMIF(Jan!$A:$A,TB!$A574,Jan!$H:$H)</f>
        <v>0</v>
      </c>
      <c r="D574" s="45">
        <f>SUMIF(Feb!$A:$A,TB!$A574,Feb!$H:$H)</f>
        <v>0</v>
      </c>
      <c r="E574" s="45">
        <f>SUMIF(Mar!$A:$A,TB!$A574,Mar!$H:$H)</f>
        <v>0</v>
      </c>
      <c r="F574" s="45">
        <f>SUMIF(Apr!$A:$A,TB!$A574,Apr!$H:$H)</f>
        <v>0</v>
      </c>
      <c r="G574" s="45">
        <f>SUMIF(May!$A:$A,TB!$A574,May!$H:$H)</f>
        <v>0</v>
      </c>
      <c r="H574" s="45">
        <f>SUMIF(Jun!$A:$A,TB!$A574,Jun!$H:$H)</f>
        <v>0</v>
      </c>
      <c r="I574" s="45">
        <f>SUMIF(Jul!$A:$A,TB!$A574,Jul!$H:$H)</f>
        <v>0</v>
      </c>
      <c r="J574" s="45">
        <f>SUMIF(Aug!$A:$A,TB!$A574,Aug!$H:$H)</f>
        <v>0</v>
      </c>
      <c r="K574" s="45">
        <f>SUMIF(Sep!$A:$A,TB!$A574,Sep!$H:$H)</f>
        <v>0</v>
      </c>
      <c r="L574" s="45">
        <f>SUMIF(Oct!$A:$A,TB!$A574,Oct!$H:$H)</f>
        <v>0</v>
      </c>
      <c r="M574" s="45">
        <f>SUMIF(Nov!$A:$A,TB!$A574,Nov!$H:$H)</f>
        <v>0</v>
      </c>
      <c r="N574" s="179">
        <f>SUMIF(Dec!$A:$A,TB!$A574,Dec!$H:$H)</f>
        <v>0</v>
      </c>
      <c r="O574" s="191" t="s">
        <v>545</v>
      </c>
      <c r="P574" s="191"/>
      <c r="Q574" s="184">
        <v>0</v>
      </c>
      <c r="R574" s="45">
        <v>0</v>
      </c>
      <c r="S574" s="45">
        <v>0</v>
      </c>
      <c r="T574" s="45">
        <v>0</v>
      </c>
      <c r="U574" s="45">
        <v>0</v>
      </c>
      <c r="V574" s="45">
        <v>0</v>
      </c>
      <c r="W574" s="45">
        <v>0</v>
      </c>
      <c r="X574" s="45">
        <v>0</v>
      </c>
      <c r="Y574" s="45">
        <v>0</v>
      </c>
      <c r="Z574" s="45">
        <v>0</v>
      </c>
      <c r="AA574" s="45">
        <v>0</v>
      </c>
      <c r="AB574" s="45">
        <v>0</v>
      </c>
      <c r="AD574" s="45">
        <f t="shared" si="774"/>
        <v>0</v>
      </c>
      <c r="AE574" s="45">
        <f t="shared" si="775"/>
        <v>0</v>
      </c>
      <c r="AF574" s="45">
        <f t="shared" si="776"/>
        <v>0</v>
      </c>
      <c r="AG574" s="45">
        <f t="shared" si="777"/>
        <v>0</v>
      </c>
      <c r="AH574" s="45">
        <f t="shared" si="778"/>
        <v>0</v>
      </c>
      <c r="AI574" s="45">
        <f t="shared" si="779"/>
        <v>0</v>
      </c>
      <c r="AJ574" s="45">
        <f t="shared" si="780"/>
        <v>0</v>
      </c>
      <c r="AK574" s="45">
        <f t="shared" si="781"/>
        <v>0</v>
      </c>
      <c r="AL574" s="45">
        <f t="shared" si="782"/>
        <v>0</v>
      </c>
      <c r="AM574" s="45">
        <f t="shared" si="783"/>
        <v>0</v>
      </c>
      <c r="AN574" s="45">
        <f t="shared" si="784"/>
        <v>0</v>
      </c>
      <c r="AO574" s="45">
        <f t="shared" si="785"/>
        <v>0</v>
      </c>
    </row>
    <row r="575" spans="1:41" ht="16.2" customHeight="1">
      <c r="A575" s="20">
        <v>96001</v>
      </c>
      <c r="B575" s="14" t="s">
        <v>453</v>
      </c>
      <c r="C575" s="45">
        <f>SUMIF(Jan!$A:$A,TB!$A575,Jan!$H:$H)</f>
        <v>3500</v>
      </c>
      <c r="D575" s="45">
        <f>SUMIF(Feb!$A:$A,TB!$A575,Feb!$H:$H)</f>
        <v>7000</v>
      </c>
      <c r="E575" s="45">
        <f>SUMIF(Mar!$A:$A,TB!$A575,Mar!$H:$H)</f>
        <v>10500</v>
      </c>
      <c r="F575" s="45">
        <f>SUMIF(Apr!$A:$A,TB!$A575,Apr!$H:$H)</f>
        <v>14000</v>
      </c>
      <c r="G575" s="45">
        <f>SUMIF(May!$A:$A,TB!$A575,May!$H:$H)</f>
        <v>17500</v>
      </c>
      <c r="H575" s="45">
        <f>SUMIF(Jun!$A:$A,TB!$A575,Jun!$H:$H)</f>
        <v>21000</v>
      </c>
      <c r="I575" s="45">
        <f>SUMIF(Jul!$A:$A,TB!$A575,Jul!$H:$H)</f>
        <v>21000</v>
      </c>
      <c r="J575" s="45">
        <f>SUMIF(Aug!$A:$A,TB!$A575,Aug!$H:$H)</f>
        <v>21000</v>
      </c>
      <c r="K575" s="45">
        <f>SUMIF(Sep!$A:$A,TB!$A575,Sep!$H:$H)</f>
        <v>21000</v>
      </c>
      <c r="L575" s="45">
        <f>SUMIF(Oct!$A:$A,TB!$A575,Oct!$H:$H)</f>
        <v>21000</v>
      </c>
      <c r="M575" s="45">
        <f>SUMIF(Nov!$A:$A,TB!$A575,Nov!$H:$H)</f>
        <v>21000</v>
      </c>
      <c r="N575" s="179">
        <f>SUMIF(Dec!$A:$A,TB!$A575,Dec!$H:$H)</f>
        <v>21000</v>
      </c>
      <c r="O575" s="191" t="s">
        <v>554</v>
      </c>
      <c r="P575" s="191"/>
      <c r="Q575" s="184">
        <v>2791.74</v>
      </c>
      <c r="R575" s="45">
        <v>5583.4</v>
      </c>
      <c r="S575" s="45">
        <v>8375.06</v>
      </c>
      <c r="T575" s="45">
        <v>11166.72</v>
      </c>
      <c r="U575" s="45">
        <v>13958.38</v>
      </c>
      <c r="V575" s="45">
        <v>16750.04</v>
      </c>
      <c r="W575" s="45">
        <v>19541.7</v>
      </c>
      <c r="X575" s="45">
        <v>22333.360000000001</v>
      </c>
      <c r="Y575" s="45">
        <v>25125.02</v>
      </c>
      <c r="Z575" s="45">
        <v>27916.68</v>
      </c>
      <c r="AA575" s="45">
        <v>30708.34</v>
      </c>
      <c r="AB575" s="45">
        <v>42000</v>
      </c>
      <c r="AD575" s="45">
        <f t="shared" si="774"/>
        <v>15413.3</v>
      </c>
      <c r="AE575" s="45">
        <f t="shared" si="775"/>
        <v>30607.5</v>
      </c>
      <c r="AF575" s="45">
        <f t="shared" si="776"/>
        <v>45836.7</v>
      </c>
      <c r="AG575" s="45">
        <f t="shared" si="777"/>
        <v>61055.4</v>
      </c>
      <c r="AH575" s="45">
        <f t="shared" si="778"/>
        <v>75831</v>
      </c>
      <c r="AI575" s="45">
        <f t="shared" si="779"/>
        <v>90381.9</v>
      </c>
      <c r="AJ575" s="45">
        <f t="shared" si="780"/>
        <v>90381.9</v>
      </c>
      <c r="AK575" s="45">
        <f t="shared" si="781"/>
        <v>90381.9</v>
      </c>
      <c r="AL575" s="45">
        <f t="shared" si="782"/>
        <v>90381.9</v>
      </c>
      <c r="AM575" s="45">
        <f t="shared" si="783"/>
        <v>90381.9</v>
      </c>
      <c r="AN575" s="45">
        <f t="shared" si="784"/>
        <v>90381.9</v>
      </c>
      <c r="AO575" s="45">
        <f t="shared" si="785"/>
        <v>90381.9</v>
      </c>
    </row>
    <row r="576" spans="1:41" ht="16.2" customHeight="1">
      <c r="A576" s="20">
        <v>96002</v>
      </c>
      <c r="B576" s="14" t="s">
        <v>454</v>
      </c>
      <c r="C576" s="45">
        <f>SUMIF(Jan!$A:$A,TB!$A576,Jan!$H:$H)</f>
        <v>0</v>
      </c>
      <c r="D576" s="45">
        <f>SUMIF(Feb!$A:$A,TB!$A576,Feb!$H:$H)</f>
        <v>0</v>
      </c>
      <c r="E576" s="45">
        <f>SUMIF(Mar!$A:$A,TB!$A576,Mar!$H:$H)</f>
        <v>0</v>
      </c>
      <c r="F576" s="45">
        <f>SUMIF(Apr!$A:$A,TB!$A576,Apr!$H:$H)</f>
        <v>0</v>
      </c>
      <c r="G576" s="45">
        <f>SUMIF(May!$A:$A,TB!$A576,May!$H:$H)</f>
        <v>0</v>
      </c>
      <c r="H576" s="45">
        <f>SUMIF(Jun!$A:$A,TB!$A576,Jun!$H:$H)</f>
        <v>0</v>
      </c>
      <c r="I576" s="45">
        <f>SUMIF(Jul!$A:$A,TB!$A576,Jul!$H:$H)</f>
        <v>0</v>
      </c>
      <c r="J576" s="45">
        <f>SUMIF(Aug!$A:$A,TB!$A576,Aug!$H:$H)</f>
        <v>0</v>
      </c>
      <c r="K576" s="45">
        <f>SUMIF(Sep!$A:$A,TB!$A576,Sep!$H:$H)</f>
        <v>0</v>
      </c>
      <c r="L576" s="45">
        <f>SUMIF(Oct!$A:$A,TB!$A576,Oct!$H:$H)</f>
        <v>0</v>
      </c>
      <c r="M576" s="45">
        <f>SUMIF(Nov!$A:$A,TB!$A576,Nov!$H:$H)</f>
        <v>0</v>
      </c>
      <c r="N576" s="179">
        <f>SUMIF(Dec!$A:$A,TB!$A576,Dec!$H:$H)</f>
        <v>0</v>
      </c>
      <c r="O576" s="191" t="s">
        <v>554</v>
      </c>
      <c r="P576" s="191"/>
      <c r="Q576" s="184">
        <v>0</v>
      </c>
      <c r="R576" s="45">
        <v>0</v>
      </c>
      <c r="S576" s="45">
        <v>0</v>
      </c>
      <c r="T576" s="45">
        <v>0</v>
      </c>
      <c r="U576" s="45">
        <v>0</v>
      </c>
      <c r="V576" s="45">
        <v>0</v>
      </c>
      <c r="W576" s="45">
        <v>0</v>
      </c>
      <c r="X576" s="45">
        <v>0</v>
      </c>
      <c r="Y576" s="45">
        <v>0</v>
      </c>
      <c r="Z576" s="45">
        <v>0</v>
      </c>
      <c r="AA576" s="45">
        <v>0</v>
      </c>
      <c r="AB576" s="45">
        <v>0</v>
      </c>
      <c r="AD576" s="45">
        <f t="shared" si="774"/>
        <v>0</v>
      </c>
      <c r="AE576" s="45">
        <f t="shared" si="775"/>
        <v>0</v>
      </c>
      <c r="AF576" s="45">
        <f t="shared" si="776"/>
        <v>0</v>
      </c>
      <c r="AG576" s="45">
        <f t="shared" si="777"/>
        <v>0</v>
      </c>
      <c r="AH576" s="45">
        <f t="shared" si="778"/>
        <v>0</v>
      </c>
      <c r="AI576" s="45">
        <f t="shared" si="779"/>
        <v>0</v>
      </c>
      <c r="AJ576" s="45">
        <f t="shared" si="780"/>
        <v>0</v>
      </c>
      <c r="AK576" s="45">
        <f t="shared" si="781"/>
        <v>0</v>
      </c>
      <c r="AL576" s="45">
        <f t="shared" si="782"/>
        <v>0</v>
      </c>
      <c r="AM576" s="45">
        <f t="shared" si="783"/>
        <v>0</v>
      </c>
      <c r="AN576" s="45">
        <f t="shared" si="784"/>
        <v>0</v>
      </c>
      <c r="AO576" s="45">
        <f t="shared" si="785"/>
        <v>0</v>
      </c>
    </row>
    <row r="577" spans="1:41" ht="16.2" customHeight="1">
      <c r="A577" s="20">
        <v>96003</v>
      </c>
      <c r="B577" s="14" t="s">
        <v>455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>
        <f>SUMIF(Jun!$A:$A,TB!$A577,Jun!$H:$H)</f>
        <v>0</v>
      </c>
      <c r="I577" s="45">
        <f>SUMIF(Jul!$A:$A,TB!$A577,Jul!$H:$H)</f>
        <v>0</v>
      </c>
      <c r="J577" s="45">
        <f>SUMIF(Aug!$A:$A,TB!$A577,Aug!$H:$H)</f>
        <v>0</v>
      </c>
      <c r="K577" s="45">
        <f>SUMIF(Sep!$A:$A,TB!$A577,Sep!$H:$H)</f>
        <v>0</v>
      </c>
      <c r="L577" s="45">
        <f>SUMIF(Oct!$A:$A,TB!$A577,Oct!$H:$H)</f>
        <v>0</v>
      </c>
      <c r="M577" s="45">
        <f>SUMIF(Nov!$A:$A,TB!$A577,Nov!$H:$H)</f>
        <v>0</v>
      </c>
      <c r="N577" s="179">
        <f>SUMIF(Dec!$A:$A,TB!$A577,Dec!$H:$H)</f>
        <v>0</v>
      </c>
      <c r="O577" s="191" t="s">
        <v>554</v>
      </c>
      <c r="P577" s="191"/>
      <c r="Q577" s="184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D577" s="45">
        <f t="shared" si="774"/>
        <v>0</v>
      </c>
      <c r="AE577" s="45">
        <f t="shared" si="775"/>
        <v>0</v>
      </c>
      <c r="AF577" s="45">
        <f t="shared" si="776"/>
        <v>0</v>
      </c>
      <c r="AG577" s="45">
        <f t="shared" si="777"/>
        <v>0</v>
      </c>
      <c r="AH577" s="45">
        <f t="shared" si="778"/>
        <v>0</v>
      </c>
      <c r="AI577" s="45">
        <f t="shared" si="779"/>
        <v>0</v>
      </c>
      <c r="AJ577" s="45">
        <f t="shared" si="780"/>
        <v>0</v>
      </c>
      <c r="AK577" s="45">
        <f t="shared" si="781"/>
        <v>0</v>
      </c>
      <c r="AL577" s="45">
        <f t="shared" si="782"/>
        <v>0</v>
      </c>
      <c r="AM577" s="45">
        <f t="shared" si="783"/>
        <v>0</v>
      </c>
      <c r="AN577" s="45">
        <f t="shared" si="784"/>
        <v>0</v>
      </c>
      <c r="AO577" s="45">
        <f t="shared" si="785"/>
        <v>0</v>
      </c>
    </row>
    <row r="578" spans="1:41" ht="16.2" customHeight="1">
      <c r="A578" s="20">
        <v>96004</v>
      </c>
      <c r="B578" s="14" t="s">
        <v>456</v>
      </c>
      <c r="C578" s="45">
        <f>SUMIF(Jan!$A:$A,TB!$A578,Jan!$H:$H)</f>
        <v>0</v>
      </c>
      <c r="D578" s="45">
        <f>SUMIF(Feb!$A:$A,TB!$A578,Feb!$H:$H)</f>
        <v>0</v>
      </c>
      <c r="E578" s="45">
        <f>SUMIF(Mar!$A:$A,TB!$A578,Mar!$H:$H)</f>
        <v>0</v>
      </c>
      <c r="F578" s="45">
        <f>SUMIF(Apr!$A:$A,TB!$A578,Apr!$H:$H)</f>
        <v>0</v>
      </c>
      <c r="G578" s="45">
        <f>SUMIF(May!$A:$A,TB!$A578,May!$H:$H)</f>
        <v>0</v>
      </c>
      <c r="H578" s="45">
        <f>SUMIF(Jun!$A:$A,TB!$A578,Jun!$H:$H)</f>
        <v>0</v>
      </c>
      <c r="I578" s="45">
        <f>SUMIF(Jul!$A:$A,TB!$A578,Jul!$H:$H)</f>
        <v>0</v>
      </c>
      <c r="J578" s="45">
        <f>SUMIF(Aug!$A:$A,TB!$A578,Aug!$H:$H)</f>
        <v>0</v>
      </c>
      <c r="K578" s="45">
        <f>SUMIF(Sep!$A:$A,TB!$A578,Sep!$H:$H)</f>
        <v>0</v>
      </c>
      <c r="L578" s="45">
        <f>SUMIF(Oct!$A:$A,TB!$A578,Oct!$H:$H)</f>
        <v>0</v>
      </c>
      <c r="M578" s="45">
        <f>SUMIF(Nov!$A:$A,TB!$A578,Nov!$H:$H)</f>
        <v>0</v>
      </c>
      <c r="N578" s="179">
        <f>SUMIF(Dec!$A:$A,TB!$A578,Dec!$H:$H)</f>
        <v>0</v>
      </c>
      <c r="O578" s="191" t="s">
        <v>554</v>
      </c>
      <c r="P578" s="191"/>
      <c r="Q578" s="184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D578" s="45">
        <f t="shared" si="774"/>
        <v>0</v>
      </c>
      <c r="AE578" s="45">
        <f t="shared" si="775"/>
        <v>0</v>
      </c>
      <c r="AF578" s="45">
        <f t="shared" si="776"/>
        <v>0</v>
      </c>
      <c r="AG578" s="45">
        <f t="shared" si="777"/>
        <v>0</v>
      </c>
      <c r="AH578" s="45">
        <f t="shared" si="778"/>
        <v>0</v>
      </c>
      <c r="AI578" s="45">
        <f t="shared" si="779"/>
        <v>0</v>
      </c>
      <c r="AJ578" s="45">
        <f t="shared" si="780"/>
        <v>0</v>
      </c>
      <c r="AK578" s="45">
        <f t="shared" si="781"/>
        <v>0</v>
      </c>
      <c r="AL578" s="45">
        <f t="shared" si="782"/>
        <v>0</v>
      </c>
      <c r="AM578" s="45">
        <f t="shared" si="783"/>
        <v>0</v>
      </c>
      <c r="AN578" s="45">
        <f t="shared" si="784"/>
        <v>0</v>
      </c>
      <c r="AO578" s="45">
        <f t="shared" si="785"/>
        <v>0</v>
      </c>
    </row>
    <row r="579" spans="1:41" ht="16.2" customHeight="1">
      <c r="A579" s="20">
        <v>96005</v>
      </c>
      <c r="B579" s="14" t="s">
        <v>457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0</v>
      </c>
      <c r="F579" s="45">
        <f>SUMIF(Apr!$A:$A,TB!$A579,Apr!$H:$H)</f>
        <v>0</v>
      </c>
      <c r="G579" s="45">
        <f>SUMIF(May!$A:$A,TB!$A579,May!$H:$H)</f>
        <v>0</v>
      </c>
      <c r="H579" s="45">
        <f>SUMIF(Jun!$A:$A,TB!$A579,Jun!$H:$H)</f>
        <v>0</v>
      </c>
      <c r="I579" s="45">
        <f>SUMIF(Jul!$A:$A,TB!$A579,Jul!$H:$H)</f>
        <v>0</v>
      </c>
      <c r="J579" s="45">
        <f>SUMIF(Aug!$A:$A,TB!$A579,Aug!$H:$H)</f>
        <v>0</v>
      </c>
      <c r="K579" s="45">
        <f>SUMIF(Sep!$A:$A,TB!$A579,Sep!$H:$H)</f>
        <v>0</v>
      </c>
      <c r="L579" s="45">
        <f>SUMIF(Oct!$A:$A,TB!$A579,Oct!$H:$H)</f>
        <v>0</v>
      </c>
      <c r="M579" s="45">
        <f>SUMIF(Nov!$A:$A,TB!$A579,Nov!$H:$H)</f>
        <v>0</v>
      </c>
      <c r="N579" s="179">
        <f>SUMIF(Dec!$A:$A,TB!$A579,Dec!$H:$H)</f>
        <v>0</v>
      </c>
      <c r="O579" s="191" t="s">
        <v>554</v>
      </c>
      <c r="P579" s="191"/>
      <c r="Q579" s="184">
        <v>0</v>
      </c>
      <c r="R579" s="45">
        <v>0</v>
      </c>
      <c r="S579" s="45">
        <v>0</v>
      </c>
      <c r="T579" s="45">
        <v>0</v>
      </c>
      <c r="U579" s="45">
        <v>0</v>
      </c>
      <c r="V579" s="45">
        <v>0</v>
      </c>
      <c r="W579" s="45">
        <v>0</v>
      </c>
      <c r="X579" s="45">
        <v>0</v>
      </c>
      <c r="Y579" s="45">
        <v>0</v>
      </c>
      <c r="Z579" s="45">
        <v>0</v>
      </c>
      <c r="AA579" s="45">
        <v>0</v>
      </c>
      <c r="AB579" s="45">
        <v>0</v>
      </c>
      <c r="AD579" s="45">
        <f t="shared" si="774"/>
        <v>0</v>
      </c>
      <c r="AE579" s="45">
        <f t="shared" si="775"/>
        <v>0</v>
      </c>
      <c r="AF579" s="45">
        <f t="shared" si="776"/>
        <v>0</v>
      </c>
      <c r="AG579" s="45">
        <f t="shared" si="777"/>
        <v>0</v>
      </c>
      <c r="AH579" s="45">
        <f t="shared" si="778"/>
        <v>0</v>
      </c>
      <c r="AI579" s="45">
        <f t="shared" si="779"/>
        <v>0</v>
      </c>
      <c r="AJ579" s="45">
        <f t="shared" si="780"/>
        <v>0</v>
      </c>
      <c r="AK579" s="45">
        <f t="shared" si="781"/>
        <v>0</v>
      </c>
      <c r="AL579" s="45">
        <f t="shared" si="782"/>
        <v>0</v>
      </c>
      <c r="AM579" s="45">
        <f t="shared" si="783"/>
        <v>0</v>
      </c>
      <c r="AN579" s="45">
        <f t="shared" si="784"/>
        <v>0</v>
      </c>
      <c r="AO579" s="45">
        <f t="shared" si="785"/>
        <v>0</v>
      </c>
    </row>
    <row r="580" spans="1:41" ht="16.2" customHeight="1">
      <c r="A580" s="20">
        <v>96006</v>
      </c>
      <c r="B580" s="14" t="s">
        <v>491</v>
      </c>
      <c r="C580" s="45">
        <f>SUMIF(Jan!$A:$A,TB!$A580,Jan!$H:$H)</f>
        <v>0</v>
      </c>
      <c r="D580" s="45">
        <f>SUMIF(Feb!$A:$A,TB!$A580,Feb!$H:$H)</f>
        <v>0</v>
      </c>
      <c r="E580" s="45">
        <f>SUMIF(Mar!$A:$A,TB!$A580,Mar!$H:$H)</f>
        <v>0</v>
      </c>
      <c r="F580" s="45">
        <f>SUMIF(Apr!$A:$A,TB!$A580,Apr!$H:$H)</f>
        <v>0</v>
      </c>
      <c r="G580" s="45">
        <f>SUMIF(May!$A:$A,TB!$A580,May!$H:$H)</f>
        <v>0</v>
      </c>
      <c r="H580" s="45">
        <f>SUMIF(Jun!$A:$A,TB!$A580,Jun!$H:$H)</f>
        <v>0</v>
      </c>
      <c r="I580" s="45">
        <f>SUMIF(Jul!$A:$A,TB!$A580,Jul!$H:$H)</f>
        <v>0</v>
      </c>
      <c r="J580" s="45">
        <f>SUMIF(Aug!$A:$A,TB!$A580,Aug!$H:$H)</f>
        <v>0</v>
      </c>
      <c r="K580" s="45">
        <f>SUMIF(Sep!$A:$A,TB!$A580,Sep!$H:$H)</f>
        <v>0</v>
      </c>
      <c r="L580" s="45">
        <f>SUMIF(Oct!$A:$A,TB!$A580,Oct!$H:$H)</f>
        <v>0</v>
      </c>
      <c r="M580" s="45">
        <f>SUMIF(Nov!$A:$A,TB!$A580,Nov!$H:$H)</f>
        <v>0</v>
      </c>
      <c r="N580" s="179">
        <f>SUMIF(Dec!$A:$A,TB!$A580,Dec!$H:$H)</f>
        <v>0</v>
      </c>
      <c r="O580" s="191" t="s">
        <v>554</v>
      </c>
      <c r="P580" s="191"/>
      <c r="Q580" s="184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0</v>
      </c>
      <c r="Z580" s="45">
        <v>0</v>
      </c>
      <c r="AA580" s="45">
        <v>0</v>
      </c>
      <c r="AB580" s="45">
        <v>0</v>
      </c>
      <c r="AD580" s="45">
        <f t="shared" si="774"/>
        <v>0</v>
      </c>
      <c r="AE580" s="45">
        <f t="shared" si="775"/>
        <v>0</v>
      </c>
      <c r="AF580" s="45">
        <f t="shared" si="776"/>
        <v>0</v>
      </c>
      <c r="AG580" s="45">
        <f t="shared" si="777"/>
        <v>0</v>
      </c>
      <c r="AH580" s="45">
        <f t="shared" si="778"/>
        <v>0</v>
      </c>
      <c r="AI580" s="45">
        <f t="shared" si="779"/>
        <v>0</v>
      </c>
      <c r="AJ580" s="45">
        <f t="shared" si="780"/>
        <v>0</v>
      </c>
      <c r="AK580" s="45">
        <f t="shared" si="781"/>
        <v>0</v>
      </c>
      <c r="AL580" s="45">
        <f t="shared" si="782"/>
        <v>0</v>
      </c>
      <c r="AM580" s="45">
        <f t="shared" si="783"/>
        <v>0</v>
      </c>
      <c r="AN580" s="45">
        <f t="shared" si="784"/>
        <v>0</v>
      </c>
      <c r="AO580" s="45">
        <f t="shared" si="785"/>
        <v>0</v>
      </c>
    </row>
    <row r="581" spans="1:41" ht="16.2" customHeight="1">
      <c r="A581" s="20">
        <v>96007</v>
      </c>
      <c r="B581" s="14" t="s">
        <v>458</v>
      </c>
      <c r="C581" s="45">
        <f>SUMIF(Jan!$A:$A,TB!$A581,Jan!$H:$H)</f>
        <v>0</v>
      </c>
      <c r="D581" s="45">
        <f>SUMIF(Feb!$A:$A,TB!$A581,Feb!$H:$H)</f>
        <v>0</v>
      </c>
      <c r="E581" s="45">
        <f>SUMIF(Mar!$A:$A,TB!$A581,Mar!$H:$H)</f>
        <v>0</v>
      </c>
      <c r="F581" s="45">
        <f>SUMIF(Apr!$A:$A,TB!$A581,Apr!$H:$H)</f>
        <v>0</v>
      </c>
      <c r="G581" s="45">
        <f>SUMIF(May!$A:$A,TB!$A581,May!$H:$H)</f>
        <v>0</v>
      </c>
      <c r="H581" s="45">
        <f>SUMIF(Jun!$A:$A,TB!$A581,Jun!$H:$H)</f>
        <v>0</v>
      </c>
      <c r="I581" s="45">
        <f>SUMIF(Jul!$A:$A,TB!$A581,Jul!$H:$H)</f>
        <v>0</v>
      </c>
      <c r="J581" s="45">
        <f>SUMIF(Aug!$A:$A,TB!$A581,Aug!$H:$H)</f>
        <v>0</v>
      </c>
      <c r="K581" s="45">
        <f>SUMIF(Sep!$A:$A,TB!$A581,Sep!$H:$H)</f>
        <v>0</v>
      </c>
      <c r="L581" s="45">
        <f>SUMIF(Oct!$A:$A,TB!$A581,Oct!$H:$H)</f>
        <v>0</v>
      </c>
      <c r="M581" s="45">
        <f>SUMIF(Nov!$A:$A,TB!$A581,Nov!$H:$H)</f>
        <v>0</v>
      </c>
      <c r="N581" s="179">
        <f>SUMIF(Dec!$A:$A,TB!$A581,Dec!$H:$H)</f>
        <v>0</v>
      </c>
      <c r="O581" s="191" t="s">
        <v>554</v>
      </c>
      <c r="P581" s="191"/>
      <c r="Q581" s="184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0</v>
      </c>
      <c r="AD581" s="45">
        <f t="shared" si="774"/>
        <v>0</v>
      </c>
      <c r="AE581" s="45">
        <f t="shared" si="775"/>
        <v>0</v>
      </c>
      <c r="AF581" s="45">
        <f t="shared" si="776"/>
        <v>0</v>
      </c>
      <c r="AG581" s="45">
        <f t="shared" si="777"/>
        <v>0</v>
      </c>
      <c r="AH581" s="45">
        <f t="shared" si="778"/>
        <v>0</v>
      </c>
      <c r="AI581" s="45">
        <f t="shared" si="779"/>
        <v>0</v>
      </c>
      <c r="AJ581" s="45">
        <f t="shared" si="780"/>
        <v>0</v>
      </c>
      <c r="AK581" s="45">
        <f t="shared" si="781"/>
        <v>0</v>
      </c>
      <c r="AL581" s="45">
        <f t="shared" si="782"/>
        <v>0</v>
      </c>
      <c r="AM581" s="45">
        <f t="shared" si="783"/>
        <v>0</v>
      </c>
      <c r="AN581" s="45">
        <f t="shared" si="784"/>
        <v>0</v>
      </c>
      <c r="AO581" s="45">
        <f t="shared" si="785"/>
        <v>0</v>
      </c>
    </row>
    <row r="582" spans="1:41" ht="16.2" customHeight="1">
      <c r="A582" s="20">
        <v>96008</v>
      </c>
      <c r="B582" s="14" t="s">
        <v>459</v>
      </c>
      <c r="C582" s="45">
        <f>SUMIF(Jan!$A:$A,TB!$A582,Jan!$H:$H)</f>
        <v>250.41</v>
      </c>
      <c r="D582" s="45">
        <f>SUMIF(Feb!$A:$A,TB!$A582,Feb!$H:$H)</f>
        <v>500.9</v>
      </c>
      <c r="E582" s="45">
        <f>SUMIF(Mar!$A:$A,TB!$A582,Mar!$H:$H)</f>
        <v>751.31</v>
      </c>
      <c r="F582" s="45">
        <f>SUMIF(Apr!$A:$A,TB!$A582,Apr!$H:$H)</f>
        <v>1001.72</v>
      </c>
      <c r="G582" s="45">
        <f>SUMIF(May!$A:$A,TB!$A582,May!$H:$H)</f>
        <v>1252.1300000000001</v>
      </c>
      <c r="H582" s="45">
        <f>SUMIF(Jun!$A:$A,TB!$A582,Jun!$H:$H)</f>
        <v>1502.54</v>
      </c>
      <c r="I582" s="45">
        <f>SUMIF(Jul!$A:$A,TB!$A582,Jul!$H:$H)</f>
        <v>1502.54</v>
      </c>
      <c r="J582" s="45">
        <f>SUMIF(Aug!$A:$A,TB!$A582,Aug!$H:$H)</f>
        <v>1502.54</v>
      </c>
      <c r="K582" s="45">
        <f>SUMIF(Sep!$A:$A,TB!$A582,Sep!$H:$H)</f>
        <v>1502.54</v>
      </c>
      <c r="L582" s="45">
        <f>SUMIF(Oct!$A:$A,TB!$A582,Oct!$H:$H)</f>
        <v>1502.54</v>
      </c>
      <c r="M582" s="45">
        <f>SUMIF(Nov!$A:$A,TB!$A582,Nov!$H:$H)</f>
        <v>1502.54</v>
      </c>
      <c r="N582" s="179">
        <f>SUMIF(Dec!$A:$A,TB!$A582,Dec!$H:$H)</f>
        <v>1502.54</v>
      </c>
      <c r="O582" s="191" t="s">
        <v>554</v>
      </c>
      <c r="P582" s="191"/>
      <c r="Q582" s="184">
        <v>542.16</v>
      </c>
      <c r="R582" s="45">
        <v>833.82</v>
      </c>
      <c r="S582" s="45">
        <v>1125.48</v>
      </c>
      <c r="T582" s="45">
        <v>1417.14</v>
      </c>
      <c r="U582" s="45">
        <v>1708.8</v>
      </c>
      <c r="V582" s="45">
        <v>2000.46</v>
      </c>
      <c r="W582" s="45">
        <v>2292.12</v>
      </c>
      <c r="X582" s="45">
        <v>2583.7800000000002</v>
      </c>
      <c r="Y582" s="45">
        <v>2875.44</v>
      </c>
      <c r="Z582" s="45">
        <v>3167.1</v>
      </c>
      <c r="AA582" s="45">
        <v>3458.76</v>
      </c>
      <c r="AB582" s="45">
        <v>3005.01</v>
      </c>
      <c r="AD582" s="45">
        <f t="shared" ref="AD582:AD589" si="786">ROUND(C582*AD$2,2)</f>
        <v>1102.76</v>
      </c>
      <c r="AE582" s="45">
        <f t="shared" ref="AE582:AE589" si="787">ROUND(D582*AE$2,2)</f>
        <v>2190.19</v>
      </c>
      <c r="AF582" s="45">
        <f t="shared" ref="AF582:AF589" si="788">ROUND(E582*AF$2,2)</f>
        <v>3279.77</v>
      </c>
      <c r="AG582" s="45">
        <f t="shared" ref="AG582:AG589" si="789">ROUND(F582*AG$2,2)</f>
        <v>4368.6000000000004</v>
      </c>
      <c r="AH582" s="45">
        <f t="shared" ref="AH582:AH589" si="790">ROUND(G582*AH$2,2)</f>
        <v>5425.73</v>
      </c>
      <c r="AI582" s="45">
        <f t="shared" ref="AI582:AI589" si="791">ROUND(H582*AI$2,2)</f>
        <v>6466.78</v>
      </c>
      <c r="AJ582" s="45">
        <f t="shared" ref="AJ582:AJ589" si="792">ROUND(I582*AJ$2,2)</f>
        <v>6466.78</v>
      </c>
      <c r="AK582" s="45">
        <f t="shared" ref="AK582:AK589" si="793">ROUND(J582*AK$2,2)</f>
        <v>6466.78</v>
      </c>
      <c r="AL582" s="45">
        <f t="shared" ref="AL582:AL589" si="794">ROUND(K582*AL$2,2)</f>
        <v>6466.78</v>
      </c>
      <c r="AM582" s="45">
        <f t="shared" ref="AM582:AM589" si="795">ROUND(L582*AM$2,2)</f>
        <v>6466.78</v>
      </c>
      <c r="AN582" s="45">
        <f t="shared" ref="AN582:AN589" si="796">ROUND(M582*AN$2,2)</f>
        <v>6466.78</v>
      </c>
      <c r="AO582" s="45">
        <f t="shared" ref="AO582:AO589" si="797">ROUND(N582*AO$2,2)</f>
        <v>6466.78</v>
      </c>
    </row>
    <row r="583" spans="1:41" ht="16.2" customHeight="1">
      <c r="A583" s="20">
        <v>97003</v>
      </c>
      <c r="B583" s="14" t="s">
        <v>460</v>
      </c>
      <c r="C583" s="45">
        <f>SUMIF(Jan!$A:$A,TB!$A583,Jan!$H:$H)</f>
        <v>9587.23</v>
      </c>
      <c r="D583" s="45">
        <f>SUMIF(Feb!$A:$A,TB!$A583,Feb!$H:$H)</f>
        <v>19174.46</v>
      </c>
      <c r="E583" s="45">
        <f>SUMIF(Mar!$A:$A,TB!$A583,Mar!$H:$H)</f>
        <v>70602.399999999994</v>
      </c>
      <c r="F583" s="45">
        <f>SUMIF(Apr!$A:$A,TB!$A583,Apr!$H:$H)</f>
        <v>81433.38</v>
      </c>
      <c r="G583" s="45">
        <f>SUMIF(May!$A:$A,TB!$A583,May!$H:$H)</f>
        <v>90738.39</v>
      </c>
      <c r="H583" s="45">
        <f>SUMIF(Jun!$A:$A,TB!$A583,Jun!$H:$H)</f>
        <v>102956.43</v>
      </c>
      <c r="I583" s="45">
        <f>SUMIF(Jul!$A:$A,TB!$A583,Jul!$H:$H)</f>
        <v>102956.43</v>
      </c>
      <c r="J583" s="45">
        <f>SUMIF(Aug!$A:$A,TB!$A583,Aug!$H:$H)</f>
        <v>102956.43</v>
      </c>
      <c r="K583" s="45">
        <f>SUMIF(Sep!$A:$A,TB!$A583,Sep!$H:$H)</f>
        <v>102956.43</v>
      </c>
      <c r="L583" s="45">
        <f>SUMIF(Oct!$A:$A,TB!$A583,Oct!$H:$H)</f>
        <v>102956.43</v>
      </c>
      <c r="M583" s="45">
        <f>SUMIF(Nov!$A:$A,TB!$A583,Nov!$H:$H)</f>
        <v>102956.43</v>
      </c>
      <c r="N583" s="179">
        <f>SUMIF(Dec!$A:$A,TB!$A583,Dec!$H:$H)</f>
        <v>102956.43</v>
      </c>
      <c r="O583" s="191" t="s">
        <v>554</v>
      </c>
      <c r="P583" s="191"/>
      <c r="Q583" s="184">
        <v>7462.49</v>
      </c>
      <c r="R583" s="45">
        <v>14924.98</v>
      </c>
      <c r="S583" s="45">
        <v>67665.7</v>
      </c>
      <c r="T583" s="45">
        <v>75317.08</v>
      </c>
      <c r="U583" s="45">
        <v>82693.05</v>
      </c>
      <c r="V583" s="45">
        <v>90069.02</v>
      </c>
      <c r="W583" s="45">
        <v>95731.66</v>
      </c>
      <c r="X583" s="45">
        <v>104926.8</v>
      </c>
      <c r="Y583" s="45">
        <v>112355.72</v>
      </c>
      <c r="Z583" s="45">
        <v>119784.64</v>
      </c>
      <c r="AA583" s="45">
        <v>127213.56</v>
      </c>
      <c r="AB583" s="45">
        <v>157457.49</v>
      </c>
      <c r="AD583" s="45">
        <f t="shared" si="786"/>
        <v>42220.24</v>
      </c>
      <c r="AE583" s="45">
        <f t="shared" si="787"/>
        <v>83840.33</v>
      </c>
      <c r="AF583" s="45">
        <f t="shared" si="788"/>
        <v>308207.71999999997</v>
      </c>
      <c r="AG583" s="45">
        <f t="shared" si="789"/>
        <v>355139.11</v>
      </c>
      <c r="AH583" s="45">
        <f t="shared" si="790"/>
        <v>393187.59</v>
      </c>
      <c r="AI583" s="45">
        <f t="shared" si="791"/>
        <v>443114.18</v>
      </c>
      <c r="AJ583" s="45">
        <f t="shared" si="792"/>
        <v>443114.18</v>
      </c>
      <c r="AK583" s="45">
        <f t="shared" si="793"/>
        <v>443114.18</v>
      </c>
      <c r="AL583" s="45">
        <f t="shared" si="794"/>
        <v>443114.18</v>
      </c>
      <c r="AM583" s="45">
        <f t="shared" si="795"/>
        <v>443114.18</v>
      </c>
      <c r="AN583" s="45">
        <f t="shared" si="796"/>
        <v>443114.18</v>
      </c>
      <c r="AO583" s="45">
        <f t="shared" si="797"/>
        <v>443114.18</v>
      </c>
    </row>
    <row r="584" spans="1:41" ht="16.2" customHeight="1">
      <c r="A584" s="20">
        <v>97004</v>
      </c>
      <c r="B584" s="14" t="s">
        <v>461</v>
      </c>
      <c r="C584" s="45">
        <f>SUMIF(Jan!$A:$A,TB!$A584,Jan!$H:$H)</f>
        <v>2280.3000000000002</v>
      </c>
      <c r="D584" s="45">
        <f>SUMIF(Feb!$A:$A,TB!$A584,Feb!$H:$H)</f>
        <v>5175.47</v>
      </c>
      <c r="E584" s="45">
        <f>SUMIF(Mar!$A:$A,TB!$A584,Mar!$H:$H)</f>
        <v>6407.26</v>
      </c>
      <c r="F584" s="45">
        <f>SUMIF(Apr!$A:$A,TB!$A584,Apr!$H:$H)</f>
        <v>8548.6200000000008</v>
      </c>
      <c r="G584" s="45">
        <f>SUMIF(May!$A:$A,TB!$A584,May!$H:$H)</f>
        <v>9430.49</v>
      </c>
      <c r="H584" s="45">
        <f>SUMIF(Jun!$A:$A,TB!$A584,Jun!$H:$H)</f>
        <v>11297.88</v>
      </c>
      <c r="I584" s="45">
        <f>SUMIF(Jul!$A:$A,TB!$A584,Jul!$H:$H)</f>
        <v>11297.88</v>
      </c>
      <c r="J584" s="45">
        <f>SUMIF(Aug!$A:$A,TB!$A584,Aug!$H:$H)</f>
        <v>11297.88</v>
      </c>
      <c r="K584" s="45">
        <f>SUMIF(Sep!$A:$A,TB!$A584,Sep!$H:$H)</f>
        <v>11297.88</v>
      </c>
      <c r="L584" s="45">
        <f>SUMIF(Oct!$A:$A,TB!$A584,Oct!$H:$H)</f>
        <v>11297.88</v>
      </c>
      <c r="M584" s="45">
        <f>SUMIF(Nov!$A:$A,TB!$A584,Nov!$H:$H)</f>
        <v>11297.88</v>
      </c>
      <c r="N584" s="179">
        <f>SUMIF(Dec!$A:$A,TB!$A584,Dec!$H:$H)</f>
        <v>11297.88</v>
      </c>
      <c r="O584" s="191" t="s">
        <v>554</v>
      </c>
      <c r="P584" s="191"/>
      <c r="Q584" s="184">
        <v>1457.66</v>
      </c>
      <c r="R584" s="45">
        <v>2682.21</v>
      </c>
      <c r="S584" s="45">
        <v>4219.74</v>
      </c>
      <c r="T584" s="45">
        <v>5246.39</v>
      </c>
      <c r="U584" s="45">
        <v>6407.75</v>
      </c>
      <c r="V584" s="45">
        <v>7280.49</v>
      </c>
      <c r="W584" s="45">
        <v>8275.0499999999993</v>
      </c>
      <c r="X584" s="45">
        <v>9742.57</v>
      </c>
      <c r="Y584" s="45">
        <v>11035.38</v>
      </c>
      <c r="Z584" s="45">
        <v>12234.69</v>
      </c>
      <c r="AA584" s="45">
        <v>13488.31</v>
      </c>
      <c r="AB584" s="45">
        <v>15435.84</v>
      </c>
      <c r="AD584" s="45">
        <f t="shared" si="786"/>
        <v>10041.99</v>
      </c>
      <c r="AE584" s="45">
        <f t="shared" si="787"/>
        <v>22629.74</v>
      </c>
      <c r="AF584" s="45">
        <f t="shared" si="788"/>
        <v>27970.25</v>
      </c>
      <c r="AG584" s="45">
        <f t="shared" si="789"/>
        <v>37281.39</v>
      </c>
      <c r="AH584" s="45">
        <f t="shared" si="790"/>
        <v>40864.199999999997</v>
      </c>
      <c r="AI584" s="45">
        <f t="shared" si="791"/>
        <v>48624.95</v>
      </c>
      <c r="AJ584" s="45">
        <f t="shared" si="792"/>
        <v>48624.95</v>
      </c>
      <c r="AK584" s="45">
        <f t="shared" si="793"/>
        <v>48624.95</v>
      </c>
      <c r="AL584" s="45">
        <f t="shared" si="794"/>
        <v>48624.95</v>
      </c>
      <c r="AM584" s="45">
        <f t="shared" si="795"/>
        <v>48624.95</v>
      </c>
      <c r="AN584" s="45">
        <f t="shared" si="796"/>
        <v>48624.95</v>
      </c>
      <c r="AO584" s="45">
        <f t="shared" si="797"/>
        <v>48624.95</v>
      </c>
    </row>
    <row r="585" spans="1:41" ht="16.2" customHeight="1">
      <c r="A585" s="20">
        <v>60006</v>
      </c>
      <c r="B585" s="14" t="s">
        <v>462</v>
      </c>
      <c r="C585" s="45">
        <f>SUMIF(Jan!$A:$A,TB!$A585,Jan!$H:$H)</f>
        <v>0</v>
      </c>
      <c r="D585" s="45">
        <f>SUMIF(Feb!$A:$A,TB!$A585,Feb!$H:$H)</f>
        <v>0</v>
      </c>
      <c r="E585" s="45">
        <f>SUMIF(Mar!$A:$A,TB!$A585,Mar!$H:$H)</f>
        <v>0</v>
      </c>
      <c r="F585" s="45">
        <f>SUMIF(Apr!$A:$A,TB!$A585,Apr!$H:$H)</f>
        <v>0</v>
      </c>
      <c r="G585" s="45">
        <f>SUMIF(May!$A:$A,TB!$A585,May!$H:$H)</f>
        <v>0</v>
      </c>
      <c r="H585" s="45">
        <f>SUMIF(Jun!$A:$A,TB!$A585,Jun!$H:$H)</f>
        <v>0</v>
      </c>
      <c r="I585" s="45">
        <f>SUMIF(Jul!$A:$A,TB!$A585,Jul!$H:$H)</f>
        <v>0</v>
      </c>
      <c r="J585" s="45">
        <f>SUMIF(Aug!$A:$A,TB!$A585,Aug!$H:$H)</f>
        <v>0</v>
      </c>
      <c r="K585" s="45">
        <f>SUMIF(Sep!$A:$A,TB!$A585,Sep!$H:$H)</f>
        <v>0</v>
      </c>
      <c r="L585" s="45">
        <f>SUMIF(Oct!$A:$A,TB!$A585,Oct!$H:$H)</f>
        <v>0</v>
      </c>
      <c r="M585" s="45">
        <f>SUMIF(Nov!$A:$A,TB!$A585,Nov!$H:$H)</f>
        <v>0</v>
      </c>
      <c r="N585" s="179">
        <f>SUMIF(Dec!$A:$A,TB!$A585,Dec!$H:$H)</f>
        <v>0</v>
      </c>
      <c r="O585" s="191" t="s">
        <v>555</v>
      </c>
      <c r="P585" s="191"/>
      <c r="Q585" s="184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-2.5502231437712908E-9</v>
      </c>
      <c r="AB585" s="45">
        <v>0</v>
      </c>
      <c r="AD585" s="45">
        <f t="shared" si="786"/>
        <v>0</v>
      </c>
      <c r="AE585" s="45">
        <f t="shared" si="787"/>
        <v>0</v>
      </c>
      <c r="AF585" s="45">
        <f t="shared" si="788"/>
        <v>0</v>
      </c>
      <c r="AG585" s="45">
        <f t="shared" si="789"/>
        <v>0</v>
      </c>
      <c r="AH585" s="45">
        <f t="shared" si="790"/>
        <v>0</v>
      </c>
      <c r="AI585" s="45">
        <f t="shared" si="791"/>
        <v>0</v>
      </c>
      <c r="AJ585" s="45">
        <f t="shared" si="792"/>
        <v>0</v>
      </c>
      <c r="AK585" s="45">
        <f t="shared" si="793"/>
        <v>0</v>
      </c>
      <c r="AL585" s="45">
        <f t="shared" si="794"/>
        <v>0</v>
      </c>
      <c r="AM585" s="45">
        <f t="shared" si="795"/>
        <v>0</v>
      </c>
      <c r="AN585" s="45">
        <f t="shared" si="796"/>
        <v>0</v>
      </c>
      <c r="AO585" s="45">
        <f t="shared" si="797"/>
        <v>0</v>
      </c>
    </row>
    <row r="586" spans="1:41" ht="16.2" customHeight="1">
      <c r="A586" s="20">
        <v>98000</v>
      </c>
      <c r="B586" s="14" t="s">
        <v>492</v>
      </c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>
        <f>SUMIF(Jun!$A:$A,TB!$A586,Jun!$H:$H)</f>
        <v>0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179">
        <f>SUMIF(Dec!$A:$A,TB!$A586,Dec!$H:$H)</f>
        <v>0</v>
      </c>
      <c r="O586" s="191" t="s">
        <v>554</v>
      </c>
      <c r="P586" s="191"/>
      <c r="Q586" s="184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2835434.05</v>
      </c>
      <c r="AA586" s="45">
        <v>0</v>
      </c>
      <c r="AB586" s="45">
        <v>0</v>
      </c>
      <c r="AD586" s="45">
        <f t="shared" si="786"/>
        <v>0</v>
      </c>
      <c r="AE586" s="45">
        <f t="shared" si="787"/>
        <v>0</v>
      </c>
      <c r="AF586" s="45">
        <f t="shared" si="788"/>
        <v>0</v>
      </c>
      <c r="AG586" s="45">
        <f t="shared" si="789"/>
        <v>0</v>
      </c>
      <c r="AH586" s="45">
        <f t="shared" si="790"/>
        <v>0</v>
      </c>
      <c r="AI586" s="45">
        <f t="shared" si="791"/>
        <v>0</v>
      </c>
      <c r="AJ586" s="45">
        <f t="shared" si="792"/>
        <v>0</v>
      </c>
      <c r="AK586" s="45">
        <f t="shared" si="793"/>
        <v>0</v>
      </c>
      <c r="AL586" s="45">
        <f t="shared" si="794"/>
        <v>0</v>
      </c>
      <c r="AM586" s="45">
        <f t="shared" si="795"/>
        <v>0</v>
      </c>
      <c r="AN586" s="45">
        <f t="shared" si="796"/>
        <v>0</v>
      </c>
      <c r="AO586" s="45">
        <f t="shared" si="797"/>
        <v>0</v>
      </c>
    </row>
    <row r="587" spans="1:41" ht="16.2" customHeight="1">
      <c r="A587" s="20">
        <v>98001</v>
      </c>
      <c r="B587" s="14" t="s">
        <v>493</v>
      </c>
      <c r="C587" s="45">
        <f>SUMIF(Jan!$A:$A,TB!$A587,Jan!$H:$H)</f>
        <v>0</v>
      </c>
      <c r="D587" s="45">
        <f>SUMIF(Feb!$A:$A,TB!$A587,Feb!$H:$H)</f>
        <v>0</v>
      </c>
      <c r="E587" s="45">
        <f>SUMIF(Mar!$A:$A,TB!$A587,Mar!$H:$H)</f>
        <v>0</v>
      </c>
      <c r="F587" s="45">
        <f>SUMIF(Apr!$A:$A,TB!$A587,Apr!$H:$H)</f>
        <v>0</v>
      </c>
      <c r="G587" s="45">
        <f>SUMIF(May!$A:$A,TB!$A587,May!$H:$H)</f>
        <v>0</v>
      </c>
      <c r="H587" s="45">
        <f>SUMIF(Jun!$A:$A,TB!$A587,Jun!$H:$H)</f>
        <v>0</v>
      </c>
      <c r="I587" s="45">
        <f>SUMIF(Jul!$A:$A,TB!$A587,Jul!$H:$H)</f>
        <v>0</v>
      </c>
      <c r="J587" s="45">
        <f>SUMIF(Aug!$A:$A,TB!$A587,Aug!$H:$H)</f>
        <v>0</v>
      </c>
      <c r="K587" s="45">
        <f>SUMIF(Sep!$A:$A,TB!$A587,Sep!$H:$H)</f>
        <v>0</v>
      </c>
      <c r="L587" s="45">
        <f>SUMIF(Oct!$A:$A,TB!$A587,Oct!$H:$H)</f>
        <v>0</v>
      </c>
      <c r="M587" s="45">
        <f>SUMIF(Nov!$A:$A,TB!$A587,Nov!$H:$H)</f>
        <v>0</v>
      </c>
      <c r="N587" s="179">
        <f>SUMIF(Dec!$A:$A,TB!$A587,Dec!$H:$H)</f>
        <v>0</v>
      </c>
      <c r="O587" s="191" t="s">
        <v>554</v>
      </c>
      <c r="P587" s="191"/>
      <c r="Q587" s="184">
        <v>0</v>
      </c>
      <c r="R587" s="45">
        <v>0</v>
      </c>
      <c r="S587" s="45">
        <v>0</v>
      </c>
      <c r="T587" s="45">
        <v>0</v>
      </c>
      <c r="U587" s="45">
        <v>0</v>
      </c>
      <c r="V587" s="45">
        <v>0</v>
      </c>
      <c r="W587" s="45">
        <v>0</v>
      </c>
      <c r="X587" s="45">
        <v>0</v>
      </c>
      <c r="Y587" s="45">
        <v>0</v>
      </c>
      <c r="Z587" s="45">
        <v>0</v>
      </c>
      <c r="AA587" s="45">
        <v>0</v>
      </c>
      <c r="AB587" s="45">
        <v>0</v>
      </c>
      <c r="AD587" s="45">
        <f t="shared" si="786"/>
        <v>0</v>
      </c>
      <c r="AE587" s="45">
        <f t="shared" si="787"/>
        <v>0</v>
      </c>
      <c r="AF587" s="45">
        <f t="shared" si="788"/>
        <v>0</v>
      </c>
      <c r="AG587" s="45">
        <f t="shared" si="789"/>
        <v>0</v>
      </c>
      <c r="AH587" s="45">
        <f t="shared" si="790"/>
        <v>0</v>
      </c>
      <c r="AI587" s="45">
        <f t="shared" si="791"/>
        <v>0</v>
      </c>
      <c r="AJ587" s="45">
        <f t="shared" si="792"/>
        <v>0</v>
      </c>
      <c r="AK587" s="45">
        <f t="shared" si="793"/>
        <v>0</v>
      </c>
      <c r="AL587" s="45">
        <f t="shared" si="794"/>
        <v>0</v>
      </c>
      <c r="AM587" s="45">
        <f t="shared" si="795"/>
        <v>0</v>
      </c>
      <c r="AN587" s="45">
        <f t="shared" si="796"/>
        <v>0</v>
      </c>
      <c r="AO587" s="45">
        <f t="shared" si="797"/>
        <v>0</v>
      </c>
    </row>
    <row r="588" spans="1:41" ht="16.2" customHeight="1">
      <c r="A588" s="20">
        <v>98002</v>
      </c>
      <c r="B588" s="14" t="s">
        <v>494</v>
      </c>
      <c r="C588" s="45">
        <f>SUMIF(Jan!$A:$A,TB!$A588,Jan!$H:$H)</f>
        <v>285730.5</v>
      </c>
      <c r="D588" s="45">
        <f>SUMIF(Feb!$A:$A,TB!$A588,Feb!$H:$H)</f>
        <v>574228.5</v>
      </c>
      <c r="E588" s="45">
        <f>SUMIF(Mar!$A:$A,TB!$A588,Mar!$H:$H)</f>
        <v>863576</v>
      </c>
      <c r="F588" s="45">
        <f>SUMIF(Apr!$A:$A,TB!$A588,Apr!$H:$H)</f>
        <v>1153175</v>
      </c>
      <c r="G588" s="45">
        <f>SUMIF(May!$A:$A,TB!$A588,May!$H:$H)</f>
        <v>1449581</v>
      </c>
      <c r="H588" s="45">
        <f>SUMIF(Jun!$A:$A,TB!$A588,Jun!$H:$H)</f>
        <v>1935856.2</v>
      </c>
      <c r="I588" s="45">
        <f>SUMIF(Jul!$A:$A,TB!$A588,Jul!$H:$H)</f>
        <v>1935856.2</v>
      </c>
      <c r="J588" s="45">
        <f>SUMIF(Aug!$A:$A,TB!$A588,Aug!$H:$H)</f>
        <v>1935856.2</v>
      </c>
      <c r="K588" s="45">
        <f>SUMIF(Sep!$A:$A,TB!$A588,Sep!$H:$H)</f>
        <v>1935856.2</v>
      </c>
      <c r="L588" s="45">
        <f>SUMIF(Oct!$A:$A,TB!$A588,Oct!$H:$H)</f>
        <v>1935856.2</v>
      </c>
      <c r="M588" s="45">
        <f>SUMIF(Nov!$A:$A,TB!$A588,Nov!$H:$H)</f>
        <v>1935856.2</v>
      </c>
      <c r="N588" s="179">
        <f>SUMIF(Dec!$A:$A,TB!$A588,Dec!$H:$H)</f>
        <v>1935856.2</v>
      </c>
      <c r="O588" s="191" t="s">
        <v>554</v>
      </c>
      <c r="P588" s="191"/>
      <c r="Q588" s="184">
        <v>266166.45</v>
      </c>
      <c r="R588" s="45">
        <v>527858.55000000005</v>
      </c>
      <c r="S588" s="45">
        <v>789550.65</v>
      </c>
      <c r="T588" s="45">
        <v>1050092.1000000001</v>
      </c>
      <c r="U588" s="45">
        <v>1310416.6499999999</v>
      </c>
      <c r="V588" s="45">
        <v>1657516.05</v>
      </c>
      <c r="W588" s="45">
        <v>1945370.55</v>
      </c>
      <c r="X588" s="45">
        <v>2233225.0499999998</v>
      </c>
      <c r="Y588" s="45">
        <v>2532163.0499999998</v>
      </c>
      <c r="Z588" s="45">
        <v>0</v>
      </c>
      <c r="AA588" s="45">
        <v>3129046.55</v>
      </c>
      <c r="AB588" s="45">
        <v>3419418.05</v>
      </c>
      <c r="AD588" s="45">
        <f t="shared" si="786"/>
        <v>1258299.98</v>
      </c>
      <c r="AE588" s="45">
        <f t="shared" si="787"/>
        <v>2510814.12</v>
      </c>
      <c r="AF588" s="45">
        <f t="shared" si="788"/>
        <v>3769854.67</v>
      </c>
      <c r="AG588" s="45">
        <f t="shared" si="789"/>
        <v>5029111.49</v>
      </c>
      <c r="AH588" s="45">
        <f t="shared" si="790"/>
        <v>6281324.3899999997</v>
      </c>
      <c r="AI588" s="45">
        <f t="shared" si="791"/>
        <v>8331731.5</v>
      </c>
      <c r="AJ588" s="45">
        <f t="shared" si="792"/>
        <v>8331731.5</v>
      </c>
      <c r="AK588" s="45">
        <f t="shared" si="793"/>
        <v>8331731.5</v>
      </c>
      <c r="AL588" s="45">
        <f t="shared" si="794"/>
        <v>8331731.5</v>
      </c>
      <c r="AM588" s="45">
        <f t="shared" si="795"/>
        <v>8331731.5</v>
      </c>
      <c r="AN588" s="45">
        <f t="shared" si="796"/>
        <v>8331731.5</v>
      </c>
      <c r="AO588" s="45">
        <f t="shared" si="797"/>
        <v>8331731.5</v>
      </c>
    </row>
    <row r="589" spans="1:41" ht="16.2" customHeight="1">
      <c r="A589" s="25"/>
      <c r="B589" s="26"/>
      <c r="C589" s="45">
        <f>SUMIF(Jan!$A:$A,TB!$A589,Jan!$H:$H)</f>
        <v>0</v>
      </c>
      <c r="D589" s="45">
        <f>SUMIF(Feb!$A:$A,TB!$A589,Feb!$H:$H)</f>
        <v>0</v>
      </c>
      <c r="E589" s="45">
        <f>SUMIF(Mar!$A:$A,TB!$A589,Mar!$H:$H)</f>
        <v>0</v>
      </c>
      <c r="F589" s="45">
        <f>SUMIF(Apr!$A:$A,TB!$A589,Apr!$H:$H)</f>
        <v>0</v>
      </c>
      <c r="G589" s="45">
        <f>SUMIF(May!$A:$A,TB!$A589,May!$H:$H)</f>
        <v>0</v>
      </c>
      <c r="H589" s="45">
        <f>SUMIF(Jun!$A:$A,TB!$A589,Jun!$H:$H)</f>
        <v>0</v>
      </c>
      <c r="I589" s="45">
        <f>SUMIF(Jul!$A:$A,TB!$A589,Jul!$H:$H)</f>
        <v>0</v>
      </c>
      <c r="J589" s="45">
        <f>SUMIF(Aug!$A:$A,TB!$A589,Aug!$H:$H)</f>
        <v>0</v>
      </c>
      <c r="K589" s="45">
        <f>SUMIF(Sep!$A:$A,TB!$A589,Sep!$H:$H)</f>
        <v>0</v>
      </c>
      <c r="L589" s="45">
        <f>SUMIF(Oct!$A:$A,TB!$A589,Oct!$H:$H)</f>
        <v>0</v>
      </c>
      <c r="M589" s="45">
        <f>SUMIF(Nov!$A:$A,TB!$A589,Nov!$H:$H)</f>
        <v>0</v>
      </c>
      <c r="N589" s="179">
        <f>SUMIF(Dec!$A:$A,TB!$A589,Dec!$H:$H)</f>
        <v>0</v>
      </c>
      <c r="O589" s="191"/>
      <c r="P589" s="191"/>
      <c r="Q589" s="184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D589" s="45">
        <f t="shared" si="786"/>
        <v>0</v>
      </c>
      <c r="AE589" s="45">
        <f t="shared" si="787"/>
        <v>0</v>
      </c>
      <c r="AF589" s="45">
        <f t="shared" si="788"/>
        <v>0</v>
      </c>
      <c r="AG589" s="45">
        <f t="shared" si="789"/>
        <v>0</v>
      </c>
      <c r="AH589" s="45">
        <f t="shared" si="790"/>
        <v>0</v>
      </c>
      <c r="AI589" s="45">
        <f t="shared" si="791"/>
        <v>0</v>
      </c>
      <c r="AJ589" s="45">
        <f t="shared" si="792"/>
        <v>0</v>
      </c>
      <c r="AK589" s="45">
        <f t="shared" si="793"/>
        <v>0</v>
      </c>
      <c r="AL589" s="45">
        <f t="shared" si="794"/>
        <v>0</v>
      </c>
      <c r="AM589" s="45">
        <f t="shared" si="795"/>
        <v>0</v>
      </c>
      <c r="AN589" s="45">
        <f t="shared" si="796"/>
        <v>0</v>
      </c>
      <c r="AO589" s="45">
        <f t="shared" si="797"/>
        <v>0</v>
      </c>
    </row>
    <row r="590" spans="1:41" ht="16.2" customHeight="1">
      <c r="A590" s="17" t="s">
        <v>83</v>
      </c>
      <c r="B590" s="18"/>
      <c r="C590" s="19">
        <f t="shared" ref="C590:N590" si="798">ROUND(SUM(C518:C589),2)</f>
        <v>1290570.73</v>
      </c>
      <c r="D590" s="19">
        <f t="shared" si="798"/>
        <v>2769364.53</v>
      </c>
      <c r="E590" s="19">
        <f t="shared" si="798"/>
        <v>3644848.7</v>
      </c>
      <c r="F590" s="19">
        <f t="shared" si="798"/>
        <v>4855780.59</v>
      </c>
      <c r="G590" s="19">
        <f t="shared" si="798"/>
        <v>6120163.7199999997</v>
      </c>
      <c r="H590" s="19">
        <f t="shared" si="798"/>
        <v>7522508.5199999996</v>
      </c>
      <c r="I590" s="19">
        <f t="shared" si="798"/>
        <v>7522508.5199999996</v>
      </c>
      <c r="J590" s="19">
        <f t="shared" si="798"/>
        <v>7522508.5199999996</v>
      </c>
      <c r="K590" s="19">
        <f t="shared" si="798"/>
        <v>7522508.5199999996</v>
      </c>
      <c r="L590" s="19">
        <f t="shared" si="798"/>
        <v>7522508.5199999996</v>
      </c>
      <c r="M590" s="19">
        <f t="shared" si="798"/>
        <v>7522508.5199999996</v>
      </c>
      <c r="N590" s="178">
        <f t="shared" si="798"/>
        <v>7522508.5199999996</v>
      </c>
      <c r="O590" s="191"/>
      <c r="P590" s="191"/>
      <c r="Q590" s="183">
        <v>1098601.1000000001</v>
      </c>
      <c r="R590" s="19">
        <v>2324679.09</v>
      </c>
      <c r="S590" s="19">
        <v>3134277.1</v>
      </c>
      <c r="T590" s="19">
        <v>4235918.43</v>
      </c>
      <c r="U590" s="19">
        <v>5420137.1799999997</v>
      </c>
      <c r="V590" s="19">
        <v>6651397.7599999998</v>
      </c>
      <c r="W590" s="19">
        <v>7792622.5099999998</v>
      </c>
      <c r="X590" s="19">
        <v>8974809.5999999996</v>
      </c>
      <c r="Y590" s="19">
        <v>10813496.720000001</v>
      </c>
      <c r="Z590" s="19">
        <v>12259181.310000001</v>
      </c>
      <c r="AA590" s="19">
        <v>13659083.699999999</v>
      </c>
      <c r="AB590" s="19">
        <v>15498502.050000001</v>
      </c>
      <c r="AD590" s="19">
        <f t="shared" ref="AD590:AO590" si="799">ROUND(SUM(AD518:AD589),2)</f>
        <v>5683415.3899999997</v>
      </c>
      <c r="AE590" s="19">
        <f t="shared" si="799"/>
        <v>12109046.41</v>
      </c>
      <c r="AF590" s="19">
        <f t="shared" si="799"/>
        <v>15911222.529999999</v>
      </c>
      <c r="AG590" s="19">
        <f t="shared" si="799"/>
        <v>21176544.75</v>
      </c>
      <c r="AH590" s="19">
        <f t="shared" si="799"/>
        <v>26519893.43</v>
      </c>
      <c r="AI590" s="19">
        <f t="shared" si="799"/>
        <v>32376124.43</v>
      </c>
      <c r="AJ590" s="19">
        <f t="shared" si="799"/>
        <v>32376124.43</v>
      </c>
      <c r="AK590" s="19">
        <f t="shared" si="799"/>
        <v>32376124.43</v>
      </c>
      <c r="AL590" s="19">
        <f t="shared" si="799"/>
        <v>32376124.43</v>
      </c>
      <c r="AM590" s="19">
        <f t="shared" si="799"/>
        <v>32376124.43</v>
      </c>
      <c r="AN590" s="19">
        <f t="shared" si="799"/>
        <v>32376124.43</v>
      </c>
      <c r="AO590" s="219">
        <f t="shared" si="799"/>
        <v>32376124.43</v>
      </c>
    </row>
    <row r="591" spans="1:41" ht="16.2" customHeight="1">
      <c r="A591" s="20"/>
      <c r="B591" s="14"/>
      <c r="C591" s="45">
        <f>SUMIF(Jan!$A:$A,TB!$A591,Jan!$H:$H)</f>
        <v>0</v>
      </c>
      <c r="D591" s="45">
        <f>SUMIF(Feb!$A:$A,TB!$A591,Feb!$H:$H)</f>
        <v>0</v>
      </c>
      <c r="E591" s="45">
        <f>SUMIF(Mar!$A:$A,TB!$A591,Mar!$H:$H)</f>
        <v>0</v>
      </c>
      <c r="F591" s="45">
        <f>SUMIF(Apr!$A:$A,TB!$A591,Apr!$H:$H)</f>
        <v>0</v>
      </c>
      <c r="G591" s="45">
        <f>SUMIF(May!$A:$A,TB!$A591,May!$H:$H)</f>
        <v>0</v>
      </c>
      <c r="H591" s="45">
        <f>SUMIF(Jun!$A:$A,TB!$A591,Jun!$H:$H)</f>
        <v>0</v>
      </c>
      <c r="I591" s="45">
        <f>SUMIF(Jul!$A:$A,TB!$A591,Jul!$H:$H)</f>
        <v>0</v>
      </c>
      <c r="J591" s="45">
        <f>SUMIF(Aug!$A:$A,TB!$A591,Aug!$H:$H)</f>
        <v>0</v>
      </c>
      <c r="K591" s="45">
        <f>SUMIF(Sep!$A:$A,TB!$A591,Sep!$H:$H)</f>
        <v>0</v>
      </c>
      <c r="L591" s="45">
        <f>SUMIF(Oct!$A:$A,TB!$A591,Oct!$H:$H)</f>
        <v>0</v>
      </c>
      <c r="M591" s="45">
        <f>SUMIF(Nov!$A:$A,TB!$A591,Nov!$H:$H)</f>
        <v>0</v>
      </c>
      <c r="N591" s="179">
        <f>SUMIF(Dec!$A:$A,TB!$A591,Dec!$H:$H)</f>
        <v>0</v>
      </c>
      <c r="O591" s="191"/>
      <c r="P591" s="191"/>
      <c r="Q591" s="184">
        <v>0</v>
      </c>
      <c r="R591" s="45">
        <v>0</v>
      </c>
      <c r="S591" s="45">
        <v>0</v>
      </c>
      <c r="T591" s="45">
        <v>0</v>
      </c>
      <c r="U591" s="45">
        <v>0</v>
      </c>
      <c r="V591" s="45">
        <v>0</v>
      </c>
      <c r="W591" s="45">
        <v>0</v>
      </c>
      <c r="X591" s="45">
        <v>0</v>
      </c>
      <c r="Y591" s="45">
        <v>0</v>
      </c>
      <c r="Z591" s="45">
        <v>0</v>
      </c>
      <c r="AA591" s="45">
        <v>0</v>
      </c>
      <c r="AB591" s="45">
        <v>0</v>
      </c>
      <c r="AD591" s="45">
        <f t="shared" ref="AD591:AD594" si="800">ROUND(C591*AD$2,2)</f>
        <v>0</v>
      </c>
      <c r="AE591" s="45">
        <f t="shared" ref="AE591:AE594" si="801">ROUND(D591*AE$2,2)</f>
        <v>0</v>
      </c>
      <c r="AF591" s="45">
        <f t="shared" ref="AF591:AF594" si="802">ROUND(E591*AF$2,2)</f>
        <v>0</v>
      </c>
      <c r="AG591" s="45">
        <f t="shared" ref="AG591:AG594" si="803">ROUND(F591*AG$2,2)</f>
        <v>0</v>
      </c>
      <c r="AH591" s="45">
        <f t="shared" ref="AH591:AH594" si="804">ROUND(G591*AH$2,2)</f>
        <v>0</v>
      </c>
      <c r="AI591" s="45">
        <f t="shared" ref="AI591:AI594" si="805">ROUND(H591*AI$2,2)</f>
        <v>0</v>
      </c>
      <c r="AJ591" s="45">
        <f t="shared" ref="AJ591:AJ594" si="806">ROUND(I591*AJ$2,2)</f>
        <v>0</v>
      </c>
      <c r="AK591" s="45">
        <f t="shared" ref="AK591:AK594" si="807">ROUND(J591*AK$2,2)</f>
        <v>0</v>
      </c>
      <c r="AL591" s="45">
        <f t="shared" ref="AL591:AL594" si="808">ROUND(K591*AL$2,2)</f>
        <v>0</v>
      </c>
      <c r="AM591" s="45">
        <f t="shared" ref="AM591:AM594" si="809">ROUND(L591*AM$2,2)</f>
        <v>0</v>
      </c>
      <c r="AN591" s="45">
        <f t="shared" ref="AN591:AN594" si="810">ROUND(M591*AN$2,2)</f>
        <v>0</v>
      </c>
      <c r="AO591" s="45">
        <f t="shared" ref="AO591:AO594" si="811">ROUND(N591*AO$2,2)</f>
        <v>0</v>
      </c>
    </row>
    <row r="592" spans="1:41" ht="16.2" customHeight="1">
      <c r="A592" s="20">
        <v>97001</v>
      </c>
      <c r="B592" s="14" t="s">
        <v>463</v>
      </c>
      <c r="C592" s="45">
        <f>SUMIF(Jan!$A:$A,TB!$A592,Jan!$H:$H)</f>
        <v>248533.24</v>
      </c>
      <c r="D592" s="45">
        <f>SUMIF(Feb!$A:$A,TB!$A592,Feb!$H:$H)</f>
        <v>210222.38</v>
      </c>
      <c r="E592" s="45">
        <f>SUMIF(Mar!$A:$A,TB!$A592,Mar!$H:$H)</f>
        <v>224946.69</v>
      </c>
      <c r="F592" s="45">
        <f>SUMIF(Apr!$A:$A,TB!$A592,Apr!$H:$H)</f>
        <v>227808.97</v>
      </c>
      <c r="G592" s="45">
        <f>SUMIF(May!$A:$A,TB!$A592,May!$H:$H)</f>
        <v>241000.95999999999</v>
      </c>
      <c r="H592" s="45">
        <f>SUMIF(Jun!$A:$A,TB!$A592,Jun!$H:$H)</f>
        <v>136980.92000000001</v>
      </c>
      <c r="I592" s="45">
        <f>SUMIF(Jul!$A:$A,TB!$A592,Jul!$H:$H)</f>
        <v>136980.92000000001</v>
      </c>
      <c r="J592" s="45">
        <f>SUMIF(Aug!$A:$A,TB!$A592,Aug!$H:$H)</f>
        <v>136980.92000000001</v>
      </c>
      <c r="K592" s="45">
        <f>SUMIF(Sep!$A:$A,TB!$A592,Sep!$H:$H)</f>
        <v>136980.92000000001</v>
      </c>
      <c r="L592" s="45">
        <f>SUMIF(Oct!$A:$A,TB!$A592,Oct!$H:$H)</f>
        <v>136980.92000000001</v>
      </c>
      <c r="M592" s="45">
        <f>SUMIF(Nov!$A:$A,TB!$A592,Nov!$H:$H)</f>
        <v>136980.92000000001</v>
      </c>
      <c r="N592" s="179">
        <f>SUMIF(Dec!$A:$A,TB!$A592,Dec!$H:$H)</f>
        <v>136980.92000000001</v>
      </c>
      <c r="O592" s="191" t="s">
        <v>556</v>
      </c>
      <c r="P592" s="191"/>
      <c r="Q592" s="184">
        <v>4947.25</v>
      </c>
      <c r="R592" s="45">
        <v>68146.58</v>
      </c>
      <c r="S592" s="45">
        <v>80289.789999999994</v>
      </c>
      <c r="T592" s="45">
        <v>113851.63</v>
      </c>
      <c r="U592" s="45">
        <v>133206.42000000001</v>
      </c>
      <c r="V592" s="45">
        <v>193309.02</v>
      </c>
      <c r="W592" s="45">
        <v>209220.74</v>
      </c>
      <c r="X592" s="45">
        <v>204681.28</v>
      </c>
      <c r="Y592" s="45">
        <v>295567.07</v>
      </c>
      <c r="Z592" s="45">
        <v>288119.62</v>
      </c>
      <c r="AA592" s="45">
        <v>276942.73</v>
      </c>
      <c r="AB592" s="45">
        <v>253877.83</v>
      </c>
      <c r="AD592" s="45">
        <f t="shared" si="800"/>
        <v>1094490.68</v>
      </c>
      <c r="AE592" s="45">
        <f t="shared" si="801"/>
        <v>919197.36</v>
      </c>
      <c r="AF592" s="45">
        <f t="shared" si="802"/>
        <v>981982.28</v>
      </c>
      <c r="AG592" s="45">
        <f t="shared" si="803"/>
        <v>993497.7</v>
      </c>
      <c r="AH592" s="45">
        <f t="shared" si="804"/>
        <v>1044305.36</v>
      </c>
      <c r="AI592" s="45">
        <f t="shared" si="805"/>
        <v>589552.18000000005</v>
      </c>
      <c r="AJ592" s="45">
        <f t="shared" si="806"/>
        <v>589552.18000000005</v>
      </c>
      <c r="AK592" s="45">
        <f t="shared" si="807"/>
        <v>589552.18000000005</v>
      </c>
      <c r="AL592" s="45">
        <f t="shared" si="808"/>
        <v>589552.18000000005</v>
      </c>
      <c r="AM592" s="45">
        <f t="shared" si="809"/>
        <v>589552.18000000005</v>
      </c>
      <c r="AN592" s="45">
        <f t="shared" si="810"/>
        <v>589552.18000000005</v>
      </c>
      <c r="AO592" s="45">
        <f t="shared" si="811"/>
        <v>589552.18000000005</v>
      </c>
    </row>
    <row r="593" spans="1:41" ht="16.2" customHeight="1">
      <c r="A593" s="13">
        <v>97002</v>
      </c>
      <c r="B593" s="21" t="s">
        <v>464</v>
      </c>
      <c r="C593" s="45">
        <f>SUMIF(Jan!$A:$A,TB!$A593,Jan!$H:$H)</f>
        <v>-159605.72</v>
      </c>
      <c r="D593" s="45">
        <f>SUMIF(Feb!$A:$A,TB!$A593,Feb!$H:$H)</f>
        <v>-159605.72</v>
      </c>
      <c r="E593" s="45">
        <f>SUMIF(Mar!$A:$A,TB!$A593,Mar!$H:$H)</f>
        <v>-157698.93</v>
      </c>
      <c r="F593" s="45">
        <f>SUMIF(Apr!$A:$A,TB!$A593,Apr!$H:$H)</f>
        <v>-159605.72</v>
      </c>
      <c r="G593" s="45">
        <f>SUMIF(May!$A:$A,TB!$A593,May!$H:$H)</f>
        <v>-159605.72</v>
      </c>
      <c r="H593" s="45">
        <f>SUMIF(Jun!$A:$A,TB!$A593,Jun!$H:$H)</f>
        <v>-196439.14</v>
      </c>
      <c r="I593" s="45">
        <f>SUMIF(Jul!$A:$A,TB!$A593,Jul!$H:$H)</f>
        <v>-196439.14</v>
      </c>
      <c r="J593" s="45">
        <f>SUMIF(Aug!$A:$A,TB!$A593,Aug!$H:$H)</f>
        <v>-196439.14</v>
      </c>
      <c r="K593" s="45">
        <f>SUMIF(Sep!$A:$A,TB!$A593,Sep!$H:$H)</f>
        <v>-196439.14</v>
      </c>
      <c r="L593" s="45">
        <f>SUMIF(Oct!$A:$A,TB!$A593,Oct!$H:$H)</f>
        <v>-196439.14</v>
      </c>
      <c r="M593" s="45">
        <f>SUMIF(Nov!$A:$A,TB!$A593,Nov!$H:$H)</f>
        <v>-196439.14</v>
      </c>
      <c r="N593" s="179">
        <f>SUMIF(Dec!$A:$A,TB!$A593,Dec!$H:$H)</f>
        <v>-196439.14</v>
      </c>
      <c r="O593" s="191" t="s">
        <v>556</v>
      </c>
      <c r="P593" s="191"/>
      <c r="Q593" s="184">
        <v>-4664.5600000000004</v>
      </c>
      <c r="R593" s="45">
        <v>-4664.5600000000004</v>
      </c>
      <c r="S593" s="45">
        <v>-2966.43</v>
      </c>
      <c r="T593" s="45">
        <v>-4664.5600000000004</v>
      </c>
      <c r="U593" s="45">
        <v>-4664.5600000000004</v>
      </c>
      <c r="V593" s="45">
        <v>6832.12</v>
      </c>
      <c r="W593" s="45">
        <v>-4664.5600000000004</v>
      </c>
      <c r="X593" s="45">
        <v>-4664.5600000000004</v>
      </c>
      <c r="Y593" s="45">
        <v>-819.56</v>
      </c>
      <c r="Z593" s="45">
        <v>-4664.5600000000004</v>
      </c>
      <c r="AA593" s="45">
        <v>-4664.5600000000004</v>
      </c>
      <c r="AB593" s="45">
        <v>154941.16</v>
      </c>
      <c r="AD593" s="45">
        <f t="shared" si="800"/>
        <v>-702871.67</v>
      </c>
      <c r="AE593" s="45">
        <f t="shared" si="801"/>
        <v>-697876.01</v>
      </c>
      <c r="AF593" s="45">
        <f t="shared" si="802"/>
        <v>-688418.91</v>
      </c>
      <c r="AG593" s="45">
        <f t="shared" si="803"/>
        <v>-696056.51</v>
      </c>
      <c r="AH593" s="45">
        <f t="shared" si="804"/>
        <v>-691603.51</v>
      </c>
      <c r="AI593" s="45">
        <f t="shared" si="805"/>
        <v>-845454.41</v>
      </c>
      <c r="AJ593" s="45">
        <f t="shared" si="806"/>
        <v>-845454.41</v>
      </c>
      <c r="AK593" s="45">
        <f t="shared" si="807"/>
        <v>-845454.41</v>
      </c>
      <c r="AL593" s="45">
        <f t="shared" si="808"/>
        <v>-845454.41</v>
      </c>
      <c r="AM593" s="45">
        <f t="shared" si="809"/>
        <v>-845454.41</v>
      </c>
      <c r="AN593" s="45">
        <f t="shared" si="810"/>
        <v>-845454.41</v>
      </c>
      <c r="AO593" s="45">
        <f t="shared" si="811"/>
        <v>-845454.41</v>
      </c>
    </row>
    <row r="594" spans="1:41" ht="16.2" customHeight="1">
      <c r="A594" s="13"/>
      <c r="B594" s="21"/>
      <c r="C594" s="45">
        <f>SUMIF(Jan!$A:$A,TB!$A594,Jan!$H:$H)</f>
        <v>0</v>
      </c>
      <c r="D594" s="45">
        <f>SUMIF(Feb!$A:$A,TB!$A594,Feb!$H:$H)</f>
        <v>0</v>
      </c>
      <c r="E594" s="45">
        <f>SUMIF(Mar!$A:$A,TB!$A594,Mar!$H:$H)</f>
        <v>0</v>
      </c>
      <c r="F594" s="45">
        <f>SUMIF(Apr!$A:$A,TB!$A594,Apr!$H:$H)</f>
        <v>0</v>
      </c>
      <c r="G594" s="45">
        <f>SUMIF(May!$A:$A,TB!$A594,May!$H:$H)</f>
        <v>0</v>
      </c>
      <c r="H594" s="45">
        <f>SUMIF(Jun!$A:$A,TB!$A594,Jun!$H:$H)</f>
        <v>0</v>
      </c>
      <c r="I594" s="45">
        <f>SUMIF(Jul!$A:$A,TB!$A594,Jul!$H:$H)</f>
        <v>0</v>
      </c>
      <c r="J594" s="45">
        <f>SUMIF(Aug!$A:$A,TB!$A594,Aug!$H:$H)</f>
        <v>0</v>
      </c>
      <c r="K594" s="45">
        <f>SUMIF(Sep!$A:$A,TB!$A594,Sep!$H:$H)</f>
        <v>0</v>
      </c>
      <c r="L594" s="45">
        <f>SUMIF(Oct!$A:$A,TB!$A594,Oct!$H:$H)</f>
        <v>0</v>
      </c>
      <c r="M594" s="45">
        <f>SUMIF(Nov!$A:$A,TB!$A594,Nov!$H:$H)</f>
        <v>0</v>
      </c>
      <c r="N594" s="179">
        <f>SUMIF(Dec!$A:$A,TB!$A594,Dec!$H:$H)</f>
        <v>0</v>
      </c>
      <c r="O594" s="191"/>
      <c r="P594" s="191"/>
      <c r="Q594" s="184">
        <v>0</v>
      </c>
      <c r="R594" s="45">
        <v>0</v>
      </c>
      <c r="S594" s="45">
        <v>0</v>
      </c>
      <c r="T594" s="45">
        <v>0</v>
      </c>
      <c r="U594" s="45">
        <v>0</v>
      </c>
      <c r="V594" s="45">
        <v>0</v>
      </c>
      <c r="W594" s="45">
        <v>0</v>
      </c>
      <c r="X594" s="45">
        <v>0</v>
      </c>
      <c r="Y594" s="45">
        <v>0</v>
      </c>
      <c r="Z594" s="45">
        <v>0</v>
      </c>
      <c r="AA594" s="45">
        <v>0</v>
      </c>
      <c r="AB594" s="45">
        <v>0</v>
      </c>
      <c r="AD594" s="45">
        <f t="shared" si="800"/>
        <v>0</v>
      </c>
      <c r="AE594" s="45">
        <f t="shared" si="801"/>
        <v>0</v>
      </c>
      <c r="AF594" s="45">
        <f t="shared" si="802"/>
        <v>0</v>
      </c>
      <c r="AG594" s="45">
        <f t="shared" si="803"/>
        <v>0</v>
      </c>
      <c r="AH594" s="45">
        <f t="shared" si="804"/>
        <v>0</v>
      </c>
      <c r="AI594" s="45">
        <f t="shared" si="805"/>
        <v>0</v>
      </c>
      <c r="AJ594" s="45">
        <f t="shared" si="806"/>
        <v>0</v>
      </c>
      <c r="AK594" s="45">
        <f t="shared" si="807"/>
        <v>0</v>
      </c>
      <c r="AL594" s="45">
        <f t="shared" si="808"/>
        <v>0</v>
      </c>
      <c r="AM594" s="45">
        <f t="shared" si="809"/>
        <v>0</v>
      </c>
      <c r="AN594" s="45">
        <f t="shared" si="810"/>
        <v>0</v>
      </c>
      <c r="AO594" s="45">
        <f t="shared" si="811"/>
        <v>0</v>
      </c>
    </row>
    <row r="595" spans="1:41" ht="16.2" customHeight="1">
      <c r="A595" s="17" t="s">
        <v>85</v>
      </c>
      <c r="B595" s="18"/>
      <c r="C595" s="19">
        <f t="shared" ref="C595" si="812">ROUND(SUM(C591:C594),2)</f>
        <v>88927.52</v>
      </c>
      <c r="D595" s="19">
        <f t="shared" ref="D595:N595" si="813">ROUND(SUM(D591:D594),2)</f>
        <v>50616.66</v>
      </c>
      <c r="E595" s="19">
        <f t="shared" si="813"/>
        <v>67247.759999999995</v>
      </c>
      <c r="F595" s="19">
        <f t="shared" si="813"/>
        <v>68203.25</v>
      </c>
      <c r="G595" s="19">
        <f t="shared" si="813"/>
        <v>81395.240000000005</v>
      </c>
      <c r="H595" s="19">
        <f t="shared" si="813"/>
        <v>-59458.22</v>
      </c>
      <c r="I595" s="19">
        <f t="shared" si="813"/>
        <v>-59458.22</v>
      </c>
      <c r="J595" s="19">
        <f t="shared" si="813"/>
        <v>-59458.22</v>
      </c>
      <c r="K595" s="19">
        <f t="shared" si="813"/>
        <v>-59458.22</v>
      </c>
      <c r="L595" s="19">
        <f t="shared" si="813"/>
        <v>-59458.22</v>
      </c>
      <c r="M595" s="19">
        <f t="shared" si="813"/>
        <v>-59458.22</v>
      </c>
      <c r="N595" s="178">
        <f t="shared" si="813"/>
        <v>-59458.22</v>
      </c>
      <c r="O595" s="191"/>
      <c r="P595" s="191"/>
      <c r="Q595" s="183">
        <v>282.69</v>
      </c>
      <c r="R595" s="19">
        <v>63482.02</v>
      </c>
      <c r="S595" s="19">
        <v>77323.360000000001</v>
      </c>
      <c r="T595" s="19">
        <v>109187.07</v>
      </c>
      <c r="U595" s="19">
        <v>128541.86</v>
      </c>
      <c r="V595" s="19">
        <v>200141.14</v>
      </c>
      <c r="W595" s="19">
        <v>204556.18</v>
      </c>
      <c r="X595" s="19">
        <v>200016.72</v>
      </c>
      <c r="Y595" s="19">
        <v>294747.51</v>
      </c>
      <c r="Z595" s="19">
        <v>283455.06</v>
      </c>
      <c r="AA595" s="19">
        <v>272278.17</v>
      </c>
      <c r="AB595" s="19">
        <v>408818.99</v>
      </c>
      <c r="AD595" s="19">
        <f t="shared" ref="AD595" si="814">ROUND(SUM(AD591:AD594),2)</f>
        <v>391619.01</v>
      </c>
      <c r="AE595" s="19">
        <f t="shared" ref="AE595:AO595" si="815">ROUND(SUM(AE591:AE594),2)</f>
        <v>221321.35</v>
      </c>
      <c r="AF595" s="19">
        <f t="shared" si="815"/>
        <v>293563.37</v>
      </c>
      <c r="AG595" s="19">
        <f t="shared" si="815"/>
        <v>297441.19</v>
      </c>
      <c r="AH595" s="19">
        <f t="shared" si="815"/>
        <v>352701.85</v>
      </c>
      <c r="AI595" s="19">
        <f t="shared" si="815"/>
        <v>-255902.23</v>
      </c>
      <c r="AJ595" s="19">
        <f t="shared" si="815"/>
        <v>-255902.23</v>
      </c>
      <c r="AK595" s="19">
        <f t="shared" si="815"/>
        <v>-255902.23</v>
      </c>
      <c r="AL595" s="19">
        <f t="shared" si="815"/>
        <v>-255902.23</v>
      </c>
      <c r="AM595" s="19">
        <f t="shared" si="815"/>
        <v>-255902.23</v>
      </c>
      <c r="AN595" s="19">
        <f t="shared" si="815"/>
        <v>-255902.23</v>
      </c>
      <c r="AO595" s="219">
        <f t="shared" si="815"/>
        <v>-255902.23</v>
      </c>
    </row>
    <row r="596" spans="1:41" ht="16.2" customHeight="1">
      <c r="A596" s="13"/>
      <c r="B596" s="22"/>
      <c r="C596" s="45">
        <f>SUMIF(Jan!$A:$A,TB!$A596,Jan!$H:$H)</f>
        <v>0</v>
      </c>
      <c r="D596" s="45">
        <f>SUMIF(Feb!$A:$A,TB!$A596,Feb!$H:$H)</f>
        <v>0</v>
      </c>
      <c r="E596" s="45">
        <f>SUMIF(Mar!$A:$A,TB!$A596,Mar!$H:$H)</f>
        <v>0</v>
      </c>
      <c r="F596" s="45">
        <f>SUMIF(Apr!$A:$A,TB!$A596,Apr!$H:$H)</f>
        <v>0</v>
      </c>
      <c r="G596" s="45">
        <f>SUMIF(May!$A:$A,TB!$A596,May!$H:$H)</f>
        <v>0</v>
      </c>
      <c r="H596" s="45">
        <f>SUMIF(Jun!$A:$A,TB!$A596,Jun!$H:$H)</f>
        <v>0</v>
      </c>
      <c r="I596" s="45">
        <f>SUMIF(Jul!$A:$A,TB!$A596,Jul!$H:$H)</f>
        <v>0</v>
      </c>
      <c r="J596" s="45">
        <f>SUMIF(Aug!$A:$A,TB!$A596,Aug!$H:$H)</f>
        <v>0</v>
      </c>
      <c r="K596" s="45">
        <f>SUMIF(Sep!$A:$A,TB!$A596,Sep!$H:$H)</f>
        <v>0</v>
      </c>
      <c r="L596" s="45">
        <f>SUMIF(Oct!$A:$A,TB!$A596,Oct!$H:$H)</f>
        <v>0</v>
      </c>
      <c r="M596" s="45">
        <f>SUMIF(Nov!$A:$A,TB!$A596,Nov!$H:$H)</f>
        <v>0</v>
      </c>
      <c r="N596" s="179">
        <f>SUMIF(Dec!$A:$A,TB!$A596,Dec!$H:$H)</f>
        <v>0</v>
      </c>
      <c r="O596" s="191"/>
      <c r="P596" s="191"/>
      <c r="Q596" s="184">
        <v>0</v>
      </c>
      <c r="R596" s="45">
        <v>0</v>
      </c>
      <c r="S596" s="45">
        <v>0</v>
      </c>
      <c r="T596" s="45">
        <v>0</v>
      </c>
      <c r="U596" s="45">
        <v>0</v>
      </c>
      <c r="V596" s="45">
        <v>0</v>
      </c>
      <c r="W596" s="45">
        <v>0</v>
      </c>
      <c r="X596" s="45">
        <v>0</v>
      </c>
      <c r="Y596" s="45">
        <v>0</v>
      </c>
      <c r="Z596" s="45">
        <v>0</v>
      </c>
      <c r="AA596" s="45">
        <v>0</v>
      </c>
      <c r="AB596" s="45">
        <v>0</v>
      </c>
      <c r="AD596" s="45">
        <f t="shared" ref="AD596:AD599" si="816">ROUND(C596*AD$2,2)</f>
        <v>0</v>
      </c>
      <c r="AE596" s="45">
        <f t="shared" ref="AE596:AE599" si="817">ROUND(D596*AE$2,2)</f>
        <v>0</v>
      </c>
      <c r="AF596" s="45">
        <f t="shared" ref="AF596:AF599" si="818">ROUND(E596*AF$2,2)</f>
        <v>0</v>
      </c>
      <c r="AG596" s="45">
        <f t="shared" ref="AG596:AG599" si="819">ROUND(F596*AG$2,2)</f>
        <v>0</v>
      </c>
      <c r="AH596" s="45">
        <f t="shared" ref="AH596:AH599" si="820">ROUND(G596*AH$2,2)</f>
        <v>0</v>
      </c>
      <c r="AI596" s="45">
        <f t="shared" ref="AI596:AI599" si="821">ROUND(H596*AI$2,2)</f>
        <v>0</v>
      </c>
      <c r="AJ596" s="45">
        <f t="shared" ref="AJ596:AJ599" si="822">ROUND(I596*AJ$2,2)</f>
        <v>0</v>
      </c>
      <c r="AK596" s="45">
        <f t="shared" ref="AK596:AK599" si="823">ROUND(J596*AK$2,2)</f>
        <v>0</v>
      </c>
      <c r="AL596" s="45">
        <f t="shared" ref="AL596:AL599" si="824">ROUND(K596*AL$2,2)</f>
        <v>0</v>
      </c>
      <c r="AM596" s="45">
        <f t="shared" ref="AM596:AM599" si="825">ROUND(L596*AM$2,2)</f>
        <v>0</v>
      </c>
      <c r="AN596" s="45">
        <f t="shared" ref="AN596:AN599" si="826">ROUND(M596*AN$2,2)</f>
        <v>0</v>
      </c>
      <c r="AO596" s="45">
        <f t="shared" ref="AO596:AO599" si="827">ROUND(N596*AO$2,2)</f>
        <v>0</v>
      </c>
    </row>
    <row r="597" spans="1:41" ht="16.2" customHeight="1">
      <c r="A597" s="13">
        <v>94014</v>
      </c>
      <c r="B597" s="22" t="s">
        <v>465</v>
      </c>
      <c r="C597" s="45">
        <f>SUMIF(Jan!$A:$A,TB!$A597,Jan!$H:$H)</f>
        <v>0</v>
      </c>
      <c r="D597" s="45">
        <f>SUMIF(Feb!$A:$A,TB!$A597,Feb!$H:$H)</f>
        <v>0</v>
      </c>
      <c r="E597" s="45">
        <f>SUMIF(Mar!$A:$A,TB!$A597,Mar!$H:$H)</f>
        <v>0</v>
      </c>
      <c r="F597" s="45">
        <f>SUMIF(Apr!$A:$A,TB!$A597,Apr!$H:$H)</f>
        <v>0</v>
      </c>
      <c r="G597" s="45">
        <f>SUMIF(May!$A:$A,TB!$A597,May!$H:$H)</f>
        <v>0</v>
      </c>
      <c r="H597" s="45">
        <f>SUMIF(Jun!$A:$A,TB!$A597,Jun!$H:$H)</f>
        <v>0</v>
      </c>
      <c r="I597" s="45">
        <f>SUMIF(Jul!$A:$A,TB!$A597,Jul!$H:$H)</f>
        <v>0</v>
      </c>
      <c r="J597" s="45">
        <f>SUMIF(Aug!$A:$A,TB!$A597,Aug!$H:$H)</f>
        <v>0</v>
      </c>
      <c r="K597" s="45">
        <f>SUMIF(Sep!$A:$A,TB!$A597,Sep!$H:$H)</f>
        <v>0</v>
      </c>
      <c r="L597" s="45">
        <f>SUMIF(Oct!$A:$A,TB!$A597,Oct!$H:$H)</f>
        <v>0</v>
      </c>
      <c r="M597" s="45">
        <f>SUMIF(Nov!$A:$A,TB!$A597,Nov!$H:$H)</f>
        <v>0</v>
      </c>
      <c r="N597" s="179">
        <f>SUMIF(Dec!$A:$A,TB!$A597,Dec!$H:$H)</f>
        <v>0</v>
      </c>
      <c r="O597" s="191" t="s">
        <v>557</v>
      </c>
      <c r="P597" s="191"/>
      <c r="Q597" s="184">
        <v>0</v>
      </c>
      <c r="R597" s="45">
        <v>0</v>
      </c>
      <c r="S597" s="45">
        <v>0</v>
      </c>
      <c r="T597" s="45">
        <v>0</v>
      </c>
      <c r="U597" s="45">
        <v>0</v>
      </c>
      <c r="V597" s="45">
        <v>0</v>
      </c>
      <c r="W597" s="45">
        <v>0</v>
      </c>
      <c r="X597" s="45">
        <v>0</v>
      </c>
      <c r="Y597" s="45">
        <v>0</v>
      </c>
      <c r="Z597" s="45">
        <v>0</v>
      </c>
      <c r="AA597" s="45">
        <v>0</v>
      </c>
      <c r="AB597" s="45">
        <v>0</v>
      </c>
      <c r="AD597" s="45">
        <f t="shared" si="816"/>
        <v>0</v>
      </c>
      <c r="AE597" s="45">
        <f t="shared" si="817"/>
        <v>0</v>
      </c>
      <c r="AF597" s="45">
        <f t="shared" si="818"/>
        <v>0</v>
      </c>
      <c r="AG597" s="45">
        <f t="shared" si="819"/>
        <v>0</v>
      </c>
      <c r="AH597" s="45">
        <f t="shared" si="820"/>
        <v>0</v>
      </c>
      <c r="AI597" s="45">
        <f t="shared" si="821"/>
        <v>0</v>
      </c>
      <c r="AJ597" s="45">
        <f t="shared" si="822"/>
        <v>0</v>
      </c>
      <c r="AK597" s="45">
        <f t="shared" si="823"/>
        <v>0</v>
      </c>
      <c r="AL597" s="45">
        <f t="shared" si="824"/>
        <v>0</v>
      </c>
      <c r="AM597" s="45">
        <f t="shared" si="825"/>
        <v>0</v>
      </c>
      <c r="AN597" s="45">
        <f t="shared" si="826"/>
        <v>0</v>
      </c>
      <c r="AO597" s="45">
        <f t="shared" si="827"/>
        <v>0</v>
      </c>
    </row>
    <row r="598" spans="1:41" ht="16.2" customHeight="1">
      <c r="A598" s="13">
        <v>94015</v>
      </c>
      <c r="B598" s="21" t="s">
        <v>466</v>
      </c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>
        <f>SUMIF(Jun!$A:$A,TB!$A598,Jun!$H:$H)</f>
        <v>0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179">
        <f>SUMIF(Dec!$A:$A,TB!$A598,Dec!$H:$H)</f>
        <v>0</v>
      </c>
      <c r="O598" s="191" t="s">
        <v>557</v>
      </c>
      <c r="P598" s="191"/>
      <c r="Q598" s="184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816"/>
        <v>0</v>
      </c>
      <c r="AE598" s="45">
        <f t="shared" si="817"/>
        <v>0</v>
      </c>
      <c r="AF598" s="45">
        <f t="shared" si="818"/>
        <v>0</v>
      </c>
      <c r="AG598" s="45">
        <f t="shared" si="819"/>
        <v>0</v>
      </c>
      <c r="AH598" s="45">
        <f t="shared" si="820"/>
        <v>0</v>
      </c>
      <c r="AI598" s="45">
        <f t="shared" si="821"/>
        <v>0</v>
      </c>
      <c r="AJ598" s="45">
        <f t="shared" si="822"/>
        <v>0</v>
      </c>
      <c r="AK598" s="45">
        <f t="shared" si="823"/>
        <v>0</v>
      </c>
      <c r="AL598" s="45">
        <f t="shared" si="824"/>
        <v>0</v>
      </c>
      <c r="AM598" s="45">
        <f t="shared" si="825"/>
        <v>0</v>
      </c>
      <c r="AN598" s="45">
        <f t="shared" si="826"/>
        <v>0</v>
      </c>
      <c r="AO598" s="45">
        <f t="shared" si="827"/>
        <v>0</v>
      </c>
    </row>
    <row r="599" spans="1:41" ht="16.2" customHeight="1">
      <c r="A599" s="13"/>
      <c r="B599" s="21"/>
      <c r="C599" s="45">
        <f>SUMIF(Jan!$A:$A,TB!$A599,Jan!$H:$H)</f>
        <v>0</v>
      </c>
      <c r="D599" s="45">
        <f>SUMIF(Feb!$A:$A,TB!$A599,Feb!$H:$H)</f>
        <v>0</v>
      </c>
      <c r="E599" s="45">
        <f>SUMIF(Mar!$A:$A,TB!$A599,Mar!$H:$H)</f>
        <v>0</v>
      </c>
      <c r="F599" s="45">
        <f>SUMIF(Apr!$A:$A,TB!$A599,Apr!$H:$H)</f>
        <v>0</v>
      </c>
      <c r="G599" s="45">
        <f>SUMIF(May!$A:$A,TB!$A599,May!$H:$H)</f>
        <v>0</v>
      </c>
      <c r="H599" s="45">
        <f>SUMIF(Jun!$A:$A,TB!$A599,Jun!$H:$H)</f>
        <v>0</v>
      </c>
      <c r="I599" s="45">
        <f>SUMIF(Jul!$A:$A,TB!$A599,Jul!$H:$H)</f>
        <v>0</v>
      </c>
      <c r="J599" s="45">
        <f>SUMIF(Aug!$A:$A,TB!$A599,Aug!$H:$H)</f>
        <v>0</v>
      </c>
      <c r="K599" s="45">
        <f>SUMIF(Sep!$A:$A,TB!$A599,Sep!$H:$H)</f>
        <v>0</v>
      </c>
      <c r="L599" s="45">
        <f>SUMIF(Oct!$A:$A,TB!$A599,Oct!$H:$H)</f>
        <v>0</v>
      </c>
      <c r="M599" s="45">
        <f>SUMIF(Nov!$A:$A,TB!$A599,Nov!$H:$H)</f>
        <v>0</v>
      </c>
      <c r="N599" s="179">
        <f>SUMIF(Dec!$A:$A,TB!$A599,Dec!$H:$H)</f>
        <v>0</v>
      </c>
      <c r="O599" s="191"/>
      <c r="P599" s="191"/>
      <c r="Q599" s="184">
        <v>0</v>
      </c>
      <c r="R599" s="45">
        <v>0</v>
      </c>
      <c r="S599" s="45">
        <v>0</v>
      </c>
      <c r="T599" s="45">
        <v>0</v>
      </c>
      <c r="U599" s="45">
        <v>0</v>
      </c>
      <c r="V599" s="45">
        <v>0</v>
      </c>
      <c r="W599" s="45">
        <v>0</v>
      </c>
      <c r="X599" s="45">
        <v>0</v>
      </c>
      <c r="Y599" s="45">
        <v>0</v>
      </c>
      <c r="Z599" s="45">
        <v>0</v>
      </c>
      <c r="AA599" s="45">
        <v>0</v>
      </c>
      <c r="AB599" s="45">
        <v>0</v>
      </c>
      <c r="AD599" s="45">
        <f t="shared" si="816"/>
        <v>0</v>
      </c>
      <c r="AE599" s="45">
        <f t="shared" si="817"/>
        <v>0</v>
      </c>
      <c r="AF599" s="45">
        <f t="shared" si="818"/>
        <v>0</v>
      </c>
      <c r="AG599" s="45">
        <f t="shared" si="819"/>
        <v>0</v>
      </c>
      <c r="AH599" s="45">
        <f t="shared" si="820"/>
        <v>0</v>
      </c>
      <c r="AI599" s="45">
        <f t="shared" si="821"/>
        <v>0</v>
      </c>
      <c r="AJ599" s="45">
        <f t="shared" si="822"/>
        <v>0</v>
      </c>
      <c r="AK599" s="45">
        <f t="shared" si="823"/>
        <v>0</v>
      </c>
      <c r="AL599" s="45">
        <f t="shared" si="824"/>
        <v>0</v>
      </c>
      <c r="AM599" s="45">
        <f t="shared" si="825"/>
        <v>0</v>
      </c>
      <c r="AN599" s="45">
        <f t="shared" si="826"/>
        <v>0</v>
      </c>
      <c r="AO599" s="45">
        <f t="shared" si="827"/>
        <v>0</v>
      </c>
    </row>
    <row r="600" spans="1:41" ht="16.2" customHeight="1">
      <c r="A600" s="27" t="s">
        <v>84</v>
      </c>
      <c r="B600" s="18"/>
      <c r="C600" s="19">
        <f t="shared" ref="C600" si="828">ROUND(SUM(C596:C599),2)</f>
        <v>0</v>
      </c>
      <c r="D600" s="19">
        <f t="shared" ref="D600:N600" si="829">ROUND(SUM(D596:D599),2)</f>
        <v>0</v>
      </c>
      <c r="E600" s="19">
        <f t="shared" si="829"/>
        <v>0</v>
      </c>
      <c r="F600" s="19">
        <f t="shared" si="829"/>
        <v>0</v>
      </c>
      <c r="G600" s="19">
        <f t="shared" si="829"/>
        <v>0</v>
      </c>
      <c r="H600" s="19">
        <f t="shared" si="829"/>
        <v>0</v>
      </c>
      <c r="I600" s="19">
        <f t="shared" si="829"/>
        <v>0</v>
      </c>
      <c r="J600" s="19">
        <f t="shared" si="829"/>
        <v>0</v>
      </c>
      <c r="K600" s="19">
        <f t="shared" si="829"/>
        <v>0</v>
      </c>
      <c r="L600" s="19">
        <f t="shared" si="829"/>
        <v>0</v>
      </c>
      <c r="M600" s="19">
        <f t="shared" si="829"/>
        <v>0</v>
      </c>
      <c r="N600" s="178">
        <f t="shared" si="829"/>
        <v>0</v>
      </c>
      <c r="O600" s="191"/>
      <c r="P600" s="191"/>
      <c r="Q600" s="183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D600" s="19">
        <f t="shared" ref="AD600" si="830">ROUND(SUM(AD596:AD599),2)</f>
        <v>0</v>
      </c>
      <c r="AE600" s="19">
        <f t="shared" ref="AE600:AO600" si="831">ROUND(SUM(AE596:AE599),2)</f>
        <v>0</v>
      </c>
      <c r="AF600" s="19">
        <f t="shared" si="831"/>
        <v>0</v>
      </c>
      <c r="AG600" s="19">
        <f t="shared" si="831"/>
        <v>0</v>
      </c>
      <c r="AH600" s="19">
        <f t="shared" si="831"/>
        <v>0</v>
      </c>
      <c r="AI600" s="19">
        <f t="shared" si="831"/>
        <v>0</v>
      </c>
      <c r="AJ600" s="19">
        <f t="shared" si="831"/>
        <v>0</v>
      </c>
      <c r="AK600" s="19">
        <f t="shared" si="831"/>
        <v>0</v>
      </c>
      <c r="AL600" s="19">
        <f t="shared" si="831"/>
        <v>0</v>
      </c>
      <c r="AM600" s="19">
        <f t="shared" si="831"/>
        <v>0</v>
      </c>
      <c r="AN600" s="19">
        <f t="shared" si="831"/>
        <v>0</v>
      </c>
      <c r="AO600" s="219">
        <f t="shared" si="831"/>
        <v>0</v>
      </c>
    </row>
    <row r="601" spans="1:41" ht="16.2" customHeight="1">
      <c r="A601" s="20"/>
      <c r="B601" s="14"/>
      <c r="C601" s="45">
        <f>SUMIF(Jan!$A:$A,TB!$A601,Jan!$H:$H)</f>
        <v>0</v>
      </c>
      <c r="D601" s="45">
        <f>SUMIF(Feb!$A:$A,TB!$A601,Feb!$H:$H)</f>
        <v>0</v>
      </c>
      <c r="E601" s="45">
        <f>SUMIF(Mar!$A:$A,TB!$A601,Mar!$H:$H)</f>
        <v>0</v>
      </c>
      <c r="F601" s="45">
        <f>SUMIF(Apr!$A:$A,TB!$A601,Apr!$H:$H)</f>
        <v>0</v>
      </c>
      <c r="G601" s="45">
        <f>SUMIF(May!$A:$A,TB!$A601,May!$H:$H)</f>
        <v>0</v>
      </c>
      <c r="H601" s="45">
        <f>SUMIF(Jun!$A:$A,TB!$A601,Jun!$H:$H)</f>
        <v>0</v>
      </c>
      <c r="I601" s="45">
        <f>SUMIF(Jul!$A:$A,TB!$A601,Jul!$H:$H)</f>
        <v>0</v>
      </c>
      <c r="J601" s="45">
        <f>SUMIF(Aug!$A:$A,TB!$A601,Aug!$H:$H)</f>
        <v>0</v>
      </c>
      <c r="K601" s="45">
        <f>SUMIF(Sep!$A:$A,TB!$A601,Sep!$H:$H)</f>
        <v>0</v>
      </c>
      <c r="L601" s="45">
        <f>SUMIF(Oct!$A:$A,TB!$A601,Oct!$H:$H)</f>
        <v>0</v>
      </c>
      <c r="M601" s="45">
        <f>SUMIF(Nov!$A:$A,TB!$A601,Nov!$H:$H)</f>
        <v>0</v>
      </c>
      <c r="N601" s="179">
        <f>SUMIF(Dec!$A:$A,TB!$A601,Dec!$H:$H)</f>
        <v>0</v>
      </c>
      <c r="O601" s="191"/>
      <c r="P601" s="191"/>
      <c r="Q601" s="184">
        <v>0</v>
      </c>
      <c r="R601" s="45">
        <v>0</v>
      </c>
      <c r="S601" s="45">
        <v>0</v>
      </c>
      <c r="T601" s="45">
        <v>0</v>
      </c>
      <c r="U601" s="45">
        <v>0</v>
      </c>
      <c r="V601" s="45">
        <v>0</v>
      </c>
      <c r="W601" s="45">
        <v>0</v>
      </c>
      <c r="X601" s="45">
        <v>0</v>
      </c>
      <c r="Y601" s="45">
        <v>0</v>
      </c>
      <c r="Z601" s="45">
        <v>0</v>
      </c>
      <c r="AA601" s="45">
        <v>0</v>
      </c>
      <c r="AB601" s="45">
        <v>0</v>
      </c>
      <c r="AD601" s="45">
        <f t="shared" ref="AD601:AD605" si="832">ROUND(C601*AD$2,2)</f>
        <v>0</v>
      </c>
      <c r="AE601" s="45">
        <f t="shared" ref="AE601:AE605" si="833">ROUND(D601*AE$2,2)</f>
        <v>0</v>
      </c>
      <c r="AF601" s="45">
        <f t="shared" ref="AF601:AF605" si="834">ROUND(E601*AF$2,2)</f>
        <v>0</v>
      </c>
      <c r="AG601" s="45">
        <f t="shared" ref="AG601:AG605" si="835">ROUND(F601*AG$2,2)</f>
        <v>0</v>
      </c>
      <c r="AH601" s="45">
        <f t="shared" ref="AH601:AH605" si="836">ROUND(G601*AH$2,2)</f>
        <v>0</v>
      </c>
      <c r="AI601" s="45">
        <f t="shared" ref="AI601:AI605" si="837">ROUND(H601*AI$2,2)</f>
        <v>0</v>
      </c>
      <c r="AJ601" s="45">
        <f t="shared" ref="AJ601:AJ605" si="838">ROUND(I601*AJ$2,2)</f>
        <v>0</v>
      </c>
      <c r="AK601" s="45">
        <f t="shared" ref="AK601:AK605" si="839">ROUND(J601*AK$2,2)</f>
        <v>0</v>
      </c>
      <c r="AL601" s="45">
        <f t="shared" ref="AL601:AL605" si="840">ROUND(K601*AL$2,2)</f>
        <v>0</v>
      </c>
      <c r="AM601" s="45">
        <f t="shared" ref="AM601:AM605" si="841">ROUND(L601*AM$2,2)</f>
        <v>0</v>
      </c>
      <c r="AN601" s="45">
        <f t="shared" ref="AN601:AN605" si="842">ROUND(M601*AN$2,2)</f>
        <v>0</v>
      </c>
      <c r="AO601" s="45">
        <f t="shared" ref="AO601:AO605" si="843">ROUND(N601*AO$2,2)</f>
        <v>0</v>
      </c>
    </row>
    <row r="602" spans="1:41" ht="16.2" customHeight="1">
      <c r="A602" s="20">
        <v>97005</v>
      </c>
      <c r="B602" s="14" t="s">
        <v>467</v>
      </c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16158.59</v>
      </c>
      <c r="F602" s="45">
        <f>SUMIF(Apr!$A:$A,TB!$A602,Apr!$H:$H)</f>
        <v>16158.59</v>
      </c>
      <c r="G602" s="45">
        <f>SUMIF(May!$A:$A,TB!$A602,May!$H:$H)</f>
        <v>16158.59</v>
      </c>
      <c r="H602" s="45">
        <f>SUMIF(Jun!$A:$A,TB!$A602,Jun!$H:$H)</f>
        <v>30194.71</v>
      </c>
      <c r="I602" s="45">
        <f>SUMIF(Jul!$A:$A,TB!$A602,Jul!$H:$H)</f>
        <v>30194.71</v>
      </c>
      <c r="J602" s="45">
        <f>SUMIF(Aug!$A:$A,TB!$A602,Aug!$H:$H)</f>
        <v>30194.71</v>
      </c>
      <c r="K602" s="45">
        <f>SUMIF(Sep!$A:$A,TB!$A602,Sep!$H:$H)</f>
        <v>30194.71</v>
      </c>
      <c r="L602" s="45">
        <f>SUMIF(Oct!$A:$A,TB!$A602,Oct!$H:$H)</f>
        <v>30194.71</v>
      </c>
      <c r="M602" s="45">
        <f>SUMIF(Nov!$A:$A,TB!$A602,Nov!$H:$H)</f>
        <v>30194.71</v>
      </c>
      <c r="N602" s="179">
        <f>SUMIF(Dec!$A:$A,TB!$A602,Dec!$H:$H)</f>
        <v>30194.71</v>
      </c>
      <c r="O602" s="191"/>
      <c r="P602" s="191"/>
      <c r="Q602" s="184">
        <v>0</v>
      </c>
      <c r="R602" s="45">
        <v>0</v>
      </c>
      <c r="S602" s="45">
        <v>7838.14</v>
      </c>
      <c r="T602" s="45">
        <v>7838.14</v>
      </c>
      <c r="U602" s="45">
        <v>7838.14</v>
      </c>
      <c r="V602" s="45">
        <v>13411.72</v>
      </c>
      <c r="W602" s="45">
        <v>13411.72</v>
      </c>
      <c r="X602" s="45">
        <v>13411.72</v>
      </c>
      <c r="Y602" s="45">
        <v>16692.330000000002</v>
      </c>
      <c r="Z602" s="45">
        <v>16692.330000000002</v>
      </c>
      <c r="AA602" s="45">
        <v>16692.330000000002</v>
      </c>
      <c r="AB602" s="45">
        <v>23444.62</v>
      </c>
      <c r="AD602" s="45">
        <f t="shared" si="832"/>
        <v>0</v>
      </c>
      <c r="AE602" s="45">
        <f t="shared" si="833"/>
        <v>0</v>
      </c>
      <c r="AF602" s="45">
        <f t="shared" si="834"/>
        <v>70538.710000000006</v>
      </c>
      <c r="AG602" s="45">
        <f t="shared" si="835"/>
        <v>70469.23</v>
      </c>
      <c r="AH602" s="45">
        <f t="shared" si="836"/>
        <v>70018.399999999994</v>
      </c>
      <c r="AI602" s="45">
        <f t="shared" si="837"/>
        <v>129955.01</v>
      </c>
      <c r="AJ602" s="45">
        <f t="shared" si="838"/>
        <v>129955.01</v>
      </c>
      <c r="AK602" s="45">
        <f t="shared" si="839"/>
        <v>129955.01</v>
      </c>
      <c r="AL602" s="45">
        <f t="shared" si="840"/>
        <v>129955.01</v>
      </c>
      <c r="AM602" s="45">
        <f t="shared" si="841"/>
        <v>129955.01</v>
      </c>
      <c r="AN602" s="45">
        <f t="shared" si="842"/>
        <v>129955.01</v>
      </c>
      <c r="AO602" s="45">
        <f t="shared" si="843"/>
        <v>129955.01</v>
      </c>
    </row>
    <row r="603" spans="1:41" ht="16.2" customHeight="1">
      <c r="A603" s="20">
        <v>97006</v>
      </c>
      <c r="B603" s="14" t="s">
        <v>468</v>
      </c>
      <c r="C603" s="45">
        <f>SUMIF(Jan!$A:$A,TB!$A603,Jan!$H:$H)</f>
        <v>0</v>
      </c>
      <c r="D603" s="45">
        <f>SUMIF(Feb!$A:$A,TB!$A603,Feb!$H:$H)</f>
        <v>0</v>
      </c>
      <c r="E603" s="45">
        <f>SUMIF(Mar!$A:$A,TB!$A603,Mar!$H:$H)</f>
        <v>0</v>
      </c>
      <c r="F603" s="45">
        <f>SUMIF(Apr!$A:$A,TB!$A603,Apr!$H:$H)</f>
        <v>0</v>
      </c>
      <c r="G603" s="45">
        <f>SUMIF(May!$A:$A,TB!$A603,May!$H:$H)</f>
        <v>0</v>
      </c>
      <c r="H603" s="45">
        <f>SUMIF(Jun!$A:$A,TB!$A603,Jun!$H:$H)</f>
        <v>0</v>
      </c>
      <c r="I603" s="45">
        <f>SUMIF(Jul!$A:$A,TB!$A603,Jul!$H:$H)</f>
        <v>0</v>
      </c>
      <c r="J603" s="45">
        <f>SUMIF(Aug!$A:$A,TB!$A603,Aug!$H:$H)</f>
        <v>0</v>
      </c>
      <c r="K603" s="45">
        <f>SUMIF(Sep!$A:$A,TB!$A603,Sep!$H:$H)</f>
        <v>0</v>
      </c>
      <c r="L603" s="45">
        <f>SUMIF(Oct!$A:$A,TB!$A603,Oct!$H:$H)</f>
        <v>0</v>
      </c>
      <c r="M603" s="45">
        <f>SUMIF(Nov!$A:$A,TB!$A603,Nov!$H:$H)</f>
        <v>0</v>
      </c>
      <c r="N603" s="179">
        <f>SUMIF(Dec!$A:$A,TB!$A603,Dec!$H:$H)</f>
        <v>0</v>
      </c>
      <c r="O603" s="191"/>
      <c r="P603" s="191"/>
      <c r="Q603" s="184">
        <v>0</v>
      </c>
      <c r="R603" s="45">
        <v>0</v>
      </c>
      <c r="S603" s="45">
        <v>0</v>
      </c>
      <c r="T603" s="45">
        <v>0</v>
      </c>
      <c r="U603" s="45">
        <v>0</v>
      </c>
      <c r="V603" s="45">
        <v>0</v>
      </c>
      <c r="W603" s="45">
        <v>0</v>
      </c>
      <c r="X603" s="45">
        <v>0</v>
      </c>
      <c r="Y603" s="45">
        <v>0</v>
      </c>
      <c r="Z603" s="45">
        <v>0</v>
      </c>
      <c r="AA603" s="45">
        <v>0</v>
      </c>
      <c r="AB603" s="45">
        <v>0</v>
      </c>
      <c r="AD603" s="45">
        <f t="shared" si="832"/>
        <v>0</v>
      </c>
      <c r="AE603" s="45">
        <f t="shared" si="833"/>
        <v>0</v>
      </c>
      <c r="AF603" s="45">
        <f t="shared" si="834"/>
        <v>0</v>
      </c>
      <c r="AG603" s="45">
        <f t="shared" si="835"/>
        <v>0</v>
      </c>
      <c r="AH603" s="45">
        <f t="shared" si="836"/>
        <v>0</v>
      </c>
      <c r="AI603" s="45">
        <f t="shared" si="837"/>
        <v>0</v>
      </c>
      <c r="AJ603" s="45">
        <f t="shared" si="838"/>
        <v>0</v>
      </c>
      <c r="AK603" s="45">
        <f t="shared" si="839"/>
        <v>0</v>
      </c>
      <c r="AL603" s="45">
        <f t="shared" si="840"/>
        <v>0</v>
      </c>
      <c r="AM603" s="45">
        <f t="shared" si="841"/>
        <v>0</v>
      </c>
      <c r="AN603" s="45">
        <f t="shared" si="842"/>
        <v>0</v>
      </c>
      <c r="AO603" s="45">
        <f t="shared" si="843"/>
        <v>0</v>
      </c>
    </row>
    <row r="604" spans="1:41" ht="16.2" customHeight="1">
      <c r="A604" s="20"/>
      <c r="B604" s="14"/>
      <c r="C604" s="45">
        <f>SUMIF(Jan!$A:$A,TB!$A604,Jan!$H:$H)</f>
        <v>0</v>
      </c>
      <c r="D604" s="45">
        <f>SUMIF(Feb!$A:$A,TB!$A604,Feb!$H:$H)</f>
        <v>0</v>
      </c>
      <c r="E604" s="45">
        <f>SUMIF(Mar!$A:$A,TB!$A604,Mar!$H:$H)</f>
        <v>0</v>
      </c>
      <c r="F604" s="45">
        <f>SUMIF(Apr!$A:$A,TB!$A604,Apr!$H:$H)</f>
        <v>0</v>
      </c>
      <c r="G604" s="45">
        <f>SUMIF(May!$A:$A,TB!$A604,May!$H:$H)</f>
        <v>0</v>
      </c>
      <c r="H604" s="45">
        <f>SUMIF(Jun!$A:$A,TB!$A604,Jun!$H:$H)</f>
        <v>0</v>
      </c>
      <c r="I604" s="45">
        <f>SUMIF(Jul!$A:$A,TB!$A604,Jul!$H:$H)</f>
        <v>0</v>
      </c>
      <c r="J604" s="45">
        <f>SUMIF(Aug!$A:$A,TB!$A604,Aug!$H:$H)</f>
        <v>0</v>
      </c>
      <c r="K604" s="45">
        <f>SUMIF(Sep!$A:$A,TB!$A604,Sep!$H:$H)</f>
        <v>0</v>
      </c>
      <c r="L604" s="45">
        <f>SUMIF(Oct!$A:$A,TB!$A604,Oct!$H:$H)</f>
        <v>0</v>
      </c>
      <c r="M604" s="45">
        <f>SUMIF(Nov!$A:$A,TB!$A604,Nov!$H:$H)</f>
        <v>0</v>
      </c>
      <c r="N604" s="179">
        <f>SUMIF(Dec!$A:$A,TB!$A604,Dec!$H:$H)</f>
        <v>0</v>
      </c>
      <c r="O604" s="191"/>
      <c r="P604" s="191"/>
      <c r="Q604" s="184">
        <v>0</v>
      </c>
      <c r="R604" s="45">
        <v>0</v>
      </c>
      <c r="S604" s="45">
        <v>0</v>
      </c>
      <c r="T604" s="45">
        <v>0</v>
      </c>
      <c r="U604" s="45">
        <v>0</v>
      </c>
      <c r="V604" s="45">
        <v>0</v>
      </c>
      <c r="W604" s="45">
        <v>0</v>
      </c>
      <c r="X604" s="45">
        <v>0</v>
      </c>
      <c r="Y604" s="45">
        <v>0</v>
      </c>
      <c r="Z604" s="45">
        <v>0</v>
      </c>
      <c r="AA604" s="45">
        <v>0</v>
      </c>
      <c r="AB604" s="45">
        <v>0</v>
      </c>
      <c r="AD604" s="45">
        <f t="shared" si="832"/>
        <v>0</v>
      </c>
      <c r="AE604" s="45">
        <f t="shared" si="833"/>
        <v>0</v>
      </c>
      <c r="AF604" s="45">
        <f t="shared" si="834"/>
        <v>0</v>
      </c>
      <c r="AG604" s="45">
        <f t="shared" si="835"/>
        <v>0</v>
      </c>
      <c r="AH604" s="45">
        <f t="shared" si="836"/>
        <v>0</v>
      </c>
      <c r="AI604" s="45">
        <f t="shared" si="837"/>
        <v>0</v>
      </c>
      <c r="AJ604" s="45">
        <f t="shared" si="838"/>
        <v>0</v>
      </c>
      <c r="AK604" s="45">
        <f t="shared" si="839"/>
        <v>0</v>
      </c>
      <c r="AL604" s="45">
        <f t="shared" si="840"/>
        <v>0</v>
      </c>
      <c r="AM604" s="45">
        <f t="shared" si="841"/>
        <v>0</v>
      </c>
      <c r="AN604" s="45">
        <f t="shared" si="842"/>
        <v>0</v>
      </c>
      <c r="AO604" s="45">
        <f t="shared" si="843"/>
        <v>0</v>
      </c>
    </row>
    <row r="605" spans="1:41" ht="16.2" customHeight="1">
      <c r="A605" s="13"/>
      <c r="B605" s="21"/>
      <c r="C605" s="45">
        <f>SUMIF(Jan!$A:$A,TB!$A605,Jan!$H:$H)</f>
        <v>0</v>
      </c>
      <c r="D605" s="45">
        <f>SUMIF(Feb!$A:$A,TB!$A605,Feb!$H:$H)</f>
        <v>0</v>
      </c>
      <c r="E605" s="45">
        <f>SUMIF(Mar!$A:$A,TB!$A605,Mar!$H:$H)</f>
        <v>0</v>
      </c>
      <c r="F605" s="45">
        <f>SUMIF(Apr!$A:$A,TB!$A605,Apr!$H:$H)</f>
        <v>0</v>
      </c>
      <c r="G605" s="45">
        <f>SUMIF(May!$A:$A,TB!$A605,May!$H:$H)</f>
        <v>0</v>
      </c>
      <c r="H605" s="45">
        <f>SUMIF(Jun!$A:$A,TB!$A605,Jun!$H:$H)</f>
        <v>0</v>
      </c>
      <c r="I605" s="45">
        <f>SUMIF(Jul!$A:$A,TB!$A605,Jul!$H:$H)</f>
        <v>0</v>
      </c>
      <c r="J605" s="45">
        <f>SUMIF(Aug!$A:$A,TB!$A605,Aug!$H:$H)</f>
        <v>0</v>
      </c>
      <c r="K605" s="45">
        <f>SUMIF(Sep!$A:$A,TB!$A605,Sep!$H:$H)</f>
        <v>0</v>
      </c>
      <c r="L605" s="45">
        <f>SUMIF(Oct!$A:$A,TB!$A605,Oct!$H:$H)</f>
        <v>0</v>
      </c>
      <c r="M605" s="45">
        <f>SUMIF(Nov!$A:$A,TB!$A605,Nov!$H:$H)</f>
        <v>0</v>
      </c>
      <c r="N605" s="179">
        <f>SUMIF(Dec!$A:$A,TB!$A605,Dec!$H:$H)</f>
        <v>0</v>
      </c>
      <c r="O605" s="191"/>
      <c r="P605" s="191"/>
      <c r="Q605" s="184">
        <v>0</v>
      </c>
      <c r="R605" s="45">
        <v>0</v>
      </c>
      <c r="S605" s="45">
        <v>0</v>
      </c>
      <c r="T605" s="45">
        <v>0</v>
      </c>
      <c r="U605" s="45">
        <v>0</v>
      </c>
      <c r="V605" s="45">
        <v>0</v>
      </c>
      <c r="W605" s="45">
        <v>0</v>
      </c>
      <c r="X605" s="45">
        <v>0</v>
      </c>
      <c r="Y605" s="45">
        <v>0</v>
      </c>
      <c r="Z605" s="45">
        <v>0</v>
      </c>
      <c r="AA605" s="45">
        <v>0</v>
      </c>
      <c r="AB605" s="45">
        <v>0</v>
      </c>
      <c r="AD605" s="45">
        <f t="shared" si="832"/>
        <v>0</v>
      </c>
      <c r="AE605" s="45">
        <f t="shared" si="833"/>
        <v>0</v>
      </c>
      <c r="AF605" s="45">
        <f t="shared" si="834"/>
        <v>0</v>
      </c>
      <c r="AG605" s="45">
        <f t="shared" si="835"/>
        <v>0</v>
      </c>
      <c r="AH605" s="45">
        <f t="shared" si="836"/>
        <v>0</v>
      </c>
      <c r="AI605" s="45">
        <f t="shared" si="837"/>
        <v>0</v>
      </c>
      <c r="AJ605" s="45">
        <f t="shared" si="838"/>
        <v>0</v>
      </c>
      <c r="AK605" s="45">
        <f t="shared" si="839"/>
        <v>0</v>
      </c>
      <c r="AL605" s="45">
        <f t="shared" si="840"/>
        <v>0</v>
      </c>
      <c r="AM605" s="45">
        <f t="shared" si="841"/>
        <v>0</v>
      </c>
      <c r="AN605" s="45">
        <f t="shared" si="842"/>
        <v>0</v>
      </c>
      <c r="AO605" s="45">
        <f t="shared" si="843"/>
        <v>0</v>
      </c>
    </row>
    <row r="606" spans="1:41" ht="16.2" customHeight="1">
      <c r="A606" s="17" t="s">
        <v>86</v>
      </c>
      <c r="B606" s="18"/>
      <c r="C606" s="19">
        <f t="shared" ref="C606" si="844">ROUND(SUM(C601:C605),2)</f>
        <v>0</v>
      </c>
      <c r="D606" s="19">
        <f t="shared" ref="D606:N606" si="845">ROUND(SUM(D601:D605),2)</f>
        <v>0</v>
      </c>
      <c r="E606" s="19">
        <f t="shared" si="845"/>
        <v>16158.59</v>
      </c>
      <c r="F606" s="19">
        <f t="shared" si="845"/>
        <v>16158.59</v>
      </c>
      <c r="G606" s="19">
        <f t="shared" si="845"/>
        <v>16158.59</v>
      </c>
      <c r="H606" s="19">
        <f t="shared" si="845"/>
        <v>30194.71</v>
      </c>
      <c r="I606" s="19">
        <f t="shared" si="845"/>
        <v>30194.71</v>
      </c>
      <c r="J606" s="19">
        <f t="shared" si="845"/>
        <v>30194.71</v>
      </c>
      <c r="K606" s="19">
        <f t="shared" si="845"/>
        <v>30194.71</v>
      </c>
      <c r="L606" s="19">
        <f t="shared" si="845"/>
        <v>30194.71</v>
      </c>
      <c r="M606" s="19">
        <f t="shared" si="845"/>
        <v>30194.71</v>
      </c>
      <c r="N606" s="178">
        <f t="shared" si="845"/>
        <v>30194.71</v>
      </c>
      <c r="O606" s="191"/>
      <c r="P606" s="191"/>
      <c r="Q606" s="183">
        <v>0</v>
      </c>
      <c r="R606" s="19">
        <v>0</v>
      </c>
      <c r="S606" s="19">
        <v>7838.14</v>
      </c>
      <c r="T606" s="19">
        <v>7838.14</v>
      </c>
      <c r="U606" s="19">
        <v>7838.14</v>
      </c>
      <c r="V606" s="19">
        <v>13411.72</v>
      </c>
      <c r="W606" s="19">
        <v>13411.72</v>
      </c>
      <c r="X606" s="19">
        <v>13411.72</v>
      </c>
      <c r="Y606" s="19">
        <v>16692.330000000002</v>
      </c>
      <c r="Z606" s="19">
        <v>16692.330000000002</v>
      </c>
      <c r="AA606" s="19">
        <v>16692.330000000002</v>
      </c>
      <c r="AB606" s="19">
        <v>23444.62</v>
      </c>
      <c r="AD606" s="19">
        <f t="shared" ref="AD606" si="846">ROUND(SUM(AD601:AD605),2)</f>
        <v>0</v>
      </c>
      <c r="AE606" s="19">
        <f t="shared" ref="AE606:AO606" si="847">ROUND(SUM(AE601:AE605),2)</f>
        <v>0</v>
      </c>
      <c r="AF606" s="19">
        <f t="shared" si="847"/>
        <v>70538.710000000006</v>
      </c>
      <c r="AG606" s="19">
        <f t="shared" si="847"/>
        <v>70469.23</v>
      </c>
      <c r="AH606" s="19">
        <f t="shared" si="847"/>
        <v>70018.399999999994</v>
      </c>
      <c r="AI606" s="19">
        <f t="shared" si="847"/>
        <v>129955.01</v>
      </c>
      <c r="AJ606" s="19">
        <f t="shared" si="847"/>
        <v>129955.01</v>
      </c>
      <c r="AK606" s="19">
        <f t="shared" si="847"/>
        <v>129955.01</v>
      </c>
      <c r="AL606" s="19">
        <f t="shared" si="847"/>
        <v>129955.01</v>
      </c>
      <c r="AM606" s="19">
        <f t="shared" si="847"/>
        <v>129955.01</v>
      </c>
      <c r="AN606" s="19">
        <f t="shared" si="847"/>
        <v>129955.01</v>
      </c>
      <c r="AO606" s="219">
        <f t="shared" si="847"/>
        <v>129955.01</v>
      </c>
    </row>
    <row r="607" spans="1:41" ht="16.2" customHeight="1">
      <c r="A607" s="20"/>
      <c r="B607" s="14"/>
      <c r="C607" s="45">
        <f>SUMIF(Jan!$A:$A,TB!$A607,Jan!$H:$H)</f>
        <v>0</v>
      </c>
      <c r="D607" s="45">
        <f>SUMIF(Feb!$A:$A,TB!$A607,Feb!$H:$H)</f>
        <v>0</v>
      </c>
      <c r="E607" s="45">
        <f>SUMIF(Mar!$A:$A,TB!$A607,Mar!$H:$H)</f>
        <v>0</v>
      </c>
      <c r="F607" s="45">
        <f>SUMIF(Apr!$A:$A,TB!$A607,Apr!$H:$H)</f>
        <v>0</v>
      </c>
      <c r="G607" s="45">
        <f>SUMIF(May!$A:$A,TB!$A607,May!$H:$H)</f>
        <v>0</v>
      </c>
      <c r="H607" s="45">
        <f>SUMIF(Jun!$A:$A,TB!$A607,Jun!$H:$H)</f>
        <v>0</v>
      </c>
      <c r="I607" s="45">
        <f>SUMIF(Jul!$A:$A,TB!$A607,Jul!$H:$H)</f>
        <v>0</v>
      </c>
      <c r="J607" s="45">
        <f>SUMIF(Aug!$A:$A,TB!$A607,Aug!$H:$H)</f>
        <v>0</v>
      </c>
      <c r="K607" s="45">
        <f>SUMIF(Sep!$A:$A,TB!$A607,Sep!$H:$H)</f>
        <v>0</v>
      </c>
      <c r="L607" s="45">
        <f>SUMIF(Oct!$A:$A,TB!$A607,Oct!$H:$H)</f>
        <v>0</v>
      </c>
      <c r="M607" s="45">
        <f>SUMIF(Nov!$A:$A,TB!$A607,Nov!$H:$H)</f>
        <v>0</v>
      </c>
      <c r="N607" s="179">
        <f>SUMIF(Dec!$A:$A,TB!$A607,Dec!$H:$H)</f>
        <v>0</v>
      </c>
      <c r="O607" s="191"/>
      <c r="P607" s="191"/>
      <c r="Q607" s="184">
        <v>0</v>
      </c>
      <c r="R607" s="45">
        <v>0</v>
      </c>
      <c r="S607" s="45">
        <v>0</v>
      </c>
      <c r="T607" s="45">
        <v>0</v>
      </c>
      <c r="U607" s="45">
        <v>0</v>
      </c>
      <c r="V607" s="45">
        <v>0</v>
      </c>
      <c r="W607" s="45">
        <v>0</v>
      </c>
      <c r="X607" s="45">
        <v>0</v>
      </c>
      <c r="Y607" s="45">
        <v>0</v>
      </c>
      <c r="Z607" s="45">
        <v>0</v>
      </c>
      <c r="AA607" s="45">
        <v>0</v>
      </c>
      <c r="AB607" s="45">
        <v>0</v>
      </c>
      <c r="AD607" s="45">
        <f t="shared" ref="AD607:AD609" si="848">ROUND(C607*AD$2,2)</f>
        <v>0</v>
      </c>
      <c r="AE607" s="45">
        <f t="shared" ref="AE607:AE609" si="849">ROUND(D607*AE$2,2)</f>
        <v>0</v>
      </c>
      <c r="AF607" s="45">
        <f t="shared" ref="AF607:AF609" si="850">ROUND(E607*AF$2,2)</f>
        <v>0</v>
      </c>
      <c r="AG607" s="45">
        <f t="shared" ref="AG607:AG609" si="851">ROUND(F607*AG$2,2)</f>
        <v>0</v>
      </c>
      <c r="AH607" s="45">
        <f t="shared" ref="AH607:AH609" si="852">ROUND(G607*AH$2,2)</f>
        <v>0</v>
      </c>
      <c r="AI607" s="45">
        <f t="shared" ref="AI607:AI609" si="853">ROUND(H607*AI$2,2)</f>
        <v>0</v>
      </c>
      <c r="AJ607" s="45">
        <f t="shared" ref="AJ607:AJ609" si="854">ROUND(I607*AJ$2,2)</f>
        <v>0</v>
      </c>
      <c r="AK607" s="45">
        <f t="shared" ref="AK607:AK609" si="855">ROUND(J607*AK$2,2)</f>
        <v>0</v>
      </c>
      <c r="AL607" s="45">
        <f t="shared" ref="AL607:AL609" si="856">ROUND(K607*AL$2,2)</f>
        <v>0</v>
      </c>
      <c r="AM607" s="45">
        <f t="shared" ref="AM607:AM609" si="857">ROUND(L607*AM$2,2)</f>
        <v>0</v>
      </c>
      <c r="AN607" s="45">
        <f t="shared" ref="AN607:AN609" si="858">ROUND(M607*AN$2,2)</f>
        <v>0</v>
      </c>
      <c r="AO607" s="45">
        <f t="shared" ref="AO607:AO609" si="859">ROUND(N607*AO$2,2)</f>
        <v>0</v>
      </c>
    </row>
    <row r="608" spans="1:41" ht="16.2" customHeight="1">
      <c r="A608" s="13">
        <v>94026</v>
      </c>
      <c r="B608" s="21" t="s">
        <v>469</v>
      </c>
      <c r="C608" s="45">
        <f>SUMIF(Jan!$A:$A,TB!$A608,Jan!$H:$H)</f>
        <v>158858.26999999999</v>
      </c>
      <c r="D608" s="45">
        <f>SUMIF(Feb!$A:$A,TB!$A608,Feb!$H:$H)</f>
        <v>435764.63</v>
      </c>
      <c r="E608" s="45">
        <f>SUMIF(Mar!$A:$A,TB!$A608,Mar!$H:$H)</f>
        <v>493225.29</v>
      </c>
      <c r="F608" s="45">
        <f>SUMIF(Apr!$A:$A,TB!$A608,Apr!$H:$H)</f>
        <v>694599</v>
      </c>
      <c r="G608" s="45">
        <f>SUMIF(May!$A:$A,TB!$A608,May!$H:$H)</f>
        <v>2248200.59</v>
      </c>
      <c r="H608" s="45">
        <f>SUMIF(Jun!$A:$A,TB!$A608,Jun!$H:$H)</f>
        <v>2399667.5699999998</v>
      </c>
      <c r="I608" s="45">
        <f>SUMIF(Jul!$A:$A,TB!$A608,Jul!$H:$H)</f>
        <v>2399667.5699999998</v>
      </c>
      <c r="J608" s="45">
        <f>SUMIF(Aug!$A:$A,TB!$A608,Aug!$H:$H)</f>
        <v>2399667.5699999998</v>
      </c>
      <c r="K608" s="45">
        <f>SUMIF(Sep!$A:$A,TB!$A608,Sep!$H:$H)</f>
        <v>2399667.5699999998</v>
      </c>
      <c r="L608" s="45">
        <f>SUMIF(Oct!$A:$A,TB!$A608,Oct!$H:$H)</f>
        <v>2399667.5699999998</v>
      </c>
      <c r="M608" s="45">
        <f>SUMIF(Nov!$A:$A,TB!$A608,Nov!$H:$H)</f>
        <v>2399667.5699999998</v>
      </c>
      <c r="N608" s="179">
        <f>SUMIF(Dec!$A:$A,TB!$A608,Dec!$H:$H)</f>
        <v>2399667.5699999998</v>
      </c>
      <c r="O608" s="191"/>
      <c r="P608" s="191"/>
      <c r="Q608" s="184">
        <v>190317.43</v>
      </c>
      <c r="R608" s="45">
        <v>475481.42</v>
      </c>
      <c r="S608" s="45">
        <v>263035.87</v>
      </c>
      <c r="T608" s="45">
        <v>-9763.02</v>
      </c>
      <c r="U608" s="45">
        <v>-80714.850000000006</v>
      </c>
      <c r="V608" s="45">
        <v>-395805.31</v>
      </c>
      <c r="W608" s="45">
        <v>-348305.66</v>
      </c>
      <c r="X608" s="45">
        <v>742451.18</v>
      </c>
      <c r="Y608" s="45">
        <v>828102.55</v>
      </c>
      <c r="Z608" s="45">
        <v>901283.25</v>
      </c>
      <c r="AA608" s="45">
        <v>1378104.15</v>
      </c>
      <c r="AB608" s="45">
        <v>1285887.3700000001</v>
      </c>
      <c r="AD608" s="45">
        <f t="shared" si="848"/>
        <v>699580.05</v>
      </c>
      <c r="AE608" s="45">
        <f t="shared" si="849"/>
        <v>1905380.84</v>
      </c>
      <c r="AF608" s="45">
        <f t="shared" si="850"/>
        <v>2153125.6800000002</v>
      </c>
      <c r="AG608" s="45">
        <f t="shared" si="851"/>
        <v>3029215.7</v>
      </c>
      <c r="AH608" s="45">
        <f t="shared" si="852"/>
        <v>9741902.8000000007</v>
      </c>
      <c r="AI608" s="45">
        <f t="shared" si="853"/>
        <v>10327929.25</v>
      </c>
      <c r="AJ608" s="45">
        <f t="shared" si="854"/>
        <v>10327929.25</v>
      </c>
      <c r="AK608" s="45">
        <f t="shared" si="855"/>
        <v>10327929.25</v>
      </c>
      <c r="AL608" s="45">
        <f t="shared" si="856"/>
        <v>10327929.25</v>
      </c>
      <c r="AM608" s="45">
        <f t="shared" si="857"/>
        <v>10327929.25</v>
      </c>
      <c r="AN608" s="45">
        <f t="shared" si="858"/>
        <v>10327929.25</v>
      </c>
      <c r="AO608" s="45">
        <f t="shared" si="859"/>
        <v>10327929.25</v>
      </c>
    </row>
    <row r="609" spans="1:41" ht="16.2" customHeight="1">
      <c r="A609" s="13"/>
      <c r="B609" s="21"/>
      <c r="C609" s="45">
        <f>SUMIF(Jan!$A:$A,TB!$A609,Jan!$H:$H)</f>
        <v>0</v>
      </c>
      <c r="D609" s="45">
        <f>SUMIF(Feb!$A:$A,TB!$A609,Feb!$H:$H)</f>
        <v>0</v>
      </c>
      <c r="E609" s="45">
        <f>SUMIF(Mar!$A:$A,TB!$A609,Mar!$H:$H)</f>
        <v>0</v>
      </c>
      <c r="F609" s="45">
        <f>SUMIF(Apr!$A:$A,TB!$A609,Apr!$H:$H)</f>
        <v>0</v>
      </c>
      <c r="G609" s="45">
        <f>SUMIF(May!$A:$A,TB!$A609,May!$H:$H)</f>
        <v>0</v>
      </c>
      <c r="H609" s="45">
        <f>SUMIF(Jun!$A:$A,TB!$A609,Jun!$H:$H)</f>
        <v>0</v>
      </c>
      <c r="I609" s="45">
        <f>SUMIF(Jul!$A:$A,TB!$A609,Jul!$H:$H)</f>
        <v>0</v>
      </c>
      <c r="J609" s="45">
        <f>SUMIF(Aug!$A:$A,TB!$A609,Aug!$H:$H)</f>
        <v>0</v>
      </c>
      <c r="K609" s="45">
        <f>SUMIF(Sep!$A:$A,TB!$A609,Sep!$H:$H)</f>
        <v>0</v>
      </c>
      <c r="L609" s="45">
        <f>SUMIF(Oct!$A:$A,TB!$A609,Oct!$H:$H)</f>
        <v>0</v>
      </c>
      <c r="M609" s="45">
        <f>SUMIF(Nov!$A:$A,TB!$A609,Nov!$H:$H)</f>
        <v>0</v>
      </c>
      <c r="N609" s="179">
        <f>SUMIF(Dec!$A:$A,TB!$A609,Dec!$H:$H)</f>
        <v>0</v>
      </c>
      <c r="O609" s="191"/>
      <c r="P609" s="191"/>
      <c r="Q609" s="184">
        <v>0</v>
      </c>
      <c r="R609" s="45">
        <v>0</v>
      </c>
      <c r="S609" s="45">
        <v>0</v>
      </c>
      <c r="T609" s="45">
        <v>0</v>
      </c>
      <c r="U609" s="45">
        <v>0</v>
      </c>
      <c r="V609" s="45">
        <v>0</v>
      </c>
      <c r="W609" s="45">
        <v>0</v>
      </c>
      <c r="X609" s="45">
        <v>0</v>
      </c>
      <c r="Y609" s="45">
        <v>0</v>
      </c>
      <c r="Z609" s="45">
        <v>0</v>
      </c>
      <c r="AA609" s="45">
        <v>0</v>
      </c>
      <c r="AB609" s="45">
        <v>0</v>
      </c>
      <c r="AD609" s="45">
        <f t="shared" si="848"/>
        <v>0</v>
      </c>
      <c r="AE609" s="45">
        <f t="shared" si="849"/>
        <v>0</v>
      </c>
      <c r="AF609" s="45">
        <f t="shared" si="850"/>
        <v>0</v>
      </c>
      <c r="AG609" s="45">
        <f t="shared" si="851"/>
        <v>0</v>
      </c>
      <c r="AH609" s="45">
        <f t="shared" si="852"/>
        <v>0</v>
      </c>
      <c r="AI609" s="45">
        <f t="shared" si="853"/>
        <v>0</v>
      </c>
      <c r="AJ609" s="45">
        <f t="shared" si="854"/>
        <v>0</v>
      </c>
      <c r="AK609" s="45">
        <f t="shared" si="855"/>
        <v>0</v>
      </c>
      <c r="AL609" s="45">
        <f t="shared" si="856"/>
        <v>0</v>
      </c>
      <c r="AM609" s="45">
        <f t="shared" si="857"/>
        <v>0</v>
      </c>
      <c r="AN609" s="45">
        <f t="shared" si="858"/>
        <v>0</v>
      </c>
      <c r="AO609" s="45">
        <f t="shared" si="859"/>
        <v>0</v>
      </c>
    </row>
    <row r="610" spans="1:41" ht="16.2" customHeight="1">
      <c r="A610" s="17" t="s">
        <v>88</v>
      </c>
      <c r="B610" s="18"/>
      <c r="C610" s="19">
        <f t="shared" ref="C610" si="860">ROUND(SUM(C607:C609),2)</f>
        <v>158858.26999999999</v>
      </c>
      <c r="D610" s="19">
        <f t="shared" ref="D610:N610" si="861">ROUND(SUM(D607:D609),2)</f>
        <v>435764.63</v>
      </c>
      <c r="E610" s="19">
        <f t="shared" si="861"/>
        <v>493225.29</v>
      </c>
      <c r="F610" s="19">
        <f t="shared" si="861"/>
        <v>694599</v>
      </c>
      <c r="G610" s="19">
        <f t="shared" si="861"/>
        <v>2248200.59</v>
      </c>
      <c r="H610" s="19">
        <f t="shared" si="861"/>
        <v>2399667.5699999998</v>
      </c>
      <c r="I610" s="19">
        <f t="shared" si="861"/>
        <v>2399667.5699999998</v>
      </c>
      <c r="J610" s="19">
        <f t="shared" si="861"/>
        <v>2399667.5699999998</v>
      </c>
      <c r="K610" s="19">
        <f t="shared" si="861"/>
        <v>2399667.5699999998</v>
      </c>
      <c r="L610" s="19">
        <f t="shared" si="861"/>
        <v>2399667.5699999998</v>
      </c>
      <c r="M610" s="19">
        <f t="shared" si="861"/>
        <v>2399667.5699999998</v>
      </c>
      <c r="N610" s="178">
        <f t="shared" si="861"/>
        <v>2399667.5699999998</v>
      </c>
      <c r="Q610" s="183">
        <v>190317.43</v>
      </c>
      <c r="R610" s="19">
        <v>475481.42</v>
      </c>
      <c r="S610" s="19">
        <v>263035.87</v>
      </c>
      <c r="T610" s="19">
        <v>-9763.02</v>
      </c>
      <c r="U610" s="19">
        <v>-80714.850000000006</v>
      </c>
      <c r="V610" s="19">
        <v>-395805.31</v>
      </c>
      <c r="W610" s="19">
        <v>-348305.66</v>
      </c>
      <c r="X610" s="19">
        <v>742451.18</v>
      </c>
      <c r="Y610" s="19">
        <v>828102.55</v>
      </c>
      <c r="Z610" s="19">
        <v>901283.25</v>
      </c>
      <c r="AA610" s="19">
        <v>1378104.15</v>
      </c>
      <c r="AB610" s="19">
        <v>1285887.3700000001</v>
      </c>
      <c r="AD610" s="19">
        <f t="shared" ref="AD610" si="862">ROUND(SUM(AD607:AD609),2)</f>
        <v>699580.05</v>
      </c>
      <c r="AE610" s="19">
        <f t="shared" ref="AE610:AO610" si="863">ROUND(SUM(AE607:AE609),2)</f>
        <v>1905380.84</v>
      </c>
      <c r="AF610" s="19">
        <f t="shared" si="863"/>
        <v>2153125.6800000002</v>
      </c>
      <c r="AG610" s="19">
        <f t="shared" si="863"/>
        <v>3029215.7</v>
      </c>
      <c r="AH610" s="19">
        <f t="shared" si="863"/>
        <v>9741902.8000000007</v>
      </c>
      <c r="AI610" s="19">
        <f t="shared" si="863"/>
        <v>10327929.25</v>
      </c>
      <c r="AJ610" s="19">
        <f t="shared" si="863"/>
        <v>10327929.25</v>
      </c>
      <c r="AK610" s="19">
        <f t="shared" si="863"/>
        <v>10327929.25</v>
      </c>
      <c r="AL610" s="19">
        <f t="shared" si="863"/>
        <v>10327929.25</v>
      </c>
      <c r="AM610" s="19">
        <f t="shared" si="863"/>
        <v>10327929.25</v>
      </c>
      <c r="AN610" s="19">
        <f t="shared" si="863"/>
        <v>10327929.25</v>
      </c>
      <c r="AO610" s="219">
        <f t="shared" si="863"/>
        <v>10327929.25</v>
      </c>
    </row>
    <row r="611" spans="1:41" ht="16.2" customHeight="1">
      <c r="A611" s="11"/>
      <c r="B611" s="28"/>
      <c r="C611" s="46"/>
      <c r="D611" s="46"/>
      <c r="E611" s="46"/>
      <c r="F611" s="48"/>
      <c r="G611" s="47"/>
      <c r="H611" s="47"/>
      <c r="I611" s="47"/>
      <c r="J611" s="47"/>
      <c r="K611" s="47"/>
      <c r="L611" s="47"/>
      <c r="M611" s="47"/>
      <c r="N611" s="180"/>
      <c r="Q611" s="185"/>
      <c r="R611" s="46"/>
      <c r="S611" s="46"/>
      <c r="T611" s="48"/>
      <c r="U611" s="47"/>
      <c r="V611" s="47"/>
      <c r="W611" s="47"/>
      <c r="X611" s="47"/>
      <c r="Y611" s="47"/>
      <c r="Z611" s="47"/>
      <c r="AA611" s="47"/>
      <c r="AB611" s="47"/>
      <c r="AD611" s="46"/>
      <c r="AE611" s="46"/>
      <c r="AF611" s="46"/>
      <c r="AG611" s="48"/>
      <c r="AH611" s="47"/>
      <c r="AI611" s="47"/>
      <c r="AJ611" s="47"/>
      <c r="AK611" s="47"/>
      <c r="AL611" s="47"/>
      <c r="AM611" s="47"/>
      <c r="AN611" s="47"/>
      <c r="AO611" s="180"/>
    </row>
    <row r="612" spans="1:41" ht="16.2" customHeight="1">
      <c r="A612" s="11"/>
      <c r="B612" s="29"/>
      <c r="C612" s="46"/>
      <c r="D612" s="46"/>
      <c r="E612" s="46"/>
      <c r="F612" s="48"/>
      <c r="G612" s="47"/>
      <c r="H612" s="47"/>
      <c r="I612" s="47"/>
      <c r="J612" s="47"/>
      <c r="K612" s="47"/>
      <c r="L612" s="47"/>
      <c r="M612" s="47"/>
      <c r="N612" s="180"/>
      <c r="Q612" s="185"/>
      <c r="R612" s="46"/>
      <c r="S612" s="46"/>
      <c r="T612" s="48"/>
      <c r="U612" s="47"/>
      <c r="V612" s="47"/>
      <c r="W612" s="47"/>
      <c r="X612" s="47"/>
      <c r="Y612" s="47"/>
      <c r="Z612" s="47"/>
      <c r="AA612" s="47"/>
      <c r="AB612" s="47"/>
      <c r="AD612" s="46"/>
      <c r="AE612" s="46"/>
      <c r="AF612" s="46"/>
      <c r="AG612" s="48"/>
      <c r="AH612" s="47"/>
      <c r="AI612" s="47"/>
      <c r="AJ612" s="47"/>
      <c r="AK612" s="47"/>
      <c r="AL612" s="47"/>
      <c r="AM612" s="47"/>
      <c r="AN612" s="47"/>
      <c r="AO612" s="180"/>
    </row>
    <row r="613" spans="1:41" ht="16.2" customHeight="1">
      <c r="A613" s="30" t="s">
        <v>470</v>
      </c>
      <c r="B613" s="31"/>
      <c r="C613" s="32">
        <f t="shared" ref="C613:N613" si="864">ROUND(SUM(C95,C102,C117,C150,C153,C157,C161,C170,C174,C178,C183,C349,C187,C191,C195,C199,C203,C207,C221,C231,C226,C236,C240,C244,C250,C254,C266,C271,C275,C307,C311,C315,C320,C328,C333,C337,C341,C345,C353,C357,C368,C417,C498,C503,C510,C517,C590,C595,C600,C606,C610,),2)</f>
        <v>0</v>
      </c>
      <c r="D613" s="32">
        <f t="shared" si="864"/>
        <v>0</v>
      </c>
      <c r="E613" s="32">
        <f t="shared" si="864"/>
        <v>0</v>
      </c>
      <c r="F613" s="32">
        <f t="shared" si="864"/>
        <v>0</v>
      </c>
      <c r="G613" s="32">
        <f t="shared" si="864"/>
        <v>0</v>
      </c>
      <c r="H613" s="32">
        <f t="shared" si="864"/>
        <v>0</v>
      </c>
      <c r="I613" s="32">
        <f t="shared" si="864"/>
        <v>0</v>
      </c>
      <c r="J613" s="32">
        <f t="shared" si="864"/>
        <v>0</v>
      </c>
      <c r="K613" s="32">
        <f t="shared" si="864"/>
        <v>0</v>
      </c>
      <c r="L613" s="32">
        <f t="shared" si="864"/>
        <v>0</v>
      </c>
      <c r="M613" s="32">
        <f t="shared" si="864"/>
        <v>0</v>
      </c>
      <c r="N613" s="181">
        <f t="shared" si="864"/>
        <v>0</v>
      </c>
      <c r="Q613" s="186">
        <v>0</v>
      </c>
      <c r="R613" s="32">
        <v>0</v>
      </c>
      <c r="S613" s="32">
        <v>-0.01</v>
      </c>
      <c r="T613" s="32">
        <v>0</v>
      </c>
      <c r="U613" s="32">
        <v>0</v>
      </c>
      <c r="V613" s="32">
        <v>0</v>
      </c>
      <c r="W613" s="32">
        <v>0</v>
      </c>
      <c r="X613" s="32">
        <v>0</v>
      </c>
      <c r="Y613" s="32">
        <v>0</v>
      </c>
      <c r="Z613" s="32">
        <v>0</v>
      </c>
      <c r="AA613" s="32">
        <v>0</v>
      </c>
      <c r="AB613" s="32">
        <v>0</v>
      </c>
      <c r="AD613" s="32">
        <f t="shared" ref="AD613:AO613" si="865">ROUND(SUM(AD95,AD102,AD117,AD150,AD153,AD157,AD161,AD170,AD174,AD178,AD183,AD349,AD187,AD191,AD195,AD199,AD203,AD207,AD221,AD231,AD226,AD236,AD240,AD244,AD250,AD254,AD266,AD271,AD275,AD307,AD311,AD315,AD320,AD328,AD333,AD337,AD341,AD345,AD353,AD357,AD368,AD417,AD498,AD503,AD510,AD517,AD590,AD595,AD600,AD606,AD610,),2)</f>
        <v>0.01</v>
      </c>
      <c r="AE613" s="32">
        <f t="shared" si="865"/>
        <v>-0.01</v>
      </c>
      <c r="AF613" s="32">
        <f t="shared" si="865"/>
        <v>0.03</v>
      </c>
      <c r="AG613" s="32">
        <f t="shared" si="865"/>
        <v>0.04</v>
      </c>
      <c r="AH613" s="32">
        <f t="shared" si="865"/>
        <v>-0.02</v>
      </c>
      <c r="AI613" s="32">
        <f t="shared" si="865"/>
        <v>0.02</v>
      </c>
      <c r="AJ613" s="32">
        <f t="shared" si="865"/>
        <v>0.02</v>
      </c>
      <c r="AK613" s="32">
        <f t="shared" si="865"/>
        <v>0.02</v>
      </c>
      <c r="AL613" s="32">
        <f t="shared" si="865"/>
        <v>0.02</v>
      </c>
      <c r="AM613" s="32">
        <f t="shared" si="865"/>
        <v>0.02</v>
      </c>
      <c r="AN613" s="32">
        <f t="shared" si="865"/>
        <v>0.02</v>
      </c>
      <c r="AO613" s="181">
        <f t="shared" si="865"/>
        <v>0.02</v>
      </c>
    </row>
  </sheetData>
  <sheetProtection formatCells="0" formatColumns="0" formatRows="0" insertColumns="0" insertRows="0" insertHyperlinks="0" deleteColumns="0" deleteRows="0" sort="0" autoFilter="0" pivotTables="0"/>
  <autoFilter ref="A5:AO613" xr:uid="{00000000-0001-0000-0200-000000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51"/>
  <sheetViews>
    <sheetView zoomScaleNormal="100" workbookViewId="0">
      <pane ySplit="7" topLeftCell="A440" activePane="bottomLeft" state="frozen"/>
      <selection activeCell="J31" sqref="J31"/>
      <selection pane="bottomLeft" activeCell="E459" sqref="E459"/>
    </sheetView>
  </sheetViews>
  <sheetFormatPr defaultColWidth="8.69140625"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Freightworks GSA (HK) Limited</v>
      </c>
    </row>
    <row r="2" spans="1:11">
      <c r="A2" s="1"/>
    </row>
    <row r="3" spans="1:11" ht="17.7" customHeight="1"/>
    <row r="4" spans="1:11" ht="17.7" customHeight="1"/>
    <row r="6" spans="1:11">
      <c r="A6" s="35"/>
      <c r="C6" s="36" t="s">
        <v>576</v>
      </c>
      <c r="D6" s="37"/>
      <c r="E6" s="36" t="s">
        <v>577</v>
      </c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 t="s">
        <v>578</v>
      </c>
      <c r="D7" s="126" t="s">
        <v>579</v>
      </c>
      <c r="E7" s="126" t="s">
        <v>578</v>
      </c>
      <c r="F7" s="126" t="s">
        <v>579</v>
      </c>
      <c r="G7" s="127"/>
      <c r="H7" s="128"/>
      <c r="J7" s="4">
        <v>4.5743</v>
      </c>
      <c r="K7" s="128" t="s">
        <v>514</v>
      </c>
    </row>
    <row r="8" spans="1:11">
      <c r="A8" s="39">
        <v>11100</v>
      </c>
      <c r="B8" s="40" t="s">
        <v>227</v>
      </c>
      <c r="C8" s="41">
        <v>29180</v>
      </c>
      <c r="D8" s="41"/>
      <c r="E8" s="129"/>
      <c r="F8" s="129"/>
      <c r="H8" s="130">
        <f>ROUND(C8-D8+E8-F8,2)</f>
        <v>29180</v>
      </c>
      <c r="J8" s="4">
        <f>J7</f>
        <v>4.5743</v>
      </c>
      <c r="K8" s="130">
        <f t="shared" ref="K8:K71" si="0">ROUND(H8*J8,2)</f>
        <v>133478.07</v>
      </c>
    </row>
    <row r="9" spans="1:11">
      <c r="A9" s="39">
        <v>11101</v>
      </c>
      <c r="B9" s="40" t="s">
        <v>228</v>
      </c>
      <c r="C9" s="41"/>
      <c r="D9" s="41">
        <v>29180</v>
      </c>
      <c r="E9" s="129"/>
      <c r="F9" s="129"/>
      <c r="H9" s="130">
        <f t="shared" ref="H9:H72" si="1">ROUND(C9-D9+E9-F9,2)</f>
        <v>-29180</v>
      </c>
      <c r="J9" s="4">
        <f t="shared" ref="J9:J72" si="2">J8</f>
        <v>4.5743</v>
      </c>
      <c r="K9" s="130">
        <f t="shared" si="0"/>
        <v>-133478.07</v>
      </c>
    </row>
    <row r="10" spans="1:11">
      <c r="A10" s="39">
        <v>11200</v>
      </c>
      <c r="B10" s="40" t="s">
        <v>229</v>
      </c>
      <c r="C10" s="41">
        <v>32169</v>
      </c>
      <c r="D10" s="41"/>
      <c r="E10" s="129"/>
      <c r="F10" s="129"/>
      <c r="H10" s="130">
        <f t="shared" si="1"/>
        <v>32169</v>
      </c>
      <c r="J10" s="4">
        <f t="shared" si="2"/>
        <v>4.5743</v>
      </c>
      <c r="K10" s="130">
        <f t="shared" si="0"/>
        <v>147150.66</v>
      </c>
    </row>
    <row r="11" spans="1:11">
      <c r="A11" s="39">
        <v>11201</v>
      </c>
      <c r="B11" s="40" t="s">
        <v>230</v>
      </c>
      <c r="C11" s="41"/>
      <c r="D11" s="41">
        <v>25188.41</v>
      </c>
      <c r="E11" s="129"/>
      <c r="F11" s="129"/>
      <c r="H11" s="130">
        <f t="shared" si="1"/>
        <v>-25188.41</v>
      </c>
      <c r="J11" s="4">
        <f t="shared" si="2"/>
        <v>4.5743</v>
      </c>
      <c r="K11" s="130">
        <f t="shared" si="0"/>
        <v>-115219.34</v>
      </c>
    </row>
    <row r="12" spans="1:11">
      <c r="A12" s="39">
        <v>11300</v>
      </c>
      <c r="B12" s="40" t="s">
        <v>231</v>
      </c>
      <c r="C12" s="41">
        <v>150600</v>
      </c>
      <c r="D12" s="41"/>
      <c r="E12" s="129"/>
      <c r="F12" s="129"/>
      <c r="H12" s="130">
        <f t="shared" si="1"/>
        <v>150600</v>
      </c>
      <c r="J12" s="4">
        <f t="shared" si="2"/>
        <v>4.5743</v>
      </c>
      <c r="K12" s="130">
        <f t="shared" si="0"/>
        <v>688889.58</v>
      </c>
    </row>
    <row r="13" spans="1:11">
      <c r="A13" s="39">
        <v>11301</v>
      </c>
      <c r="B13" s="40" t="s">
        <v>232</v>
      </c>
      <c r="C13" s="41"/>
      <c r="D13" s="41">
        <v>111631.07</v>
      </c>
      <c r="E13" s="129"/>
      <c r="F13" s="129"/>
      <c r="H13" s="130">
        <f t="shared" si="1"/>
        <v>-111631.07</v>
      </c>
      <c r="J13" s="4">
        <f t="shared" si="2"/>
        <v>4.5743</v>
      </c>
      <c r="K13" s="130">
        <f t="shared" si="0"/>
        <v>-510634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4.5743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4.5743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4200502.6500000004</v>
      </c>
      <c r="D16" s="133"/>
      <c r="E16" s="192"/>
      <c r="F16" s="220">
        <f>1357110.12</f>
        <v>1357110.12</v>
      </c>
      <c r="G16" s="134"/>
      <c r="H16" s="134">
        <f t="shared" si="1"/>
        <v>2843392.53</v>
      </c>
      <c r="J16" s="4">
        <f t="shared" si="2"/>
        <v>4.5743</v>
      </c>
      <c r="K16" s="134">
        <f t="shared" si="0"/>
        <v>13006530.449999999</v>
      </c>
    </row>
    <row r="17" spans="1:11">
      <c r="A17" s="131">
        <v>11501</v>
      </c>
      <c r="B17" s="132" t="s">
        <v>238</v>
      </c>
      <c r="C17" s="133"/>
      <c r="D17" s="133">
        <v>2855424.05</v>
      </c>
      <c r="E17" s="220">
        <f>1357110.12</f>
        <v>1357110.12</v>
      </c>
      <c r="F17" s="192"/>
      <c r="G17" s="134"/>
      <c r="H17" s="134">
        <f t="shared" si="1"/>
        <v>-1498313.93</v>
      </c>
      <c r="J17" s="4">
        <f t="shared" si="2"/>
        <v>4.5743</v>
      </c>
      <c r="K17" s="134">
        <f t="shared" si="0"/>
        <v>-6853737.4100000001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4.5743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4.5743</v>
      </c>
      <c r="K19" s="130">
        <f t="shared" si="0"/>
        <v>0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4.5743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4.5743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4.5743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4.5743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4.5743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4.5743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4.5743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4.5743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4.5743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4.5743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4.5743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4.5743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4.5743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4.5743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4.5743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4.5743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4.5743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4.5743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4.5743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4.5743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4.5743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4.5743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4.5743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4.5743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4.5743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4.5743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4.5743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4.5743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4.5743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4.5743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4.5743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4.5743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4.5743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4.5743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4.5743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4.5743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4.5743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4.5743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4.5743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4.5743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4.5743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4.5743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4.5743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4.5743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4.5743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4.5743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4.5743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4.5743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4.5743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4.5743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>
        <v>4098102.88</v>
      </c>
      <c r="D70" s="41"/>
      <c r="E70" s="129"/>
      <c r="F70" s="129"/>
      <c r="H70" s="130">
        <f t="shared" si="1"/>
        <v>4098102.88</v>
      </c>
      <c r="J70" s="4">
        <f t="shared" si="2"/>
        <v>4.5743</v>
      </c>
      <c r="K70" s="130">
        <f t="shared" si="0"/>
        <v>18745952</v>
      </c>
    </row>
    <row r="71" spans="1:11">
      <c r="A71" s="39">
        <v>13162</v>
      </c>
      <c r="B71" s="40" t="s">
        <v>476</v>
      </c>
      <c r="C71" s="41">
        <v>212334.11</v>
      </c>
      <c r="D71" s="41"/>
      <c r="E71" s="129"/>
      <c r="F71" s="129"/>
      <c r="H71" s="130">
        <f t="shared" si="1"/>
        <v>212334.11</v>
      </c>
      <c r="J71" s="4">
        <f t="shared" si="2"/>
        <v>4.5743</v>
      </c>
      <c r="K71" s="130">
        <f t="shared" si="0"/>
        <v>971279.92</v>
      </c>
    </row>
    <row r="72" spans="1:11">
      <c r="A72" s="39">
        <v>13163</v>
      </c>
      <c r="B72" s="40" t="s">
        <v>477</v>
      </c>
      <c r="C72" s="41">
        <v>442536.32</v>
      </c>
      <c r="D72" s="41"/>
      <c r="E72" s="129"/>
      <c r="F72" s="129"/>
      <c r="H72" s="130">
        <f t="shared" si="1"/>
        <v>442536.32</v>
      </c>
      <c r="J72" s="4">
        <f t="shared" si="2"/>
        <v>4.5743</v>
      </c>
      <c r="K72" s="130">
        <f t="shared" ref="K72:K136" si="3">ROUND(H72*J72,2)</f>
        <v>2024293.89</v>
      </c>
    </row>
    <row r="73" spans="1:11">
      <c r="A73" s="39">
        <v>13164</v>
      </c>
      <c r="B73" s="40" t="s">
        <v>139</v>
      </c>
      <c r="C73" s="41">
        <v>3296634.04</v>
      </c>
      <c r="D73" s="41"/>
      <c r="E73" s="129"/>
      <c r="F73" s="129"/>
      <c r="H73" s="130">
        <f t="shared" ref="H73:H139" si="4">ROUND(C73-D73+E73-F73,2)</f>
        <v>3296634.04</v>
      </c>
      <c r="J73" s="4">
        <f t="shared" ref="J73:J137" si="5">J72</f>
        <v>4.5743</v>
      </c>
      <c r="K73" s="130">
        <f t="shared" si="3"/>
        <v>15079793.09</v>
      </c>
    </row>
    <row r="74" spans="1:11">
      <c r="A74" s="39" t="s">
        <v>559</v>
      </c>
      <c r="B74" s="40" t="s">
        <v>560</v>
      </c>
      <c r="C74" s="41">
        <v>3119916.24</v>
      </c>
      <c r="D74" s="41"/>
      <c r="E74" s="129"/>
      <c r="F74" s="129"/>
      <c r="H74" s="130">
        <f t="shared" si="4"/>
        <v>3119916.24</v>
      </c>
      <c r="J74" s="4">
        <f t="shared" si="5"/>
        <v>4.5743</v>
      </c>
      <c r="K74" s="130">
        <f t="shared" ref="K74" si="6">ROUND(H74*J74,2)</f>
        <v>14271432.859999999</v>
      </c>
    </row>
    <row r="75" spans="1:11">
      <c r="A75" s="137">
        <v>13171</v>
      </c>
      <c r="B75" s="135" t="s">
        <v>140</v>
      </c>
      <c r="C75" s="41"/>
      <c r="D75" s="41"/>
      <c r="E75" s="129"/>
      <c r="F75" s="129"/>
      <c r="H75" s="130">
        <f t="shared" si="4"/>
        <v>0</v>
      </c>
      <c r="J75" s="4">
        <f>J73</f>
        <v>4.5743</v>
      </c>
      <c r="K75" s="130">
        <f t="shared" si="3"/>
        <v>0</v>
      </c>
    </row>
    <row r="76" spans="1:11">
      <c r="A76" s="137">
        <v>13172</v>
      </c>
      <c r="B76" s="135" t="s">
        <v>141</v>
      </c>
      <c r="C76" s="41"/>
      <c r="D76" s="41"/>
      <c r="E76" s="129"/>
      <c r="F76" s="129"/>
      <c r="H76" s="130">
        <f t="shared" si="4"/>
        <v>0</v>
      </c>
      <c r="J76" s="4">
        <f t="shared" si="5"/>
        <v>4.5743</v>
      </c>
      <c r="K76" s="130">
        <f t="shared" si="3"/>
        <v>0</v>
      </c>
    </row>
    <row r="77" spans="1:11">
      <c r="A77" s="137">
        <v>13181</v>
      </c>
      <c r="B77" s="135" t="s">
        <v>478</v>
      </c>
      <c r="C77" s="41"/>
      <c r="D77" s="41"/>
      <c r="E77" s="129"/>
      <c r="F77" s="129"/>
      <c r="H77" s="130">
        <f t="shared" si="4"/>
        <v>0</v>
      </c>
      <c r="J77" s="4">
        <f t="shared" si="5"/>
        <v>4.5743</v>
      </c>
      <c r="K77" s="130">
        <f t="shared" si="3"/>
        <v>0</v>
      </c>
    </row>
    <row r="78" spans="1:11">
      <c r="A78" s="137">
        <v>13182</v>
      </c>
      <c r="B78" s="135" t="s">
        <v>143</v>
      </c>
      <c r="C78" s="41"/>
      <c r="D78" s="41"/>
      <c r="E78" s="129"/>
      <c r="F78" s="129"/>
      <c r="H78" s="130">
        <f t="shared" si="4"/>
        <v>0</v>
      </c>
      <c r="J78" s="4">
        <f t="shared" si="5"/>
        <v>4.5743</v>
      </c>
      <c r="K78" s="130">
        <f t="shared" si="3"/>
        <v>0</v>
      </c>
    </row>
    <row r="79" spans="1:11">
      <c r="A79" s="137">
        <v>13183</v>
      </c>
      <c r="B79" s="135" t="s">
        <v>144</v>
      </c>
      <c r="C79" s="41"/>
      <c r="D79" s="41"/>
      <c r="E79" s="129"/>
      <c r="F79" s="129"/>
      <c r="H79" s="130">
        <f t="shared" si="4"/>
        <v>0</v>
      </c>
      <c r="J79" s="4">
        <f t="shared" si="5"/>
        <v>4.5743</v>
      </c>
      <c r="K79" s="130">
        <f t="shared" si="3"/>
        <v>0</v>
      </c>
    </row>
    <row r="80" spans="1:11">
      <c r="A80" s="137">
        <v>13191</v>
      </c>
      <c r="B80" s="135" t="s">
        <v>145</v>
      </c>
      <c r="C80" s="41"/>
      <c r="D80" s="41"/>
      <c r="E80" s="129"/>
      <c r="F80" s="129"/>
      <c r="H80" s="130">
        <f t="shared" si="4"/>
        <v>0</v>
      </c>
      <c r="J80" s="4">
        <f t="shared" si="5"/>
        <v>4.5743</v>
      </c>
      <c r="K80" s="130">
        <f t="shared" si="3"/>
        <v>0</v>
      </c>
    </row>
    <row r="81" spans="1:11">
      <c r="A81" s="137">
        <v>13192</v>
      </c>
      <c r="B81" s="135" t="s">
        <v>146</v>
      </c>
      <c r="C81" s="41"/>
      <c r="D81" s="41"/>
      <c r="E81" s="129"/>
      <c r="F81" s="129"/>
      <c r="H81" s="130">
        <f t="shared" si="4"/>
        <v>0</v>
      </c>
      <c r="J81" s="4">
        <f t="shared" si="5"/>
        <v>4.5743</v>
      </c>
      <c r="K81" s="130">
        <f t="shared" si="3"/>
        <v>0</v>
      </c>
    </row>
    <row r="82" spans="1:11">
      <c r="A82" s="137">
        <v>13193</v>
      </c>
      <c r="B82" s="135" t="s">
        <v>147</v>
      </c>
      <c r="C82" s="41"/>
      <c r="D82" s="41"/>
      <c r="E82" s="129"/>
      <c r="F82" s="129"/>
      <c r="H82" s="130">
        <f t="shared" si="4"/>
        <v>0</v>
      </c>
      <c r="J82" s="4">
        <f t="shared" si="5"/>
        <v>4.5743</v>
      </c>
      <c r="K82" s="130">
        <f t="shared" si="3"/>
        <v>0</v>
      </c>
    </row>
    <row r="83" spans="1:11">
      <c r="A83" s="137">
        <v>13194</v>
      </c>
      <c r="B83" s="135" t="s">
        <v>148</v>
      </c>
      <c r="C83" s="41"/>
      <c r="D83" s="41"/>
      <c r="E83" s="129"/>
      <c r="F83" s="129"/>
      <c r="H83" s="130">
        <f t="shared" si="4"/>
        <v>0</v>
      </c>
      <c r="J83" s="4">
        <f t="shared" si="5"/>
        <v>4.5743</v>
      </c>
      <c r="K83" s="130">
        <f t="shared" si="3"/>
        <v>0</v>
      </c>
    </row>
    <row r="84" spans="1:11">
      <c r="A84" s="137">
        <v>13195</v>
      </c>
      <c r="B84" s="135" t="s">
        <v>149</v>
      </c>
      <c r="C84" s="41"/>
      <c r="D84" s="41"/>
      <c r="E84" s="129"/>
      <c r="F84" s="129"/>
      <c r="H84" s="130">
        <f t="shared" si="4"/>
        <v>0</v>
      </c>
      <c r="J84" s="4">
        <f t="shared" si="5"/>
        <v>4.5743</v>
      </c>
      <c r="K84" s="130">
        <f t="shared" si="3"/>
        <v>0</v>
      </c>
    </row>
    <row r="85" spans="1:11">
      <c r="A85" s="137">
        <v>13196</v>
      </c>
      <c r="B85" s="135" t="s">
        <v>150</v>
      </c>
      <c r="C85" s="41"/>
      <c r="D85" s="41"/>
      <c r="E85" s="129"/>
      <c r="F85" s="129"/>
      <c r="H85" s="130">
        <f t="shared" si="4"/>
        <v>0</v>
      </c>
      <c r="J85" s="4">
        <f t="shared" si="5"/>
        <v>4.5743</v>
      </c>
      <c r="K85" s="130">
        <f t="shared" si="3"/>
        <v>0</v>
      </c>
    </row>
    <row r="86" spans="1:11">
      <c r="A86" s="137">
        <v>13201</v>
      </c>
      <c r="B86" s="135" t="s">
        <v>151</v>
      </c>
      <c r="C86" s="41"/>
      <c r="D86" s="41"/>
      <c r="E86" s="129"/>
      <c r="F86" s="129"/>
      <c r="H86" s="130">
        <f t="shared" si="4"/>
        <v>0</v>
      </c>
      <c r="J86" s="4">
        <f t="shared" si="5"/>
        <v>4.5743</v>
      </c>
      <c r="K86" s="130">
        <f t="shared" si="3"/>
        <v>0</v>
      </c>
    </row>
    <row r="87" spans="1:11">
      <c r="A87" s="137">
        <v>13202</v>
      </c>
      <c r="B87" s="135" t="s">
        <v>152</v>
      </c>
      <c r="C87" s="41"/>
      <c r="D87" s="41"/>
      <c r="E87" s="129"/>
      <c r="F87" s="129"/>
      <c r="H87" s="130">
        <f t="shared" si="4"/>
        <v>0</v>
      </c>
      <c r="J87" s="4">
        <f t="shared" si="5"/>
        <v>4.5743</v>
      </c>
      <c r="K87" s="130">
        <f t="shared" si="3"/>
        <v>0</v>
      </c>
    </row>
    <row r="88" spans="1:11">
      <c r="A88" s="137">
        <v>13203</v>
      </c>
      <c r="B88" s="135" t="s">
        <v>153</v>
      </c>
      <c r="C88" s="41"/>
      <c r="D88" s="41"/>
      <c r="E88" s="129"/>
      <c r="F88" s="129"/>
      <c r="H88" s="130">
        <f t="shared" si="4"/>
        <v>0</v>
      </c>
      <c r="J88" s="4">
        <f t="shared" si="5"/>
        <v>4.5743</v>
      </c>
      <c r="K88" s="130">
        <f t="shared" si="3"/>
        <v>0</v>
      </c>
    </row>
    <row r="89" spans="1:11">
      <c r="A89" s="137">
        <v>13204</v>
      </c>
      <c r="B89" s="135" t="s">
        <v>154</v>
      </c>
      <c r="C89" s="41"/>
      <c r="D89" s="41"/>
      <c r="E89" s="129"/>
      <c r="F89" s="129"/>
      <c r="H89" s="130">
        <f t="shared" si="4"/>
        <v>0</v>
      </c>
      <c r="J89" s="4">
        <f t="shared" si="5"/>
        <v>4.5743</v>
      </c>
      <c r="K89" s="130">
        <f t="shared" si="3"/>
        <v>0</v>
      </c>
    </row>
    <row r="90" spans="1:11">
      <c r="A90" s="137">
        <v>13205</v>
      </c>
      <c r="B90" s="135" t="s">
        <v>155</v>
      </c>
      <c r="C90" s="41"/>
      <c r="D90" s="41"/>
      <c r="E90" s="129"/>
      <c r="F90" s="129"/>
      <c r="H90" s="130">
        <f t="shared" si="4"/>
        <v>0</v>
      </c>
      <c r="J90" s="4">
        <f t="shared" si="5"/>
        <v>4.5743</v>
      </c>
      <c r="K90" s="130">
        <f t="shared" si="3"/>
        <v>0</v>
      </c>
    </row>
    <row r="91" spans="1:11">
      <c r="A91" s="137">
        <v>13206</v>
      </c>
      <c r="B91" s="135" t="s">
        <v>156</v>
      </c>
      <c r="C91" s="41"/>
      <c r="D91" s="41"/>
      <c r="E91" s="129"/>
      <c r="F91" s="129"/>
      <c r="H91" s="130">
        <f t="shared" si="4"/>
        <v>0</v>
      </c>
      <c r="J91" s="4">
        <f t="shared" si="5"/>
        <v>4.5743</v>
      </c>
      <c r="K91" s="130">
        <f t="shared" si="3"/>
        <v>0</v>
      </c>
    </row>
    <row r="92" spans="1:11">
      <c r="A92" s="137">
        <v>13211</v>
      </c>
      <c r="B92" s="135" t="s">
        <v>157</v>
      </c>
      <c r="C92" s="41"/>
      <c r="D92" s="41"/>
      <c r="E92" s="129"/>
      <c r="F92" s="129"/>
      <c r="H92" s="130">
        <f t="shared" si="4"/>
        <v>0</v>
      </c>
      <c r="J92" s="4">
        <f t="shared" si="5"/>
        <v>4.5743</v>
      </c>
      <c r="K92" s="130">
        <f t="shared" si="3"/>
        <v>0</v>
      </c>
    </row>
    <row r="93" spans="1:11">
      <c r="A93" s="137">
        <v>13212</v>
      </c>
      <c r="B93" s="135" t="s">
        <v>158</v>
      </c>
      <c r="C93" s="41"/>
      <c r="D93" s="41"/>
      <c r="E93" s="129"/>
      <c r="F93" s="129"/>
      <c r="H93" s="130">
        <f t="shared" si="4"/>
        <v>0</v>
      </c>
      <c r="J93" s="4">
        <f t="shared" si="5"/>
        <v>4.5743</v>
      </c>
      <c r="K93" s="130">
        <f t="shared" si="3"/>
        <v>0</v>
      </c>
    </row>
    <row r="94" spans="1:11">
      <c r="A94" s="137">
        <v>13213</v>
      </c>
      <c r="B94" s="135" t="s">
        <v>159</v>
      </c>
      <c r="C94" s="41"/>
      <c r="D94" s="41"/>
      <c r="E94" s="129"/>
      <c r="F94" s="129"/>
      <c r="H94" s="130">
        <f t="shared" si="4"/>
        <v>0</v>
      </c>
      <c r="J94" s="4">
        <f t="shared" si="5"/>
        <v>4.5743</v>
      </c>
      <c r="K94" s="130">
        <f t="shared" si="3"/>
        <v>0</v>
      </c>
    </row>
    <row r="95" spans="1:11">
      <c r="A95" s="137">
        <v>13214</v>
      </c>
      <c r="B95" s="135" t="s">
        <v>160</v>
      </c>
      <c r="C95" s="41"/>
      <c r="D95" s="41"/>
      <c r="E95" s="129"/>
      <c r="F95" s="129"/>
      <c r="H95" s="130">
        <f t="shared" si="4"/>
        <v>0</v>
      </c>
      <c r="J95" s="4">
        <f t="shared" si="5"/>
        <v>4.5743</v>
      </c>
      <c r="K95" s="130">
        <f t="shared" si="3"/>
        <v>0</v>
      </c>
    </row>
    <row r="96" spans="1:11">
      <c r="A96" s="137">
        <v>13215</v>
      </c>
      <c r="B96" s="135" t="s">
        <v>161</v>
      </c>
      <c r="C96" s="41"/>
      <c r="D96" s="41"/>
      <c r="E96" s="129"/>
      <c r="F96" s="129"/>
      <c r="H96" s="130">
        <f t="shared" si="4"/>
        <v>0</v>
      </c>
      <c r="J96" s="4">
        <f t="shared" si="5"/>
        <v>4.5743</v>
      </c>
      <c r="K96" s="130">
        <f t="shared" si="3"/>
        <v>0</v>
      </c>
    </row>
    <row r="97" spans="1:11">
      <c r="A97" s="137">
        <v>13216</v>
      </c>
      <c r="B97" s="135" t="s">
        <v>162</v>
      </c>
      <c r="C97" s="41"/>
      <c r="D97" s="41"/>
      <c r="E97" s="129"/>
      <c r="F97" s="129"/>
      <c r="H97" s="130">
        <f t="shared" si="4"/>
        <v>0</v>
      </c>
      <c r="J97" s="4">
        <f t="shared" si="5"/>
        <v>4.5743</v>
      </c>
      <c r="K97" s="130">
        <f t="shared" si="3"/>
        <v>0</v>
      </c>
    </row>
    <row r="98" spans="1:11">
      <c r="A98" s="137">
        <v>13217</v>
      </c>
      <c r="B98" s="135" t="s">
        <v>163</v>
      </c>
      <c r="C98" s="41"/>
      <c r="D98" s="41"/>
      <c r="E98" s="129"/>
      <c r="F98" s="129"/>
      <c r="H98" s="130">
        <f t="shared" si="4"/>
        <v>0</v>
      </c>
      <c r="J98" s="4">
        <f t="shared" si="5"/>
        <v>4.5743</v>
      </c>
      <c r="K98" s="130">
        <f t="shared" si="3"/>
        <v>0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4.5743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4.5743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4.5743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4.5743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4.5743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4.5743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4.5743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4.5743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4.5743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4.5743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4.5743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4.5743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4.5743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4.5743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4.5743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949905</v>
      </c>
      <c r="D114" s="41"/>
      <c r="E114" s="129"/>
      <c r="F114" s="129"/>
      <c r="H114" s="130">
        <f t="shared" si="4"/>
        <v>949905</v>
      </c>
      <c r="J114" s="4">
        <f t="shared" si="5"/>
        <v>4.5743</v>
      </c>
      <c r="K114" s="130">
        <f t="shared" si="3"/>
        <v>4345150.4400000004</v>
      </c>
    </row>
    <row r="115" spans="1:11">
      <c r="A115" s="137">
        <v>14102</v>
      </c>
      <c r="B115" s="135" t="s">
        <v>180</v>
      </c>
      <c r="C115" s="41">
        <v>2067763.2</v>
      </c>
      <c r="D115" s="41"/>
      <c r="E115" s="129"/>
      <c r="F115" s="129"/>
      <c r="H115" s="130">
        <f t="shared" si="4"/>
        <v>2067763.2</v>
      </c>
      <c r="J115" s="4">
        <f t="shared" si="5"/>
        <v>4.5743</v>
      </c>
      <c r="K115" s="130">
        <f t="shared" si="3"/>
        <v>9458569.2100000009</v>
      </c>
    </row>
    <row r="116" spans="1:11">
      <c r="A116" s="140">
        <v>14103</v>
      </c>
      <c r="B116" s="141" t="s">
        <v>481</v>
      </c>
      <c r="C116" s="133"/>
      <c r="D116" s="133"/>
      <c r="E116" s="133"/>
      <c r="F116" s="133"/>
      <c r="G116" s="134"/>
      <c r="H116" s="134">
        <f t="shared" si="4"/>
        <v>0</v>
      </c>
      <c r="J116" s="4">
        <f t="shared" si="5"/>
        <v>4.5743</v>
      </c>
      <c r="K116" s="134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4.5743</v>
      </c>
      <c r="K117" s="130">
        <f t="shared" si="3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4.5743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4.5743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4.5743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149400</v>
      </c>
      <c r="D121" s="41"/>
      <c r="E121" s="129"/>
      <c r="F121" s="129"/>
      <c r="H121" s="130">
        <f t="shared" si="4"/>
        <v>149400</v>
      </c>
      <c r="J121" s="4">
        <f t="shared" si="5"/>
        <v>4.5743</v>
      </c>
      <c r="K121" s="130">
        <f t="shared" si="3"/>
        <v>683400.42</v>
      </c>
    </row>
    <row r="122" spans="1:11">
      <c r="A122" s="137">
        <v>15005</v>
      </c>
      <c r="B122" s="40" t="s">
        <v>185</v>
      </c>
      <c r="C122" s="41">
        <v>246705.26</v>
      </c>
      <c r="D122" s="41"/>
      <c r="E122" s="129"/>
      <c r="F122" s="129"/>
      <c r="H122" s="130">
        <f t="shared" si="4"/>
        <v>246705.26</v>
      </c>
      <c r="J122" s="4">
        <f t="shared" si="5"/>
        <v>4.5743</v>
      </c>
      <c r="K122" s="130">
        <f t="shared" si="3"/>
        <v>1128503.8700000001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4.5743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4.5743</v>
      </c>
      <c r="K124" s="130">
        <f t="shared" si="3"/>
        <v>0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H125" s="130">
        <f t="shared" si="4"/>
        <v>0</v>
      </c>
      <c r="J125" s="4">
        <f t="shared" si="5"/>
        <v>4.5743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>
        <v>1151525</v>
      </c>
      <c r="D126" s="41"/>
      <c r="E126" s="129"/>
      <c r="F126" s="129"/>
      <c r="H126" s="130">
        <f t="shared" si="4"/>
        <v>1151525</v>
      </c>
      <c r="J126" s="4">
        <f t="shared" si="5"/>
        <v>4.5743</v>
      </c>
      <c r="K126" s="130">
        <f t="shared" si="3"/>
        <v>5267420.8099999996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4.5743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4.5743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4.5743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>
        <v>3431127.51</v>
      </c>
      <c r="D130" s="41"/>
      <c r="E130" s="129"/>
      <c r="F130" s="129"/>
      <c r="H130" s="130">
        <f t="shared" si="4"/>
        <v>3431127.51</v>
      </c>
      <c r="J130" s="4">
        <f t="shared" si="5"/>
        <v>4.5743</v>
      </c>
      <c r="K130" s="130">
        <f t="shared" si="3"/>
        <v>15695006.57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4.5743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4.5743</v>
      </c>
      <c r="K132" s="130">
        <f t="shared" si="3"/>
        <v>0</v>
      </c>
    </row>
    <row r="133" spans="1:11">
      <c r="A133" s="140">
        <v>15016</v>
      </c>
      <c r="B133" s="132" t="s">
        <v>241</v>
      </c>
      <c r="C133" s="133"/>
      <c r="D133" s="133"/>
      <c r="E133" s="223"/>
      <c r="F133" s="133"/>
      <c r="G133" s="134"/>
      <c r="H133" s="134">
        <f t="shared" si="4"/>
        <v>0</v>
      </c>
      <c r="J133" s="4">
        <f t="shared" si="5"/>
        <v>4.5743</v>
      </c>
      <c r="K133" s="134">
        <f t="shared" si="3"/>
        <v>0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4.5743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4.5743</v>
      </c>
      <c r="K135" s="130">
        <f t="shared" si="3"/>
        <v>0</v>
      </c>
    </row>
    <row r="136" spans="1:11">
      <c r="A136" s="143"/>
      <c r="B136" s="144" t="s">
        <v>482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4.5743</v>
      </c>
      <c r="K136" s="130">
        <f t="shared" si="3"/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si="5"/>
        <v>4.5743</v>
      </c>
      <c r="K137" s="130">
        <f t="shared" ref="K137:K200" si="7">ROUND(H137*J137,2)</f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ref="J138:J201" si="8">J137</f>
        <v>4.5743</v>
      </c>
      <c r="K138" s="130">
        <f t="shared" si="7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8"/>
        <v>4.5743</v>
      </c>
      <c r="K139" s="130">
        <f t="shared" si="7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9">ROUND(C140-D140+E140-F140,2)</f>
        <v>0</v>
      </c>
      <c r="J140" s="4">
        <f t="shared" si="8"/>
        <v>4.5743</v>
      </c>
      <c r="K140" s="130">
        <f t="shared" si="7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9"/>
        <v>0</v>
      </c>
      <c r="J141" s="4">
        <f t="shared" si="8"/>
        <v>4.5743</v>
      </c>
      <c r="K141" s="130">
        <f t="shared" si="7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9"/>
        <v>0</v>
      </c>
      <c r="J142" s="4">
        <f t="shared" si="8"/>
        <v>4.5743</v>
      </c>
      <c r="K142" s="130">
        <f t="shared" si="7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9"/>
        <v>0</v>
      </c>
      <c r="J143" s="4">
        <f t="shared" si="8"/>
        <v>4.5743</v>
      </c>
      <c r="K143" s="130">
        <f t="shared" si="7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9"/>
        <v>0</v>
      </c>
      <c r="J144" s="4">
        <f t="shared" si="8"/>
        <v>4.5743</v>
      </c>
      <c r="K144" s="130">
        <f t="shared" si="7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9"/>
        <v>0</v>
      </c>
      <c r="J145" s="4">
        <f t="shared" si="8"/>
        <v>4.5743</v>
      </c>
      <c r="K145" s="130">
        <f t="shared" si="7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9"/>
        <v>0</v>
      </c>
      <c r="J146" s="4">
        <f t="shared" si="8"/>
        <v>4.5743</v>
      </c>
      <c r="K146" s="130">
        <f t="shared" si="7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9"/>
        <v>0</v>
      </c>
      <c r="J147" s="4">
        <f t="shared" si="8"/>
        <v>4.5743</v>
      </c>
      <c r="K147" s="130">
        <f t="shared" si="7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9"/>
        <v>0</v>
      </c>
      <c r="J148" s="4">
        <f t="shared" si="8"/>
        <v>4.5743</v>
      </c>
      <c r="K148" s="130">
        <f t="shared" si="7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9"/>
        <v>0</v>
      </c>
      <c r="J149" s="4">
        <f t="shared" si="8"/>
        <v>4.5743</v>
      </c>
      <c r="K149" s="130">
        <f t="shared" si="7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9"/>
        <v>0</v>
      </c>
      <c r="J150" s="4">
        <f t="shared" si="8"/>
        <v>4.5743</v>
      </c>
      <c r="K150" s="130">
        <f t="shared" si="7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9"/>
        <v>0</v>
      </c>
      <c r="J151" s="4">
        <f t="shared" si="8"/>
        <v>4.5743</v>
      </c>
      <c r="K151" s="130">
        <f t="shared" si="7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9"/>
        <v>0</v>
      </c>
      <c r="J152" s="4">
        <f t="shared" si="8"/>
        <v>4.5743</v>
      </c>
      <c r="K152" s="130">
        <f t="shared" si="7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9"/>
        <v>0</v>
      </c>
      <c r="J153" s="4">
        <f t="shared" si="8"/>
        <v>4.5743</v>
      </c>
      <c r="K153" s="130">
        <f t="shared" si="7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9"/>
        <v>0</v>
      </c>
      <c r="J154" s="4">
        <f t="shared" si="8"/>
        <v>4.5743</v>
      </c>
      <c r="K154" s="130">
        <f t="shared" si="7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9"/>
        <v>0</v>
      </c>
      <c r="J155" s="4">
        <f t="shared" si="8"/>
        <v>4.5743</v>
      </c>
      <c r="K155" s="130">
        <f t="shared" si="7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9"/>
        <v>0</v>
      </c>
      <c r="J156" s="4">
        <f t="shared" si="8"/>
        <v>4.5743</v>
      </c>
      <c r="K156" s="130">
        <f t="shared" si="7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9"/>
        <v>0</v>
      </c>
      <c r="J157" s="4">
        <f t="shared" si="8"/>
        <v>4.5743</v>
      </c>
      <c r="K157" s="130">
        <f t="shared" si="7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9"/>
        <v>0</v>
      </c>
      <c r="J158" s="4">
        <f t="shared" si="8"/>
        <v>4.5743</v>
      </c>
      <c r="K158" s="130">
        <f t="shared" si="7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9"/>
        <v>0</v>
      </c>
      <c r="J159" s="4">
        <f t="shared" si="8"/>
        <v>4.5743</v>
      </c>
      <c r="K159" s="130">
        <f t="shared" si="7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9"/>
        <v>0</v>
      </c>
      <c r="J160" s="4">
        <f t="shared" si="8"/>
        <v>4.5743</v>
      </c>
      <c r="K160" s="130">
        <f t="shared" si="7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9"/>
        <v>0</v>
      </c>
      <c r="J161" s="4">
        <f t="shared" si="8"/>
        <v>4.5743</v>
      </c>
      <c r="K161" s="130">
        <f t="shared" si="7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9"/>
        <v>0</v>
      </c>
      <c r="J162" s="4">
        <f t="shared" si="8"/>
        <v>4.5743</v>
      </c>
      <c r="K162" s="130">
        <f t="shared" si="7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9"/>
        <v>0</v>
      </c>
      <c r="J163" s="4">
        <f t="shared" si="8"/>
        <v>4.5743</v>
      </c>
      <c r="K163" s="130">
        <f t="shared" si="7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9"/>
        <v>0</v>
      </c>
      <c r="J164" s="4">
        <f t="shared" si="8"/>
        <v>4.5743</v>
      </c>
      <c r="K164" s="130">
        <f t="shared" si="7"/>
        <v>0</v>
      </c>
    </row>
    <row r="165" spans="1:11">
      <c r="A165" s="140">
        <v>21000</v>
      </c>
      <c r="B165" s="132" t="s">
        <v>483</v>
      </c>
      <c r="C165" s="133"/>
      <c r="D165" s="133"/>
      <c r="E165" s="133"/>
      <c r="F165" s="133"/>
      <c r="G165" s="134"/>
      <c r="H165" s="134">
        <f t="shared" si="9"/>
        <v>0</v>
      </c>
      <c r="J165" s="4">
        <f t="shared" si="8"/>
        <v>4.5743</v>
      </c>
      <c r="K165" s="134">
        <f t="shared" si="7"/>
        <v>0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9"/>
        <v>0</v>
      </c>
      <c r="J166" s="4">
        <f t="shared" si="8"/>
        <v>4.5743</v>
      </c>
      <c r="K166" s="130">
        <f t="shared" si="7"/>
        <v>0</v>
      </c>
    </row>
    <row r="167" spans="1:11" s="136" customFormat="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9"/>
        <v>0</v>
      </c>
      <c r="J167" s="4">
        <f t="shared" si="8"/>
        <v>4.5743</v>
      </c>
      <c r="K167" s="130">
        <f t="shared" si="7"/>
        <v>0</v>
      </c>
    </row>
    <row r="168" spans="1:11">
      <c r="A168" s="137">
        <v>22001</v>
      </c>
      <c r="B168" s="135" t="s">
        <v>179</v>
      </c>
      <c r="C168" s="41"/>
      <c r="D168" s="41">
        <v>75460.600000000006</v>
      </c>
      <c r="E168" s="129"/>
      <c r="F168" s="129"/>
      <c r="H168" s="130">
        <f t="shared" si="9"/>
        <v>-75460.600000000006</v>
      </c>
      <c r="J168" s="4">
        <f t="shared" si="8"/>
        <v>4.5743</v>
      </c>
      <c r="K168" s="130">
        <f t="shared" si="7"/>
        <v>-345179.42</v>
      </c>
    </row>
    <row r="169" spans="1:11">
      <c r="A169" s="137">
        <v>22002</v>
      </c>
      <c r="B169" s="135" t="s">
        <v>180</v>
      </c>
      <c r="C169" s="41"/>
      <c r="D169" s="41">
        <v>10257259.619999999</v>
      </c>
      <c r="E169" s="129"/>
      <c r="F169" s="129"/>
      <c r="H169" s="130">
        <f t="shared" si="9"/>
        <v>-10257259.619999999</v>
      </c>
      <c r="J169" s="4">
        <f t="shared" si="8"/>
        <v>4.5743</v>
      </c>
      <c r="K169" s="130">
        <f t="shared" si="7"/>
        <v>-46919782.68</v>
      </c>
    </row>
    <row r="170" spans="1:11">
      <c r="A170" s="137">
        <v>22101</v>
      </c>
      <c r="B170" s="40" t="s">
        <v>247</v>
      </c>
      <c r="C170" s="41"/>
      <c r="D170" s="41">
        <v>426398.93</v>
      </c>
      <c r="E170" s="129"/>
      <c r="F170" s="129"/>
      <c r="H170" s="130">
        <f t="shared" si="9"/>
        <v>-426398.93</v>
      </c>
      <c r="J170" s="4">
        <f t="shared" si="8"/>
        <v>4.5743</v>
      </c>
      <c r="K170" s="130">
        <f t="shared" si="7"/>
        <v>-1950476.63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9"/>
        <v>0</v>
      </c>
      <c r="J171" s="4">
        <f t="shared" si="8"/>
        <v>4.5743</v>
      </c>
      <c r="K171" s="130">
        <f t="shared" si="7"/>
        <v>0</v>
      </c>
    </row>
    <row r="172" spans="1:11">
      <c r="A172" s="137">
        <v>25001</v>
      </c>
      <c r="B172" s="40" t="s">
        <v>248</v>
      </c>
      <c r="C172" s="41"/>
      <c r="D172" s="41"/>
      <c r="E172" s="129"/>
      <c r="F172" s="129"/>
      <c r="H172" s="130">
        <f t="shared" si="9"/>
        <v>0</v>
      </c>
      <c r="J172" s="4">
        <f t="shared" si="8"/>
        <v>4.5743</v>
      </c>
      <c r="K172" s="130">
        <f t="shared" si="7"/>
        <v>0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9"/>
        <v>0</v>
      </c>
      <c r="J173" s="4">
        <f t="shared" si="8"/>
        <v>4.5743</v>
      </c>
      <c r="K173" s="130">
        <f t="shared" si="7"/>
        <v>0</v>
      </c>
    </row>
    <row r="174" spans="1:11">
      <c r="A174" s="137">
        <v>25003</v>
      </c>
      <c r="B174" s="40" t="s">
        <v>250</v>
      </c>
      <c r="C174" s="41"/>
      <c r="D174" s="41">
        <v>2635592.9</v>
      </c>
      <c r="E174" s="129"/>
      <c r="F174" s="129"/>
      <c r="H174" s="130">
        <f t="shared" si="9"/>
        <v>-2635592.9</v>
      </c>
      <c r="J174" s="4">
        <f t="shared" si="8"/>
        <v>4.5743</v>
      </c>
      <c r="K174" s="130">
        <f t="shared" si="7"/>
        <v>-12055992.6</v>
      </c>
    </row>
    <row r="175" spans="1:11">
      <c r="A175" s="137">
        <v>25004</v>
      </c>
      <c r="B175" s="40" t="s">
        <v>251</v>
      </c>
      <c r="C175" s="41"/>
      <c r="D175" s="41">
        <v>248726.57</v>
      </c>
      <c r="E175" s="129"/>
      <c r="F175" s="129"/>
      <c r="H175" s="130">
        <f t="shared" si="9"/>
        <v>-248726.57</v>
      </c>
      <c r="J175" s="4">
        <f t="shared" si="8"/>
        <v>4.5743</v>
      </c>
      <c r="K175" s="130">
        <f t="shared" si="7"/>
        <v>-1137749.95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9"/>
        <v>0</v>
      </c>
      <c r="J176" s="4">
        <f t="shared" si="8"/>
        <v>4.5743</v>
      </c>
      <c r="K176" s="130">
        <f t="shared" si="7"/>
        <v>0</v>
      </c>
    </row>
    <row r="177" spans="1:11">
      <c r="A177" s="137">
        <v>25006</v>
      </c>
      <c r="B177" s="40" t="s">
        <v>483</v>
      </c>
      <c r="C177" s="41"/>
      <c r="D177" s="41">
        <v>1348894.43</v>
      </c>
      <c r="E177" s="129"/>
      <c r="F177" s="129"/>
      <c r="H177" s="130">
        <f t="shared" si="9"/>
        <v>-1348894.43</v>
      </c>
      <c r="J177" s="4">
        <f t="shared" si="8"/>
        <v>4.5743</v>
      </c>
      <c r="K177" s="130">
        <f t="shared" si="7"/>
        <v>-6170247.79</v>
      </c>
    </row>
    <row r="178" spans="1:11">
      <c r="A178" s="137">
        <v>25007</v>
      </c>
      <c r="B178" s="40" t="s">
        <v>286</v>
      </c>
      <c r="C178" s="41"/>
      <c r="D178" s="41">
        <v>1810266.55</v>
      </c>
      <c r="E178" s="129"/>
      <c r="F178" s="129"/>
      <c r="H178" s="130">
        <f t="shared" si="9"/>
        <v>-1810266.55</v>
      </c>
      <c r="J178" s="4">
        <f t="shared" si="8"/>
        <v>4.5743</v>
      </c>
      <c r="K178" s="130">
        <f t="shared" si="7"/>
        <v>-8280702.2800000003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9"/>
        <v>0</v>
      </c>
      <c r="J179" s="4">
        <f t="shared" si="8"/>
        <v>4.5743</v>
      </c>
      <c r="K179" s="130">
        <f t="shared" si="7"/>
        <v>0</v>
      </c>
    </row>
    <row r="180" spans="1:11">
      <c r="A180" s="137">
        <v>25009</v>
      </c>
      <c r="B180" s="135" t="s">
        <v>288</v>
      </c>
      <c r="C180" s="41"/>
      <c r="D180" s="41"/>
      <c r="E180" s="129"/>
      <c r="F180" s="129"/>
      <c r="H180" s="130">
        <f t="shared" si="9"/>
        <v>0</v>
      </c>
      <c r="J180" s="4">
        <f t="shared" si="8"/>
        <v>4.5743</v>
      </c>
      <c r="K180" s="130">
        <f t="shared" si="7"/>
        <v>0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9"/>
        <v>0</v>
      </c>
      <c r="J181" s="4">
        <f t="shared" si="8"/>
        <v>4.5743</v>
      </c>
      <c r="K181" s="130">
        <f t="shared" si="7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9"/>
        <v>0</v>
      </c>
      <c r="J182" s="4">
        <f t="shared" si="8"/>
        <v>4.5743</v>
      </c>
      <c r="K182" s="130">
        <f t="shared" si="7"/>
        <v>0</v>
      </c>
    </row>
    <row r="183" spans="1:11">
      <c r="A183" s="140">
        <v>25012</v>
      </c>
      <c r="B183" s="132" t="s">
        <v>242</v>
      </c>
      <c r="C183" s="133"/>
      <c r="D183" s="133"/>
      <c r="E183" s="133"/>
      <c r="F183" s="192"/>
      <c r="H183" s="130">
        <f t="shared" si="9"/>
        <v>0</v>
      </c>
      <c r="J183" s="4">
        <f t="shared" si="8"/>
        <v>4.5743</v>
      </c>
      <c r="K183" s="130">
        <f t="shared" si="7"/>
        <v>0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9"/>
        <v>0</v>
      </c>
      <c r="J184" s="4">
        <f t="shared" si="8"/>
        <v>4.5743</v>
      </c>
      <c r="K184" s="130">
        <f t="shared" si="7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9"/>
        <v>0</v>
      </c>
      <c r="J185" s="4">
        <f t="shared" si="8"/>
        <v>4.5743</v>
      </c>
      <c r="K185" s="130">
        <f t="shared" si="7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9"/>
        <v>0</v>
      </c>
      <c r="J186" s="4">
        <f t="shared" si="8"/>
        <v>4.5743</v>
      </c>
      <c r="K186" s="130">
        <f t="shared" si="7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9"/>
        <v>0</v>
      </c>
      <c r="J187" s="4">
        <f t="shared" si="8"/>
        <v>4.5743</v>
      </c>
      <c r="K187" s="130">
        <f t="shared" si="7"/>
        <v>0</v>
      </c>
    </row>
    <row r="188" spans="1:11">
      <c r="A188" s="143"/>
      <c r="B188" s="144" t="s">
        <v>484</v>
      </c>
      <c r="C188" s="41"/>
      <c r="D188" s="41"/>
      <c r="E188" s="129"/>
      <c r="F188" s="129"/>
      <c r="H188" s="130">
        <f t="shared" si="9"/>
        <v>0</v>
      </c>
      <c r="J188" s="4">
        <f t="shared" si="8"/>
        <v>4.5743</v>
      </c>
      <c r="K188" s="130">
        <f t="shared" si="7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9"/>
        <v>0</v>
      </c>
      <c r="J189" s="4">
        <f t="shared" si="8"/>
        <v>4.5743</v>
      </c>
      <c r="K189" s="130">
        <f t="shared" si="7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9"/>
        <v>0</v>
      </c>
      <c r="J190" s="4">
        <f t="shared" si="8"/>
        <v>4.5743</v>
      </c>
      <c r="K190" s="130">
        <f t="shared" si="7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9"/>
        <v>0</v>
      </c>
      <c r="J191" s="4">
        <f t="shared" si="8"/>
        <v>4.5743</v>
      </c>
      <c r="K191" s="130">
        <f t="shared" si="7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9"/>
        <v>0</v>
      </c>
      <c r="J192" s="4">
        <f t="shared" si="8"/>
        <v>4.5743</v>
      </c>
      <c r="K192" s="130">
        <f t="shared" si="7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9"/>
        <v>0</v>
      </c>
      <c r="J193" s="4">
        <f t="shared" si="8"/>
        <v>4.5743</v>
      </c>
      <c r="K193" s="130">
        <f t="shared" si="7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9"/>
        <v>0</v>
      </c>
      <c r="J194" s="4">
        <f t="shared" si="8"/>
        <v>4.5743</v>
      </c>
      <c r="K194" s="130">
        <f t="shared" si="7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9"/>
        <v>0</v>
      </c>
      <c r="J195" s="4">
        <f t="shared" si="8"/>
        <v>4.5743</v>
      </c>
      <c r="K195" s="130">
        <f t="shared" si="7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9"/>
        <v>0</v>
      </c>
      <c r="J196" s="4">
        <f t="shared" si="8"/>
        <v>4.5743</v>
      </c>
      <c r="K196" s="130">
        <f t="shared" si="7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9"/>
        <v>0</v>
      </c>
      <c r="J197" s="4">
        <f t="shared" si="8"/>
        <v>4.5743</v>
      </c>
      <c r="K197" s="130">
        <f t="shared" si="7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9"/>
        <v>0</v>
      </c>
      <c r="J198" s="4">
        <f t="shared" si="8"/>
        <v>4.5743</v>
      </c>
      <c r="K198" s="130">
        <f t="shared" si="7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9"/>
        <v>0</v>
      </c>
      <c r="J199" s="4">
        <f t="shared" si="8"/>
        <v>4.5743</v>
      </c>
      <c r="K199" s="130">
        <f t="shared" si="7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9"/>
        <v>0</v>
      </c>
      <c r="J200" s="4">
        <f t="shared" si="8"/>
        <v>4.5743</v>
      </c>
      <c r="K200" s="130">
        <f t="shared" si="7"/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9"/>
        <v>0</v>
      </c>
      <c r="J201" s="4">
        <f t="shared" si="8"/>
        <v>4.5743</v>
      </c>
      <c r="K201" s="130">
        <f t="shared" ref="K201:K265" si="10">ROUND(H201*J201,2)</f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9"/>
        <v>0</v>
      </c>
      <c r="J202" s="4">
        <f t="shared" ref="J202:J266" si="11">J201</f>
        <v>4.5743</v>
      </c>
      <c r="K202" s="130">
        <f t="shared" si="10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9"/>
        <v>0</v>
      </c>
      <c r="J203" s="4">
        <f t="shared" si="11"/>
        <v>4.5743</v>
      </c>
      <c r="K203" s="130">
        <f t="shared" si="10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8" si="12">ROUND(C204-D204+E204-F204,2)</f>
        <v>0</v>
      </c>
      <c r="J204" s="4">
        <f t="shared" si="11"/>
        <v>4.5743</v>
      </c>
      <c r="K204" s="130">
        <f t="shared" si="10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2"/>
        <v>0</v>
      </c>
      <c r="J205" s="4">
        <f t="shared" si="11"/>
        <v>4.5743</v>
      </c>
      <c r="K205" s="130">
        <f t="shared" si="10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2"/>
        <v>0</v>
      </c>
      <c r="J206" s="4">
        <f t="shared" si="11"/>
        <v>4.5743</v>
      </c>
      <c r="K206" s="130">
        <f t="shared" si="10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2"/>
        <v>0</v>
      </c>
      <c r="J207" s="4">
        <f t="shared" si="11"/>
        <v>4.5743</v>
      </c>
      <c r="K207" s="130">
        <f t="shared" si="10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2"/>
        <v>0</v>
      </c>
      <c r="J208" s="4">
        <f t="shared" si="11"/>
        <v>4.5743</v>
      </c>
      <c r="K208" s="130">
        <f t="shared" si="10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2"/>
        <v>0</v>
      </c>
      <c r="J209" s="4">
        <f t="shared" si="11"/>
        <v>4.5743</v>
      </c>
      <c r="K209" s="130">
        <f t="shared" si="10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2"/>
        <v>0</v>
      </c>
      <c r="J210" s="4">
        <f t="shared" si="11"/>
        <v>4.5743</v>
      </c>
      <c r="K210" s="130">
        <f t="shared" si="10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2"/>
        <v>0</v>
      </c>
      <c r="J211" s="4">
        <f t="shared" si="11"/>
        <v>4.5743</v>
      </c>
      <c r="K211" s="130">
        <f t="shared" si="10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2"/>
        <v>0</v>
      </c>
      <c r="J212" s="4">
        <f t="shared" si="11"/>
        <v>4.5743</v>
      </c>
      <c r="K212" s="130">
        <f t="shared" si="10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2"/>
        <v>0</v>
      </c>
      <c r="J213" s="4">
        <f t="shared" si="11"/>
        <v>4.5743</v>
      </c>
      <c r="K213" s="130">
        <f t="shared" si="10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2"/>
        <v>0</v>
      </c>
      <c r="J214" s="4">
        <f t="shared" si="11"/>
        <v>4.5743</v>
      </c>
      <c r="K214" s="130">
        <f t="shared" si="10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2"/>
        <v>0</v>
      </c>
      <c r="J215" s="4">
        <f t="shared" si="11"/>
        <v>4.5743</v>
      </c>
      <c r="K215" s="130">
        <f t="shared" si="10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2"/>
        <v>0</v>
      </c>
      <c r="J216" s="4">
        <f t="shared" si="11"/>
        <v>4.5743</v>
      </c>
      <c r="K216" s="130">
        <f t="shared" si="10"/>
        <v>0</v>
      </c>
    </row>
    <row r="217" spans="1:11">
      <c r="A217" s="137">
        <v>30010</v>
      </c>
      <c r="B217" s="40" t="s">
        <v>295</v>
      </c>
      <c r="C217" s="41"/>
      <c r="D217" s="41">
        <v>500000</v>
      </c>
      <c r="E217" s="129"/>
      <c r="F217" s="129"/>
      <c r="H217" s="130">
        <f t="shared" si="12"/>
        <v>-500000</v>
      </c>
      <c r="J217" s="4">
        <f t="shared" si="11"/>
        <v>4.5743</v>
      </c>
      <c r="K217" s="130">
        <f t="shared" si="10"/>
        <v>-2287150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2"/>
        <v>0</v>
      </c>
      <c r="J218" s="4">
        <f t="shared" si="11"/>
        <v>4.5743</v>
      </c>
      <c r="K218" s="130">
        <f t="shared" si="10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2"/>
        <v>0</v>
      </c>
      <c r="J219" s="4">
        <f t="shared" si="11"/>
        <v>4.5743</v>
      </c>
      <c r="K219" s="130">
        <f t="shared" si="10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2"/>
        <v>0</v>
      </c>
      <c r="J220" s="4">
        <f t="shared" si="11"/>
        <v>4.5743</v>
      </c>
      <c r="K220" s="130">
        <f t="shared" si="10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2"/>
        <v>0</v>
      </c>
      <c r="J221" s="4">
        <f t="shared" si="11"/>
        <v>4.5743</v>
      </c>
      <c r="K221" s="130">
        <f t="shared" si="10"/>
        <v>0</v>
      </c>
    </row>
    <row r="222" spans="1:11">
      <c r="A222" s="140">
        <v>30040</v>
      </c>
      <c r="B222" s="132" t="s">
        <v>301</v>
      </c>
      <c r="C222" s="133"/>
      <c r="D222" s="133">
        <v>2450458.98</v>
      </c>
      <c r="E222" s="133"/>
      <c r="F222" s="133"/>
      <c r="G222" s="134"/>
      <c r="H222" s="134">
        <f>ROUND(C222-D222+E222-F222,2)</f>
        <v>-2450458.98</v>
      </c>
      <c r="J222" s="4">
        <f t="shared" si="11"/>
        <v>4.5743</v>
      </c>
      <c r="K222" s="134">
        <f t="shared" si="10"/>
        <v>-11209134.51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1"/>
        <v>4.5743</v>
      </c>
      <c r="K223" s="130">
        <f t="shared" si="10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2"/>
        <v>0</v>
      </c>
      <c r="J224" s="4">
        <f t="shared" si="11"/>
        <v>4.5743</v>
      </c>
      <c r="K224" s="130">
        <f t="shared" si="10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H225" s="130">
        <f t="shared" si="12"/>
        <v>0</v>
      </c>
      <c r="J225" s="4">
        <f t="shared" si="11"/>
        <v>4.5743</v>
      </c>
      <c r="K225" s="130">
        <f t="shared" si="10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2"/>
        <v>0</v>
      </c>
      <c r="J226" s="4">
        <f t="shared" si="11"/>
        <v>4.5743</v>
      </c>
      <c r="K226" s="130">
        <f t="shared" si="10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2"/>
        <v>0</v>
      </c>
      <c r="J227" s="4">
        <f t="shared" si="11"/>
        <v>4.5743</v>
      </c>
      <c r="K227" s="130">
        <f t="shared" si="10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2"/>
        <v>0</v>
      </c>
      <c r="J228" s="4">
        <f t="shared" si="11"/>
        <v>4.5743</v>
      </c>
      <c r="K228" s="130">
        <f t="shared" si="10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2"/>
        <v>0</v>
      </c>
      <c r="J229" s="4">
        <f t="shared" si="11"/>
        <v>4.5743</v>
      </c>
      <c r="K229" s="130">
        <f t="shared" si="10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2"/>
        <v>0</v>
      </c>
      <c r="J230" s="4">
        <f t="shared" si="11"/>
        <v>4.5743</v>
      </c>
      <c r="K230" s="130">
        <f t="shared" si="10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2"/>
        <v>0</v>
      </c>
      <c r="J231" s="4">
        <f t="shared" si="11"/>
        <v>4.5743</v>
      </c>
      <c r="K231" s="130">
        <f t="shared" si="10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2"/>
        <v>0</v>
      </c>
      <c r="J232" s="4">
        <f t="shared" si="11"/>
        <v>4.5743</v>
      </c>
      <c r="K232" s="130">
        <f t="shared" si="10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2"/>
        <v>0</v>
      </c>
      <c r="J233" s="4">
        <f t="shared" si="11"/>
        <v>4.5743</v>
      </c>
      <c r="K233" s="130">
        <f t="shared" si="10"/>
        <v>0</v>
      </c>
    </row>
    <row r="234" spans="1:11">
      <c r="A234" s="137">
        <v>71009</v>
      </c>
      <c r="B234" s="40" t="s">
        <v>312</v>
      </c>
      <c r="C234" s="41"/>
      <c r="D234" s="41">
        <v>669413.27</v>
      </c>
      <c r="E234" s="129"/>
      <c r="F234" s="129"/>
      <c r="H234" s="130">
        <f t="shared" si="12"/>
        <v>-669413.27</v>
      </c>
      <c r="J234" s="4">
        <f t="shared" si="11"/>
        <v>4.5743</v>
      </c>
      <c r="K234" s="130">
        <f t="shared" si="10"/>
        <v>-3062097.12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2"/>
        <v>0</v>
      </c>
      <c r="J235" s="4">
        <f t="shared" si="11"/>
        <v>4.5743</v>
      </c>
      <c r="K235" s="130">
        <f t="shared" si="10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2"/>
        <v>0</v>
      </c>
      <c r="J236" s="4">
        <f t="shared" si="11"/>
        <v>4.5743</v>
      </c>
      <c r="K236" s="130">
        <f t="shared" si="10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2"/>
        <v>0</v>
      </c>
      <c r="J237" s="4">
        <f t="shared" si="11"/>
        <v>4.5743</v>
      </c>
      <c r="K237" s="130">
        <f t="shared" si="10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2"/>
        <v>0</v>
      </c>
      <c r="J238" s="4">
        <f t="shared" si="11"/>
        <v>4.5743</v>
      </c>
      <c r="K238" s="130">
        <f t="shared" si="10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2"/>
        <v>0</v>
      </c>
      <c r="J239" s="4">
        <f t="shared" si="11"/>
        <v>4.5743</v>
      </c>
      <c r="K239" s="130">
        <f t="shared" si="10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2"/>
        <v>0</v>
      </c>
      <c r="J240" s="4">
        <f t="shared" si="11"/>
        <v>4.5743</v>
      </c>
      <c r="K240" s="130">
        <f t="shared" si="10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2"/>
        <v>0</v>
      </c>
      <c r="J241" s="4">
        <f t="shared" si="11"/>
        <v>4.5743</v>
      </c>
      <c r="K241" s="130">
        <f t="shared" si="10"/>
        <v>0</v>
      </c>
    </row>
    <row r="242" spans="1:11">
      <c r="A242" s="39">
        <v>71017</v>
      </c>
      <c r="B242" s="135" t="s">
        <v>320</v>
      </c>
      <c r="C242" s="41"/>
      <c r="D242" s="41">
        <v>154972.56</v>
      </c>
      <c r="E242" s="129"/>
      <c r="F242" s="129"/>
      <c r="H242" s="130">
        <f t="shared" si="12"/>
        <v>-154972.56</v>
      </c>
      <c r="J242" s="4">
        <f t="shared" si="11"/>
        <v>4.5743</v>
      </c>
      <c r="K242" s="130">
        <f t="shared" si="10"/>
        <v>-708890.98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2"/>
        <v>0</v>
      </c>
      <c r="J243" s="4">
        <f t="shared" si="11"/>
        <v>4.5743</v>
      </c>
      <c r="K243" s="130">
        <f t="shared" si="10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2"/>
        <v>0</v>
      </c>
      <c r="J244" s="4">
        <f t="shared" si="11"/>
        <v>4.5743</v>
      </c>
      <c r="K244" s="130">
        <f t="shared" si="10"/>
        <v>0</v>
      </c>
    </row>
    <row r="245" spans="1:11">
      <c r="A245" s="39">
        <v>71020</v>
      </c>
      <c r="B245" s="135" t="s">
        <v>323</v>
      </c>
      <c r="C245" s="41"/>
      <c r="D245" s="41"/>
      <c r="E245" s="129"/>
      <c r="F245" s="129"/>
      <c r="H245" s="130">
        <f t="shared" si="12"/>
        <v>0</v>
      </c>
      <c r="J245" s="4">
        <f t="shared" si="11"/>
        <v>4.5743</v>
      </c>
      <c r="K245" s="130">
        <f t="shared" si="10"/>
        <v>0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H246" s="130">
        <f t="shared" si="12"/>
        <v>0</v>
      </c>
      <c r="J246" s="4">
        <f t="shared" si="11"/>
        <v>4.5743</v>
      </c>
      <c r="K246" s="130">
        <f t="shared" si="10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H247" s="130">
        <f t="shared" si="12"/>
        <v>0</v>
      </c>
      <c r="J247" s="4">
        <f t="shared" si="11"/>
        <v>4.5743</v>
      </c>
      <c r="K247" s="130">
        <f t="shared" si="10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H248" s="130">
        <f t="shared" si="12"/>
        <v>0</v>
      </c>
      <c r="J248" s="4">
        <f t="shared" si="11"/>
        <v>4.5743</v>
      </c>
      <c r="K248" s="130">
        <f t="shared" si="10"/>
        <v>0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2"/>
        <v>0</v>
      </c>
      <c r="J249" s="4">
        <f t="shared" si="11"/>
        <v>4.5743</v>
      </c>
      <c r="K249" s="130">
        <f t="shared" si="10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2"/>
        <v>0</v>
      </c>
      <c r="J250" s="4">
        <f t="shared" si="11"/>
        <v>4.5743</v>
      </c>
      <c r="K250" s="130">
        <f t="shared" si="10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2"/>
        <v>0</v>
      </c>
      <c r="J251" s="4">
        <f t="shared" si="11"/>
        <v>4.5743</v>
      </c>
      <c r="K251" s="130">
        <f t="shared" si="10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2"/>
        <v>0</v>
      </c>
      <c r="J252" s="4">
        <f t="shared" si="11"/>
        <v>4.5743</v>
      </c>
      <c r="K252" s="130">
        <f t="shared" si="10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2"/>
        <v>0</v>
      </c>
      <c r="J253" s="4">
        <f t="shared" si="11"/>
        <v>4.5743</v>
      </c>
      <c r="K253" s="130">
        <f t="shared" si="10"/>
        <v>0</v>
      </c>
    </row>
    <row r="254" spans="1:11">
      <c r="A254" s="138">
        <f>71033</f>
        <v>71033</v>
      </c>
      <c r="B254" s="40" t="s">
        <v>561</v>
      </c>
      <c r="C254" s="41"/>
      <c r="D254" s="41">
        <v>1913533</v>
      </c>
      <c r="E254" s="129"/>
      <c r="F254" s="129"/>
      <c r="H254" s="130">
        <f t="shared" ref="H254" si="13">ROUND(C254-D254+E254-F254,2)</f>
        <v>-1913533</v>
      </c>
      <c r="J254" s="4">
        <f t="shared" si="11"/>
        <v>4.5743</v>
      </c>
      <c r="K254" s="130">
        <f t="shared" ref="K254" si="14">ROUND(H254*J254,2)</f>
        <v>-8753074</v>
      </c>
    </row>
    <row r="255" spans="1:11">
      <c r="A255" s="137">
        <v>71998</v>
      </c>
      <c r="B255" s="40" t="s">
        <v>332</v>
      </c>
      <c r="C255" s="41"/>
      <c r="D255" s="41">
        <v>4612589.45</v>
      </c>
      <c r="E255" s="129"/>
      <c r="F255" s="129"/>
      <c r="H255" s="130">
        <f t="shared" si="12"/>
        <v>-4612589.45</v>
      </c>
      <c r="J255" s="4">
        <f>J253</f>
        <v>4.5743</v>
      </c>
      <c r="K255" s="130">
        <f t="shared" si="10"/>
        <v>-21099367.920000002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2"/>
        <v>0</v>
      </c>
      <c r="J256" s="4">
        <f t="shared" si="11"/>
        <v>4.5743</v>
      </c>
      <c r="K256" s="130">
        <f t="shared" si="10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2"/>
        <v>0</v>
      </c>
      <c r="J257" s="4">
        <f t="shared" si="11"/>
        <v>4.5743</v>
      </c>
      <c r="K257" s="130">
        <f t="shared" si="10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2"/>
        <v>0</v>
      </c>
      <c r="J258" s="4">
        <f t="shared" si="11"/>
        <v>4.5743</v>
      </c>
      <c r="K258" s="130">
        <f t="shared" si="10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2"/>
        <v>0</v>
      </c>
      <c r="J259" s="4">
        <f t="shared" si="11"/>
        <v>4.5743</v>
      </c>
      <c r="K259" s="130">
        <f t="shared" si="10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2"/>
        <v>0</v>
      </c>
      <c r="J260" s="4">
        <f t="shared" si="11"/>
        <v>4.5743</v>
      </c>
      <c r="K260" s="130">
        <f t="shared" si="10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2"/>
        <v>0</v>
      </c>
      <c r="J261" s="4">
        <f t="shared" si="11"/>
        <v>4.5743</v>
      </c>
      <c r="K261" s="130">
        <f t="shared" si="10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2"/>
        <v>0</v>
      </c>
      <c r="J262" s="4">
        <f t="shared" si="11"/>
        <v>4.5743</v>
      </c>
      <c r="K262" s="130">
        <f t="shared" si="10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2"/>
        <v>0</v>
      </c>
      <c r="J263" s="4">
        <f t="shared" si="11"/>
        <v>4.5743</v>
      </c>
      <c r="K263" s="130">
        <f t="shared" si="10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2"/>
        <v>0</v>
      </c>
      <c r="J264" s="4">
        <f t="shared" si="11"/>
        <v>4.5743</v>
      </c>
      <c r="K264" s="130">
        <f t="shared" si="10"/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2"/>
        <v>0</v>
      </c>
      <c r="J265" s="4">
        <f t="shared" si="11"/>
        <v>4.5743</v>
      </c>
      <c r="K265" s="130">
        <f t="shared" si="10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2"/>
        <v>0</v>
      </c>
      <c r="J266" s="4">
        <f t="shared" si="11"/>
        <v>4.5743</v>
      </c>
      <c r="K266" s="130">
        <f t="shared" ref="K266:K330" si="15">ROUND(H266*J266,2)</f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2"/>
        <v>0</v>
      </c>
      <c r="J267" s="4">
        <f t="shared" ref="J267:J331" si="16">J266</f>
        <v>4.5743</v>
      </c>
      <c r="K267" s="130">
        <f t="shared" si="15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2"/>
        <v>0</v>
      </c>
      <c r="J268" s="4">
        <f t="shared" si="16"/>
        <v>4.5743</v>
      </c>
      <c r="K268" s="130">
        <f t="shared" si="15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7" si="17">ROUND(C269-D269+E269-F269,2)</f>
        <v>0</v>
      </c>
      <c r="J269" s="4">
        <f t="shared" si="16"/>
        <v>4.5743</v>
      </c>
      <c r="K269" s="130">
        <f t="shared" si="15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7"/>
        <v>0</v>
      </c>
      <c r="J270" s="4">
        <f t="shared" si="16"/>
        <v>4.5743</v>
      </c>
      <c r="K270" s="130">
        <f t="shared" si="15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7"/>
        <v>0</v>
      </c>
      <c r="J271" s="4">
        <f t="shared" si="16"/>
        <v>4.5743</v>
      </c>
      <c r="K271" s="130">
        <f t="shared" si="15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7"/>
        <v>0</v>
      </c>
      <c r="J272" s="4">
        <f t="shared" si="16"/>
        <v>4.5743</v>
      </c>
      <c r="K272" s="130">
        <f t="shared" si="15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7"/>
        <v>0</v>
      </c>
      <c r="J273" s="4">
        <f t="shared" si="16"/>
        <v>4.5743</v>
      </c>
      <c r="K273" s="130">
        <f t="shared" si="15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7"/>
        <v>0</v>
      </c>
      <c r="J274" s="4">
        <f t="shared" si="16"/>
        <v>4.5743</v>
      </c>
      <c r="K274" s="130">
        <f t="shared" si="15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7"/>
        <v>0</v>
      </c>
      <c r="J275" s="4">
        <f t="shared" si="16"/>
        <v>4.5743</v>
      </c>
      <c r="K275" s="130">
        <f t="shared" si="15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7"/>
        <v>0</v>
      </c>
      <c r="J276" s="4">
        <f t="shared" si="16"/>
        <v>4.5743</v>
      </c>
      <c r="K276" s="130">
        <f t="shared" si="15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7"/>
        <v>0</v>
      </c>
      <c r="J277" s="4">
        <f t="shared" si="16"/>
        <v>4.5743</v>
      </c>
      <c r="K277" s="130">
        <f t="shared" si="15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7"/>
        <v>0</v>
      </c>
      <c r="J278" s="4">
        <f t="shared" si="16"/>
        <v>4.5743</v>
      </c>
      <c r="K278" s="130">
        <f t="shared" si="15"/>
        <v>0</v>
      </c>
    </row>
    <row r="279" spans="1:11">
      <c r="A279" s="137">
        <v>81009</v>
      </c>
      <c r="B279" s="40" t="s">
        <v>312</v>
      </c>
      <c r="C279" s="41">
        <v>365680.11</v>
      </c>
      <c r="D279" s="41"/>
      <c r="E279" s="129"/>
      <c r="F279" s="129"/>
      <c r="H279" s="130">
        <f t="shared" si="17"/>
        <v>365680.11</v>
      </c>
      <c r="J279" s="4">
        <f t="shared" si="16"/>
        <v>4.5743</v>
      </c>
      <c r="K279" s="130">
        <f t="shared" si="15"/>
        <v>1672730.53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7"/>
        <v>0</v>
      </c>
      <c r="J280" s="4">
        <f t="shared" si="16"/>
        <v>4.5743</v>
      </c>
      <c r="K280" s="130">
        <f t="shared" si="15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7"/>
        <v>0</v>
      </c>
      <c r="J281" s="4">
        <f t="shared" si="16"/>
        <v>4.5743</v>
      </c>
      <c r="K281" s="130">
        <f t="shared" si="15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7"/>
        <v>0</v>
      </c>
      <c r="J282" s="4">
        <f t="shared" si="16"/>
        <v>4.5743</v>
      </c>
      <c r="K282" s="130">
        <f t="shared" si="15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7"/>
        <v>0</v>
      </c>
      <c r="J283" s="4">
        <f t="shared" si="16"/>
        <v>4.5743</v>
      </c>
      <c r="K283" s="130">
        <f t="shared" si="15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7"/>
        <v>0</v>
      </c>
      <c r="J284" s="4">
        <f t="shared" si="16"/>
        <v>4.5743</v>
      </c>
      <c r="K284" s="130">
        <f t="shared" si="15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7"/>
        <v>0</v>
      </c>
      <c r="J285" s="4">
        <f t="shared" si="16"/>
        <v>4.5743</v>
      </c>
      <c r="K285" s="130">
        <f t="shared" si="15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7"/>
        <v>0</v>
      </c>
      <c r="J286" s="4">
        <f t="shared" si="16"/>
        <v>4.5743</v>
      </c>
      <c r="K286" s="130">
        <f t="shared" si="15"/>
        <v>0</v>
      </c>
    </row>
    <row r="287" spans="1:11">
      <c r="A287" s="39">
        <v>81017</v>
      </c>
      <c r="B287" s="135" t="s">
        <v>320</v>
      </c>
      <c r="C287" s="41">
        <v>153088.19</v>
      </c>
      <c r="D287" s="41"/>
      <c r="E287" s="129"/>
      <c r="F287" s="129"/>
      <c r="H287" s="130">
        <f t="shared" si="17"/>
        <v>153088.19</v>
      </c>
      <c r="J287" s="4">
        <f t="shared" si="16"/>
        <v>4.5743</v>
      </c>
      <c r="K287" s="130">
        <f t="shared" si="15"/>
        <v>700271.31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7"/>
        <v>0</v>
      </c>
      <c r="J288" s="4">
        <f t="shared" si="16"/>
        <v>4.5743</v>
      </c>
      <c r="K288" s="130">
        <f t="shared" si="15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7"/>
        <v>0</v>
      </c>
      <c r="J289" s="4">
        <f t="shared" si="16"/>
        <v>4.5743</v>
      </c>
      <c r="K289" s="130">
        <f t="shared" si="15"/>
        <v>0</v>
      </c>
    </row>
    <row r="290" spans="1:11">
      <c r="A290" s="39">
        <v>81020</v>
      </c>
      <c r="B290" s="135" t="s">
        <v>323</v>
      </c>
      <c r="C290" s="41"/>
      <c r="D290" s="41"/>
      <c r="E290" s="129"/>
      <c r="F290" s="129"/>
      <c r="H290" s="130">
        <f t="shared" si="17"/>
        <v>0</v>
      </c>
      <c r="J290" s="4">
        <f t="shared" si="16"/>
        <v>4.5743</v>
      </c>
      <c r="K290" s="130">
        <f t="shared" si="15"/>
        <v>0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7"/>
        <v>0</v>
      </c>
      <c r="J291" s="4">
        <f t="shared" si="16"/>
        <v>4.5743</v>
      </c>
      <c r="K291" s="130">
        <f t="shared" si="15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7"/>
        <v>0</v>
      </c>
      <c r="J292" s="4">
        <f t="shared" si="16"/>
        <v>4.5743</v>
      </c>
      <c r="K292" s="130">
        <f t="shared" si="15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7"/>
        <v>0</v>
      </c>
      <c r="J293" s="4">
        <f t="shared" si="16"/>
        <v>4.5743</v>
      </c>
      <c r="K293" s="130">
        <f t="shared" si="15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7"/>
        <v>0</v>
      </c>
      <c r="J294" s="4">
        <f t="shared" si="16"/>
        <v>4.5743</v>
      </c>
      <c r="K294" s="130">
        <f t="shared" si="15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7"/>
        <v>0</v>
      </c>
      <c r="J295" s="4">
        <f t="shared" si="16"/>
        <v>4.5743</v>
      </c>
      <c r="K295" s="130">
        <f t="shared" si="15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7"/>
        <v>0</v>
      </c>
      <c r="J296" s="4">
        <f t="shared" si="16"/>
        <v>4.5743</v>
      </c>
      <c r="K296" s="130">
        <f t="shared" si="15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7"/>
        <v>0</v>
      </c>
      <c r="J297" s="4">
        <f t="shared" si="16"/>
        <v>4.5743</v>
      </c>
      <c r="K297" s="130">
        <f t="shared" si="15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7"/>
        <v>0</v>
      </c>
      <c r="J298" s="4">
        <f t="shared" si="16"/>
        <v>4.5743</v>
      </c>
      <c r="K298" s="130">
        <f t="shared" si="15"/>
        <v>0</v>
      </c>
    </row>
    <row r="299" spans="1:11">
      <c r="A299" s="138">
        <v>81033</v>
      </c>
      <c r="B299" s="40" t="s">
        <v>561</v>
      </c>
      <c r="C299" s="41">
        <v>1816411.79</v>
      </c>
      <c r="D299" s="41"/>
      <c r="E299" s="129"/>
      <c r="F299" s="129"/>
      <c r="H299" s="130">
        <f t="shared" ref="H299" si="18">ROUND(C299-D299+E299-F299,2)</f>
        <v>1816411.79</v>
      </c>
      <c r="J299" s="4">
        <f t="shared" si="16"/>
        <v>4.5743</v>
      </c>
      <c r="K299" s="130">
        <f t="shared" ref="K299" si="19">ROUND(H299*J299,2)</f>
        <v>8308812.4500000002</v>
      </c>
    </row>
    <row r="300" spans="1:11">
      <c r="A300" s="137">
        <v>81998</v>
      </c>
      <c r="B300" s="135" t="s">
        <v>348</v>
      </c>
      <c r="C300" s="41">
        <v>2670807.5</v>
      </c>
      <c r="D300" s="41"/>
      <c r="E300" s="129"/>
      <c r="F300" s="129"/>
      <c r="H300" s="130">
        <f t="shared" si="17"/>
        <v>2670807.5</v>
      </c>
      <c r="J300" s="4">
        <f>J298</f>
        <v>4.5743</v>
      </c>
      <c r="K300" s="130">
        <f t="shared" si="15"/>
        <v>12217074.75</v>
      </c>
    </row>
    <row r="301" spans="1:11">
      <c r="A301" s="137">
        <v>82099</v>
      </c>
      <c r="B301" s="40" t="s">
        <v>349</v>
      </c>
      <c r="C301" s="41"/>
      <c r="D301" s="41"/>
      <c r="E301" s="129"/>
      <c r="F301" s="129"/>
      <c r="H301" s="130">
        <f t="shared" si="17"/>
        <v>0</v>
      </c>
      <c r="J301" s="4">
        <f t="shared" si="16"/>
        <v>4.5743</v>
      </c>
      <c r="K301" s="130">
        <f t="shared" si="15"/>
        <v>0</v>
      </c>
    </row>
    <row r="302" spans="1:11">
      <c r="A302" s="137">
        <v>82100</v>
      </c>
      <c r="B302" s="40" t="s">
        <v>350</v>
      </c>
      <c r="C302" s="41"/>
      <c r="D302" s="41"/>
      <c r="E302" s="129"/>
      <c r="F302" s="129"/>
      <c r="H302" s="130">
        <f t="shared" si="17"/>
        <v>0</v>
      </c>
      <c r="J302" s="4">
        <f t="shared" si="16"/>
        <v>4.5743</v>
      </c>
      <c r="K302" s="130">
        <f t="shared" si="15"/>
        <v>0</v>
      </c>
    </row>
    <row r="303" spans="1:11">
      <c r="A303" s="137">
        <v>82101</v>
      </c>
      <c r="B303" s="40" t="s">
        <v>351</v>
      </c>
      <c r="C303" s="41"/>
      <c r="D303" s="41"/>
      <c r="E303" s="129"/>
      <c r="F303" s="129"/>
      <c r="H303" s="130">
        <f t="shared" si="17"/>
        <v>0</v>
      </c>
      <c r="J303" s="4">
        <f t="shared" si="16"/>
        <v>4.5743</v>
      </c>
      <c r="K303" s="130">
        <f t="shared" si="15"/>
        <v>0</v>
      </c>
    </row>
    <row r="304" spans="1:11">
      <c r="A304" s="137">
        <v>82102</v>
      </c>
      <c r="B304" s="40" t="s">
        <v>352</v>
      </c>
      <c r="C304" s="41"/>
      <c r="D304" s="41"/>
      <c r="E304" s="129"/>
      <c r="F304" s="129"/>
      <c r="H304" s="130">
        <f t="shared" si="17"/>
        <v>0</v>
      </c>
      <c r="J304" s="4">
        <f t="shared" si="16"/>
        <v>4.5743</v>
      </c>
      <c r="K304" s="130">
        <f t="shared" si="15"/>
        <v>0</v>
      </c>
    </row>
    <row r="305" spans="1:11">
      <c r="A305" s="137">
        <v>82103</v>
      </c>
      <c r="B305" s="40" t="s">
        <v>353</v>
      </c>
      <c r="C305" s="41"/>
      <c r="D305" s="41"/>
      <c r="E305" s="129"/>
      <c r="F305" s="129"/>
      <c r="H305" s="130">
        <f t="shared" si="17"/>
        <v>0</v>
      </c>
      <c r="J305" s="4">
        <f t="shared" si="16"/>
        <v>4.5743</v>
      </c>
      <c r="K305" s="130">
        <f t="shared" si="15"/>
        <v>0</v>
      </c>
    </row>
    <row r="306" spans="1:11">
      <c r="A306" s="137">
        <v>82104</v>
      </c>
      <c r="B306" s="40" t="s">
        <v>354</v>
      </c>
      <c r="C306" s="41"/>
      <c r="D306" s="41"/>
      <c r="E306" s="129"/>
      <c r="F306" s="129"/>
      <c r="H306" s="130">
        <f t="shared" si="17"/>
        <v>0</v>
      </c>
      <c r="J306" s="4">
        <f t="shared" si="16"/>
        <v>4.5743</v>
      </c>
      <c r="K306" s="130">
        <f t="shared" si="15"/>
        <v>0</v>
      </c>
    </row>
    <row r="307" spans="1:11">
      <c r="A307" s="137">
        <v>82105</v>
      </c>
      <c r="B307" s="40" t="s">
        <v>355</v>
      </c>
      <c r="C307" s="41"/>
      <c r="D307" s="41"/>
      <c r="E307" s="129"/>
      <c r="F307" s="129"/>
      <c r="H307" s="130">
        <f t="shared" si="17"/>
        <v>0</v>
      </c>
      <c r="J307" s="4">
        <f t="shared" si="16"/>
        <v>4.5743</v>
      </c>
      <c r="K307" s="130">
        <f t="shared" si="15"/>
        <v>0</v>
      </c>
    </row>
    <row r="308" spans="1:11">
      <c r="A308" s="137">
        <v>82106</v>
      </c>
      <c r="B308" s="135" t="s">
        <v>356</v>
      </c>
      <c r="C308" s="41"/>
      <c r="D308" s="41"/>
      <c r="E308" s="129"/>
      <c r="F308" s="129"/>
      <c r="H308" s="130">
        <f t="shared" si="17"/>
        <v>0</v>
      </c>
      <c r="J308" s="4">
        <f t="shared" si="16"/>
        <v>4.5743</v>
      </c>
      <c r="K308" s="130">
        <f t="shared" si="15"/>
        <v>0</v>
      </c>
    </row>
    <row r="309" spans="1:11">
      <c r="A309" s="137">
        <v>82107</v>
      </c>
      <c r="B309" s="135" t="s">
        <v>357</v>
      </c>
      <c r="C309" s="41"/>
      <c r="D309" s="41"/>
      <c r="E309" s="129"/>
      <c r="F309" s="129"/>
      <c r="H309" s="130">
        <f t="shared" si="17"/>
        <v>0</v>
      </c>
      <c r="J309" s="4">
        <f t="shared" si="16"/>
        <v>4.5743</v>
      </c>
      <c r="K309" s="130">
        <f t="shared" si="15"/>
        <v>0</v>
      </c>
    </row>
    <row r="310" spans="1:11">
      <c r="A310" s="137">
        <v>82108</v>
      </c>
      <c r="B310" s="40" t="s">
        <v>358</v>
      </c>
      <c r="C310" s="41"/>
      <c r="D310" s="41"/>
      <c r="E310" s="129"/>
      <c r="F310" s="129"/>
      <c r="H310" s="130">
        <f t="shared" si="17"/>
        <v>0</v>
      </c>
      <c r="J310" s="4">
        <f t="shared" si="16"/>
        <v>4.5743</v>
      </c>
      <c r="K310" s="130">
        <f t="shared" si="15"/>
        <v>0</v>
      </c>
    </row>
    <row r="311" spans="1:11">
      <c r="A311" s="137">
        <v>82201</v>
      </c>
      <c r="B311" s="135" t="s">
        <v>360</v>
      </c>
      <c r="C311" s="41"/>
      <c r="D311" s="41"/>
      <c r="E311" s="129"/>
      <c r="F311" s="129"/>
      <c r="H311" s="130">
        <f t="shared" si="17"/>
        <v>0</v>
      </c>
      <c r="J311" s="4">
        <f t="shared" si="16"/>
        <v>4.5743</v>
      </c>
      <c r="K311" s="130">
        <f t="shared" si="15"/>
        <v>0</v>
      </c>
    </row>
    <row r="312" spans="1:11">
      <c r="A312" s="137">
        <v>82202</v>
      </c>
      <c r="B312" s="135" t="s">
        <v>361</v>
      </c>
      <c r="C312" s="41"/>
      <c r="D312" s="41"/>
      <c r="E312" s="129"/>
      <c r="F312" s="129"/>
      <c r="H312" s="130">
        <f t="shared" si="17"/>
        <v>0</v>
      </c>
      <c r="J312" s="4">
        <f t="shared" si="16"/>
        <v>4.5743</v>
      </c>
      <c r="K312" s="130">
        <f t="shared" si="15"/>
        <v>0</v>
      </c>
    </row>
    <row r="313" spans="1:11">
      <c r="A313" s="137">
        <v>82203</v>
      </c>
      <c r="B313" s="135" t="s">
        <v>362</v>
      </c>
      <c r="C313" s="41"/>
      <c r="D313" s="41"/>
      <c r="E313" s="129"/>
      <c r="F313" s="129"/>
      <c r="H313" s="130">
        <f t="shared" si="17"/>
        <v>0</v>
      </c>
      <c r="J313" s="4">
        <f t="shared" si="16"/>
        <v>4.5743</v>
      </c>
      <c r="K313" s="130">
        <f t="shared" si="15"/>
        <v>0</v>
      </c>
    </row>
    <row r="314" spans="1:11">
      <c r="A314" s="137">
        <v>82204</v>
      </c>
      <c r="B314" s="135" t="s">
        <v>363</v>
      </c>
      <c r="C314" s="41"/>
      <c r="D314" s="41"/>
      <c r="E314" s="129"/>
      <c r="F314" s="129"/>
      <c r="H314" s="130">
        <f t="shared" si="17"/>
        <v>0</v>
      </c>
      <c r="J314" s="4">
        <f t="shared" si="16"/>
        <v>4.5743</v>
      </c>
      <c r="K314" s="130">
        <f t="shared" si="15"/>
        <v>0</v>
      </c>
    </row>
    <row r="315" spans="1:11">
      <c r="A315" s="137">
        <v>82205</v>
      </c>
      <c r="B315" s="135" t="s">
        <v>364</v>
      </c>
      <c r="C315" s="41"/>
      <c r="D315" s="41"/>
      <c r="E315" s="129"/>
      <c r="F315" s="129"/>
      <c r="H315" s="130">
        <f t="shared" si="17"/>
        <v>0</v>
      </c>
      <c r="J315" s="4">
        <f t="shared" si="16"/>
        <v>4.5743</v>
      </c>
      <c r="K315" s="130">
        <f t="shared" si="15"/>
        <v>0</v>
      </c>
    </row>
    <row r="316" spans="1:11">
      <c r="A316" s="137">
        <v>82600</v>
      </c>
      <c r="B316" s="40" t="s">
        <v>365</v>
      </c>
      <c r="C316" s="41"/>
      <c r="D316" s="41"/>
      <c r="E316" s="129"/>
      <c r="F316" s="129"/>
      <c r="H316" s="130">
        <f t="shared" si="17"/>
        <v>0</v>
      </c>
      <c r="J316" s="4">
        <f t="shared" si="16"/>
        <v>4.5743</v>
      </c>
      <c r="K316" s="130">
        <f t="shared" si="15"/>
        <v>0</v>
      </c>
    </row>
    <row r="317" spans="1:11">
      <c r="A317" s="137">
        <v>82601</v>
      </c>
      <c r="B317" s="40" t="s">
        <v>366</v>
      </c>
      <c r="C317" s="41"/>
      <c r="D317" s="41"/>
      <c r="E317" s="129"/>
      <c r="F317" s="129"/>
      <c r="H317" s="130">
        <f t="shared" si="17"/>
        <v>0</v>
      </c>
      <c r="J317" s="4">
        <f t="shared" si="16"/>
        <v>4.5743</v>
      </c>
      <c r="K317" s="130">
        <f t="shared" si="15"/>
        <v>0</v>
      </c>
    </row>
    <row r="318" spans="1:11">
      <c r="A318" s="137">
        <v>82602</v>
      </c>
      <c r="B318" s="40" t="s">
        <v>367</v>
      </c>
      <c r="C318" s="41"/>
      <c r="D318" s="41"/>
      <c r="E318" s="129"/>
      <c r="F318" s="129"/>
      <c r="H318" s="130">
        <f t="shared" si="17"/>
        <v>0</v>
      </c>
      <c r="J318" s="4">
        <f t="shared" si="16"/>
        <v>4.5743</v>
      </c>
      <c r="K318" s="130">
        <f t="shared" si="15"/>
        <v>0</v>
      </c>
    </row>
    <row r="319" spans="1:11">
      <c r="A319" s="137">
        <v>82603</v>
      </c>
      <c r="B319" s="40" t="s">
        <v>368</v>
      </c>
      <c r="C319" s="41"/>
      <c r="D319" s="41"/>
      <c r="E319" s="129"/>
      <c r="F319" s="129"/>
      <c r="H319" s="130">
        <f t="shared" si="17"/>
        <v>0</v>
      </c>
      <c r="J319" s="4">
        <f t="shared" si="16"/>
        <v>4.5743</v>
      </c>
      <c r="K319" s="130">
        <f t="shared" si="15"/>
        <v>0</v>
      </c>
    </row>
    <row r="320" spans="1:11">
      <c r="A320" s="137">
        <v>82604</v>
      </c>
      <c r="B320" s="40" t="s">
        <v>369</v>
      </c>
      <c r="C320" s="41"/>
      <c r="D320" s="41"/>
      <c r="E320" s="129"/>
      <c r="F320" s="129"/>
      <c r="H320" s="130">
        <f t="shared" si="17"/>
        <v>0</v>
      </c>
      <c r="J320" s="4">
        <f t="shared" si="16"/>
        <v>4.5743</v>
      </c>
      <c r="K320" s="130">
        <f t="shared" si="15"/>
        <v>0</v>
      </c>
    </row>
    <row r="321" spans="1:11">
      <c r="A321" s="137">
        <v>82605</v>
      </c>
      <c r="B321" s="40" t="s">
        <v>370</v>
      </c>
      <c r="C321" s="41"/>
      <c r="D321" s="41"/>
      <c r="E321" s="129"/>
      <c r="F321" s="129"/>
      <c r="H321" s="130">
        <f t="shared" si="17"/>
        <v>0</v>
      </c>
      <c r="J321" s="4">
        <f t="shared" si="16"/>
        <v>4.5743</v>
      </c>
      <c r="K321" s="130">
        <f t="shared" si="15"/>
        <v>0</v>
      </c>
    </row>
    <row r="322" spans="1:11">
      <c r="A322" s="137">
        <v>82606</v>
      </c>
      <c r="B322" s="135" t="s">
        <v>371</v>
      </c>
      <c r="C322" s="41"/>
      <c r="D322" s="41"/>
      <c r="E322" s="129"/>
      <c r="F322" s="129"/>
      <c r="H322" s="130">
        <f t="shared" si="17"/>
        <v>0</v>
      </c>
      <c r="J322" s="4">
        <f t="shared" si="16"/>
        <v>4.5743</v>
      </c>
      <c r="K322" s="130">
        <f t="shared" si="15"/>
        <v>0</v>
      </c>
    </row>
    <row r="323" spans="1:11">
      <c r="A323" s="137">
        <v>82607</v>
      </c>
      <c r="B323" s="135" t="s">
        <v>372</v>
      </c>
      <c r="C323" s="41"/>
      <c r="D323" s="41"/>
      <c r="E323" s="129"/>
      <c r="F323" s="129"/>
      <c r="H323" s="130">
        <f t="shared" si="17"/>
        <v>0</v>
      </c>
      <c r="J323" s="4">
        <f t="shared" si="16"/>
        <v>4.5743</v>
      </c>
      <c r="K323" s="130">
        <f t="shared" si="15"/>
        <v>0</v>
      </c>
    </row>
    <row r="324" spans="1:11">
      <c r="A324" s="137">
        <v>82700</v>
      </c>
      <c r="B324" s="40" t="s">
        <v>373</v>
      </c>
      <c r="C324" s="41"/>
      <c r="D324" s="41"/>
      <c r="E324" s="129"/>
      <c r="F324" s="129"/>
      <c r="H324" s="130">
        <f t="shared" si="17"/>
        <v>0</v>
      </c>
      <c r="J324" s="4">
        <f t="shared" si="16"/>
        <v>4.5743</v>
      </c>
      <c r="K324" s="130">
        <f t="shared" si="15"/>
        <v>0</v>
      </c>
    </row>
    <row r="325" spans="1:11">
      <c r="A325" s="137">
        <v>82701</v>
      </c>
      <c r="B325" s="40" t="s">
        <v>374</v>
      </c>
      <c r="C325" s="41"/>
      <c r="D325" s="41"/>
      <c r="E325" s="129"/>
      <c r="F325" s="129"/>
      <c r="H325" s="130">
        <f t="shared" si="17"/>
        <v>0</v>
      </c>
      <c r="J325" s="4">
        <f t="shared" si="16"/>
        <v>4.5743</v>
      </c>
      <c r="K325" s="130">
        <f t="shared" si="15"/>
        <v>0</v>
      </c>
    </row>
    <row r="326" spans="1:11">
      <c r="A326" s="137">
        <v>82702</v>
      </c>
      <c r="B326" s="40" t="s">
        <v>375</v>
      </c>
      <c r="C326" s="41"/>
      <c r="D326" s="41"/>
      <c r="E326" s="129"/>
      <c r="F326" s="129"/>
      <c r="H326" s="130">
        <f t="shared" si="17"/>
        <v>0</v>
      </c>
      <c r="J326" s="4">
        <f t="shared" si="16"/>
        <v>4.5743</v>
      </c>
      <c r="K326" s="130">
        <f t="shared" si="15"/>
        <v>0</v>
      </c>
    </row>
    <row r="327" spans="1:11">
      <c r="A327" s="137">
        <v>82703</v>
      </c>
      <c r="B327" s="40" t="s">
        <v>376</v>
      </c>
      <c r="C327" s="41"/>
      <c r="D327" s="41"/>
      <c r="E327" s="129"/>
      <c r="F327" s="129"/>
      <c r="H327" s="130">
        <f t="shared" si="17"/>
        <v>0</v>
      </c>
      <c r="J327" s="4">
        <f t="shared" si="16"/>
        <v>4.5743</v>
      </c>
      <c r="K327" s="130">
        <f t="shared" si="15"/>
        <v>0</v>
      </c>
    </row>
    <row r="328" spans="1:11">
      <c r="A328" s="137">
        <v>82704</v>
      </c>
      <c r="B328" s="40" t="s">
        <v>377</v>
      </c>
      <c r="C328" s="41"/>
      <c r="D328" s="41"/>
      <c r="E328" s="129"/>
      <c r="F328" s="129"/>
      <c r="H328" s="130">
        <f t="shared" si="17"/>
        <v>0</v>
      </c>
      <c r="J328" s="4">
        <f t="shared" si="16"/>
        <v>4.5743</v>
      </c>
      <c r="K328" s="130">
        <f t="shared" si="15"/>
        <v>0</v>
      </c>
    </row>
    <row r="329" spans="1:11">
      <c r="A329" s="137">
        <v>82705</v>
      </c>
      <c r="B329" s="40" t="s">
        <v>378</v>
      </c>
      <c r="C329" s="41"/>
      <c r="D329" s="41"/>
      <c r="E329" s="129"/>
      <c r="F329" s="129"/>
      <c r="H329" s="130">
        <f t="shared" si="17"/>
        <v>0</v>
      </c>
      <c r="J329" s="4">
        <f t="shared" si="16"/>
        <v>4.5743</v>
      </c>
      <c r="K329" s="130">
        <f t="shared" si="15"/>
        <v>0</v>
      </c>
    </row>
    <row r="330" spans="1:11">
      <c r="A330" s="137">
        <v>82706</v>
      </c>
      <c r="B330" s="40" t="s">
        <v>379</v>
      </c>
      <c r="C330" s="41"/>
      <c r="D330" s="41"/>
      <c r="E330" s="129"/>
      <c r="F330" s="129"/>
      <c r="H330" s="130">
        <f t="shared" si="17"/>
        <v>0</v>
      </c>
      <c r="J330" s="4">
        <f t="shared" si="16"/>
        <v>4.5743</v>
      </c>
      <c r="K330" s="130">
        <f t="shared" si="15"/>
        <v>0</v>
      </c>
    </row>
    <row r="331" spans="1:11">
      <c r="A331" s="138">
        <v>83006</v>
      </c>
      <c r="B331" s="40" t="s">
        <v>380</v>
      </c>
      <c r="C331" s="41"/>
      <c r="D331" s="41"/>
      <c r="E331" s="129"/>
      <c r="F331" s="129"/>
      <c r="H331" s="130">
        <f t="shared" si="17"/>
        <v>0</v>
      </c>
      <c r="J331" s="4">
        <f t="shared" si="16"/>
        <v>4.5743</v>
      </c>
      <c r="K331" s="130">
        <f t="shared" ref="K331:K394" si="20">ROUND(H331*J331,2)</f>
        <v>0</v>
      </c>
    </row>
    <row r="332" spans="1:11">
      <c r="A332" s="137">
        <v>84100</v>
      </c>
      <c r="B332" s="40" t="s">
        <v>381</v>
      </c>
      <c r="C332" s="41"/>
      <c r="D332" s="41"/>
      <c r="E332" s="129"/>
      <c r="F332" s="129"/>
      <c r="H332" s="130">
        <f t="shared" si="17"/>
        <v>0</v>
      </c>
      <c r="J332" s="4">
        <f t="shared" ref="J332:J395" si="21">J331</f>
        <v>4.5743</v>
      </c>
      <c r="K332" s="130">
        <f t="shared" si="20"/>
        <v>0</v>
      </c>
    </row>
    <row r="333" spans="1:11">
      <c r="A333" s="137">
        <v>84101</v>
      </c>
      <c r="B333" s="40" t="s">
        <v>382</v>
      </c>
      <c r="C333" s="41"/>
      <c r="D333" s="41"/>
      <c r="E333" s="129"/>
      <c r="F333" s="129"/>
      <c r="H333" s="130">
        <f t="shared" si="17"/>
        <v>0</v>
      </c>
      <c r="J333" s="4">
        <f t="shared" si="21"/>
        <v>4.5743</v>
      </c>
      <c r="K333" s="130">
        <f t="shared" si="20"/>
        <v>0</v>
      </c>
    </row>
    <row r="334" spans="1:11">
      <c r="A334" s="137">
        <v>84102</v>
      </c>
      <c r="B334" s="40" t="s">
        <v>383</v>
      </c>
      <c r="C334" s="41"/>
      <c r="D334" s="41"/>
      <c r="E334" s="129"/>
      <c r="F334" s="129"/>
      <c r="H334" s="130">
        <f t="shared" si="17"/>
        <v>0</v>
      </c>
      <c r="J334" s="4">
        <f t="shared" si="21"/>
        <v>4.5743</v>
      </c>
      <c r="K334" s="130">
        <f t="shared" si="20"/>
        <v>0</v>
      </c>
    </row>
    <row r="335" spans="1:11">
      <c r="A335" s="137">
        <v>84103</v>
      </c>
      <c r="B335" s="40" t="s">
        <v>384</v>
      </c>
      <c r="C335" s="41"/>
      <c r="D335" s="41"/>
      <c r="E335" s="129"/>
      <c r="F335" s="129"/>
      <c r="H335" s="130">
        <f t="shared" si="17"/>
        <v>0</v>
      </c>
      <c r="J335" s="4">
        <f t="shared" si="21"/>
        <v>4.5743</v>
      </c>
      <c r="K335" s="130">
        <f t="shared" si="20"/>
        <v>0</v>
      </c>
    </row>
    <row r="336" spans="1:11">
      <c r="A336" s="137">
        <v>84104</v>
      </c>
      <c r="B336" s="40" t="s">
        <v>385</v>
      </c>
      <c r="C336" s="41"/>
      <c r="D336" s="41"/>
      <c r="E336" s="129"/>
      <c r="F336" s="129"/>
      <c r="H336" s="130">
        <f t="shared" si="17"/>
        <v>0</v>
      </c>
      <c r="J336" s="4">
        <f t="shared" si="21"/>
        <v>4.5743</v>
      </c>
      <c r="K336" s="130">
        <f t="shared" si="20"/>
        <v>0</v>
      </c>
    </row>
    <row r="337" spans="1:11">
      <c r="A337" s="137">
        <v>84201</v>
      </c>
      <c r="B337" s="40" t="s">
        <v>343</v>
      </c>
      <c r="C337" s="41"/>
      <c r="D337" s="41"/>
      <c r="E337" s="129"/>
      <c r="F337" s="129"/>
      <c r="H337" s="130">
        <f t="shared" si="17"/>
        <v>0</v>
      </c>
      <c r="J337" s="4">
        <f t="shared" si="21"/>
        <v>4.5743</v>
      </c>
      <c r="K337" s="130">
        <f t="shared" si="20"/>
        <v>0</v>
      </c>
    </row>
    <row r="338" spans="1:11">
      <c r="A338" s="137">
        <v>84202</v>
      </c>
      <c r="B338" s="40" t="s">
        <v>344</v>
      </c>
      <c r="C338" s="41"/>
      <c r="D338" s="41"/>
      <c r="E338" s="129"/>
      <c r="F338" s="129"/>
      <c r="H338" s="130">
        <f t="shared" ref="H338:H401" si="22">ROUND(C338-D338+E338-F338,2)</f>
        <v>0</v>
      </c>
      <c r="J338" s="4">
        <f t="shared" si="21"/>
        <v>4.5743</v>
      </c>
      <c r="K338" s="130">
        <f t="shared" si="20"/>
        <v>0</v>
      </c>
    </row>
    <row r="339" spans="1:11">
      <c r="A339" s="137">
        <v>84203</v>
      </c>
      <c r="B339" s="40" t="s">
        <v>345</v>
      </c>
      <c r="C339" s="41"/>
      <c r="D339" s="41"/>
      <c r="E339" s="129"/>
      <c r="F339" s="129"/>
      <c r="H339" s="130">
        <f t="shared" si="22"/>
        <v>0</v>
      </c>
      <c r="J339" s="4">
        <f t="shared" si="21"/>
        <v>4.5743</v>
      </c>
      <c r="K339" s="130">
        <f t="shared" si="20"/>
        <v>0</v>
      </c>
    </row>
    <row r="340" spans="1:11">
      <c r="A340" s="137">
        <v>84204</v>
      </c>
      <c r="B340" s="40" t="s">
        <v>346</v>
      </c>
      <c r="C340" s="41"/>
      <c r="D340" s="41"/>
      <c r="E340" s="129"/>
      <c r="F340" s="129"/>
      <c r="H340" s="130">
        <f t="shared" si="22"/>
        <v>0</v>
      </c>
      <c r="J340" s="4">
        <f t="shared" si="21"/>
        <v>4.5743</v>
      </c>
      <c r="K340" s="130">
        <f t="shared" si="20"/>
        <v>0</v>
      </c>
    </row>
    <row r="341" spans="1:11">
      <c r="A341" s="137">
        <v>84205</v>
      </c>
      <c r="B341" s="40" t="s">
        <v>386</v>
      </c>
      <c r="C341" s="41"/>
      <c r="D341" s="41"/>
      <c r="E341" s="129"/>
      <c r="F341" s="129"/>
      <c r="H341" s="130">
        <f t="shared" si="22"/>
        <v>0</v>
      </c>
      <c r="J341" s="4">
        <f t="shared" si="21"/>
        <v>4.5743</v>
      </c>
      <c r="K341" s="130">
        <f t="shared" si="20"/>
        <v>0</v>
      </c>
    </row>
    <row r="342" spans="1:11">
      <c r="A342" s="137">
        <v>84206</v>
      </c>
      <c r="B342" s="40" t="s">
        <v>387</v>
      </c>
      <c r="C342" s="41"/>
      <c r="D342" s="41"/>
      <c r="E342" s="129"/>
      <c r="F342" s="129"/>
      <c r="H342" s="130">
        <f t="shared" si="22"/>
        <v>0</v>
      </c>
      <c r="J342" s="4">
        <f t="shared" si="21"/>
        <v>4.5743</v>
      </c>
      <c r="K342" s="130">
        <f t="shared" si="20"/>
        <v>0</v>
      </c>
    </row>
    <row r="343" spans="1:11">
      <c r="A343" s="137">
        <v>84207</v>
      </c>
      <c r="B343" s="40" t="s">
        <v>388</v>
      </c>
      <c r="C343" s="41"/>
      <c r="D343" s="41"/>
      <c r="E343" s="129"/>
      <c r="F343" s="129"/>
      <c r="H343" s="130">
        <f t="shared" si="22"/>
        <v>0</v>
      </c>
      <c r="J343" s="4">
        <f t="shared" si="21"/>
        <v>4.5743</v>
      </c>
      <c r="K343" s="130">
        <f t="shared" si="20"/>
        <v>0</v>
      </c>
    </row>
    <row r="344" spans="1:11">
      <c r="A344" s="137">
        <v>84300</v>
      </c>
      <c r="B344" s="40" t="s">
        <v>389</v>
      </c>
      <c r="C344" s="41"/>
      <c r="D344" s="41"/>
      <c r="E344" s="129"/>
      <c r="F344" s="129"/>
      <c r="H344" s="130">
        <f t="shared" si="22"/>
        <v>0</v>
      </c>
      <c r="J344" s="4">
        <f t="shared" si="21"/>
        <v>4.5743</v>
      </c>
      <c r="K344" s="130">
        <f t="shared" si="20"/>
        <v>0</v>
      </c>
    </row>
    <row r="345" spans="1:11">
      <c r="A345" s="137">
        <v>85001</v>
      </c>
      <c r="B345" s="135" t="s">
        <v>390</v>
      </c>
      <c r="C345" s="41"/>
      <c r="D345" s="41"/>
      <c r="E345" s="129"/>
      <c r="F345" s="129"/>
      <c r="H345" s="130">
        <f t="shared" si="22"/>
        <v>0</v>
      </c>
      <c r="J345" s="4">
        <f t="shared" si="21"/>
        <v>4.5743</v>
      </c>
      <c r="K345" s="130">
        <f t="shared" si="20"/>
        <v>0</v>
      </c>
    </row>
    <row r="346" spans="1:11">
      <c r="A346" s="137">
        <v>85002</v>
      </c>
      <c r="B346" s="135" t="s">
        <v>391</v>
      </c>
      <c r="C346" s="41"/>
      <c r="D346" s="41"/>
      <c r="E346" s="129"/>
      <c r="F346" s="129"/>
      <c r="H346" s="130">
        <f t="shared" si="22"/>
        <v>0</v>
      </c>
      <c r="J346" s="4">
        <f t="shared" si="21"/>
        <v>4.5743</v>
      </c>
      <c r="K346" s="130">
        <f t="shared" si="20"/>
        <v>0</v>
      </c>
    </row>
    <row r="347" spans="1:11">
      <c r="A347" s="137">
        <v>91001</v>
      </c>
      <c r="B347" s="40" t="s">
        <v>400</v>
      </c>
      <c r="C347" s="41">
        <v>638500.01</v>
      </c>
      <c r="D347" s="41"/>
      <c r="E347" s="129"/>
      <c r="F347" s="129"/>
      <c r="H347" s="130">
        <f t="shared" si="22"/>
        <v>638500.01</v>
      </c>
      <c r="J347" s="4">
        <f t="shared" si="21"/>
        <v>4.5743</v>
      </c>
      <c r="K347" s="130">
        <f t="shared" si="20"/>
        <v>2920690.6</v>
      </c>
    </row>
    <row r="348" spans="1:11">
      <c r="A348" s="137">
        <v>91002</v>
      </c>
      <c r="B348" s="40" t="s">
        <v>401</v>
      </c>
      <c r="C348" s="41">
        <v>203226.57</v>
      </c>
      <c r="D348" s="41"/>
      <c r="E348" s="129"/>
      <c r="F348" s="129"/>
      <c r="H348" s="130">
        <f t="shared" si="22"/>
        <v>203226.57</v>
      </c>
      <c r="J348" s="4">
        <f t="shared" si="21"/>
        <v>4.5743</v>
      </c>
      <c r="K348" s="130">
        <f t="shared" si="20"/>
        <v>929619.3</v>
      </c>
    </row>
    <row r="349" spans="1:11">
      <c r="A349" s="137">
        <v>91003</v>
      </c>
      <c r="B349" s="40" t="s">
        <v>402</v>
      </c>
      <c r="C349" s="41"/>
      <c r="D349" s="41"/>
      <c r="E349" s="129"/>
      <c r="F349" s="129"/>
      <c r="H349" s="130">
        <f t="shared" si="22"/>
        <v>0</v>
      </c>
      <c r="J349" s="4">
        <f t="shared" si="21"/>
        <v>4.5743</v>
      </c>
      <c r="K349" s="130">
        <f t="shared" si="20"/>
        <v>0</v>
      </c>
    </row>
    <row r="350" spans="1:11">
      <c r="A350" s="137">
        <v>91004</v>
      </c>
      <c r="B350" s="135" t="s">
        <v>403</v>
      </c>
      <c r="C350" s="41"/>
      <c r="D350" s="41"/>
      <c r="E350" s="129"/>
      <c r="F350" s="129"/>
      <c r="H350" s="130">
        <f t="shared" si="22"/>
        <v>0</v>
      </c>
      <c r="J350" s="4">
        <f t="shared" si="21"/>
        <v>4.5743</v>
      </c>
      <c r="K350" s="130">
        <f t="shared" si="20"/>
        <v>0</v>
      </c>
    </row>
    <row r="351" spans="1:11">
      <c r="A351" s="137">
        <v>91005</v>
      </c>
      <c r="B351" s="135" t="s">
        <v>404</v>
      </c>
      <c r="C351" s="41"/>
      <c r="D351" s="41"/>
      <c r="E351" s="129"/>
      <c r="F351" s="129"/>
      <c r="H351" s="130">
        <f t="shared" si="22"/>
        <v>0</v>
      </c>
      <c r="J351" s="4">
        <f t="shared" si="21"/>
        <v>4.5743</v>
      </c>
      <c r="K351" s="130">
        <f t="shared" si="20"/>
        <v>0</v>
      </c>
    </row>
    <row r="352" spans="1:11">
      <c r="A352" s="137">
        <v>91006</v>
      </c>
      <c r="B352" s="135" t="s">
        <v>405</v>
      </c>
      <c r="C352" s="41">
        <v>1738.33</v>
      </c>
      <c r="D352" s="41"/>
      <c r="E352" s="129"/>
      <c r="F352" s="129"/>
      <c r="H352" s="130">
        <f t="shared" si="22"/>
        <v>1738.33</v>
      </c>
      <c r="J352" s="4">
        <f t="shared" si="21"/>
        <v>4.5743</v>
      </c>
      <c r="K352" s="130">
        <f t="shared" si="20"/>
        <v>7951.64</v>
      </c>
    </row>
    <row r="353" spans="1:11">
      <c r="A353" s="137">
        <v>91007</v>
      </c>
      <c r="B353" s="135" t="s">
        <v>406</v>
      </c>
      <c r="C353" s="41">
        <v>945</v>
      </c>
      <c r="D353" s="41"/>
      <c r="E353" s="129"/>
      <c r="F353" s="129"/>
      <c r="H353" s="130">
        <f t="shared" si="22"/>
        <v>945</v>
      </c>
      <c r="J353" s="4">
        <f t="shared" si="21"/>
        <v>4.5743</v>
      </c>
      <c r="K353" s="130">
        <f t="shared" si="20"/>
        <v>4322.71</v>
      </c>
    </row>
    <row r="354" spans="1:11">
      <c r="A354" s="137">
        <v>91008</v>
      </c>
      <c r="B354" s="135" t="s">
        <v>407</v>
      </c>
      <c r="C354" s="41">
        <v>8156.4</v>
      </c>
      <c r="D354" s="41"/>
      <c r="E354" s="129"/>
      <c r="F354" s="129"/>
      <c r="H354" s="130">
        <f t="shared" si="22"/>
        <v>8156.4</v>
      </c>
      <c r="J354" s="4">
        <f t="shared" si="21"/>
        <v>4.5743</v>
      </c>
      <c r="K354" s="130">
        <f t="shared" si="20"/>
        <v>37309.82</v>
      </c>
    </row>
    <row r="355" spans="1:11">
      <c r="A355" s="137">
        <v>91009</v>
      </c>
      <c r="B355" s="135" t="s">
        <v>408</v>
      </c>
      <c r="C355" s="41"/>
      <c r="D355" s="41"/>
      <c r="E355" s="129"/>
      <c r="F355" s="129"/>
      <c r="H355" s="130">
        <f t="shared" si="22"/>
        <v>0</v>
      </c>
      <c r="J355" s="4">
        <f t="shared" si="21"/>
        <v>4.5743</v>
      </c>
      <c r="K355" s="130">
        <f t="shared" si="20"/>
        <v>0</v>
      </c>
    </row>
    <row r="356" spans="1:11">
      <c r="A356" s="137">
        <v>91010</v>
      </c>
      <c r="B356" s="135" t="s">
        <v>487</v>
      </c>
      <c r="C356" s="41"/>
      <c r="D356" s="41"/>
      <c r="E356" s="129"/>
      <c r="F356" s="129"/>
      <c r="H356" s="130">
        <f t="shared" si="22"/>
        <v>0</v>
      </c>
      <c r="J356" s="4">
        <f t="shared" si="21"/>
        <v>4.5743</v>
      </c>
      <c r="K356" s="130">
        <f t="shared" si="20"/>
        <v>0</v>
      </c>
    </row>
    <row r="357" spans="1:11">
      <c r="A357" s="137">
        <v>91011</v>
      </c>
      <c r="B357" s="135" t="s">
        <v>410</v>
      </c>
      <c r="C357" s="41"/>
      <c r="D357" s="41"/>
      <c r="E357" s="129"/>
      <c r="F357" s="129"/>
      <c r="H357" s="130">
        <f t="shared" si="22"/>
        <v>0</v>
      </c>
      <c r="J357" s="4">
        <f t="shared" si="21"/>
        <v>4.5743</v>
      </c>
      <c r="K357" s="130">
        <f t="shared" si="20"/>
        <v>0</v>
      </c>
    </row>
    <row r="358" spans="1:11">
      <c r="A358" s="137">
        <v>91012</v>
      </c>
      <c r="B358" s="40" t="s">
        <v>252</v>
      </c>
      <c r="C358" s="41"/>
      <c r="D358" s="41"/>
      <c r="E358" s="129"/>
      <c r="F358" s="129"/>
      <c r="H358" s="130">
        <f t="shared" si="22"/>
        <v>0</v>
      </c>
      <c r="J358" s="4">
        <f t="shared" si="21"/>
        <v>4.5743</v>
      </c>
      <c r="K358" s="130">
        <f t="shared" si="20"/>
        <v>0</v>
      </c>
    </row>
    <row r="359" spans="1:11">
      <c r="A359" s="39">
        <v>91013</v>
      </c>
      <c r="B359" s="142" t="s">
        <v>411</v>
      </c>
      <c r="C359" s="41"/>
      <c r="D359" s="41"/>
      <c r="E359" s="129"/>
      <c r="F359" s="129"/>
      <c r="H359" s="130">
        <f t="shared" si="22"/>
        <v>0</v>
      </c>
      <c r="J359" s="4">
        <f t="shared" si="21"/>
        <v>4.5743</v>
      </c>
      <c r="K359" s="130">
        <f t="shared" si="20"/>
        <v>0</v>
      </c>
    </row>
    <row r="360" spans="1:11">
      <c r="A360" s="137">
        <v>91200</v>
      </c>
      <c r="B360" s="135" t="s">
        <v>412</v>
      </c>
      <c r="C360" s="41">
        <v>26512.2</v>
      </c>
      <c r="D360" s="41"/>
      <c r="E360" s="129"/>
      <c r="F360" s="129"/>
      <c r="H360" s="130">
        <f t="shared" si="22"/>
        <v>26512.2</v>
      </c>
      <c r="J360" s="4">
        <f t="shared" si="21"/>
        <v>4.5743</v>
      </c>
      <c r="K360" s="130">
        <f t="shared" si="20"/>
        <v>121274.76</v>
      </c>
    </row>
    <row r="361" spans="1:11">
      <c r="A361" s="137">
        <v>91201</v>
      </c>
      <c r="B361" s="135" t="s">
        <v>413</v>
      </c>
      <c r="C361" s="41"/>
      <c r="D361" s="41"/>
      <c r="E361" s="129"/>
      <c r="F361" s="129"/>
      <c r="H361" s="130">
        <f t="shared" si="22"/>
        <v>0</v>
      </c>
      <c r="J361" s="4">
        <f t="shared" si="21"/>
        <v>4.5743</v>
      </c>
      <c r="K361" s="130">
        <f t="shared" si="20"/>
        <v>0</v>
      </c>
    </row>
    <row r="362" spans="1:11">
      <c r="A362" s="137">
        <v>91202</v>
      </c>
      <c r="B362" s="135" t="s">
        <v>414</v>
      </c>
      <c r="C362" s="41"/>
      <c r="D362" s="41"/>
      <c r="E362" s="129"/>
      <c r="F362" s="129"/>
      <c r="H362" s="130">
        <f t="shared" si="22"/>
        <v>0</v>
      </c>
      <c r="J362" s="4">
        <f t="shared" si="21"/>
        <v>4.5743</v>
      </c>
      <c r="K362" s="130">
        <f t="shared" si="20"/>
        <v>0</v>
      </c>
    </row>
    <row r="363" spans="1:11">
      <c r="A363" s="137">
        <v>92001</v>
      </c>
      <c r="B363" s="135" t="s">
        <v>415</v>
      </c>
      <c r="C363" s="41"/>
      <c r="D363" s="41"/>
      <c r="E363" s="129"/>
      <c r="F363" s="129"/>
      <c r="H363" s="130">
        <f t="shared" si="22"/>
        <v>0</v>
      </c>
      <c r="J363" s="4">
        <f t="shared" si="21"/>
        <v>4.5743</v>
      </c>
      <c r="K363" s="130">
        <f t="shared" si="20"/>
        <v>0</v>
      </c>
    </row>
    <row r="364" spans="1:11">
      <c r="A364" s="137">
        <v>92002</v>
      </c>
      <c r="B364" s="135" t="s">
        <v>416</v>
      </c>
      <c r="C364" s="41"/>
      <c r="D364" s="41"/>
      <c r="E364" s="129"/>
      <c r="F364" s="129"/>
      <c r="H364" s="130">
        <f t="shared" si="22"/>
        <v>0</v>
      </c>
      <c r="J364" s="4">
        <f t="shared" si="21"/>
        <v>4.5743</v>
      </c>
      <c r="K364" s="130">
        <f t="shared" si="20"/>
        <v>0</v>
      </c>
    </row>
    <row r="365" spans="1:11">
      <c r="A365" s="137">
        <v>92003</v>
      </c>
      <c r="B365" s="135" t="s">
        <v>417</v>
      </c>
      <c r="C365" s="41"/>
      <c r="D365" s="41"/>
      <c r="E365" s="129"/>
      <c r="F365" s="129"/>
      <c r="H365" s="130">
        <f t="shared" si="22"/>
        <v>0</v>
      </c>
      <c r="J365" s="4">
        <f t="shared" si="21"/>
        <v>4.5743</v>
      </c>
      <c r="K365" s="130">
        <f t="shared" si="20"/>
        <v>0</v>
      </c>
    </row>
    <row r="366" spans="1:11">
      <c r="A366" s="137">
        <v>92004</v>
      </c>
      <c r="B366" s="135" t="s">
        <v>418</v>
      </c>
      <c r="C366" s="41"/>
      <c r="D366" s="41"/>
      <c r="E366" s="129"/>
      <c r="F366" s="129"/>
      <c r="H366" s="130">
        <f t="shared" si="22"/>
        <v>0</v>
      </c>
      <c r="J366" s="4">
        <f t="shared" si="21"/>
        <v>4.5743</v>
      </c>
      <c r="K366" s="130">
        <f t="shared" si="20"/>
        <v>0</v>
      </c>
    </row>
    <row r="367" spans="1:11">
      <c r="A367" s="137">
        <v>92005</v>
      </c>
      <c r="B367" s="135" t="s">
        <v>419</v>
      </c>
      <c r="C367" s="41"/>
      <c r="D367" s="41"/>
      <c r="E367" s="129"/>
      <c r="F367" s="129"/>
      <c r="H367" s="130">
        <f t="shared" si="22"/>
        <v>0</v>
      </c>
      <c r="J367" s="4">
        <f t="shared" si="21"/>
        <v>4.5743</v>
      </c>
      <c r="K367" s="130">
        <f t="shared" si="20"/>
        <v>0</v>
      </c>
    </row>
    <row r="368" spans="1:11">
      <c r="A368" s="137">
        <v>92006</v>
      </c>
      <c r="B368" s="135" t="s">
        <v>420</v>
      </c>
      <c r="C368" s="41"/>
      <c r="D368" s="41"/>
      <c r="E368" s="129"/>
      <c r="F368" s="129"/>
      <c r="H368" s="130">
        <f t="shared" si="22"/>
        <v>0</v>
      </c>
      <c r="J368" s="4">
        <f t="shared" si="21"/>
        <v>4.5743</v>
      </c>
      <c r="K368" s="130">
        <f t="shared" si="20"/>
        <v>0</v>
      </c>
    </row>
    <row r="369" spans="1:11">
      <c r="A369" s="137">
        <v>92007</v>
      </c>
      <c r="B369" s="135" t="s">
        <v>421</v>
      </c>
      <c r="C369" s="41"/>
      <c r="D369" s="41"/>
      <c r="E369" s="129"/>
      <c r="F369" s="129"/>
      <c r="H369" s="130">
        <f t="shared" si="22"/>
        <v>0</v>
      </c>
      <c r="J369" s="4">
        <f t="shared" si="21"/>
        <v>4.5743</v>
      </c>
      <c r="K369" s="130">
        <f t="shared" si="20"/>
        <v>0</v>
      </c>
    </row>
    <row r="370" spans="1:11">
      <c r="A370" s="137">
        <v>92008</v>
      </c>
      <c r="B370" s="135" t="s">
        <v>422</v>
      </c>
      <c r="C370" s="41"/>
      <c r="D370" s="41"/>
      <c r="E370" s="129"/>
      <c r="F370" s="129"/>
      <c r="H370" s="130">
        <f t="shared" si="22"/>
        <v>0</v>
      </c>
      <c r="J370" s="4">
        <f t="shared" si="21"/>
        <v>4.5743</v>
      </c>
      <c r="K370" s="130">
        <f t="shared" si="20"/>
        <v>0</v>
      </c>
    </row>
    <row r="371" spans="1:11">
      <c r="A371" s="145">
        <v>92009</v>
      </c>
      <c r="B371" s="40" t="s">
        <v>423</v>
      </c>
      <c r="C371" s="41"/>
      <c r="D371" s="41"/>
      <c r="E371" s="129"/>
      <c r="F371" s="129"/>
      <c r="H371" s="130">
        <f t="shared" si="22"/>
        <v>0</v>
      </c>
      <c r="J371" s="4">
        <f t="shared" si="21"/>
        <v>4.5743</v>
      </c>
      <c r="K371" s="130">
        <f t="shared" si="20"/>
        <v>0</v>
      </c>
    </row>
    <row r="372" spans="1:11">
      <c r="A372" s="137">
        <v>93001</v>
      </c>
      <c r="B372" s="135" t="s">
        <v>424</v>
      </c>
      <c r="C372" s="41">
        <v>5079.1499999999996</v>
      </c>
      <c r="D372" s="41"/>
      <c r="E372" s="129"/>
      <c r="F372" s="129"/>
      <c r="H372" s="130">
        <f t="shared" si="22"/>
        <v>5079.1499999999996</v>
      </c>
      <c r="J372" s="4">
        <f t="shared" si="21"/>
        <v>4.5743</v>
      </c>
      <c r="K372" s="130">
        <f t="shared" si="20"/>
        <v>23233.56</v>
      </c>
    </row>
    <row r="373" spans="1:11">
      <c r="A373" s="137">
        <v>93002</v>
      </c>
      <c r="B373" s="135" t="s">
        <v>425</v>
      </c>
      <c r="C373" s="41">
        <v>4528</v>
      </c>
      <c r="D373" s="41"/>
      <c r="E373" s="129"/>
      <c r="F373" s="129"/>
      <c r="H373" s="130">
        <f t="shared" si="22"/>
        <v>4528</v>
      </c>
      <c r="J373" s="4">
        <f t="shared" si="21"/>
        <v>4.5743</v>
      </c>
      <c r="K373" s="130">
        <f t="shared" si="20"/>
        <v>20712.43</v>
      </c>
    </row>
    <row r="374" spans="1:11">
      <c r="A374" s="137">
        <v>93003</v>
      </c>
      <c r="B374" s="135" t="s">
        <v>426</v>
      </c>
      <c r="C374" s="41"/>
      <c r="D374" s="41"/>
      <c r="E374" s="129"/>
      <c r="F374" s="129"/>
      <c r="H374" s="130">
        <f t="shared" si="22"/>
        <v>0</v>
      </c>
      <c r="J374" s="4">
        <f t="shared" si="21"/>
        <v>4.5743</v>
      </c>
      <c r="K374" s="130">
        <f t="shared" si="20"/>
        <v>0</v>
      </c>
    </row>
    <row r="375" spans="1:11">
      <c r="A375" s="137">
        <v>93004</v>
      </c>
      <c r="B375" s="135" t="s">
        <v>427</v>
      </c>
      <c r="C375" s="41">
        <v>1403</v>
      </c>
      <c r="D375" s="41"/>
      <c r="E375" s="129"/>
      <c r="F375" s="129"/>
      <c r="H375" s="130">
        <f t="shared" si="22"/>
        <v>1403</v>
      </c>
      <c r="J375" s="4">
        <f t="shared" si="21"/>
        <v>4.5743</v>
      </c>
      <c r="K375" s="130">
        <f t="shared" si="20"/>
        <v>6417.74</v>
      </c>
    </row>
    <row r="376" spans="1:11">
      <c r="A376" s="137">
        <v>93005</v>
      </c>
      <c r="B376" s="135" t="s">
        <v>428</v>
      </c>
      <c r="C376" s="41"/>
      <c r="D376" s="41"/>
      <c r="E376" s="129"/>
      <c r="F376" s="129"/>
      <c r="H376" s="130">
        <f t="shared" si="22"/>
        <v>0</v>
      </c>
      <c r="J376" s="4">
        <f t="shared" si="21"/>
        <v>4.5743</v>
      </c>
      <c r="K376" s="130">
        <f t="shared" si="20"/>
        <v>0</v>
      </c>
    </row>
    <row r="377" spans="1:11">
      <c r="A377" s="140">
        <v>94001</v>
      </c>
      <c r="B377" s="141" t="s">
        <v>429</v>
      </c>
      <c r="C377" s="133">
        <v>65320</v>
      </c>
      <c r="D377" s="133"/>
      <c r="E377" s="133"/>
      <c r="F377" s="133"/>
      <c r="G377" s="134"/>
      <c r="H377" s="134">
        <f t="shared" si="22"/>
        <v>65320</v>
      </c>
      <c r="J377" s="4">
        <f t="shared" si="21"/>
        <v>4.5743</v>
      </c>
      <c r="K377" s="134">
        <f t="shared" si="20"/>
        <v>298793.28000000003</v>
      </c>
    </row>
    <row r="378" spans="1:11">
      <c r="A378" s="137">
        <v>94002</v>
      </c>
      <c r="B378" s="135" t="s">
        <v>430</v>
      </c>
      <c r="C378" s="41"/>
      <c r="D378" s="41"/>
      <c r="E378" s="129"/>
      <c r="F378" s="129"/>
      <c r="H378" s="130">
        <f t="shared" si="22"/>
        <v>0</v>
      </c>
      <c r="J378" s="4">
        <f t="shared" si="21"/>
        <v>4.5743</v>
      </c>
      <c r="K378" s="130">
        <f t="shared" si="20"/>
        <v>0</v>
      </c>
    </row>
    <row r="379" spans="1:11">
      <c r="A379" s="137">
        <v>94003</v>
      </c>
      <c r="B379" s="135" t="s">
        <v>431</v>
      </c>
      <c r="C379" s="41">
        <v>750</v>
      </c>
      <c r="D379" s="41"/>
      <c r="E379" s="129"/>
      <c r="F379" s="129"/>
      <c r="H379" s="130">
        <f t="shared" si="22"/>
        <v>750</v>
      </c>
      <c r="J379" s="4">
        <f t="shared" si="21"/>
        <v>4.5743</v>
      </c>
      <c r="K379" s="130">
        <f t="shared" si="20"/>
        <v>3430.73</v>
      </c>
    </row>
    <row r="380" spans="1:11">
      <c r="A380" s="137">
        <v>94004</v>
      </c>
      <c r="B380" s="135" t="s">
        <v>432</v>
      </c>
      <c r="C380" s="41"/>
      <c r="D380" s="41"/>
      <c r="E380" s="129"/>
      <c r="F380" s="129"/>
      <c r="H380" s="130">
        <f t="shared" si="22"/>
        <v>0</v>
      </c>
      <c r="J380" s="4">
        <f t="shared" si="21"/>
        <v>4.5743</v>
      </c>
      <c r="K380" s="130">
        <f t="shared" si="20"/>
        <v>0</v>
      </c>
    </row>
    <row r="381" spans="1:11">
      <c r="A381" s="137">
        <v>94005</v>
      </c>
      <c r="B381" s="135" t="s">
        <v>433</v>
      </c>
      <c r="C381" s="41">
        <v>3014</v>
      </c>
      <c r="D381" s="41"/>
      <c r="E381" s="129"/>
      <c r="F381" s="129"/>
      <c r="H381" s="130">
        <f t="shared" si="22"/>
        <v>3014</v>
      </c>
      <c r="J381" s="4">
        <f t="shared" si="21"/>
        <v>4.5743</v>
      </c>
      <c r="K381" s="130">
        <f t="shared" si="20"/>
        <v>13786.94</v>
      </c>
    </row>
    <row r="382" spans="1:11">
      <c r="A382" s="137">
        <v>94006</v>
      </c>
      <c r="B382" s="135" t="s">
        <v>434</v>
      </c>
      <c r="C382" s="41">
        <v>9846</v>
      </c>
      <c r="D382" s="41"/>
      <c r="E382" s="129"/>
      <c r="F382" s="129"/>
      <c r="H382" s="130">
        <f t="shared" si="22"/>
        <v>9846</v>
      </c>
      <c r="J382" s="4">
        <f t="shared" si="21"/>
        <v>4.5743</v>
      </c>
      <c r="K382" s="130">
        <f t="shared" si="20"/>
        <v>45038.559999999998</v>
      </c>
    </row>
    <row r="383" spans="1:11">
      <c r="A383" s="137">
        <v>94007</v>
      </c>
      <c r="B383" s="135" t="s">
        <v>435</v>
      </c>
      <c r="C383" s="41">
        <v>342.42</v>
      </c>
      <c r="D383" s="41"/>
      <c r="E383" s="129"/>
      <c r="F383" s="129"/>
      <c r="H383" s="130">
        <f t="shared" si="22"/>
        <v>342.42</v>
      </c>
      <c r="J383" s="4">
        <f t="shared" si="21"/>
        <v>4.5743</v>
      </c>
      <c r="K383" s="130">
        <f t="shared" si="20"/>
        <v>1566.33</v>
      </c>
    </row>
    <row r="384" spans="1:11">
      <c r="A384" s="137">
        <v>94008</v>
      </c>
      <c r="B384" s="135" t="s">
        <v>436</v>
      </c>
      <c r="C384" s="41">
        <v>2000</v>
      </c>
      <c r="D384" s="41"/>
      <c r="E384" s="129"/>
      <c r="F384" s="129"/>
      <c r="H384" s="130">
        <f t="shared" si="22"/>
        <v>2000</v>
      </c>
      <c r="J384" s="4">
        <f t="shared" si="21"/>
        <v>4.5743</v>
      </c>
      <c r="K384" s="130">
        <f t="shared" si="20"/>
        <v>9148.6</v>
      </c>
    </row>
    <row r="385" spans="1:11">
      <c r="A385" s="137">
        <v>94009</v>
      </c>
      <c r="B385" s="135" t="s">
        <v>437</v>
      </c>
      <c r="C385" s="41"/>
      <c r="D385" s="41"/>
      <c r="E385" s="129"/>
      <c r="F385" s="129"/>
      <c r="H385" s="130">
        <f t="shared" si="22"/>
        <v>0</v>
      </c>
      <c r="J385" s="4">
        <f t="shared" si="21"/>
        <v>4.5743</v>
      </c>
      <c r="K385" s="130">
        <f t="shared" si="20"/>
        <v>0</v>
      </c>
    </row>
    <row r="386" spans="1:11">
      <c r="A386" s="137">
        <v>94010</v>
      </c>
      <c r="B386" s="135" t="s">
        <v>438</v>
      </c>
      <c r="C386" s="41">
        <v>8763.2900000000009</v>
      </c>
      <c r="D386" s="41"/>
      <c r="E386" s="129"/>
      <c r="F386" s="129"/>
      <c r="H386" s="130">
        <f t="shared" si="22"/>
        <v>8763.2900000000009</v>
      </c>
      <c r="J386" s="4">
        <f t="shared" si="21"/>
        <v>4.5743</v>
      </c>
      <c r="K386" s="130">
        <f t="shared" si="20"/>
        <v>40085.919999999998</v>
      </c>
    </row>
    <row r="387" spans="1:11">
      <c r="A387" s="137">
        <v>94011</v>
      </c>
      <c r="B387" s="135" t="s">
        <v>439</v>
      </c>
      <c r="C387" s="41"/>
      <c r="D387" s="41"/>
      <c r="E387" s="129"/>
      <c r="F387" s="129"/>
      <c r="H387" s="130">
        <f t="shared" si="22"/>
        <v>0</v>
      </c>
      <c r="J387" s="4">
        <f t="shared" si="21"/>
        <v>4.5743</v>
      </c>
      <c r="K387" s="130">
        <f t="shared" si="20"/>
        <v>0</v>
      </c>
    </row>
    <row r="388" spans="1:11">
      <c r="A388" s="137">
        <v>94012</v>
      </c>
      <c r="B388" s="135" t="s">
        <v>440</v>
      </c>
      <c r="C388" s="41">
        <v>32.33</v>
      </c>
      <c r="D388" s="41"/>
      <c r="E388" s="129"/>
      <c r="F388" s="129"/>
      <c r="H388" s="130">
        <f t="shared" si="22"/>
        <v>32.33</v>
      </c>
      <c r="J388" s="4">
        <f t="shared" si="21"/>
        <v>4.5743</v>
      </c>
      <c r="K388" s="130">
        <f t="shared" si="20"/>
        <v>147.88999999999999</v>
      </c>
    </row>
    <row r="389" spans="1:11">
      <c r="A389" s="137">
        <v>94013</v>
      </c>
      <c r="B389" s="135" t="s">
        <v>441</v>
      </c>
      <c r="C389" s="41"/>
      <c r="D389" s="41"/>
      <c r="E389" s="129"/>
      <c r="F389" s="129"/>
      <c r="H389" s="130">
        <f t="shared" si="22"/>
        <v>0</v>
      </c>
      <c r="J389" s="4">
        <f t="shared" si="21"/>
        <v>4.5743</v>
      </c>
      <c r="K389" s="130">
        <f t="shared" si="20"/>
        <v>0</v>
      </c>
    </row>
    <row r="390" spans="1:11">
      <c r="A390" s="140">
        <v>94014</v>
      </c>
      <c r="B390" s="141" t="s">
        <v>465</v>
      </c>
      <c r="C390" s="133"/>
      <c r="D390" s="133"/>
      <c r="E390" s="133"/>
      <c r="F390" s="133"/>
      <c r="G390" s="134"/>
      <c r="H390" s="134">
        <f t="shared" si="22"/>
        <v>0</v>
      </c>
      <c r="J390" s="4">
        <f t="shared" si="21"/>
        <v>4.5743</v>
      </c>
      <c r="K390" s="134">
        <f t="shared" si="20"/>
        <v>0</v>
      </c>
    </row>
    <row r="391" spans="1:11">
      <c r="A391" s="137">
        <v>94015</v>
      </c>
      <c r="B391" s="135" t="s">
        <v>466</v>
      </c>
      <c r="C391" s="41"/>
      <c r="D391" s="41"/>
      <c r="E391" s="129"/>
      <c r="F391" s="129"/>
      <c r="H391" s="130">
        <f t="shared" si="22"/>
        <v>0</v>
      </c>
      <c r="J391" s="4">
        <f t="shared" si="21"/>
        <v>4.5743</v>
      </c>
      <c r="K391" s="130">
        <f t="shared" si="20"/>
        <v>0</v>
      </c>
    </row>
    <row r="392" spans="1:11">
      <c r="A392" s="140">
        <v>94016</v>
      </c>
      <c r="B392" s="141" t="s">
        <v>442</v>
      </c>
      <c r="C392" s="133"/>
      <c r="D392" s="133">
        <v>1523.34</v>
      </c>
      <c r="E392" s="133"/>
      <c r="F392" s="133"/>
      <c r="G392" s="134"/>
      <c r="H392" s="134">
        <f t="shared" si="22"/>
        <v>-1523.34</v>
      </c>
      <c r="J392" s="4">
        <f t="shared" si="21"/>
        <v>4.5743</v>
      </c>
      <c r="K392" s="134">
        <f t="shared" si="20"/>
        <v>-6968.21</v>
      </c>
    </row>
    <row r="393" spans="1:11">
      <c r="A393" s="137">
        <v>94017</v>
      </c>
      <c r="B393" s="135" t="s">
        <v>443</v>
      </c>
      <c r="C393" s="41"/>
      <c r="D393" s="41"/>
      <c r="E393" s="129"/>
      <c r="F393" s="129"/>
      <c r="H393" s="130">
        <f t="shared" si="22"/>
        <v>0</v>
      </c>
      <c r="J393" s="4">
        <f t="shared" si="21"/>
        <v>4.5743</v>
      </c>
      <c r="K393" s="130">
        <f t="shared" si="20"/>
        <v>0</v>
      </c>
    </row>
    <row r="394" spans="1:11">
      <c r="A394" s="137">
        <v>94018</v>
      </c>
      <c r="B394" s="135" t="s">
        <v>444</v>
      </c>
      <c r="C394" s="41"/>
      <c r="D394" s="41"/>
      <c r="E394" s="129"/>
      <c r="F394" s="129"/>
      <c r="H394" s="130">
        <f t="shared" si="22"/>
        <v>0</v>
      </c>
      <c r="J394" s="4">
        <f t="shared" si="21"/>
        <v>4.5743</v>
      </c>
      <c r="K394" s="130">
        <f t="shared" si="20"/>
        <v>0</v>
      </c>
    </row>
    <row r="395" spans="1:11">
      <c r="A395" s="137">
        <v>94019</v>
      </c>
      <c r="B395" s="135" t="s">
        <v>417</v>
      </c>
      <c r="C395" s="41">
        <v>8000</v>
      </c>
      <c r="D395" s="41"/>
      <c r="E395" s="129"/>
      <c r="F395" s="129"/>
      <c r="H395" s="130">
        <f t="shared" si="22"/>
        <v>8000</v>
      </c>
      <c r="J395" s="4">
        <f t="shared" si="21"/>
        <v>4.5743</v>
      </c>
      <c r="K395" s="130">
        <f t="shared" ref="K395:K431" si="23">ROUND(H395*J395,2)</f>
        <v>36594.400000000001</v>
      </c>
    </row>
    <row r="396" spans="1:11">
      <c r="A396" s="137">
        <v>94020</v>
      </c>
      <c r="B396" s="40" t="s">
        <v>384</v>
      </c>
      <c r="C396" s="41"/>
      <c r="D396" s="41"/>
      <c r="E396" s="129"/>
      <c r="F396" s="129"/>
      <c r="H396" s="130">
        <f t="shared" si="22"/>
        <v>0</v>
      </c>
      <c r="J396" s="4">
        <f t="shared" ref="J396:J431" si="24">J395</f>
        <v>4.5743</v>
      </c>
      <c r="K396" s="130">
        <f t="shared" si="23"/>
        <v>0</v>
      </c>
    </row>
    <row r="397" spans="1:11">
      <c r="A397" s="137">
        <v>94021</v>
      </c>
      <c r="B397" s="135" t="s">
        <v>445</v>
      </c>
      <c r="C397" s="41">
        <v>1890</v>
      </c>
      <c r="D397" s="41"/>
      <c r="E397" s="129"/>
      <c r="F397" s="129"/>
      <c r="H397" s="130">
        <f t="shared" si="22"/>
        <v>1890</v>
      </c>
      <c r="J397" s="4">
        <f t="shared" si="24"/>
        <v>4.5743</v>
      </c>
      <c r="K397" s="130">
        <f t="shared" si="23"/>
        <v>8645.43</v>
      </c>
    </row>
    <row r="398" spans="1:11">
      <c r="A398" s="137">
        <v>94022</v>
      </c>
      <c r="B398" s="135" t="s">
        <v>446</v>
      </c>
      <c r="C398" s="41">
        <v>429.93</v>
      </c>
      <c r="D398" s="41"/>
      <c r="E398" s="129"/>
      <c r="F398" s="129"/>
      <c r="H398" s="130">
        <f t="shared" si="22"/>
        <v>429.93</v>
      </c>
      <c r="J398" s="4">
        <f t="shared" si="24"/>
        <v>4.5743</v>
      </c>
      <c r="K398" s="130">
        <f t="shared" si="23"/>
        <v>1966.63</v>
      </c>
    </row>
    <row r="399" spans="1:11">
      <c r="A399" s="137">
        <v>94023</v>
      </c>
      <c r="B399" s="135" t="s">
        <v>447</v>
      </c>
      <c r="C399" s="41"/>
      <c r="D399" s="41"/>
      <c r="E399" s="129"/>
      <c r="F399" s="129"/>
      <c r="H399" s="130">
        <f t="shared" si="22"/>
        <v>0</v>
      </c>
      <c r="J399" s="4">
        <f t="shared" si="24"/>
        <v>4.5743</v>
      </c>
      <c r="K399" s="130">
        <f t="shared" si="23"/>
        <v>0</v>
      </c>
    </row>
    <row r="400" spans="1:11">
      <c r="A400" s="137">
        <v>94024</v>
      </c>
      <c r="B400" s="135" t="s">
        <v>448</v>
      </c>
      <c r="C400" s="41"/>
      <c r="D400" s="41"/>
      <c r="E400" s="129"/>
      <c r="F400" s="129"/>
      <c r="H400" s="130">
        <f t="shared" si="22"/>
        <v>0</v>
      </c>
      <c r="J400" s="4">
        <f t="shared" si="24"/>
        <v>4.5743</v>
      </c>
      <c r="K400" s="130">
        <f t="shared" si="23"/>
        <v>0</v>
      </c>
    </row>
    <row r="401" spans="1:11">
      <c r="A401" s="137">
        <v>94025</v>
      </c>
      <c r="B401" s="135" t="s">
        <v>449</v>
      </c>
      <c r="C401" s="41"/>
      <c r="D401" s="41"/>
      <c r="E401" s="129"/>
      <c r="F401" s="129"/>
      <c r="H401" s="130">
        <f t="shared" si="22"/>
        <v>0</v>
      </c>
      <c r="J401" s="4">
        <f t="shared" si="24"/>
        <v>4.5743</v>
      </c>
      <c r="K401" s="130">
        <f t="shared" si="23"/>
        <v>0</v>
      </c>
    </row>
    <row r="402" spans="1:11">
      <c r="A402" s="140">
        <v>94026</v>
      </c>
      <c r="B402" s="132" t="s">
        <v>488</v>
      </c>
      <c r="C402" s="133">
        <v>158858.26999999999</v>
      </c>
      <c r="D402" s="133"/>
      <c r="E402" s="133"/>
      <c r="F402" s="133"/>
      <c r="G402" s="134"/>
      <c r="H402" s="134">
        <f t="shared" ref="H402:H431" si="25">ROUND(C402-D402+E402-F402,2)</f>
        <v>158858.26999999999</v>
      </c>
      <c r="J402" s="4">
        <f t="shared" si="24"/>
        <v>4.5743</v>
      </c>
      <c r="K402" s="134">
        <f t="shared" si="23"/>
        <v>726665.38</v>
      </c>
    </row>
    <row r="403" spans="1:11">
      <c r="A403" s="137">
        <v>94027</v>
      </c>
      <c r="B403" s="135" t="s">
        <v>450</v>
      </c>
      <c r="C403" s="41">
        <v>269</v>
      </c>
      <c r="D403" s="41"/>
      <c r="E403" s="129"/>
      <c r="F403" s="129"/>
      <c r="H403" s="130">
        <f t="shared" si="25"/>
        <v>269</v>
      </c>
      <c r="J403" s="4">
        <f t="shared" si="24"/>
        <v>4.5743</v>
      </c>
      <c r="K403" s="130">
        <f t="shared" si="23"/>
        <v>1230.49</v>
      </c>
    </row>
    <row r="404" spans="1:11">
      <c r="A404" s="137">
        <v>94028</v>
      </c>
      <c r="B404" s="4" t="s">
        <v>451</v>
      </c>
      <c r="C404" s="41"/>
      <c r="D404" s="41"/>
      <c r="E404" s="129"/>
      <c r="F404" s="129"/>
      <c r="H404" s="130">
        <f t="shared" si="25"/>
        <v>0</v>
      </c>
      <c r="J404" s="4">
        <f t="shared" si="24"/>
        <v>4.5743</v>
      </c>
      <c r="K404" s="130">
        <f t="shared" si="23"/>
        <v>0</v>
      </c>
    </row>
    <row r="405" spans="1:11">
      <c r="A405" s="137">
        <v>94029</v>
      </c>
      <c r="B405" s="4" t="s">
        <v>452</v>
      </c>
      <c r="C405" s="41"/>
      <c r="D405" s="41"/>
      <c r="E405" s="129"/>
      <c r="F405" s="129"/>
      <c r="H405" s="130">
        <f t="shared" si="25"/>
        <v>0</v>
      </c>
      <c r="J405" s="4">
        <f t="shared" si="24"/>
        <v>4.5743</v>
      </c>
      <c r="K405" s="130">
        <f t="shared" si="23"/>
        <v>0</v>
      </c>
    </row>
    <row r="406" spans="1:11">
      <c r="A406" s="137">
        <v>95001</v>
      </c>
      <c r="B406" s="40" t="s">
        <v>397</v>
      </c>
      <c r="C406" s="41"/>
      <c r="D406" s="41"/>
      <c r="E406" s="129"/>
      <c r="F406" s="129"/>
      <c r="H406" s="130">
        <f t="shared" si="25"/>
        <v>0</v>
      </c>
      <c r="J406" s="4">
        <f t="shared" si="24"/>
        <v>4.5743</v>
      </c>
      <c r="K406" s="130">
        <f t="shared" si="23"/>
        <v>0</v>
      </c>
    </row>
    <row r="407" spans="1:11">
      <c r="A407" s="137">
        <v>95002</v>
      </c>
      <c r="B407" s="40" t="s">
        <v>398</v>
      </c>
      <c r="C407" s="41">
        <v>2565.19</v>
      </c>
      <c r="D407" s="41"/>
      <c r="E407" s="129"/>
      <c r="F407" s="129"/>
      <c r="H407" s="130">
        <f t="shared" si="25"/>
        <v>2565.19</v>
      </c>
      <c r="J407" s="4">
        <f t="shared" si="24"/>
        <v>4.5743</v>
      </c>
      <c r="K407" s="130">
        <f t="shared" si="23"/>
        <v>11733.95</v>
      </c>
    </row>
    <row r="408" spans="1:11">
      <c r="A408" s="137">
        <v>95003</v>
      </c>
      <c r="B408" s="40" t="s">
        <v>399</v>
      </c>
      <c r="C408" s="41"/>
      <c r="D408" s="41"/>
      <c r="E408" s="129"/>
      <c r="F408" s="129"/>
      <c r="H408" s="130">
        <f t="shared" si="25"/>
        <v>0</v>
      </c>
      <c r="J408" s="4">
        <f t="shared" si="24"/>
        <v>4.5743</v>
      </c>
      <c r="K408" s="130">
        <f t="shared" si="23"/>
        <v>0</v>
      </c>
    </row>
    <row r="409" spans="1:11">
      <c r="A409" s="137">
        <v>96001</v>
      </c>
      <c r="B409" s="40" t="s">
        <v>453</v>
      </c>
      <c r="C409" s="41">
        <v>3500</v>
      </c>
      <c r="D409" s="41"/>
      <c r="E409" s="129"/>
      <c r="F409" s="129"/>
      <c r="H409" s="130">
        <f t="shared" si="25"/>
        <v>3500</v>
      </c>
      <c r="J409" s="4">
        <f t="shared" si="24"/>
        <v>4.5743</v>
      </c>
      <c r="K409" s="130">
        <f t="shared" si="23"/>
        <v>16010.05</v>
      </c>
    </row>
    <row r="410" spans="1:11">
      <c r="A410" s="137">
        <v>96002</v>
      </c>
      <c r="B410" s="40" t="s">
        <v>454</v>
      </c>
      <c r="C410" s="41"/>
      <c r="D410" s="41"/>
      <c r="E410" s="129"/>
      <c r="F410" s="129"/>
      <c r="H410" s="130">
        <f t="shared" si="25"/>
        <v>0</v>
      </c>
      <c r="J410" s="4">
        <f t="shared" si="24"/>
        <v>4.5743</v>
      </c>
      <c r="K410" s="130">
        <f t="shared" si="23"/>
        <v>0</v>
      </c>
    </row>
    <row r="411" spans="1:11">
      <c r="A411" s="137">
        <v>96003</v>
      </c>
      <c r="B411" s="40" t="s">
        <v>455</v>
      </c>
      <c r="C411" s="41"/>
      <c r="D411" s="41"/>
      <c r="E411" s="129"/>
      <c r="F411" s="129"/>
      <c r="H411" s="130">
        <f t="shared" si="25"/>
        <v>0</v>
      </c>
      <c r="J411" s="4">
        <f t="shared" si="24"/>
        <v>4.5743</v>
      </c>
      <c r="K411" s="130">
        <f t="shared" si="23"/>
        <v>0</v>
      </c>
    </row>
    <row r="412" spans="1:11">
      <c r="A412" s="137">
        <v>96004</v>
      </c>
      <c r="B412" s="40" t="s">
        <v>456</v>
      </c>
      <c r="C412" s="41"/>
      <c r="D412" s="41"/>
      <c r="E412" s="129"/>
      <c r="F412" s="129"/>
      <c r="H412" s="130">
        <f t="shared" si="25"/>
        <v>0</v>
      </c>
      <c r="J412" s="4">
        <f t="shared" si="24"/>
        <v>4.5743</v>
      </c>
      <c r="K412" s="130">
        <f t="shared" si="23"/>
        <v>0</v>
      </c>
    </row>
    <row r="413" spans="1:11">
      <c r="A413" s="137">
        <v>96005</v>
      </c>
      <c r="B413" s="40" t="s">
        <v>457</v>
      </c>
      <c r="C413" s="41"/>
      <c r="D413" s="41"/>
      <c r="E413" s="129"/>
      <c r="F413" s="129"/>
      <c r="H413" s="130">
        <f t="shared" si="25"/>
        <v>0</v>
      </c>
      <c r="J413" s="4">
        <f t="shared" si="24"/>
        <v>4.5743</v>
      </c>
      <c r="K413" s="130">
        <f t="shared" si="23"/>
        <v>0</v>
      </c>
    </row>
    <row r="414" spans="1:11">
      <c r="A414" s="137">
        <v>96006</v>
      </c>
      <c r="B414" s="40" t="s">
        <v>491</v>
      </c>
      <c r="C414" s="41"/>
      <c r="D414" s="41"/>
      <c r="E414" s="129"/>
      <c r="F414" s="129"/>
      <c r="H414" s="130">
        <f t="shared" si="25"/>
        <v>0</v>
      </c>
      <c r="J414" s="4">
        <f t="shared" si="24"/>
        <v>4.5743</v>
      </c>
      <c r="K414" s="130">
        <f t="shared" si="23"/>
        <v>0</v>
      </c>
    </row>
    <row r="415" spans="1:11">
      <c r="A415" s="137">
        <v>96007</v>
      </c>
      <c r="B415" s="40" t="s">
        <v>458</v>
      </c>
      <c r="C415" s="41"/>
      <c r="D415" s="41"/>
      <c r="E415" s="129"/>
      <c r="F415" s="129"/>
      <c r="H415" s="130">
        <f t="shared" si="25"/>
        <v>0</v>
      </c>
      <c r="J415" s="4">
        <f t="shared" si="24"/>
        <v>4.5743</v>
      </c>
      <c r="K415" s="130">
        <f t="shared" si="23"/>
        <v>0</v>
      </c>
    </row>
    <row r="416" spans="1:11">
      <c r="A416" s="137">
        <v>96008</v>
      </c>
      <c r="B416" s="40" t="s">
        <v>459</v>
      </c>
      <c r="C416" s="41">
        <v>250.41</v>
      </c>
      <c r="D416" s="41"/>
      <c r="E416" s="129"/>
      <c r="F416" s="129"/>
      <c r="H416" s="130">
        <f t="shared" si="25"/>
        <v>250.41</v>
      </c>
      <c r="J416" s="4">
        <f t="shared" si="24"/>
        <v>4.5743</v>
      </c>
      <c r="K416" s="130">
        <f t="shared" si="23"/>
        <v>1145.45</v>
      </c>
    </row>
    <row r="417" spans="1:11">
      <c r="A417" s="137">
        <v>97001</v>
      </c>
      <c r="B417" s="40" t="s">
        <v>463</v>
      </c>
      <c r="C417" s="41">
        <v>248533.24</v>
      </c>
      <c r="D417" s="41"/>
      <c r="E417" s="129"/>
      <c r="F417" s="129"/>
      <c r="H417" s="130">
        <f t="shared" si="25"/>
        <v>248533.24</v>
      </c>
      <c r="J417" s="4">
        <f t="shared" si="24"/>
        <v>4.5743</v>
      </c>
      <c r="K417" s="130">
        <f t="shared" si="23"/>
        <v>1136865.6000000001</v>
      </c>
    </row>
    <row r="418" spans="1:11">
      <c r="A418" s="137">
        <v>97002</v>
      </c>
      <c r="B418" s="40" t="s">
        <v>464</v>
      </c>
      <c r="C418" s="41"/>
      <c r="D418" s="41">
        <v>159605.72</v>
      </c>
      <c r="E418" s="129"/>
      <c r="F418" s="129"/>
      <c r="H418" s="130">
        <f t="shared" si="25"/>
        <v>-159605.72</v>
      </c>
      <c r="J418" s="4">
        <f t="shared" si="24"/>
        <v>4.5743</v>
      </c>
      <c r="K418" s="130">
        <f t="shared" si="23"/>
        <v>-730084.44</v>
      </c>
    </row>
    <row r="419" spans="1:11">
      <c r="A419" s="137">
        <v>97003</v>
      </c>
      <c r="B419" s="40" t="s">
        <v>460</v>
      </c>
      <c r="C419" s="41">
        <v>9587.23</v>
      </c>
      <c r="D419" s="41"/>
      <c r="E419" s="129"/>
      <c r="F419" s="129"/>
      <c r="H419" s="130">
        <f t="shared" si="25"/>
        <v>9587.23</v>
      </c>
      <c r="J419" s="4">
        <f t="shared" si="24"/>
        <v>4.5743</v>
      </c>
      <c r="K419" s="130">
        <f t="shared" si="23"/>
        <v>43854.87</v>
      </c>
    </row>
    <row r="420" spans="1:11">
      <c r="A420" s="137">
        <v>97004</v>
      </c>
      <c r="B420" s="40" t="s">
        <v>461</v>
      </c>
      <c r="C420" s="41">
        <v>2280.3000000000002</v>
      </c>
      <c r="D420" s="41"/>
      <c r="E420" s="129"/>
      <c r="F420" s="129"/>
      <c r="H420" s="130">
        <f t="shared" si="25"/>
        <v>2280.3000000000002</v>
      </c>
      <c r="J420" s="4">
        <f t="shared" si="24"/>
        <v>4.5743</v>
      </c>
      <c r="K420" s="130">
        <f t="shared" si="23"/>
        <v>10430.780000000001</v>
      </c>
    </row>
    <row r="421" spans="1:11">
      <c r="A421" s="140">
        <v>97005</v>
      </c>
      <c r="B421" s="132" t="s">
        <v>467</v>
      </c>
      <c r="C421" s="133"/>
      <c r="D421" s="133"/>
      <c r="E421" s="133"/>
      <c r="F421" s="133"/>
      <c r="G421" s="134"/>
      <c r="H421" s="134">
        <f t="shared" si="25"/>
        <v>0</v>
      </c>
      <c r="J421" s="4">
        <f t="shared" si="24"/>
        <v>4.5743</v>
      </c>
      <c r="K421" s="134">
        <f t="shared" si="23"/>
        <v>0</v>
      </c>
    </row>
    <row r="422" spans="1:11">
      <c r="A422" s="39">
        <v>97006</v>
      </c>
      <c r="B422" s="142" t="s">
        <v>468</v>
      </c>
      <c r="C422" s="41"/>
      <c r="D422" s="41"/>
      <c r="E422" s="129"/>
      <c r="F422" s="129"/>
      <c r="H422" s="130">
        <f t="shared" si="25"/>
        <v>0</v>
      </c>
      <c r="J422" s="4">
        <f t="shared" si="24"/>
        <v>4.5743</v>
      </c>
      <c r="K422" s="130">
        <f t="shared" si="23"/>
        <v>0</v>
      </c>
    </row>
    <row r="423" spans="1:11">
      <c r="A423" s="39">
        <v>98000</v>
      </c>
      <c r="B423" s="142" t="s">
        <v>492</v>
      </c>
      <c r="C423" s="41"/>
      <c r="D423" s="41"/>
      <c r="E423" s="129"/>
      <c r="F423" s="129"/>
      <c r="H423" s="130">
        <f t="shared" si="25"/>
        <v>0</v>
      </c>
      <c r="J423" s="4">
        <f t="shared" si="24"/>
        <v>4.5743</v>
      </c>
      <c r="K423" s="130">
        <f t="shared" si="23"/>
        <v>0</v>
      </c>
    </row>
    <row r="424" spans="1:11">
      <c r="A424" s="39">
        <v>98001</v>
      </c>
      <c r="B424" s="142" t="s">
        <v>493</v>
      </c>
      <c r="C424" s="41"/>
      <c r="D424" s="41"/>
      <c r="E424" s="129"/>
      <c r="F424" s="129"/>
      <c r="H424" s="130">
        <f t="shared" si="25"/>
        <v>0</v>
      </c>
      <c r="J424" s="4">
        <f t="shared" si="24"/>
        <v>4.5743</v>
      </c>
      <c r="K424" s="130">
        <f t="shared" si="23"/>
        <v>0</v>
      </c>
    </row>
    <row r="425" spans="1:11">
      <c r="A425" s="39">
        <v>98002</v>
      </c>
      <c r="B425" s="142" t="s">
        <v>494</v>
      </c>
      <c r="C425" s="41">
        <v>285730.5</v>
      </c>
      <c r="D425" s="41"/>
      <c r="E425" s="129"/>
      <c r="F425" s="129"/>
      <c r="H425" s="130">
        <f t="shared" si="25"/>
        <v>285730.5</v>
      </c>
      <c r="J425" s="4">
        <f t="shared" si="24"/>
        <v>4.5743</v>
      </c>
      <c r="K425" s="130">
        <f t="shared" si="23"/>
        <v>1307017.03</v>
      </c>
    </row>
    <row r="426" spans="1:11">
      <c r="A426" s="39">
        <v>60001</v>
      </c>
      <c r="B426" s="142" t="s">
        <v>392</v>
      </c>
      <c r="C426" s="41"/>
      <c r="D426" s="41"/>
      <c r="E426" s="129"/>
      <c r="F426" s="129"/>
      <c r="H426" s="130">
        <f t="shared" si="25"/>
        <v>0</v>
      </c>
      <c r="J426" s="4">
        <f t="shared" si="24"/>
        <v>4.5743</v>
      </c>
      <c r="K426" s="130">
        <f t="shared" si="23"/>
        <v>0</v>
      </c>
    </row>
    <row r="427" spans="1:11">
      <c r="A427" s="39">
        <v>60002</v>
      </c>
      <c r="B427" s="142" t="s">
        <v>393</v>
      </c>
      <c r="C427" s="41"/>
      <c r="D427" s="41">
        <v>320.12</v>
      </c>
      <c r="E427" s="129"/>
      <c r="F427" s="129"/>
      <c r="H427" s="130">
        <f t="shared" si="25"/>
        <v>-320.12</v>
      </c>
      <c r="J427" s="4">
        <f t="shared" si="24"/>
        <v>4.5743</v>
      </c>
      <c r="K427" s="130">
        <f t="shared" si="23"/>
        <v>-1464.32</v>
      </c>
    </row>
    <row r="428" spans="1:11">
      <c r="A428" s="137">
        <v>60003</v>
      </c>
      <c r="B428" s="40" t="s">
        <v>394</v>
      </c>
      <c r="C428" s="41"/>
      <c r="D428" s="41"/>
      <c r="E428" s="129"/>
      <c r="F428" s="129"/>
      <c r="H428" s="130">
        <f t="shared" si="25"/>
        <v>0</v>
      </c>
      <c r="J428" s="4">
        <f t="shared" si="24"/>
        <v>4.5743</v>
      </c>
      <c r="K428" s="130">
        <f t="shared" si="23"/>
        <v>0</v>
      </c>
    </row>
    <row r="429" spans="1:11">
      <c r="A429" s="137">
        <v>60004</v>
      </c>
      <c r="B429" s="40" t="s">
        <v>395</v>
      </c>
      <c r="C429" s="41"/>
      <c r="D429" s="41"/>
      <c r="E429" s="129"/>
      <c r="F429" s="129"/>
      <c r="H429" s="130">
        <f t="shared" si="25"/>
        <v>0</v>
      </c>
      <c r="J429" s="4">
        <f t="shared" si="24"/>
        <v>4.5743</v>
      </c>
      <c r="K429" s="130">
        <f t="shared" si="23"/>
        <v>0</v>
      </c>
    </row>
    <row r="430" spans="1:11">
      <c r="A430" s="137">
        <v>60005</v>
      </c>
      <c r="B430" s="40" t="s">
        <v>396</v>
      </c>
      <c r="C430" s="41"/>
      <c r="D430" s="41"/>
      <c r="E430" s="129"/>
      <c r="F430" s="129"/>
      <c r="H430" s="130">
        <f t="shared" si="25"/>
        <v>0</v>
      </c>
      <c r="J430" s="4">
        <f t="shared" si="24"/>
        <v>4.5743</v>
      </c>
      <c r="K430" s="130">
        <f t="shared" si="23"/>
        <v>0</v>
      </c>
    </row>
    <row r="431" spans="1:11">
      <c r="A431" s="137">
        <v>60006</v>
      </c>
      <c r="B431" s="40" t="s">
        <v>462</v>
      </c>
      <c r="C431" s="146"/>
      <c r="D431" s="146"/>
      <c r="E431" s="147"/>
      <c r="F431" s="147"/>
      <c r="H431" s="130">
        <f t="shared" si="25"/>
        <v>0</v>
      </c>
      <c r="J431" s="4">
        <f t="shared" si="24"/>
        <v>4.5743</v>
      </c>
      <c r="K431" s="130">
        <f t="shared" si="23"/>
        <v>0</v>
      </c>
    </row>
    <row r="432" spans="1:11" ht="15" thickBot="1">
      <c r="A432" s="39"/>
      <c r="B432" s="40" t="s">
        <v>489</v>
      </c>
      <c r="C432" s="42">
        <f>SUM(C8:C431)</f>
        <v>30286439.569999997</v>
      </c>
      <c r="D432" s="42">
        <f>SUM(D8:D431)</f>
        <v>30286439.57</v>
      </c>
      <c r="E432" s="42"/>
      <c r="F432" s="42"/>
      <c r="H432" s="42">
        <f>SUM(H8:H431)</f>
        <v>-6.4494543039472774E-10</v>
      </c>
      <c r="K432" s="42">
        <f t="shared" ref="K432" si="26">SUM(K8:K431)</f>
        <v>8.000000456354428E-2</v>
      </c>
    </row>
    <row r="433" spans="1:6" ht="15" thickTop="1">
      <c r="A433" s="40"/>
      <c r="D433" s="43">
        <f>C432-D432</f>
        <v>0</v>
      </c>
      <c r="F433" s="43">
        <f>E432-F432</f>
        <v>0</v>
      </c>
    </row>
    <row r="451" ht="17.7" customHeight="1"/>
  </sheetData>
  <autoFilter ref="A7:K433" xr:uid="{00000000-0001-0000-0300-000000000000}"/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topLeftCell="C1" zoomScale="170" zoomScaleNormal="170" workbookViewId="0">
      <pane ySplit="7" topLeftCell="A422" activePane="bottomLeft" state="frozen"/>
      <selection pane="bottomLeft" sqref="A1:H433"/>
    </sheetView>
  </sheetViews>
  <sheetFormatPr defaultColWidth="8.69140625"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Freightworks GSA (HK) Limited</v>
      </c>
    </row>
    <row r="2" spans="1:11">
      <c r="A2" s="1"/>
    </row>
    <row r="3" spans="1:11" ht="17.7" customHeight="1"/>
    <row r="4" spans="1:11" ht="17.7" customHeight="1"/>
    <row r="6" spans="1:11">
      <c r="A6" s="35"/>
      <c r="C6" s="36" t="s">
        <v>576</v>
      </c>
      <c r="D6" s="37"/>
      <c r="E6" s="36" t="s">
        <v>577</v>
      </c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 t="s">
        <v>578</v>
      </c>
      <c r="D7" s="126" t="s">
        <v>579</v>
      </c>
      <c r="E7" s="126" t="s">
        <v>578</v>
      </c>
      <c r="F7" s="126" t="s">
        <v>579</v>
      </c>
      <c r="G7" s="127"/>
      <c r="H7" s="128"/>
      <c r="J7" s="4">
        <f>Ex.rate25!$Q$21</f>
        <v>4.3724999999999996</v>
      </c>
      <c r="K7" s="128" t="s">
        <v>514</v>
      </c>
    </row>
    <row r="8" spans="1:11">
      <c r="A8" s="39">
        <v>11100</v>
      </c>
      <c r="B8" s="40" t="s">
        <v>227</v>
      </c>
      <c r="C8" s="41">
        <v>29180</v>
      </c>
      <c r="D8" s="41"/>
      <c r="E8" s="129"/>
      <c r="F8" s="129"/>
      <c r="H8" s="130">
        <f>ROUND(C8-D8+E8-F8,2)</f>
        <v>29180</v>
      </c>
      <c r="J8" s="4">
        <f>J7</f>
        <v>4.3724999999999996</v>
      </c>
      <c r="K8" s="130">
        <f t="shared" ref="K8:K71" si="0">ROUND(H8*J8,2)</f>
        <v>127589.55</v>
      </c>
    </row>
    <row r="9" spans="1:11">
      <c r="A9" s="39">
        <v>11101</v>
      </c>
      <c r="B9" s="40" t="s">
        <v>228</v>
      </c>
      <c r="C9" s="41"/>
      <c r="D9" s="41">
        <v>29180</v>
      </c>
      <c r="E9" s="129"/>
      <c r="F9" s="129"/>
      <c r="H9" s="130">
        <f t="shared" ref="H9:H72" si="1">ROUND(C9-D9+E9-F9,2)</f>
        <v>-29180</v>
      </c>
      <c r="J9" s="4">
        <f t="shared" ref="J9:J72" si="2">J8</f>
        <v>4.3724999999999996</v>
      </c>
      <c r="K9" s="130">
        <f t="shared" si="0"/>
        <v>-127589.55</v>
      </c>
    </row>
    <row r="10" spans="1:11">
      <c r="A10" s="39">
        <v>11200</v>
      </c>
      <c r="B10" s="40" t="s">
        <v>229</v>
      </c>
      <c r="C10" s="41">
        <v>32169</v>
      </c>
      <c r="D10" s="41"/>
      <c r="E10" s="129"/>
      <c r="F10" s="129"/>
      <c r="H10" s="130">
        <f t="shared" si="1"/>
        <v>32169</v>
      </c>
      <c r="J10" s="4">
        <f t="shared" si="2"/>
        <v>4.3724999999999996</v>
      </c>
      <c r="K10" s="130">
        <f t="shared" si="0"/>
        <v>140658.95000000001</v>
      </c>
    </row>
    <row r="11" spans="1:11">
      <c r="A11" s="39">
        <v>11201</v>
      </c>
      <c r="B11" s="40" t="s">
        <v>230</v>
      </c>
      <c r="C11" s="41"/>
      <c r="D11" s="41">
        <v>25439.74</v>
      </c>
      <c r="E11" s="129"/>
      <c r="F11" s="129"/>
      <c r="H11" s="130">
        <f t="shared" si="1"/>
        <v>-25439.74</v>
      </c>
      <c r="J11" s="4">
        <f t="shared" si="2"/>
        <v>4.3724999999999996</v>
      </c>
      <c r="K11" s="130">
        <f t="shared" si="0"/>
        <v>-111235.26</v>
      </c>
    </row>
    <row r="12" spans="1:11">
      <c r="A12" s="39">
        <v>11300</v>
      </c>
      <c r="B12" s="40" t="s">
        <v>231</v>
      </c>
      <c r="C12" s="41">
        <v>150600</v>
      </c>
      <c r="D12" s="41"/>
      <c r="E12" s="129"/>
      <c r="F12" s="129"/>
      <c r="H12" s="130">
        <f t="shared" si="1"/>
        <v>150600</v>
      </c>
      <c r="J12" s="4">
        <f t="shared" si="2"/>
        <v>4.3724999999999996</v>
      </c>
      <c r="K12" s="130">
        <f t="shared" si="0"/>
        <v>658498.5</v>
      </c>
    </row>
    <row r="13" spans="1:11">
      <c r="A13" s="39">
        <v>11301</v>
      </c>
      <c r="B13" s="40" t="s">
        <v>232</v>
      </c>
      <c r="C13" s="41"/>
      <c r="D13" s="41">
        <v>113753.8</v>
      </c>
      <c r="E13" s="129"/>
      <c r="F13" s="129"/>
      <c r="H13" s="130">
        <f t="shared" si="1"/>
        <v>-113753.8</v>
      </c>
      <c r="J13" s="4">
        <f t="shared" si="2"/>
        <v>4.3724999999999996</v>
      </c>
      <c r="K13" s="130">
        <f t="shared" si="0"/>
        <v>-497388.49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4.3724999999999996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4.3724999999999996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4200502.6500000004</v>
      </c>
      <c r="D16" s="133"/>
      <c r="E16" s="192"/>
      <c r="F16" s="220">
        <f>1357110.12</f>
        <v>1357110.12</v>
      </c>
      <c r="G16" s="134"/>
      <c r="H16" s="134">
        <f t="shared" si="1"/>
        <v>2843392.53</v>
      </c>
      <c r="J16" s="4">
        <f t="shared" si="2"/>
        <v>4.3724999999999996</v>
      </c>
      <c r="K16" s="134">
        <f t="shared" si="0"/>
        <v>12432733.84</v>
      </c>
    </row>
    <row r="17" spans="1:11">
      <c r="A17" s="131">
        <v>11501</v>
      </c>
      <c r="B17" s="132" t="s">
        <v>238</v>
      </c>
      <c r="C17" s="133"/>
      <c r="D17" s="133">
        <v>2855424.05</v>
      </c>
      <c r="E17" s="220">
        <f>1357110.12</f>
        <v>1357110.12</v>
      </c>
      <c r="F17" s="192"/>
      <c r="G17" s="134"/>
      <c r="H17" s="134">
        <f t="shared" si="1"/>
        <v>-1498313.93</v>
      </c>
      <c r="J17" s="4">
        <f t="shared" si="2"/>
        <v>4.3724999999999996</v>
      </c>
      <c r="K17" s="134">
        <f t="shared" si="0"/>
        <v>-6551377.6600000001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4.3724999999999996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4.3724999999999996</v>
      </c>
      <c r="K19" s="130">
        <f t="shared" si="0"/>
        <v>0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4.3724999999999996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4.3724999999999996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4.3724999999999996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4.3724999999999996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4.3724999999999996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4.3724999999999996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4.3724999999999996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4.3724999999999996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4.3724999999999996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4.3724999999999996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4.3724999999999996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4.3724999999999996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4.3724999999999996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4.3724999999999996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4.3724999999999996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4.3724999999999996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4.3724999999999996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4.3724999999999996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4.3724999999999996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4.3724999999999996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4.3724999999999996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4.3724999999999996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4.3724999999999996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4.3724999999999996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4.3724999999999996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4.3724999999999996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4.3724999999999996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4.3724999999999996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4.3724999999999996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4.3724999999999996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4.3724999999999996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4.3724999999999996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4.3724999999999996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4.3724999999999996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4.3724999999999996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4.3724999999999996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4.3724999999999996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4.3724999999999996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4.3724999999999996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4.3724999999999996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4.3724999999999996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4.3724999999999996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4.3724999999999996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4.3724999999999996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4.3724999999999996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4.3724999999999996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4.3724999999999996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4.3724999999999996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4.3724999999999996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4.3724999999999996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>
        <v>2394160.31</v>
      </c>
      <c r="D70" s="41"/>
      <c r="E70" s="129"/>
      <c r="F70" s="129"/>
      <c r="H70" s="130">
        <f t="shared" si="1"/>
        <v>2394160.31</v>
      </c>
      <c r="J70" s="4">
        <f t="shared" si="2"/>
        <v>4.3724999999999996</v>
      </c>
      <c r="K70" s="130">
        <f t="shared" si="0"/>
        <v>10468465.960000001</v>
      </c>
    </row>
    <row r="71" spans="1:11">
      <c r="A71" s="39">
        <v>13162</v>
      </c>
      <c r="B71" s="40" t="s">
        <v>476</v>
      </c>
      <c r="C71" s="41">
        <v>476129.41</v>
      </c>
      <c r="D71" s="41"/>
      <c r="E71" s="129"/>
      <c r="F71" s="129"/>
      <c r="H71" s="130">
        <f t="shared" si="1"/>
        <v>476129.41</v>
      </c>
      <c r="J71" s="4">
        <f t="shared" si="2"/>
        <v>4.3724999999999996</v>
      </c>
      <c r="K71" s="130">
        <f t="shared" si="0"/>
        <v>2081875.85</v>
      </c>
    </row>
    <row r="72" spans="1:11">
      <c r="A72" s="39">
        <v>13163</v>
      </c>
      <c r="B72" s="40" t="s">
        <v>477</v>
      </c>
      <c r="C72" s="41">
        <v>1708647.13</v>
      </c>
      <c r="D72" s="41"/>
      <c r="E72" s="129"/>
      <c r="F72" s="129"/>
      <c r="H72" s="130">
        <f t="shared" si="1"/>
        <v>1708647.13</v>
      </c>
      <c r="J72" s="4">
        <f t="shared" si="2"/>
        <v>4.3724999999999996</v>
      </c>
      <c r="K72" s="130">
        <f t="shared" ref="K72:K135" si="3">ROUND(H72*J72,2)</f>
        <v>7471059.5800000001</v>
      </c>
    </row>
    <row r="73" spans="1:11">
      <c r="A73" s="39">
        <v>13164</v>
      </c>
      <c r="B73" s="40" t="s">
        <v>139</v>
      </c>
      <c r="C73" s="41">
        <v>2686004.52</v>
      </c>
      <c r="D73" s="41"/>
      <c r="E73" s="129"/>
      <c r="F73" s="129"/>
      <c r="H73" s="130">
        <f t="shared" ref="H73:H139" si="4">ROUND(C73-D73+E73-F73,2)</f>
        <v>2686004.52</v>
      </c>
      <c r="J73" s="4">
        <f t="shared" ref="J73:J136" si="5">J72</f>
        <v>4.3724999999999996</v>
      </c>
      <c r="K73" s="130">
        <f t="shared" si="3"/>
        <v>11744554.76</v>
      </c>
    </row>
    <row r="74" spans="1:11">
      <c r="A74" s="39" t="s">
        <v>559</v>
      </c>
      <c r="B74" s="40" t="s">
        <v>560</v>
      </c>
      <c r="C74" s="41">
        <v>617197.16</v>
      </c>
      <c r="D74" s="41"/>
      <c r="E74" s="129"/>
      <c r="F74" s="129"/>
      <c r="H74" s="130">
        <f t="shared" si="4"/>
        <v>617197.16</v>
      </c>
      <c r="J74" s="4">
        <f t="shared" si="5"/>
        <v>4.3724999999999996</v>
      </c>
      <c r="K74" s="130">
        <f t="shared" si="3"/>
        <v>2698694.58</v>
      </c>
    </row>
    <row r="75" spans="1:11">
      <c r="A75" s="137">
        <v>13171</v>
      </c>
      <c r="B75" s="135" t="s">
        <v>140</v>
      </c>
      <c r="C75" s="41"/>
      <c r="D75" s="41"/>
      <c r="E75" s="129"/>
      <c r="F75" s="129"/>
      <c r="H75" s="130">
        <f t="shared" si="4"/>
        <v>0</v>
      </c>
      <c r="J75" s="4">
        <f t="shared" si="5"/>
        <v>4.3724999999999996</v>
      </c>
      <c r="K75" s="130">
        <f t="shared" si="3"/>
        <v>0</v>
      </c>
    </row>
    <row r="76" spans="1:11">
      <c r="A76" s="137">
        <v>13172</v>
      </c>
      <c r="B76" s="135" t="s">
        <v>141</v>
      </c>
      <c r="C76" s="41"/>
      <c r="D76" s="41"/>
      <c r="E76" s="129"/>
      <c r="F76" s="129"/>
      <c r="H76" s="130">
        <f t="shared" si="4"/>
        <v>0</v>
      </c>
      <c r="J76" s="4">
        <f t="shared" si="5"/>
        <v>4.3724999999999996</v>
      </c>
      <c r="K76" s="130">
        <f t="shared" si="3"/>
        <v>0</v>
      </c>
    </row>
    <row r="77" spans="1:11">
      <c r="A77" s="137">
        <v>13181</v>
      </c>
      <c r="B77" s="135" t="s">
        <v>478</v>
      </c>
      <c r="C77" s="41"/>
      <c r="D77" s="41"/>
      <c r="E77" s="129"/>
      <c r="F77" s="129"/>
      <c r="H77" s="130">
        <f t="shared" si="4"/>
        <v>0</v>
      </c>
      <c r="J77" s="4">
        <f t="shared" si="5"/>
        <v>4.3724999999999996</v>
      </c>
      <c r="K77" s="130">
        <f t="shared" si="3"/>
        <v>0</v>
      </c>
    </row>
    <row r="78" spans="1:11">
      <c r="A78" s="137">
        <v>13182</v>
      </c>
      <c r="B78" s="135" t="s">
        <v>143</v>
      </c>
      <c r="C78" s="41"/>
      <c r="D78" s="41"/>
      <c r="E78" s="129"/>
      <c r="F78" s="129"/>
      <c r="H78" s="130">
        <f t="shared" si="4"/>
        <v>0</v>
      </c>
      <c r="J78" s="4">
        <f t="shared" si="5"/>
        <v>4.3724999999999996</v>
      </c>
      <c r="K78" s="130">
        <f t="shared" si="3"/>
        <v>0</v>
      </c>
    </row>
    <row r="79" spans="1:11">
      <c r="A79" s="137">
        <v>13183</v>
      </c>
      <c r="B79" s="135" t="s">
        <v>144</v>
      </c>
      <c r="C79" s="41"/>
      <c r="D79" s="41"/>
      <c r="E79" s="129"/>
      <c r="F79" s="129"/>
      <c r="H79" s="130">
        <f t="shared" si="4"/>
        <v>0</v>
      </c>
      <c r="J79" s="4">
        <f t="shared" si="5"/>
        <v>4.3724999999999996</v>
      </c>
      <c r="K79" s="130">
        <f t="shared" si="3"/>
        <v>0</v>
      </c>
    </row>
    <row r="80" spans="1:11">
      <c r="A80" s="137">
        <v>13191</v>
      </c>
      <c r="B80" s="135" t="s">
        <v>145</v>
      </c>
      <c r="C80" s="41"/>
      <c r="D80" s="41"/>
      <c r="E80" s="129"/>
      <c r="F80" s="129"/>
      <c r="H80" s="130">
        <f t="shared" si="4"/>
        <v>0</v>
      </c>
      <c r="J80" s="4">
        <f t="shared" si="5"/>
        <v>4.3724999999999996</v>
      </c>
      <c r="K80" s="130">
        <f t="shared" si="3"/>
        <v>0</v>
      </c>
    </row>
    <row r="81" spans="1:11">
      <c r="A81" s="137">
        <v>13192</v>
      </c>
      <c r="B81" s="135" t="s">
        <v>146</v>
      </c>
      <c r="C81" s="41"/>
      <c r="D81" s="41"/>
      <c r="E81" s="129"/>
      <c r="F81" s="129"/>
      <c r="H81" s="130">
        <f t="shared" si="4"/>
        <v>0</v>
      </c>
      <c r="J81" s="4">
        <f t="shared" si="5"/>
        <v>4.3724999999999996</v>
      </c>
      <c r="K81" s="130">
        <f t="shared" si="3"/>
        <v>0</v>
      </c>
    </row>
    <row r="82" spans="1:11">
      <c r="A82" s="137">
        <v>13193</v>
      </c>
      <c r="B82" s="135" t="s">
        <v>147</v>
      </c>
      <c r="C82" s="41"/>
      <c r="D82" s="41"/>
      <c r="E82" s="129"/>
      <c r="F82" s="129"/>
      <c r="H82" s="130">
        <f t="shared" si="4"/>
        <v>0</v>
      </c>
      <c r="J82" s="4">
        <f t="shared" si="5"/>
        <v>4.3724999999999996</v>
      </c>
      <c r="K82" s="130">
        <f t="shared" si="3"/>
        <v>0</v>
      </c>
    </row>
    <row r="83" spans="1:11">
      <c r="A83" s="137">
        <v>13194</v>
      </c>
      <c r="B83" s="135" t="s">
        <v>148</v>
      </c>
      <c r="C83" s="41"/>
      <c r="D83" s="41"/>
      <c r="E83" s="129"/>
      <c r="F83" s="129"/>
      <c r="H83" s="130">
        <f t="shared" si="4"/>
        <v>0</v>
      </c>
      <c r="J83" s="4">
        <f t="shared" si="5"/>
        <v>4.3724999999999996</v>
      </c>
      <c r="K83" s="130">
        <f t="shared" si="3"/>
        <v>0</v>
      </c>
    </row>
    <row r="84" spans="1:11">
      <c r="A84" s="137">
        <v>13195</v>
      </c>
      <c r="B84" s="135" t="s">
        <v>149</v>
      </c>
      <c r="C84" s="41"/>
      <c r="D84" s="41"/>
      <c r="E84" s="129"/>
      <c r="F84" s="129"/>
      <c r="H84" s="130">
        <f t="shared" si="4"/>
        <v>0</v>
      </c>
      <c r="J84" s="4">
        <f t="shared" si="5"/>
        <v>4.3724999999999996</v>
      </c>
      <c r="K84" s="130">
        <f t="shared" si="3"/>
        <v>0</v>
      </c>
    </row>
    <row r="85" spans="1:11">
      <c r="A85" s="137">
        <v>13196</v>
      </c>
      <c r="B85" s="135" t="s">
        <v>150</v>
      </c>
      <c r="C85" s="41"/>
      <c r="D85" s="41"/>
      <c r="E85" s="129"/>
      <c r="F85" s="129"/>
      <c r="H85" s="130">
        <f t="shared" si="4"/>
        <v>0</v>
      </c>
      <c r="J85" s="4">
        <f t="shared" si="5"/>
        <v>4.3724999999999996</v>
      </c>
      <c r="K85" s="130">
        <f t="shared" si="3"/>
        <v>0</v>
      </c>
    </row>
    <row r="86" spans="1:11">
      <c r="A86" s="137">
        <v>13201</v>
      </c>
      <c r="B86" s="135" t="s">
        <v>151</v>
      </c>
      <c r="C86" s="41"/>
      <c r="D86" s="41"/>
      <c r="E86" s="129"/>
      <c r="F86" s="129"/>
      <c r="H86" s="130">
        <f t="shared" si="4"/>
        <v>0</v>
      </c>
      <c r="J86" s="4">
        <f t="shared" si="5"/>
        <v>4.3724999999999996</v>
      </c>
      <c r="K86" s="130">
        <f t="shared" si="3"/>
        <v>0</v>
      </c>
    </row>
    <row r="87" spans="1:11">
      <c r="A87" s="137">
        <v>13202</v>
      </c>
      <c r="B87" s="135" t="s">
        <v>152</v>
      </c>
      <c r="C87" s="41"/>
      <c r="D87" s="41"/>
      <c r="E87" s="129"/>
      <c r="F87" s="129"/>
      <c r="H87" s="130">
        <f t="shared" si="4"/>
        <v>0</v>
      </c>
      <c r="J87" s="4">
        <f t="shared" si="5"/>
        <v>4.3724999999999996</v>
      </c>
      <c r="K87" s="130">
        <f t="shared" si="3"/>
        <v>0</v>
      </c>
    </row>
    <row r="88" spans="1:11">
      <c r="A88" s="137">
        <v>13203</v>
      </c>
      <c r="B88" s="135" t="s">
        <v>153</v>
      </c>
      <c r="C88" s="41"/>
      <c r="D88" s="41"/>
      <c r="E88" s="129"/>
      <c r="F88" s="129"/>
      <c r="H88" s="130">
        <f t="shared" si="4"/>
        <v>0</v>
      </c>
      <c r="J88" s="4">
        <f t="shared" si="5"/>
        <v>4.3724999999999996</v>
      </c>
      <c r="K88" s="130">
        <f t="shared" si="3"/>
        <v>0</v>
      </c>
    </row>
    <row r="89" spans="1:11">
      <c r="A89" s="137">
        <v>13204</v>
      </c>
      <c r="B89" s="135" t="s">
        <v>154</v>
      </c>
      <c r="C89" s="41"/>
      <c r="D89" s="41"/>
      <c r="E89" s="129"/>
      <c r="F89" s="129"/>
      <c r="H89" s="130">
        <f t="shared" si="4"/>
        <v>0</v>
      </c>
      <c r="J89" s="4">
        <f t="shared" si="5"/>
        <v>4.3724999999999996</v>
      </c>
      <c r="K89" s="130">
        <f t="shared" si="3"/>
        <v>0</v>
      </c>
    </row>
    <row r="90" spans="1:11">
      <c r="A90" s="137">
        <v>13205</v>
      </c>
      <c r="B90" s="135" t="s">
        <v>155</v>
      </c>
      <c r="C90" s="41"/>
      <c r="D90" s="41"/>
      <c r="E90" s="129"/>
      <c r="F90" s="129"/>
      <c r="H90" s="130">
        <f t="shared" si="4"/>
        <v>0</v>
      </c>
      <c r="J90" s="4">
        <f t="shared" si="5"/>
        <v>4.3724999999999996</v>
      </c>
      <c r="K90" s="130">
        <f t="shared" si="3"/>
        <v>0</v>
      </c>
    </row>
    <row r="91" spans="1:11">
      <c r="A91" s="137">
        <v>13206</v>
      </c>
      <c r="B91" s="135" t="s">
        <v>156</v>
      </c>
      <c r="C91" s="41"/>
      <c r="D91" s="41"/>
      <c r="E91" s="129"/>
      <c r="F91" s="129"/>
      <c r="H91" s="130">
        <f t="shared" si="4"/>
        <v>0</v>
      </c>
      <c r="J91" s="4">
        <f t="shared" si="5"/>
        <v>4.3724999999999996</v>
      </c>
      <c r="K91" s="130">
        <f t="shared" si="3"/>
        <v>0</v>
      </c>
    </row>
    <row r="92" spans="1:11">
      <c r="A92" s="137">
        <v>13211</v>
      </c>
      <c r="B92" s="135" t="s">
        <v>157</v>
      </c>
      <c r="C92" s="41"/>
      <c r="D92" s="41"/>
      <c r="E92" s="129"/>
      <c r="F92" s="129"/>
      <c r="H92" s="130">
        <f t="shared" si="4"/>
        <v>0</v>
      </c>
      <c r="J92" s="4">
        <f t="shared" si="5"/>
        <v>4.3724999999999996</v>
      </c>
      <c r="K92" s="130">
        <f t="shared" si="3"/>
        <v>0</v>
      </c>
    </row>
    <row r="93" spans="1:11">
      <c r="A93" s="137">
        <v>13212</v>
      </c>
      <c r="B93" s="135" t="s">
        <v>158</v>
      </c>
      <c r="C93" s="41"/>
      <c r="D93" s="41"/>
      <c r="E93" s="129"/>
      <c r="F93" s="129"/>
      <c r="H93" s="130">
        <f t="shared" si="4"/>
        <v>0</v>
      </c>
      <c r="J93" s="4">
        <f t="shared" si="5"/>
        <v>4.3724999999999996</v>
      </c>
      <c r="K93" s="130">
        <f t="shared" si="3"/>
        <v>0</v>
      </c>
    </row>
    <row r="94" spans="1:11">
      <c r="A94" s="137">
        <v>13213</v>
      </c>
      <c r="B94" s="135" t="s">
        <v>159</v>
      </c>
      <c r="C94" s="41"/>
      <c r="D94" s="41"/>
      <c r="E94" s="129"/>
      <c r="F94" s="129"/>
      <c r="H94" s="130">
        <f t="shared" si="4"/>
        <v>0</v>
      </c>
      <c r="J94" s="4">
        <f t="shared" si="5"/>
        <v>4.3724999999999996</v>
      </c>
      <c r="K94" s="130">
        <f t="shared" si="3"/>
        <v>0</v>
      </c>
    </row>
    <row r="95" spans="1:11">
      <c r="A95" s="137">
        <v>13214</v>
      </c>
      <c r="B95" s="135" t="s">
        <v>160</v>
      </c>
      <c r="C95" s="41"/>
      <c r="D95" s="41"/>
      <c r="E95" s="129"/>
      <c r="F95" s="129"/>
      <c r="H95" s="130">
        <f t="shared" si="4"/>
        <v>0</v>
      </c>
      <c r="J95" s="4">
        <f t="shared" si="5"/>
        <v>4.3724999999999996</v>
      </c>
      <c r="K95" s="130">
        <f t="shared" si="3"/>
        <v>0</v>
      </c>
    </row>
    <row r="96" spans="1:11">
      <c r="A96" s="137">
        <v>13215</v>
      </c>
      <c r="B96" s="135" t="s">
        <v>161</v>
      </c>
      <c r="C96" s="41"/>
      <c r="D96" s="41"/>
      <c r="E96" s="129"/>
      <c r="F96" s="129"/>
      <c r="H96" s="130">
        <f t="shared" si="4"/>
        <v>0</v>
      </c>
      <c r="J96" s="4">
        <f t="shared" si="5"/>
        <v>4.3724999999999996</v>
      </c>
      <c r="K96" s="130">
        <f t="shared" si="3"/>
        <v>0</v>
      </c>
    </row>
    <row r="97" spans="1:11">
      <c r="A97" s="137">
        <v>13216</v>
      </c>
      <c r="B97" s="135" t="s">
        <v>162</v>
      </c>
      <c r="C97" s="41"/>
      <c r="D97" s="41"/>
      <c r="E97" s="129"/>
      <c r="F97" s="129"/>
      <c r="H97" s="130">
        <f t="shared" si="4"/>
        <v>0</v>
      </c>
      <c r="J97" s="4">
        <f t="shared" si="5"/>
        <v>4.3724999999999996</v>
      </c>
      <c r="K97" s="130">
        <f t="shared" si="3"/>
        <v>0</v>
      </c>
    </row>
    <row r="98" spans="1:11">
      <c r="A98" s="137">
        <v>13217</v>
      </c>
      <c r="B98" s="135" t="s">
        <v>163</v>
      </c>
      <c r="C98" s="41"/>
      <c r="D98" s="41"/>
      <c r="E98" s="129"/>
      <c r="F98" s="129"/>
      <c r="H98" s="130">
        <f t="shared" si="4"/>
        <v>0</v>
      </c>
      <c r="J98" s="4">
        <f t="shared" si="5"/>
        <v>4.3724999999999996</v>
      </c>
      <c r="K98" s="130">
        <f t="shared" si="3"/>
        <v>0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4.3724999999999996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4.3724999999999996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4.3724999999999996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4.3724999999999996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4.3724999999999996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4.3724999999999996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4.3724999999999996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4.3724999999999996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4.3724999999999996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4.3724999999999996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4.3724999999999996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4.3724999999999996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4.3724999999999996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4.3724999999999996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4.3724999999999996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1457351.17</v>
      </c>
      <c r="D114" s="41"/>
      <c r="E114" s="129"/>
      <c r="F114" s="129"/>
      <c r="H114" s="130">
        <f t="shared" si="4"/>
        <v>1457351.17</v>
      </c>
      <c r="J114" s="4">
        <f t="shared" si="5"/>
        <v>4.3724999999999996</v>
      </c>
      <c r="K114" s="130">
        <f t="shared" si="3"/>
        <v>6372267.9900000002</v>
      </c>
    </row>
    <row r="115" spans="1:11">
      <c r="A115" s="137">
        <v>14102</v>
      </c>
      <c r="B115" s="135" t="s">
        <v>180</v>
      </c>
      <c r="C115" s="41">
        <v>1877083.28</v>
      </c>
      <c r="D115" s="41"/>
      <c r="E115" s="129"/>
      <c r="F115" s="129"/>
      <c r="H115" s="130">
        <f t="shared" si="4"/>
        <v>1877083.28</v>
      </c>
      <c r="J115" s="4">
        <f t="shared" si="5"/>
        <v>4.3724999999999996</v>
      </c>
      <c r="K115" s="134">
        <f t="shared" si="3"/>
        <v>8207546.6399999997</v>
      </c>
    </row>
    <row r="116" spans="1:11">
      <c r="A116" s="140">
        <v>14103</v>
      </c>
      <c r="B116" s="141" t="s">
        <v>481</v>
      </c>
      <c r="C116" s="133"/>
      <c r="D116" s="133"/>
      <c r="E116" s="133"/>
      <c r="F116" s="133"/>
      <c r="G116" s="134"/>
      <c r="H116" s="134">
        <f t="shared" si="4"/>
        <v>0</v>
      </c>
      <c r="J116" s="4">
        <f t="shared" si="5"/>
        <v>4.3724999999999996</v>
      </c>
      <c r="K116" s="130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4.3724999999999996</v>
      </c>
      <c r="K117" s="130">
        <f t="shared" si="3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4.3724999999999996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4.3724999999999996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4.3724999999999996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149400</v>
      </c>
      <c r="D121" s="41"/>
      <c r="E121" s="129"/>
      <c r="F121" s="129"/>
      <c r="H121" s="130">
        <f t="shared" si="4"/>
        <v>149400</v>
      </c>
      <c r="J121" s="4">
        <f t="shared" si="5"/>
        <v>4.3724999999999996</v>
      </c>
      <c r="K121" s="130">
        <f t="shared" si="3"/>
        <v>653251.5</v>
      </c>
    </row>
    <row r="122" spans="1:11">
      <c r="A122" s="137">
        <v>15005</v>
      </c>
      <c r="B122" s="40" t="s">
        <v>185</v>
      </c>
      <c r="C122" s="41">
        <v>185739.78</v>
      </c>
      <c r="D122" s="41"/>
      <c r="E122" s="129"/>
      <c r="F122" s="129"/>
      <c r="H122" s="130">
        <f t="shared" si="4"/>
        <v>185739.78</v>
      </c>
      <c r="J122" s="4">
        <f t="shared" si="5"/>
        <v>4.3724999999999996</v>
      </c>
      <c r="K122" s="130">
        <f t="shared" si="3"/>
        <v>812147.19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4.3724999999999996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4.3724999999999996</v>
      </c>
      <c r="K124" s="130">
        <f t="shared" si="3"/>
        <v>0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H125" s="130">
        <f t="shared" si="4"/>
        <v>0</v>
      </c>
      <c r="J125" s="4">
        <f t="shared" si="5"/>
        <v>4.3724999999999996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>
        <v>1151525</v>
      </c>
      <c r="D126" s="41"/>
      <c r="E126" s="129"/>
      <c r="F126" s="129"/>
      <c r="H126" s="130">
        <f t="shared" si="4"/>
        <v>1151525</v>
      </c>
      <c r="J126" s="4">
        <f t="shared" si="5"/>
        <v>4.3724999999999996</v>
      </c>
      <c r="K126" s="130">
        <f t="shared" si="3"/>
        <v>5035043.0599999996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4.3724999999999996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4.3724999999999996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4.3724999999999996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>
        <v>3729555.29</v>
      </c>
      <c r="D130" s="41"/>
      <c r="E130" s="129"/>
      <c r="F130" s="129"/>
      <c r="H130" s="130">
        <f t="shared" si="4"/>
        <v>3729555.29</v>
      </c>
      <c r="J130" s="4">
        <f t="shared" si="5"/>
        <v>4.3724999999999996</v>
      </c>
      <c r="K130" s="130">
        <f t="shared" si="3"/>
        <v>16307480.51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4.3724999999999996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4.3724999999999996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/>
      <c r="D133" s="133"/>
      <c r="E133" s="223"/>
      <c r="F133" s="133"/>
      <c r="G133" s="134"/>
      <c r="H133" s="134">
        <f t="shared" si="4"/>
        <v>0</v>
      </c>
      <c r="J133" s="4">
        <f t="shared" si="5"/>
        <v>4.3724999999999996</v>
      </c>
      <c r="K133" s="130">
        <f t="shared" si="3"/>
        <v>0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4.3724999999999996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4.3724999999999996</v>
      </c>
      <c r="K135" s="130">
        <f t="shared" si="3"/>
        <v>0</v>
      </c>
    </row>
    <row r="136" spans="1:11">
      <c r="A136" s="143"/>
      <c r="B136" s="144" t="s">
        <v>482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4.3724999999999996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4.3724999999999996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7"/>
        <v>4.3724999999999996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7"/>
        <v>4.3724999999999996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8">ROUND(C140-D140+E140-F140,2)</f>
        <v>0</v>
      </c>
      <c r="J140" s="4">
        <f t="shared" si="7"/>
        <v>4.3724999999999996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8"/>
        <v>0</v>
      </c>
      <c r="J141" s="4">
        <f t="shared" si="7"/>
        <v>4.3724999999999996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8"/>
        <v>0</v>
      </c>
      <c r="J142" s="4">
        <f t="shared" si="7"/>
        <v>4.3724999999999996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8"/>
        <v>0</v>
      </c>
      <c r="J143" s="4">
        <f t="shared" si="7"/>
        <v>4.3724999999999996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8"/>
        <v>0</v>
      </c>
      <c r="J144" s="4">
        <f t="shared" si="7"/>
        <v>4.3724999999999996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8"/>
        <v>0</v>
      </c>
      <c r="J145" s="4">
        <f t="shared" si="7"/>
        <v>4.3724999999999996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8"/>
        <v>0</v>
      </c>
      <c r="J146" s="4">
        <f t="shared" si="7"/>
        <v>4.3724999999999996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8"/>
        <v>0</v>
      </c>
      <c r="J147" s="4">
        <f t="shared" si="7"/>
        <v>4.3724999999999996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8"/>
        <v>0</v>
      </c>
      <c r="J148" s="4">
        <f t="shared" si="7"/>
        <v>4.3724999999999996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8"/>
        <v>0</v>
      </c>
      <c r="J149" s="4">
        <f t="shared" si="7"/>
        <v>4.3724999999999996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8"/>
        <v>0</v>
      </c>
      <c r="J150" s="4">
        <f t="shared" si="7"/>
        <v>4.3724999999999996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8"/>
        <v>0</v>
      </c>
      <c r="J151" s="4">
        <f t="shared" si="7"/>
        <v>4.3724999999999996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8"/>
        <v>0</v>
      </c>
      <c r="J152" s="4">
        <f t="shared" si="7"/>
        <v>4.3724999999999996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8"/>
        <v>0</v>
      </c>
      <c r="J153" s="4">
        <f t="shared" si="7"/>
        <v>4.3724999999999996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8"/>
        <v>0</v>
      </c>
      <c r="J154" s="4">
        <f t="shared" si="7"/>
        <v>4.3724999999999996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8"/>
        <v>0</v>
      </c>
      <c r="J155" s="4">
        <f t="shared" si="7"/>
        <v>4.3724999999999996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8"/>
        <v>0</v>
      </c>
      <c r="J156" s="4">
        <f t="shared" si="7"/>
        <v>4.3724999999999996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8"/>
        <v>0</v>
      </c>
      <c r="J157" s="4">
        <f t="shared" si="7"/>
        <v>4.3724999999999996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8"/>
        <v>0</v>
      </c>
      <c r="J158" s="4">
        <f t="shared" si="7"/>
        <v>4.3724999999999996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8"/>
        <v>0</v>
      </c>
      <c r="J159" s="4">
        <f t="shared" si="7"/>
        <v>4.3724999999999996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8"/>
        <v>0</v>
      </c>
      <c r="J160" s="4">
        <f t="shared" si="7"/>
        <v>4.3724999999999996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8"/>
        <v>0</v>
      </c>
      <c r="J161" s="4">
        <f t="shared" si="7"/>
        <v>4.3724999999999996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8"/>
        <v>0</v>
      </c>
      <c r="J162" s="4">
        <f t="shared" si="7"/>
        <v>4.3724999999999996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8"/>
        <v>0</v>
      </c>
      <c r="J163" s="4">
        <f t="shared" si="7"/>
        <v>4.3724999999999996</v>
      </c>
      <c r="K163" s="130">
        <f t="shared" si="6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8"/>
        <v>0</v>
      </c>
      <c r="J164" s="4">
        <f t="shared" si="7"/>
        <v>4.3724999999999996</v>
      </c>
      <c r="K164" s="134">
        <f t="shared" si="6"/>
        <v>0</v>
      </c>
    </row>
    <row r="165" spans="1:11">
      <c r="A165" s="140">
        <v>21000</v>
      </c>
      <c r="B165" s="132" t="s">
        <v>483</v>
      </c>
      <c r="C165" s="133"/>
      <c r="D165" s="133"/>
      <c r="E165" s="133"/>
      <c r="F165" s="133"/>
      <c r="G165" s="134"/>
      <c r="H165" s="134">
        <f t="shared" si="8"/>
        <v>0</v>
      </c>
      <c r="J165" s="4">
        <f t="shared" si="7"/>
        <v>4.3724999999999996</v>
      </c>
      <c r="K165" s="130">
        <f t="shared" si="6"/>
        <v>0</v>
      </c>
    </row>
    <row r="166" spans="1:11" s="136" customFormat="1">
      <c r="A166" s="137">
        <v>21001</v>
      </c>
      <c r="B166" s="40" t="s">
        <v>256</v>
      </c>
      <c r="C166" s="41"/>
      <c r="D166" s="41"/>
      <c r="E166" s="129"/>
      <c r="F166" s="129"/>
      <c r="G166" s="34"/>
      <c r="H166" s="130">
        <f t="shared" si="8"/>
        <v>0</v>
      </c>
      <c r="J166" s="4">
        <f t="shared" si="7"/>
        <v>4.3724999999999996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H167" s="130">
        <f t="shared" si="8"/>
        <v>0</v>
      </c>
      <c r="J167" s="4">
        <f t="shared" si="7"/>
        <v>4.3724999999999996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16568.5</v>
      </c>
      <c r="E168" s="129"/>
      <c r="F168" s="129"/>
      <c r="H168" s="130">
        <f t="shared" si="8"/>
        <v>-16568.5</v>
      </c>
      <c r="J168" s="4">
        <f t="shared" si="7"/>
        <v>4.3724999999999996</v>
      </c>
      <c r="K168" s="130">
        <f t="shared" si="6"/>
        <v>-72445.77</v>
      </c>
    </row>
    <row r="169" spans="1:11">
      <c r="A169" s="137">
        <v>22002</v>
      </c>
      <c r="B169" s="135" t="s">
        <v>180</v>
      </c>
      <c r="C169" s="41"/>
      <c r="D169" s="41">
        <v>6114642.5800000001</v>
      </c>
      <c r="E169" s="129"/>
      <c r="F169" s="129"/>
      <c r="H169" s="130">
        <f t="shared" si="8"/>
        <v>-6114642.5800000001</v>
      </c>
      <c r="J169" s="4">
        <f t="shared" si="7"/>
        <v>4.3724999999999996</v>
      </c>
      <c r="K169" s="130">
        <f t="shared" si="6"/>
        <v>-26736274.68</v>
      </c>
    </row>
    <row r="170" spans="1:11">
      <c r="A170" s="137">
        <v>22101</v>
      </c>
      <c r="B170" s="40" t="s">
        <v>247</v>
      </c>
      <c r="C170" s="41"/>
      <c r="D170" s="41"/>
      <c r="E170" s="129"/>
      <c r="F170" s="129"/>
      <c r="H170" s="130">
        <f t="shared" si="8"/>
        <v>0</v>
      </c>
      <c r="J170" s="4">
        <f t="shared" si="7"/>
        <v>4.3724999999999996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8"/>
        <v>0</v>
      </c>
      <c r="J171" s="4">
        <f t="shared" si="7"/>
        <v>4.3724999999999996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/>
      <c r="E172" s="129"/>
      <c r="F172" s="129"/>
      <c r="H172" s="130">
        <f t="shared" si="8"/>
        <v>0</v>
      </c>
      <c r="J172" s="4">
        <f t="shared" si="7"/>
        <v>4.3724999999999996</v>
      </c>
      <c r="K172" s="130">
        <f t="shared" si="6"/>
        <v>0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8"/>
        <v>0</v>
      </c>
      <c r="J173" s="4">
        <f t="shared" si="7"/>
        <v>4.3724999999999996</v>
      </c>
      <c r="K173" s="130">
        <f t="shared" si="6"/>
        <v>0</v>
      </c>
    </row>
    <row r="174" spans="1:11">
      <c r="A174" s="137">
        <v>25003</v>
      </c>
      <c r="B174" s="40" t="s">
        <v>250</v>
      </c>
      <c r="C174" s="41"/>
      <c r="D174" s="41">
        <v>2635592.9</v>
      </c>
      <c r="E174" s="129"/>
      <c r="F174" s="129"/>
      <c r="H174" s="130">
        <f t="shared" si="8"/>
        <v>-2635592.9</v>
      </c>
      <c r="J174" s="4">
        <f t="shared" si="7"/>
        <v>4.3724999999999996</v>
      </c>
      <c r="K174" s="130">
        <f t="shared" si="6"/>
        <v>-11524129.960000001</v>
      </c>
    </row>
    <row r="175" spans="1:11">
      <c r="A175" s="137">
        <v>25004</v>
      </c>
      <c r="B175" s="40" t="s">
        <v>251</v>
      </c>
      <c r="C175" s="41"/>
      <c r="D175" s="41">
        <v>462883.71</v>
      </c>
      <c r="E175" s="129"/>
      <c r="F175" s="129"/>
      <c r="H175" s="130">
        <f t="shared" si="8"/>
        <v>-462883.71</v>
      </c>
      <c r="J175" s="4">
        <f t="shared" si="7"/>
        <v>4.3724999999999996</v>
      </c>
      <c r="K175" s="130">
        <f t="shared" si="6"/>
        <v>-2023959.02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8"/>
        <v>0</v>
      </c>
      <c r="J176" s="4">
        <f t="shared" si="7"/>
        <v>4.3724999999999996</v>
      </c>
      <c r="K176" s="130">
        <f t="shared" si="6"/>
        <v>0</v>
      </c>
    </row>
    <row r="177" spans="1:11">
      <c r="A177" s="137">
        <v>25006</v>
      </c>
      <c r="B177" s="40" t="s">
        <v>483</v>
      </c>
      <c r="C177" s="41"/>
      <c r="D177" s="41">
        <v>1348894.43</v>
      </c>
      <c r="E177" s="129"/>
      <c r="F177" s="129"/>
      <c r="H177" s="130">
        <f t="shared" si="8"/>
        <v>-1348894.43</v>
      </c>
      <c r="J177" s="4">
        <f t="shared" si="7"/>
        <v>4.3724999999999996</v>
      </c>
      <c r="K177" s="130">
        <f t="shared" si="6"/>
        <v>-5898040.9000000004</v>
      </c>
    </row>
    <row r="178" spans="1:11">
      <c r="A178" s="137">
        <v>25007</v>
      </c>
      <c r="B178" s="40" t="s">
        <v>286</v>
      </c>
      <c r="C178" s="41"/>
      <c r="D178" s="41">
        <v>2087172.91</v>
      </c>
      <c r="E178" s="129"/>
      <c r="F178" s="129"/>
      <c r="H178" s="130">
        <f t="shared" si="8"/>
        <v>-2087172.91</v>
      </c>
      <c r="J178" s="4">
        <f t="shared" si="7"/>
        <v>4.3724999999999996</v>
      </c>
      <c r="K178" s="130">
        <f t="shared" si="6"/>
        <v>-9126163.5500000007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8"/>
        <v>0</v>
      </c>
      <c r="J179" s="4">
        <f t="shared" si="7"/>
        <v>4.3724999999999996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/>
      <c r="D180" s="41"/>
      <c r="E180" s="129"/>
      <c r="F180" s="129"/>
      <c r="H180" s="130">
        <f t="shared" si="8"/>
        <v>0</v>
      </c>
      <c r="J180" s="4">
        <f t="shared" si="7"/>
        <v>4.3724999999999996</v>
      </c>
      <c r="K180" s="130">
        <f t="shared" si="6"/>
        <v>0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8"/>
        <v>0</v>
      </c>
      <c r="J181" s="4">
        <f t="shared" si="7"/>
        <v>4.3724999999999996</v>
      </c>
      <c r="K181" s="130">
        <f t="shared" si="6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8"/>
        <v>0</v>
      </c>
      <c r="J182" s="4">
        <f t="shared" si="7"/>
        <v>4.3724999999999996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/>
      <c r="E183" s="133"/>
      <c r="F183" s="192"/>
      <c r="H183" s="130">
        <f t="shared" si="8"/>
        <v>0</v>
      </c>
      <c r="J183" s="4">
        <f t="shared" si="7"/>
        <v>4.3724999999999996</v>
      </c>
      <c r="K183" s="130">
        <f t="shared" si="6"/>
        <v>0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4.3724999999999996</v>
      </c>
      <c r="K184" s="130">
        <f t="shared" si="6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8"/>
        <v>0</v>
      </c>
      <c r="J185" s="4">
        <f t="shared" si="7"/>
        <v>4.3724999999999996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8"/>
        <v>0</v>
      </c>
      <c r="J186" s="4">
        <f t="shared" si="7"/>
        <v>4.3724999999999996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8"/>
        <v>0</v>
      </c>
      <c r="J187" s="4">
        <f t="shared" si="7"/>
        <v>4.3724999999999996</v>
      </c>
      <c r="K187" s="130">
        <f t="shared" si="6"/>
        <v>0</v>
      </c>
    </row>
    <row r="188" spans="1:11">
      <c r="A188" s="143"/>
      <c r="B188" s="144" t="s">
        <v>484</v>
      </c>
      <c r="C188" s="41"/>
      <c r="D188" s="41"/>
      <c r="E188" s="129"/>
      <c r="F188" s="129"/>
      <c r="H188" s="130">
        <f t="shared" si="8"/>
        <v>0</v>
      </c>
      <c r="J188" s="4">
        <f t="shared" si="7"/>
        <v>4.3724999999999996</v>
      </c>
      <c r="K188" s="130">
        <f t="shared" si="6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8"/>
        <v>0</v>
      </c>
      <c r="J189" s="4">
        <f t="shared" si="7"/>
        <v>4.3724999999999996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8"/>
        <v>0</v>
      </c>
      <c r="J190" s="4">
        <f t="shared" si="7"/>
        <v>4.3724999999999996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8"/>
        <v>0</v>
      </c>
      <c r="J191" s="4">
        <f t="shared" si="7"/>
        <v>4.3724999999999996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8"/>
        <v>0</v>
      </c>
      <c r="J192" s="4">
        <f t="shared" si="7"/>
        <v>4.3724999999999996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8"/>
        <v>0</v>
      </c>
      <c r="J193" s="4">
        <f t="shared" si="7"/>
        <v>4.3724999999999996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8"/>
        <v>0</v>
      </c>
      <c r="J194" s="4">
        <f t="shared" si="7"/>
        <v>4.3724999999999996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8"/>
        <v>0</v>
      </c>
      <c r="J195" s="4">
        <f t="shared" si="7"/>
        <v>4.3724999999999996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8"/>
        <v>0</v>
      </c>
      <c r="J196" s="4">
        <f t="shared" si="7"/>
        <v>4.3724999999999996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8"/>
        <v>0</v>
      </c>
      <c r="J197" s="4">
        <f t="shared" si="7"/>
        <v>4.3724999999999996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8"/>
        <v>0</v>
      </c>
      <c r="J198" s="4">
        <f t="shared" si="7"/>
        <v>4.3724999999999996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8"/>
        <v>0</v>
      </c>
      <c r="J199" s="4">
        <f t="shared" si="7"/>
        <v>4.3724999999999996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8"/>
        <v>0</v>
      </c>
      <c r="J200" s="4">
        <f t="shared" si="7"/>
        <v>4.3724999999999996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4.3724999999999996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4.3724999999999996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8"/>
        <v>0</v>
      </c>
      <c r="J203" s="4">
        <f t="shared" si="10"/>
        <v>4.3724999999999996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8" si="11">ROUND(C204-D204+E204-F204,2)</f>
        <v>0</v>
      </c>
      <c r="J204" s="4">
        <f t="shared" si="10"/>
        <v>4.3724999999999996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4.3724999999999996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4.3724999999999996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4.3724999999999996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4.3724999999999996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4.3724999999999996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4.3724999999999996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4.3724999999999996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4.3724999999999996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4.3724999999999996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4.3724999999999996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4.3724999999999996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4.3724999999999996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500000</v>
      </c>
      <c r="E217" s="129"/>
      <c r="F217" s="129"/>
      <c r="H217" s="130">
        <f t="shared" si="11"/>
        <v>-500000</v>
      </c>
      <c r="J217" s="4">
        <f t="shared" si="10"/>
        <v>4.3724999999999996</v>
      </c>
      <c r="K217" s="130">
        <f t="shared" si="9"/>
        <v>-2186250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4.3724999999999996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4.3724999999999996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4.3724999999999996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1"/>
        <v>0</v>
      </c>
      <c r="J221" s="4">
        <f t="shared" si="10"/>
        <v>4.3724999999999996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2450458.98</v>
      </c>
      <c r="E222" s="133"/>
      <c r="F222" s="133"/>
      <c r="G222" s="134"/>
      <c r="H222" s="134">
        <f>ROUND(C222-D222+E222-F222,2)</f>
        <v>-2450458.98</v>
      </c>
      <c r="J222" s="4">
        <f t="shared" si="10"/>
        <v>4.3724999999999996</v>
      </c>
      <c r="K222" s="130">
        <f t="shared" si="9"/>
        <v>-10714631.890000001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0"/>
        <v>4.3724999999999996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4.3724999999999996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4.3724999999999996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4.3724999999999996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4.3724999999999996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4.3724999999999996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4.3724999999999996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4.3724999999999996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4.3724999999999996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4.3724999999999996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4.3724999999999996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>
        <v>1382855.58</v>
      </c>
      <c r="E234" s="129"/>
      <c r="F234" s="129"/>
      <c r="H234" s="130">
        <f t="shared" si="11"/>
        <v>-1382855.58</v>
      </c>
      <c r="J234" s="4">
        <f t="shared" si="10"/>
        <v>4.3724999999999996</v>
      </c>
      <c r="K234" s="130">
        <f t="shared" si="9"/>
        <v>-6046536.0199999996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4.3724999999999996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4.3724999999999996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4.3724999999999996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4.3724999999999996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4.3724999999999996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4.3724999999999996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4.3724999999999996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>
        <v>320213.68</v>
      </c>
      <c r="E242" s="129"/>
      <c r="F242" s="129"/>
      <c r="H242" s="130">
        <f t="shared" si="11"/>
        <v>-320213.68</v>
      </c>
      <c r="J242" s="4">
        <f t="shared" si="10"/>
        <v>4.3724999999999996</v>
      </c>
      <c r="K242" s="130">
        <f t="shared" si="9"/>
        <v>-1400134.32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4.3724999999999996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4.3724999999999996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4.3724999999999996</v>
      </c>
      <c r="K245" s="130">
        <f t="shared" si="9"/>
        <v>0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H246" s="130">
        <f t="shared" si="11"/>
        <v>0</v>
      </c>
      <c r="J246" s="4">
        <f t="shared" si="10"/>
        <v>4.3724999999999996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4.3724999999999996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4.3724999999999996</v>
      </c>
      <c r="K248" s="130">
        <f t="shared" si="9"/>
        <v>0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4.3724999999999996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4.3724999999999996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4.3724999999999996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4.3724999999999996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4.3724999999999996</v>
      </c>
      <c r="K253" s="130">
        <f t="shared" si="9"/>
        <v>0</v>
      </c>
    </row>
    <row r="254" spans="1:11">
      <c r="A254" s="138">
        <f>71033</f>
        <v>71033</v>
      </c>
      <c r="B254" s="40" t="s">
        <v>561</v>
      </c>
      <c r="C254" s="41"/>
      <c r="D254" s="41">
        <v>3199624.5</v>
      </c>
      <c r="E254" s="129"/>
      <c r="F254" s="129"/>
      <c r="H254" s="130">
        <f t="shared" si="11"/>
        <v>-3199624.5</v>
      </c>
      <c r="J254" s="4">
        <f t="shared" si="10"/>
        <v>4.3724999999999996</v>
      </c>
      <c r="K254" s="130">
        <f t="shared" si="9"/>
        <v>-13990358.130000001</v>
      </c>
    </row>
    <row r="255" spans="1:11">
      <c r="A255" s="137">
        <v>71998</v>
      </c>
      <c r="B255" s="40" t="s">
        <v>332</v>
      </c>
      <c r="C255" s="41"/>
      <c r="D255" s="41">
        <v>9054218.4000000004</v>
      </c>
      <c r="E255" s="129"/>
      <c r="F255" s="129"/>
      <c r="H255" s="130">
        <f t="shared" si="11"/>
        <v>-9054218.4000000004</v>
      </c>
      <c r="J255" s="4">
        <f t="shared" si="10"/>
        <v>4.3724999999999996</v>
      </c>
      <c r="K255" s="130">
        <f t="shared" si="9"/>
        <v>-39589569.950000003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4.3724999999999996</v>
      </c>
      <c r="K256" s="130">
        <f t="shared" si="9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4.3724999999999996</v>
      </c>
      <c r="K257" s="130">
        <f t="shared" si="9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4.3724999999999996</v>
      </c>
      <c r="K258" s="130">
        <f t="shared" si="9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4.3724999999999996</v>
      </c>
      <c r="K259" s="130">
        <f t="shared" si="9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4.3724999999999996</v>
      </c>
      <c r="K260" s="130">
        <f t="shared" si="9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4.3724999999999996</v>
      </c>
      <c r="K261" s="130">
        <f t="shared" si="9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4.3724999999999996</v>
      </c>
      <c r="K262" s="130">
        <f t="shared" si="9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4.3724999999999996</v>
      </c>
      <c r="K263" s="130">
        <f t="shared" si="9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4.3724999999999996</v>
      </c>
      <c r="K264" s="130">
        <f t="shared" ref="K264:K327" si="12">ROUND(H264*J264,2)</f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4.3724999999999996</v>
      </c>
      <c r="K265" s="130">
        <f t="shared" si="12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4.3724999999999996</v>
      </c>
      <c r="K266" s="130">
        <f t="shared" si="12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1"/>
        <v>0</v>
      </c>
      <c r="J267" s="4">
        <f t="shared" si="13"/>
        <v>4.3724999999999996</v>
      </c>
      <c r="K267" s="130">
        <f t="shared" si="12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1"/>
        <v>0</v>
      </c>
      <c r="J268" s="4">
        <f t="shared" si="13"/>
        <v>4.3724999999999996</v>
      </c>
      <c r="K268" s="130">
        <f t="shared" si="12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7" si="14">ROUND(C269-D269+E269-F269,2)</f>
        <v>0</v>
      </c>
      <c r="J269" s="4">
        <f t="shared" si="13"/>
        <v>4.3724999999999996</v>
      </c>
      <c r="K269" s="130">
        <f t="shared" si="12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4.3724999999999996</v>
      </c>
      <c r="K270" s="130">
        <f t="shared" si="12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4.3724999999999996</v>
      </c>
      <c r="K271" s="130">
        <f t="shared" si="12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4.3724999999999996</v>
      </c>
      <c r="K272" s="130">
        <f t="shared" si="12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4.3724999999999996</v>
      </c>
      <c r="K273" s="130">
        <f t="shared" si="12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4.3724999999999996</v>
      </c>
      <c r="K274" s="130">
        <f t="shared" si="12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4.3724999999999996</v>
      </c>
      <c r="K275" s="130">
        <f t="shared" si="12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4.3724999999999996</v>
      </c>
      <c r="K276" s="130">
        <f t="shared" si="12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4.3724999999999996</v>
      </c>
      <c r="K277" s="130">
        <f t="shared" si="12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4.3724999999999996</v>
      </c>
      <c r="K278" s="130">
        <f t="shared" si="12"/>
        <v>0</v>
      </c>
    </row>
    <row r="279" spans="1:11">
      <c r="A279" s="137">
        <v>81009</v>
      </c>
      <c r="B279" s="40" t="s">
        <v>312</v>
      </c>
      <c r="C279" s="41">
        <v>791679.79</v>
      </c>
      <c r="D279" s="41"/>
      <c r="E279" s="129"/>
      <c r="F279" s="129"/>
      <c r="H279" s="130">
        <f t="shared" si="14"/>
        <v>791679.79</v>
      </c>
      <c r="J279" s="4">
        <f t="shared" si="13"/>
        <v>4.3724999999999996</v>
      </c>
      <c r="K279" s="130">
        <f t="shared" si="12"/>
        <v>3461619.88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4.3724999999999996</v>
      </c>
      <c r="K280" s="130">
        <f t="shared" si="12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4.3724999999999996</v>
      </c>
      <c r="K281" s="130">
        <f t="shared" si="12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4.3724999999999996</v>
      </c>
      <c r="K282" s="130">
        <f t="shared" si="12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4.3724999999999996</v>
      </c>
      <c r="K283" s="130">
        <f t="shared" si="12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4.3724999999999996</v>
      </c>
      <c r="K284" s="130">
        <f t="shared" si="12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4.3724999999999996</v>
      </c>
      <c r="K285" s="130">
        <f t="shared" si="12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4.3724999999999996</v>
      </c>
      <c r="K286" s="130">
        <f t="shared" si="12"/>
        <v>0</v>
      </c>
    </row>
    <row r="287" spans="1:11">
      <c r="A287" s="39">
        <v>81017</v>
      </c>
      <c r="B287" s="135" t="s">
        <v>320</v>
      </c>
      <c r="C287" s="41">
        <v>265492.55</v>
      </c>
      <c r="D287" s="41"/>
      <c r="E287" s="129"/>
      <c r="F287" s="129"/>
      <c r="H287" s="130">
        <f t="shared" si="14"/>
        <v>265492.55</v>
      </c>
      <c r="J287" s="4">
        <f t="shared" si="13"/>
        <v>4.3724999999999996</v>
      </c>
      <c r="K287" s="130">
        <f t="shared" si="12"/>
        <v>1160866.17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4.3724999999999996</v>
      </c>
      <c r="K288" s="130">
        <f t="shared" si="12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4.3724999999999996</v>
      </c>
      <c r="K289" s="130">
        <f t="shared" si="12"/>
        <v>0</v>
      </c>
    </row>
    <row r="290" spans="1:11">
      <c r="A290" s="39">
        <v>81020</v>
      </c>
      <c r="B290" s="135" t="s">
        <v>323</v>
      </c>
      <c r="C290" s="41"/>
      <c r="D290" s="41"/>
      <c r="E290" s="129"/>
      <c r="F290" s="129"/>
      <c r="H290" s="130">
        <f t="shared" si="14"/>
        <v>0</v>
      </c>
      <c r="J290" s="4">
        <f t="shared" si="13"/>
        <v>4.3724999999999996</v>
      </c>
      <c r="K290" s="130">
        <f t="shared" si="12"/>
        <v>0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4.3724999999999996</v>
      </c>
      <c r="K291" s="130">
        <f t="shared" si="12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4.3724999999999996</v>
      </c>
      <c r="K292" s="130">
        <f t="shared" si="12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4.3724999999999996</v>
      </c>
      <c r="K293" s="130">
        <f t="shared" si="12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4.3724999999999996</v>
      </c>
      <c r="K294" s="130">
        <f t="shared" si="12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4.3724999999999996</v>
      </c>
      <c r="K295" s="130">
        <f t="shared" si="12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4.3724999999999996</v>
      </c>
      <c r="K296" s="130">
        <f t="shared" si="12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4.3724999999999996</v>
      </c>
      <c r="K297" s="130">
        <f t="shared" si="12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4.3724999999999996</v>
      </c>
      <c r="K298" s="130">
        <f t="shared" si="12"/>
        <v>0</v>
      </c>
    </row>
    <row r="299" spans="1:11">
      <c r="A299" s="138">
        <v>81033</v>
      </c>
      <c r="B299" s="40" t="s">
        <v>561</v>
      </c>
      <c r="C299" s="41">
        <v>3054278.61</v>
      </c>
      <c r="D299" s="41"/>
      <c r="E299" s="129"/>
      <c r="F299" s="129"/>
      <c r="H299" s="130">
        <f t="shared" si="14"/>
        <v>3054278.61</v>
      </c>
      <c r="J299" s="4">
        <f t="shared" si="13"/>
        <v>4.3724999999999996</v>
      </c>
      <c r="K299" s="130">
        <f t="shared" si="12"/>
        <v>13354833.220000001</v>
      </c>
    </row>
    <row r="300" spans="1:11">
      <c r="A300" s="137">
        <v>81998</v>
      </c>
      <c r="B300" s="135" t="s">
        <v>348</v>
      </c>
      <c r="C300" s="41">
        <v>4372651</v>
      </c>
      <c r="D300" s="41"/>
      <c r="E300" s="129"/>
      <c r="F300" s="129"/>
      <c r="H300" s="130">
        <f t="shared" si="14"/>
        <v>4372651</v>
      </c>
      <c r="J300" s="4">
        <f t="shared" si="13"/>
        <v>4.3724999999999996</v>
      </c>
      <c r="K300" s="130">
        <f t="shared" si="12"/>
        <v>19119416.5</v>
      </c>
    </row>
    <row r="301" spans="1:11">
      <c r="A301" s="137">
        <v>82099</v>
      </c>
      <c r="B301" s="40" t="s">
        <v>349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4.3724999999999996</v>
      </c>
      <c r="K301" s="130">
        <f t="shared" si="12"/>
        <v>0</v>
      </c>
    </row>
    <row r="302" spans="1:11">
      <c r="A302" s="137">
        <v>82100</v>
      </c>
      <c r="B302" s="40" t="s">
        <v>350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4.3724999999999996</v>
      </c>
      <c r="K302" s="130">
        <f t="shared" si="12"/>
        <v>0</v>
      </c>
    </row>
    <row r="303" spans="1:11">
      <c r="A303" s="137">
        <v>82101</v>
      </c>
      <c r="B303" s="40" t="s">
        <v>351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4.3724999999999996</v>
      </c>
      <c r="K303" s="130">
        <f t="shared" si="12"/>
        <v>0</v>
      </c>
    </row>
    <row r="304" spans="1:11">
      <c r="A304" s="137">
        <v>82102</v>
      </c>
      <c r="B304" s="40" t="s">
        <v>352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4.3724999999999996</v>
      </c>
      <c r="K304" s="130">
        <f t="shared" si="12"/>
        <v>0</v>
      </c>
    </row>
    <row r="305" spans="1:11">
      <c r="A305" s="137">
        <v>82103</v>
      </c>
      <c r="B305" s="40" t="s">
        <v>353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4.3724999999999996</v>
      </c>
      <c r="K305" s="130">
        <f t="shared" si="12"/>
        <v>0</v>
      </c>
    </row>
    <row r="306" spans="1:11">
      <c r="A306" s="137">
        <v>82104</v>
      </c>
      <c r="B306" s="40" t="s">
        <v>354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4.3724999999999996</v>
      </c>
      <c r="K306" s="130">
        <f t="shared" si="12"/>
        <v>0</v>
      </c>
    </row>
    <row r="307" spans="1:11">
      <c r="A307" s="137">
        <v>82105</v>
      </c>
      <c r="B307" s="40" t="s">
        <v>355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4.3724999999999996</v>
      </c>
      <c r="K307" s="130">
        <f t="shared" si="12"/>
        <v>0</v>
      </c>
    </row>
    <row r="308" spans="1:11">
      <c r="A308" s="137">
        <v>82106</v>
      </c>
      <c r="B308" s="135" t="s">
        <v>356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4.3724999999999996</v>
      </c>
      <c r="K308" s="130">
        <f t="shared" si="12"/>
        <v>0</v>
      </c>
    </row>
    <row r="309" spans="1:11">
      <c r="A309" s="137">
        <v>82107</v>
      </c>
      <c r="B309" s="135" t="s">
        <v>357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4.3724999999999996</v>
      </c>
      <c r="K309" s="130">
        <f t="shared" si="12"/>
        <v>0</v>
      </c>
    </row>
    <row r="310" spans="1:11">
      <c r="A310" s="137">
        <v>82108</v>
      </c>
      <c r="B310" s="40" t="s">
        <v>358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4.3724999999999996</v>
      </c>
      <c r="K310" s="130">
        <f t="shared" si="12"/>
        <v>0</v>
      </c>
    </row>
    <row r="311" spans="1:11">
      <c r="A311" s="137">
        <v>82201</v>
      </c>
      <c r="B311" s="135" t="s">
        <v>360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4.3724999999999996</v>
      </c>
      <c r="K311" s="130">
        <f t="shared" si="12"/>
        <v>0</v>
      </c>
    </row>
    <row r="312" spans="1:11">
      <c r="A312" s="137">
        <v>82202</v>
      </c>
      <c r="B312" s="135" t="s">
        <v>361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4.3724999999999996</v>
      </c>
      <c r="K312" s="130">
        <f t="shared" si="12"/>
        <v>0</v>
      </c>
    </row>
    <row r="313" spans="1:11">
      <c r="A313" s="137">
        <v>82203</v>
      </c>
      <c r="B313" s="135" t="s">
        <v>362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4.3724999999999996</v>
      </c>
      <c r="K313" s="130">
        <f t="shared" si="12"/>
        <v>0</v>
      </c>
    </row>
    <row r="314" spans="1:11">
      <c r="A314" s="137">
        <v>82204</v>
      </c>
      <c r="B314" s="135" t="s">
        <v>363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4.3724999999999996</v>
      </c>
      <c r="K314" s="130">
        <f t="shared" si="12"/>
        <v>0</v>
      </c>
    </row>
    <row r="315" spans="1:11">
      <c r="A315" s="137">
        <v>82205</v>
      </c>
      <c r="B315" s="135" t="s">
        <v>364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4.3724999999999996</v>
      </c>
      <c r="K315" s="130">
        <f t="shared" si="12"/>
        <v>0</v>
      </c>
    </row>
    <row r="316" spans="1:11">
      <c r="A316" s="137">
        <v>82600</v>
      </c>
      <c r="B316" s="40" t="s">
        <v>365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4.3724999999999996</v>
      </c>
      <c r="K316" s="130">
        <f t="shared" si="12"/>
        <v>0</v>
      </c>
    </row>
    <row r="317" spans="1:11">
      <c r="A317" s="137">
        <v>82601</v>
      </c>
      <c r="B317" s="40" t="s">
        <v>366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4.3724999999999996</v>
      </c>
      <c r="K317" s="130">
        <f t="shared" si="12"/>
        <v>0</v>
      </c>
    </row>
    <row r="318" spans="1:11">
      <c r="A318" s="137">
        <v>82602</v>
      </c>
      <c r="B318" s="40" t="s">
        <v>367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4.3724999999999996</v>
      </c>
      <c r="K318" s="130">
        <f t="shared" si="12"/>
        <v>0</v>
      </c>
    </row>
    <row r="319" spans="1:11">
      <c r="A319" s="137">
        <v>82603</v>
      </c>
      <c r="B319" s="40" t="s">
        <v>368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4.3724999999999996</v>
      </c>
      <c r="K319" s="130">
        <f t="shared" si="12"/>
        <v>0</v>
      </c>
    </row>
    <row r="320" spans="1:11">
      <c r="A320" s="137">
        <v>82604</v>
      </c>
      <c r="B320" s="40" t="s">
        <v>369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4.3724999999999996</v>
      </c>
      <c r="K320" s="130">
        <f t="shared" si="12"/>
        <v>0</v>
      </c>
    </row>
    <row r="321" spans="1:11">
      <c r="A321" s="137">
        <v>82605</v>
      </c>
      <c r="B321" s="40" t="s">
        <v>370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4.3724999999999996</v>
      </c>
      <c r="K321" s="130">
        <f t="shared" si="12"/>
        <v>0</v>
      </c>
    </row>
    <row r="322" spans="1:11">
      <c r="A322" s="137">
        <v>82606</v>
      </c>
      <c r="B322" s="135" t="s">
        <v>371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4.3724999999999996</v>
      </c>
      <c r="K322" s="130">
        <f t="shared" si="12"/>
        <v>0</v>
      </c>
    </row>
    <row r="323" spans="1:11">
      <c r="A323" s="137">
        <v>82607</v>
      </c>
      <c r="B323" s="135" t="s">
        <v>372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4.3724999999999996</v>
      </c>
      <c r="K323" s="130">
        <f t="shared" si="12"/>
        <v>0</v>
      </c>
    </row>
    <row r="324" spans="1:11">
      <c r="A324" s="137">
        <v>82700</v>
      </c>
      <c r="B324" s="40" t="s">
        <v>373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4.3724999999999996</v>
      </c>
      <c r="K324" s="130">
        <f t="shared" si="12"/>
        <v>0</v>
      </c>
    </row>
    <row r="325" spans="1:11">
      <c r="A325" s="137">
        <v>82701</v>
      </c>
      <c r="B325" s="40" t="s">
        <v>374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4.3724999999999996</v>
      </c>
      <c r="K325" s="130">
        <f t="shared" si="12"/>
        <v>0</v>
      </c>
    </row>
    <row r="326" spans="1:11">
      <c r="A326" s="137">
        <v>82702</v>
      </c>
      <c r="B326" s="40" t="s">
        <v>375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4.3724999999999996</v>
      </c>
      <c r="K326" s="130">
        <f t="shared" si="12"/>
        <v>0</v>
      </c>
    </row>
    <row r="327" spans="1:11">
      <c r="A327" s="137">
        <v>82703</v>
      </c>
      <c r="B327" s="40" t="s">
        <v>376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4.3724999999999996</v>
      </c>
      <c r="K327" s="130">
        <f t="shared" si="12"/>
        <v>0</v>
      </c>
    </row>
    <row r="328" spans="1:11">
      <c r="A328" s="137">
        <v>82704</v>
      </c>
      <c r="B328" s="40" t="s">
        <v>377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4.3724999999999996</v>
      </c>
      <c r="K328" s="130">
        <f t="shared" ref="K328:K391" si="15">ROUND(H328*J328,2)</f>
        <v>0</v>
      </c>
    </row>
    <row r="329" spans="1:11">
      <c r="A329" s="137">
        <v>82705</v>
      </c>
      <c r="B329" s="40" t="s">
        <v>378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4.3724999999999996</v>
      </c>
      <c r="K329" s="130">
        <f t="shared" si="15"/>
        <v>0</v>
      </c>
    </row>
    <row r="330" spans="1:11">
      <c r="A330" s="137">
        <v>82706</v>
      </c>
      <c r="B330" s="40" t="s">
        <v>379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4.3724999999999996</v>
      </c>
      <c r="K330" s="130">
        <f t="shared" si="15"/>
        <v>0</v>
      </c>
    </row>
    <row r="331" spans="1:11">
      <c r="A331" s="138">
        <v>83006</v>
      </c>
      <c r="B331" s="40" t="s">
        <v>380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4.3724999999999996</v>
      </c>
      <c r="K331" s="130">
        <f t="shared" si="15"/>
        <v>0</v>
      </c>
    </row>
    <row r="332" spans="1:11">
      <c r="A332" s="137">
        <v>84100</v>
      </c>
      <c r="B332" s="40" t="s">
        <v>381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4.3724999999999996</v>
      </c>
      <c r="K332" s="130">
        <f t="shared" si="15"/>
        <v>0</v>
      </c>
    </row>
    <row r="333" spans="1:11">
      <c r="A333" s="137">
        <v>84101</v>
      </c>
      <c r="B333" s="40" t="s">
        <v>382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4.3724999999999996</v>
      </c>
      <c r="K333" s="130">
        <f t="shared" si="15"/>
        <v>0</v>
      </c>
    </row>
    <row r="334" spans="1:11">
      <c r="A334" s="137">
        <v>84102</v>
      </c>
      <c r="B334" s="40" t="s">
        <v>383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4.3724999999999996</v>
      </c>
      <c r="K334" s="130">
        <f t="shared" si="15"/>
        <v>0</v>
      </c>
    </row>
    <row r="335" spans="1:11">
      <c r="A335" s="137">
        <v>84103</v>
      </c>
      <c r="B335" s="40" t="s">
        <v>384</v>
      </c>
      <c r="C335" s="41"/>
      <c r="D335" s="41"/>
      <c r="E335" s="129"/>
      <c r="F335" s="129"/>
      <c r="H335" s="130">
        <f t="shared" si="14"/>
        <v>0</v>
      </c>
      <c r="J335" s="4">
        <f t="shared" si="16"/>
        <v>4.3724999999999996</v>
      </c>
      <c r="K335" s="130">
        <f t="shared" si="15"/>
        <v>0</v>
      </c>
    </row>
    <row r="336" spans="1:11">
      <c r="A336" s="137">
        <v>84104</v>
      </c>
      <c r="B336" s="40" t="s">
        <v>385</v>
      </c>
      <c r="C336" s="41"/>
      <c r="D336" s="41"/>
      <c r="E336" s="129"/>
      <c r="F336" s="129"/>
      <c r="H336" s="130">
        <f t="shared" si="14"/>
        <v>0</v>
      </c>
      <c r="J336" s="4">
        <f t="shared" si="16"/>
        <v>4.3724999999999996</v>
      </c>
      <c r="K336" s="130">
        <f t="shared" si="15"/>
        <v>0</v>
      </c>
    </row>
    <row r="337" spans="1:11">
      <c r="A337" s="137">
        <v>84201</v>
      </c>
      <c r="B337" s="40" t="s">
        <v>343</v>
      </c>
      <c r="C337" s="41"/>
      <c r="D337" s="41"/>
      <c r="E337" s="129"/>
      <c r="F337" s="129"/>
      <c r="H337" s="130">
        <f t="shared" si="14"/>
        <v>0</v>
      </c>
      <c r="J337" s="4">
        <f t="shared" si="16"/>
        <v>4.3724999999999996</v>
      </c>
      <c r="K337" s="130">
        <f t="shared" si="15"/>
        <v>0</v>
      </c>
    </row>
    <row r="338" spans="1:11">
      <c r="A338" s="137">
        <v>84202</v>
      </c>
      <c r="B338" s="40" t="s">
        <v>344</v>
      </c>
      <c r="C338" s="41"/>
      <c r="D338" s="41"/>
      <c r="E338" s="129"/>
      <c r="F338" s="129"/>
      <c r="H338" s="130">
        <f t="shared" ref="H338:H401" si="17">ROUND(C338-D338+E338-F338,2)</f>
        <v>0</v>
      </c>
      <c r="J338" s="4">
        <f t="shared" si="16"/>
        <v>4.3724999999999996</v>
      </c>
      <c r="K338" s="130">
        <f t="shared" si="15"/>
        <v>0</v>
      </c>
    </row>
    <row r="339" spans="1:11">
      <c r="A339" s="137">
        <v>84203</v>
      </c>
      <c r="B339" s="40" t="s">
        <v>345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4.3724999999999996</v>
      </c>
      <c r="K339" s="130">
        <f t="shared" si="15"/>
        <v>0</v>
      </c>
    </row>
    <row r="340" spans="1:11">
      <c r="A340" s="137">
        <v>84204</v>
      </c>
      <c r="B340" s="40" t="s">
        <v>346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4.3724999999999996</v>
      </c>
      <c r="K340" s="130">
        <f t="shared" si="15"/>
        <v>0</v>
      </c>
    </row>
    <row r="341" spans="1:11">
      <c r="A341" s="137">
        <v>84205</v>
      </c>
      <c r="B341" s="40" t="s">
        <v>386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4.3724999999999996</v>
      </c>
      <c r="K341" s="130">
        <f t="shared" si="15"/>
        <v>0</v>
      </c>
    </row>
    <row r="342" spans="1:11">
      <c r="A342" s="137">
        <v>84206</v>
      </c>
      <c r="B342" s="40" t="s">
        <v>387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4.3724999999999996</v>
      </c>
      <c r="K342" s="130">
        <f t="shared" si="15"/>
        <v>0</v>
      </c>
    </row>
    <row r="343" spans="1:11">
      <c r="A343" s="137">
        <v>84207</v>
      </c>
      <c r="B343" s="40" t="s">
        <v>388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4.3724999999999996</v>
      </c>
      <c r="K343" s="130">
        <f t="shared" si="15"/>
        <v>0</v>
      </c>
    </row>
    <row r="344" spans="1:11">
      <c r="A344" s="137">
        <v>84300</v>
      </c>
      <c r="B344" s="40" t="s">
        <v>389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4.3724999999999996</v>
      </c>
      <c r="K344" s="130">
        <f t="shared" si="15"/>
        <v>0</v>
      </c>
    </row>
    <row r="345" spans="1:11">
      <c r="A345" s="137">
        <v>85001</v>
      </c>
      <c r="B345" s="135" t="s">
        <v>390</v>
      </c>
      <c r="C345" s="41"/>
      <c r="D345" s="41"/>
      <c r="E345" s="129"/>
      <c r="F345" s="129"/>
      <c r="H345" s="130">
        <f t="shared" si="17"/>
        <v>0</v>
      </c>
      <c r="J345" s="4">
        <f t="shared" si="16"/>
        <v>4.3724999999999996</v>
      </c>
      <c r="K345" s="130">
        <f t="shared" si="15"/>
        <v>0</v>
      </c>
    </row>
    <row r="346" spans="1:11">
      <c r="A346" s="137">
        <v>85002</v>
      </c>
      <c r="B346" s="135" t="s">
        <v>391</v>
      </c>
      <c r="C346" s="41"/>
      <c r="D346" s="41"/>
      <c r="E346" s="129"/>
      <c r="F346" s="129"/>
      <c r="H346" s="130">
        <f t="shared" si="17"/>
        <v>0</v>
      </c>
      <c r="J346" s="4">
        <f t="shared" si="16"/>
        <v>4.3724999999999996</v>
      </c>
      <c r="K346" s="130">
        <f t="shared" si="15"/>
        <v>0</v>
      </c>
    </row>
    <row r="347" spans="1:11">
      <c r="A347" s="137">
        <v>91001</v>
      </c>
      <c r="B347" s="40" t="s">
        <v>400</v>
      </c>
      <c r="C347" s="41">
        <v>1273286.01</v>
      </c>
      <c r="D347" s="41"/>
      <c r="E347" s="129"/>
      <c r="F347" s="129"/>
      <c r="H347" s="130">
        <f t="shared" si="17"/>
        <v>1273286.01</v>
      </c>
      <c r="J347" s="4">
        <f t="shared" si="16"/>
        <v>4.3724999999999996</v>
      </c>
      <c r="K347" s="130">
        <f t="shared" si="15"/>
        <v>5567443.0800000001</v>
      </c>
    </row>
    <row r="348" spans="1:11">
      <c r="A348" s="137">
        <v>91002</v>
      </c>
      <c r="B348" s="40" t="s">
        <v>401</v>
      </c>
      <c r="C348" s="41">
        <v>406453.14</v>
      </c>
      <c r="D348" s="41"/>
      <c r="E348" s="129"/>
      <c r="F348" s="129"/>
      <c r="H348" s="130">
        <f t="shared" si="17"/>
        <v>406453.14</v>
      </c>
      <c r="J348" s="4">
        <f t="shared" si="16"/>
        <v>4.3724999999999996</v>
      </c>
      <c r="K348" s="130">
        <f t="shared" si="15"/>
        <v>1777216.35</v>
      </c>
    </row>
    <row r="349" spans="1:11">
      <c r="A349" s="137">
        <v>91003</v>
      </c>
      <c r="B349" s="40" t="s">
        <v>402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4.3724999999999996</v>
      </c>
      <c r="K349" s="130">
        <f t="shared" si="15"/>
        <v>0</v>
      </c>
    </row>
    <row r="350" spans="1:11">
      <c r="A350" s="137">
        <v>91004</v>
      </c>
      <c r="B350" s="135" t="s">
        <v>403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4.3724999999999996</v>
      </c>
      <c r="K350" s="130">
        <f t="shared" si="15"/>
        <v>0</v>
      </c>
    </row>
    <row r="351" spans="1:11">
      <c r="A351" s="137">
        <v>91005</v>
      </c>
      <c r="B351" s="135" t="s">
        <v>404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4.3724999999999996</v>
      </c>
      <c r="K351" s="130">
        <f t="shared" si="15"/>
        <v>0</v>
      </c>
    </row>
    <row r="352" spans="1:11">
      <c r="A352" s="137">
        <v>91006</v>
      </c>
      <c r="B352" s="135" t="s">
        <v>405</v>
      </c>
      <c r="C352" s="41">
        <v>172982.24</v>
      </c>
      <c r="D352" s="41"/>
      <c r="E352" s="129"/>
      <c r="F352" s="129"/>
      <c r="H352" s="130">
        <f t="shared" si="17"/>
        <v>172982.24</v>
      </c>
      <c r="J352" s="4">
        <f t="shared" si="16"/>
        <v>4.3724999999999996</v>
      </c>
      <c r="K352" s="130">
        <f t="shared" si="15"/>
        <v>756364.84</v>
      </c>
    </row>
    <row r="353" spans="1:11">
      <c r="A353" s="137">
        <v>91007</v>
      </c>
      <c r="B353" s="135" t="s">
        <v>406</v>
      </c>
      <c r="C353" s="41">
        <v>3555</v>
      </c>
      <c r="D353" s="41"/>
      <c r="E353" s="129"/>
      <c r="F353" s="129"/>
      <c r="H353" s="130">
        <f t="shared" si="17"/>
        <v>3555</v>
      </c>
      <c r="J353" s="4">
        <f t="shared" si="16"/>
        <v>4.3724999999999996</v>
      </c>
      <c r="K353" s="130">
        <f t="shared" si="15"/>
        <v>15544.24</v>
      </c>
    </row>
    <row r="354" spans="1:11">
      <c r="A354" s="137">
        <v>91008</v>
      </c>
      <c r="B354" s="135" t="s">
        <v>407</v>
      </c>
      <c r="C354" s="41">
        <v>16312.59</v>
      </c>
      <c r="D354" s="41"/>
      <c r="E354" s="129"/>
      <c r="F354" s="129"/>
      <c r="H354" s="130">
        <f t="shared" si="17"/>
        <v>16312.59</v>
      </c>
      <c r="J354" s="4">
        <f t="shared" si="16"/>
        <v>4.3724999999999996</v>
      </c>
      <c r="K354" s="130">
        <f t="shared" si="15"/>
        <v>71326.8</v>
      </c>
    </row>
    <row r="355" spans="1:11">
      <c r="A355" s="137">
        <v>91009</v>
      </c>
      <c r="B355" s="135" t="s">
        <v>408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4.3724999999999996</v>
      </c>
      <c r="K355" s="130">
        <f t="shared" si="15"/>
        <v>0</v>
      </c>
    </row>
    <row r="356" spans="1:11">
      <c r="A356" s="137">
        <v>91010</v>
      </c>
      <c r="B356" s="135" t="s">
        <v>487</v>
      </c>
      <c r="C356" s="41"/>
      <c r="D356" s="41"/>
      <c r="E356" s="129"/>
      <c r="F356" s="129"/>
      <c r="H356" s="130">
        <f t="shared" si="17"/>
        <v>0</v>
      </c>
      <c r="J356" s="4">
        <f t="shared" si="16"/>
        <v>4.3724999999999996</v>
      </c>
      <c r="K356" s="130">
        <f t="shared" si="15"/>
        <v>0</v>
      </c>
    </row>
    <row r="357" spans="1:11">
      <c r="A357" s="137">
        <v>91011</v>
      </c>
      <c r="B357" s="135" t="s">
        <v>410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4.3724999999999996</v>
      </c>
      <c r="K357" s="130">
        <f t="shared" si="15"/>
        <v>0</v>
      </c>
    </row>
    <row r="358" spans="1:11">
      <c r="A358" s="137">
        <v>91012</v>
      </c>
      <c r="B358" s="40" t="s">
        <v>252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4.3724999999999996</v>
      </c>
      <c r="K358" s="130">
        <f t="shared" si="15"/>
        <v>0</v>
      </c>
    </row>
    <row r="359" spans="1:11">
      <c r="A359" s="39">
        <v>91013</v>
      </c>
      <c r="B359" s="142" t="s">
        <v>411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4.3724999999999996</v>
      </c>
      <c r="K359" s="130">
        <f t="shared" si="15"/>
        <v>0</v>
      </c>
    </row>
    <row r="360" spans="1:11">
      <c r="A360" s="137">
        <v>91200</v>
      </c>
      <c r="B360" s="135" t="s">
        <v>412</v>
      </c>
      <c r="C360" s="41">
        <v>48914</v>
      </c>
      <c r="D360" s="41"/>
      <c r="E360" s="129"/>
      <c r="F360" s="129"/>
      <c r="H360" s="130">
        <f t="shared" si="17"/>
        <v>48914</v>
      </c>
      <c r="J360" s="4">
        <f t="shared" si="16"/>
        <v>4.3724999999999996</v>
      </c>
      <c r="K360" s="130">
        <f t="shared" si="15"/>
        <v>213876.47</v>
      </c>
    </row>
    <row r="361" spans="1:11">
      <c r="A361" s="137">
        <v>91201</v>
      </c>
      <c r="B361" s="135" t="s">
        <v>413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4.3724999999999996</v>
      </c>
      <c r="K361" s="130">
        <f t="shared" si="15"/>
        <v>0</v>
      </c>
    </row>
    <row r="362" spans="1:11">
      <c r="A362" s="137">
        <v>91202</v>
      </c>
      <c r="B362" s="135" t="s">
        <v>414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4.3724999999999996</v>
      </c>
      <c r="K362" s="130">
        <f t="shared" si="15"/>
        <v>0</v>
      </c>
    </row>
    <row r="363" spans="1:11">
      <c r="A363" s="137">
        <v>92001</v>
      </c>
      <c r="B363" s="135" t="s">
        <v>415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4.3724999999999996</v>
      </c>
      <c r="K363" s="130">
        <f t="shared" si="15"/>
        <v>0</v>
      </c>
    </row>
    <row r="364" spans="1:11">
      <c r="A364" s="137">
        <v>92002</v>
      </c>
      <c r="B364" s="135" t="s">
        <v>416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4.3724999999999996</v>
      </c>
      <c r="K364" s="130">
        <f t="shared" si="15"/>
        <v>0</v>
      </c>
    </row>
    <row r="365" spans="1:11">
      <c r="A365" s="137">
        <v>92003</v>
      </c>
      <c r="B365" s="135" t="s">
        <v>417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4.3724999999999996</v>
      </c>
      <c r="K365" s="130">
        <f t="shared" si="15"/>
        <v>0</v>
      </c>
    </row>
    <row r="366" spans="1:11">
      <c r="A366" s="137">
        <v>92004</v>
      </c>
      <c r="B366" s="135" t="s">
        <v>418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4.3724999999999996</v>
      </c>
      <c r="K366" s="130">
        <f t="shared" si="15"/>
        <v>0</v>
      </c>
    </row>
    <row r="367" spans="1:11">
      <c r="A367" s="137">
        <v>92005</v>
      </c>
      <c r="B367" s="135" t="s">
        <v>419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4.3724999999999996</v>
      </c>
      <c r="K367" s="130">
        <f t="shared" si="15"/>
        <v>0</v>
      </c>
    </row>
    <row r="368" spans="1:11">
      <c r="A368" s="137">
        <v>92006</v>
      </c>
      <c r="B368" s="135" t="s">
        <v>420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4.3724999999999996</v>
      </c>
      <c r="K368" s="130">
        <f t="shared" si="15"/>
        <v>0</v>
      </c>
    </row>
    <row r="369" spans="1:11">
      <c r="A369" s="137">
        <v>92007</v>
      </c>
      <c r="B369" s="135" t="s">
        <v>421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4.3724999999999996</v>
      </c>
      <c r="K369" s="130">
        <f t="shared" si="15"/>
        <v>0</v>
      </c>
    </row>
    <row r="370" spans="1:11">
      <c r="A370" s="137">
        <v>92008</v>
      </c>
      <c r="B370" s="135" t="s">
        <v>422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4.3724999999999996</v>
      </c>
      <c r="K370" s="130">
        <f t="shared" si="15"/>
        <v>0</v>
      </c>
    </row>
    <row r="371" spans="1:11">
      <c r="A371" s="145">
        <v>92009</v>
      </c>
      <c r="B371" s="40" t="s">
        <v>423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4.3724999999999996</v>
      </c>
      <c r="K371" s="130">
        <f t="shared" si="15"/>
        <v>0</v>
      </c>
    </row>
    <row r="372" spans="1:11">
      <c r="A372" s="137">
        <v>93001</v>
      </c>
      <c r="B372" s="135" t="s">
        <v>424</v>
      </c>
      <c r="C372" s="41">
        <v>10707.34</v>
      </c>
      <c r="D372" s="41"/>
      <c r="E372" s="129"/>
      <c r="F372" s="129"/>
      <c r="H372" s="130">
        <f t="shared" si="17"/>
        <v>10707.34</v>
      </c>
      <c r="J372" s="4">
        <f t="shared" si="16"/>
        <v>4.3724999999999996</v>
      </c>
      <c r="K372" s="130">
        <f t="shared" si="15"/>
        <v>46817.84</v>
      </c>
    </row>
    <row r="373" spans="1:11">
      <c r="A373" s="137">
        <v>93002</v>
      </c>
      <c r="B373" s="135" t="s">
        <v>425</v>
      </c>
      <c r="C373" s="41">
        <v>9056</v>
      </c>
      <c r="D373" s="41"/>
      <c r="E373" s="129"/>
      <c r="F373" s="129"/>
      <c r="H373" s="130">
        <f t="shared" si="17"/>
        <v>9056</v>
      </c>
      <c r="J373" s="4">
        <f t="shared" si="16"/>
        <v>4.3724999999999996</v>
      </c>
      <c r="K373" s="130">
        <f t="shared" si="15"/>
        <v>39597.360000000001</v>
      </c>
    </row>
    <row r="374" spans="1:11">
      <c r="A374" s="137">
        <v>93003</v>
      </c>
      <c r="B374" s="135" t="s">
        <v>426</v>
      </c>
      <c r="C374" s="41"/>
      <c r="D374" s="41"/>
      <c r="E374" s="129"/>
      <c r="F374" s="129"/>
      <c r="H374" s="130">
        <f t="shared" si="17"/>
        <v>0</v>
      </c>
      <c r="J374" s="4">
        <f t="shared" si="16"/>
        <v>4.3724999999999996</v>
      </c>
      <c r="K374" s="134">
        <f t="shared" si="15"/>
        <v>0</v>
      </c>
    </row>
    <row r="375" spans="1:11">
      <c r="A375" s="137">
        <v>93004</v>
      </c>
      <c r="B375" s="135" t="s">
        <v>427</v>
      </c>
      <c r="C375" s="41">
        <v>2709</v>
      </c>
      <c r="D375" s="41"/>
      <c r="E375" s="129"/>
      <c r="F375" s="129"/>
      <c r="H375" s="130">
        <f t="shared" si="17"/>
        <v>2709</v>
      </c>
      <c r="J375" s="4">
        <f t="shared" si="16"/>
        <v>4.3724999999999996</v>
      </c>
      <c r="K375" s="130">
        <f t="shared" si="15"/>
        <v>11845.1</v>
      </c>
    </row>
    <row r="376" spans="1:11">
      <c r="A376" s="137">
        <v>93005</v>
      </c>
      <c r="B376" s="135" t="s">
        <v>428</v>
      </c>
      <c r="C376" s="41">
        <v>307.02</v>
      </c>
      <c r="D376" s="41"/>
      <c r="E376" s="129"/>
      <c r="F376" s="129"/>
      <c r="H376" s="130">
        <f t="shared" si="17"/>
        <v>307.02</v>
      </c>
      <c r="J376" s="4">
        <f t="shared" si="16"/>
        <v>4.3724999999999996</v>
      </c>
      <c r="K376" s="130">
        <f t="shared" si="15"/>
        <v>1342.44</v>
      </c>
    </row>
    <row r="377" spans="1:11">
      <c r="A377" s="140">
        <v>94001</v>
      </c>
      <c r="B377" s="141" t="s">
        <v>429</v>
      </c>
      <c r="C377" s="133">
        <v>130640</v>
      </c>
      <c r="D377" s="133"/>
      <c r="E377" s="133"/>
      <c r="F377" s="133"/>
      <c r="G377" s="134"/>
      <c r="H377" s="134">
        <f t="shared" si="17"/>
        <v>130640</v>
      </c>
      <c r="J377" s="4">
        <f t="shared" si="16"/>
        <v>4.3724999999999996</v>
      </c>
      <c r="K377" s="130">
        <f t="shared" si="15"/>
        <v>571223.4</v>
      </c>
    </row>
    <row r="378" spans="1:11">
      <c r="A378" s="137">
        <v>94002</v>
      </c>
      <c r="B378" s="135" t="s">
        <v>430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4.3724999999999996</v>
      </c>
      <c r="K378" s="130">
        <f t="shared" si="15"/>
        <v>0</v>
      </c>
    </row>
    <row r="379" spans="1:11">
      <c r="A379" s="137">
        <v>94003</v>
      </c>
      <c r="B379" s="135" t="s">
        <v>431</v>
      </c>
      <c r="C379" s="41">
        <v>1500</v>
      </c>
      <c r="D379" s="41"/>
      <c r="E379" s="129"/>
      <c r="F379" s="129"/>
      <c r="H379" s="130">
        <f t="shared" si="17"/>
        <v>1500</v>
      </c>
      <c r="J379" s="4">
        <f t="shared" si="16"/>
        <v>4.3724999999999996</v>
      </c>
      <c r="K379" s="130">
        <f t="shared" si="15"/>
        <v>6558.75</v>
      </c>
    </row>
    <row r="380" spans="1:11">
      <c r="A380" s="137">
        <v>94004</v>
      </c>
      <c r="B380" s="135" t="s">
        <v>432</v>
      </c>
      <c r="C380" s="41"/>
      <c r="D380" s="41"/>
      <c r="E380" s="129"/>
      <c r="F380" s="129"/>
      <c r="H380" s="130">
        <f t="shared" si="17"/>
        <v>0</v>
      </c>
      <c r="J380" s="4">
        <f t="shared" si="16"/>
        <v>4.3724999999999996</v>
      </c>
      <c r="K380" s="130">
        <f t="shared" si="15"/>
        <v>0</v>
      </c>
    </row>
    <row r="381" spans="1:11">
      <c r="A381" s="137">
        <v>94005</v>
      </c>
      <c r="B381" s="135" t="s">
        <v>433</v>
      </c>
      <c r="C381" s="41">
        <v>5394</v>
      </c>
      <c r="D381" s="41"/>
      <c r="E381" s="129"/>
      <c r="F381" s="129"/>
      <c r="H381" s="130">
        <f t="shared" si="17"/>
        <v>5394</v>
      </c>
      <c r="J381" s="4">
        <f t="shared" si="16"/>
        <v>4.3724999999999996</v>
      </c>
      <c r="K381" s="130">
        <f t="shared" si="15"/>
        <v>23585.27</v>
      </c>
    </row>
    <row r="382" spans="1:11">
      <c r="A382" s="137">
        <v>94006</v>
      </c>
      <c r="B382" s="135" t="s">
        <v>434</v>
      </c>
      <c r="C382" s="41">
        <v>19692</v>
      </c>
      <c r="D382" s="41"/>
      <c r="E382" s="129"/>
      <c r="F382" s="129"/>
      <c r="H382" s="130">
        <f t="shared" si="17"/>
        <v>19692</v>
      </c>
      <c r="J382" s="4">
        <f t="shared" si="16"/>
        <v>4.3724999999999996</v>
      </c>
      <c r="K382" s="130">
        <f t="shared" si="15"/>
        <v>86103.27</v>
      </c>
    </row>
    <row r="383" spans="1:11">
      <c r="A383" s="137">
        <v>94007</v>
      </c>
      <c r="B383" s="135" t="s">
        <v>435</v>
      </c>
      <c r="C383" s="41">
        <v>767.34</v>
      </c>
      <c r="D383" s="41"/>
      <c r="E383" s="129"/>
      <c r="F383" s="129"/>
      <c r="H383" s="130">
        <f t="shared" si="17"/>
        <v>767.34</v>
      </c>
      <c r="J383" s="4">
        <f t="shared" si="16"/>
        <v>4.3724999999999996</v>
      </c>
      <c r="K383" s="130">
        <f t="shared" si="15"/>
        <v>3355.19</v>
      </c>
    </row>
    <row r="384" spans="1:11">
      <c r="A384" s="137">
        <v>94008</v>
      </c>
      <c r="B384" s="135" t="s">
        <v>436</v>
      </c>
      <c r="C384" s="41">
        <v>4000</v>
      </c>
      <c r="D384" s="41"/>
      <c r="E384" s="129"/>
      <c r="F384" s="129"/>
      <c r="H384" s="130">
        <f t="shared" si="17"/>
        <v>4000</v>
      </c>
      <c r="J384" s="4">
        <f t="shared" si="16"/>
        <v>4.3724999999999996</v>
      </c>
      <c r="K384" s="130">
        <f t="shared" si="15"/>
        <v>17490</v>
      </c>
    </row>
    <row r="385" spans="1:11">
      <c r="A385" s="137">
        <v>94009</v>
      </c>
      <c r="B385" s="135" t="s">
        <v>437</v>
      </c>
      <c r="C385" s="41"/>
      <c r="D385" s="41"/>
      <c r="E385" s="129"/>
      <c r="F385" s="129"/>
      <c r="H385" s="130">
        <f t="shared" si="17"/>
        <v>0</v>
      </c>
      <c r="J385" s="4">
        <f t="shared" si="16"/>
        <v>4.3724999999999996</v>
      </c>
      <c r="K385" s="130">
        <f t="shared" si="15"/>
        <v>0</v>
      </c>
    </row>
    <row r="386" spans="1:11">
      <c r="A386" s="137">
        <v>94010</v>
      </c>
      <c r="B386" s="135" t="s">
        <v>438</v>
      </c>
      <c r="C386" s="41">
        <v>17526.52</v>
      </c>
      <c r="D386" s="41"/>
      <c r="E386" s="129"/>
      <c r="F386" s="129"/>
      <c r="H386" s="130">
        <f t="shared" si="17"/>
        <v>17526.52</v>
      </c>
      <c r="J386" s="4">
        <f t="shared" si="16"/>
        <v>4.3724999999999996</v>
      </c>
      <c r="K386" s="130">
        <f t="shared" si="15"/>
        <v>76634.710000000006</v>
      </c>
    </row>
    <row r="387" spans="1:11">
      <c r="A387" s="137">
        <v>94011</v>
      </c>
      <c r="B387" s="135" t="s">
        <v>439</v>
      </c>
      <c r="C387" s="41"/>
      <c r="D387" s="41"/>
      <c r="E387" s="129"/>
      <c r="F387" s="129"/>
      <c r="H387" s="130">
        <f t="shared" si="17"/>
        <v>0</v>
      </c>
      <c r="J387" s="4">
        <f t="shared" si="16"/>
        <v>4.3724999999999996</v>
      </c>
      <c r="K387" s="134">
        <f t="shared" si="15"/>
        <v>0</v>
      </c>
    </row>
    <row r="388" spans="1:11">
      <c r="A388" s="137">
        <v>94012</v>
      </c>
      <c r="B388" s="135" t="s">
        <v>440</v>
      </c>
      <c r="C388" s="41">
        <v>64.66</v>
      </c>
      <c r="D388" s="41"/>
      <c r="E388" s="129"/>
      <c r="F388" s="129"/>
      <c r="H388" s="130">
        <f t="shared" si="17"/>
        <v>64.66</v>
      </c>
      <c r="J388" s="4">
        <f t="shared" si="16"/>
        <v>4.3724999999999996</v>
      </c>
      <c r="K388" s="130">
        <f t="shared" si="15"/>
        <v>282.73</v>
      </c>
    </row>
    <row r="389" spans="1:11">
      <c r="A389" s="137">
        <v>94013</v>
      </c>
      <c r="B389" s="135" t="s">
        <v>441</v>
      </c>
      <c r="C389" s="41"/>
      <c r="D389" s="41"/>
      <c r="E389" s="129"/>
      <c r="F389" s="129"/>
      <c r="H389" s="130">
        <f t="shared" si="17"/>
        <v>0</v>
      </c>
      <c r="J389" s="4">
        <f t="shared" si="16"/>
        <v>4.3724999999999996</v>
      </c>
      <c r="K389" s="134">
        <f t="shared" si="15"/>
        <v>0</v>
      </c>
    </row>
    <row r="390" spans="1:11">
      <c r="A390" s="140">
        <v>94014</v>
      </c>
      <c r="B390" s="141" t="s">
        <v>465</v>
      </c>
      <c r="C390" s="133"/>
      <c r="D390" s="133"/>
      <c r="E390" s="133"/>
      <c r="F390" s="133"/>
      <c r="G390" s="134"/>
      <c r="H390" s="134">
        <f t="shared" si="17"/>
        <v>0</v>
      </c>
      <c r="J390" s="4">
        <f t="shared" si="16"/>
        <v>4.3724999999999996</v>
      </c>
      <c r="K390" s="130">
        <f t="shared" si="15"/>
        <v>0</v>
      </c>
    </row>
    <row r="391" spans="1:11">
      <c r="A391" s="137">
        <v>94015</v>
      </c>
      <c r="B391" s="135" t="s">
        <v>466</v>
      </c>
      <c r="C391" s="41"/>
      <c r="D391" s="41"/>
      <c r="E391" s="129"/>
      <c r="F391" s="129"/>
      <c r="H391" s="130">
        <f t="shared" si="17"/>
        <v>0</v>
      </c>
      <c r="J391" s="4">
        <f t="shared" si="16"/>
        <v>4.3724999999999996</v>
      </c>
      <c r="K391" s="130">
        <f t="shared" si="15"/>
        <v>0</v>
      </c>
    </row>
    <row r="392" spans="1:11">
      <c r="A392" s="140">
        <v>94016</v>
      </c>
      <c r="B392" s="141" t="s">
        <v>442</v>
      </c>
      <c r="C392" s="133">
        <v>850.72</v>
      </c>
      <c r="D392" s="133"/>
      <c r="E392" s="133"/>
      <c r="F392" s="133"/>
      <c r="G392" s="134"/>
      <c r="H392" s="134">
        <f t="shared" si="17"/>
        <v>850.72</v>
      </c>
      <c r="J392" s="4">
        <f t="shared" si="16"/>
        <v>4.3724999999999996</v>
      </c>
      <c r="K392" s="130">
        <f t="shared" ref="K392:K431" si="18">ROUND(H392*J392,2)</f>
        <v>3719.77</v>
      </c>
    </row>
    <row r="393" spans="1:11">
      <c r="A393" s="137">
        <v>94017</v>
      </c>
      <c r="B393" s="135" t="s">
        <v>443</v>
      </c>
      <c r="C393" s="41"/>
      <c r="D393" s="41"/>
      <c r="E393" s="129"/>
      <c r="F393" s="129"/>
      <c r="H393" s="130">
        <f t="shared" si="17"/>
        <v>0</v>
      </c>
      <c r="J393" s="4">
        <f t="shared" ref="J393:J430" si="19">J392</f>
        <v>4.3724999999999996</v>
      </c>
      <c r="K393" s="130">
        <f t="shared" si="18"/>
        <v>0</v>
      </c>
    </row>
    <row r="394" spans="1:11">
      <c r="A394" s="137">
        <v>94018</v>
      </c>
      <c r="B394" s="135" t="s">
        <v>444</v>
      </c>
      <c r="C394" s="41"/>
      <c r="D394" s="41"/>
      <c r="E394" s="129"/>
      <c r="F394" s="129"/>
      <c r="H394" s="130">
        <f t="shared" si="17"/>
        <v>0</v>
      </c>
      <c r="J394" s="4">
        <f t="shared" si="19"/>
        <v>4.3724999999999996</v>
      </c>
      <c r="K394" s="130">
        <f t="shared" si="18"/>
        <v>0</v>
      </c>
    </row>
    <row r="395" spans="1:11">
      <c r="A395" s="137">
        <v>94019</v>
      </c>
      <c r="B395" s="135" t="s">
        <v>417</v>
      </c>
      <c r="C395" s="41">
        <v>20503</v>
      </c>
      <c r="D395" s="41"/>
      <c r="E395" s="129"/>
      <c r="F395" s="129"/>
      <c r="H395" s="130">
        <f t="shared" si="17"/>
        <v>20503</v>
      </c>
      <c r="J395" s="4">
        <f t="shared" si="19"/>
        <v>4.3724999999999996</v>
      </c>
      <c r="K395" s="130">
        <f t="shared" si="18"/>
        <v>89649.37</v>
      </c>
    </row>
    <row r="396" spans="1:11">
      <c r="A396" s="137">
        <v>94020</v>
      </c>
      <c r="B396" s="40" t="s">
        <v>384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4.3724999999999996</v>
      </c>
      <c r="K396" s="130">
        <f t="shared" si="18"/>
        <v>0</v>
      </c>
    </row>
    <row r="397" spans="1:11">
      <c r="A397" s="137">
        <v>94021</v>
      </c>
      <c r="B397" s="135" t="s">
        <v>445</v>
      </c>
      <c r="C397" s="41">
        <v>4170.99</v>
      </c>
      <c r="D397" s="41"/>
      <c r="E397" s="129"/>
      <c r="F397" s="129"/>
      <c r="H397" s="130">
        <f t="shared" si="17"/>
        <v>4170.99</v>
      </c>
      <c r="J397" s="4">
        <f t="shared" si="19"/>
        <v>4.3724999999999996</v>
      </c>
      <c r="K397" s="130">
        <f t="shared" si="18"/>
        <v>18237.650000000001</v>
      </c>
    </row>
    <row r="398" spans="1:11">
      <c r="A398" s="137">
        <v>94022</v>
      </c>
      <c r="B398" s="135" t="s">
        <v>446</v>
      </c>
      <c r="C398" s="41">
        <v>11613.13</v>
      </c>
      <c r="D398" s="41"/>
      <c r="E398" s="129"/>
      <c r="F398" s="129"/>
      <c r="H398" s="130">
        <f t="shared" si="17"/>
        <v>11613.13</v>
      </c>
      <c r="J398" s="4">
        <f t="shared" si="19"/>
        <v>4.3724999999999996</v>
      </c>
      <c r="K398" s="130">
        <f t="shared" si="18"/>
        <v>50778.41</v>
      </c>
    </row>
    <row r="399" spans="1:11">
      <c r="A399" s="137">
        <v>94023</v>
      </c>
      <c r="B399" s="135" t="s">
        <v>447</v>
      </c>
      <c r="C399" s="41"/>
      <c r="D399" s="41"/>
      <c r="E399" s="129"/>
      <c r="F399" s="129"/>
      <c r="H399" s="130">
        <f t="shared" si="17"/>
        <v>0</v>
      </c>
      <c r="J399" s="4">
        <f t="shared" si="19"/>
        <v>4.3724999999999996</v>
      </c>
      <c r="K399" s="134">
        <f t="shared" si="18"/>
        <v>0</v>
      </c>
    </row>
    <row r="400" spans="1:11">
      <c r="A400" s="137">
        <v>94024</v>
      </c>
      <c r="B400" s="135" t="s">
        <v>448</v>
      </c>
      <c r="C400" s="41"/>
      <c r="D400" s="41"/>
      <c r="E400" s="129"/>
      <c r="F400" s="129"/>
      <c r="H400" s="130">
        <f t="shared" si="17"/>
        <v>0</v>
      </c>
      <c r="J400" s="4">
        <f t="shared" si="19"/>
        <v>4.3724999999999996</v>
      </c>
      <c r="K400" s="130">
        <f t="shared" si="18"/>
        <v>0</v>
      </c>
    </row>
    <row r="401" spans="1:11">
      <c r="A401" s="137">
        <v>94025</v>
      </c>
      <c r="B401" s="135" t="s">
        <v>449</v>
      </c>
      <c r="C401" s="41"/>
      <c r="D401" s="41"/>
      <c r="E401" s="129"/>
      <c r="F401" s="129"/>
      <c r="H401" s="130">
        <f t="shared" si="17"/>
        <v>0</v>
      </c>
      <c r="J401" s="4">
        <f t="shared" si="19"/>
        <v>4.3724999999999996</v>
      </c>
      <c r="K401" s="130">
        <f t="shared" si="18"/>
        <v>0</v>
      </c>
    </row>
    <row r="402" spans="1:11">
      <c r="A402" s="140">
        <v>94026</v>
      </c>
      <c r="B402" s="132" t="s">
        <v>488</v>
      </c>
      <c r="C402" s="133">
        <v>435764.63</v>
      </c>
      <c r="D402" s="133"/>
      <c r="E402" s="133"/>
      <c r="F402" s="133"/>
      <c r="G402" s="134"/>
      <c r="H402" s="134">
        <f t="shared" ref="H402:H431" si="20">ROUND(C402-D402+E402-F402,2)</f>
        <v>435764.63</v>
      </c>
      <c r="J402" s="4">
        <f t="shared" si="19"/>
        <v>4.3724999999999996</v>
      </c>
      <c r="K402" s="130">
        <f t="shared" si="18"/>
        <v>1905380.84</v>
      </c>
    </row>
    <row r="403" spans="1:11">
      <c r="A403" s="137">
        <v>94027</v>
      </c>
      <c r="B403" s="135" t="s">
        <v>450</v>
      </c>
      <c r="C403" s="41">
        <v>2280.5</v>
      </c>
      <c r="D403" s="41"/>
      <c r="E403" s="129"/>
      <c r="F403" s="129"/>
      <c r="H403" s="130">
        <f t="shared" si="20"/>
        <v>2280.5</v>
      </c>
      <c r="J403" s="4">
        <f t="shared" si="19"/>
        <v>4.3724999999999996</v>
      </c>
      <c r="K403" s="130">
        <f t="shared" si="18"/>
        <v>9971.49</v>
      </c>
    </row>
    <row r="404" spans="1:11">
      <c r="A404" s="137">
        <v>94028</v>
      </c>
      <c r="B404" s="4" t="s">
        <v>451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4.3724999999999996</v>
      </c>
      <c r="K404" s="130">
        <f t="shared" si="18"/>
        <v>0</v>
      </c>
    </row>
    <row r="405" spans="1:11">
      <c r="A405" s="137">
        <v>94029</v>
      </c>
      <c r="B405" s="4" t="s">
        <v>452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4.3724999999999996</v>
      </c>
      <c r="K405" s="130">
        <f t="shared" si="18"/>
        <v>0</v>
      </c>
    </row>
    <row r="406" spans="1:11">
      <c r="A406" s="137">
        <v>95001</v>
      </c>
      <c r="B406" s="40" t="s">
        <v>397</v>
      </c>
      <c r="C406" s="41"/>
      <c r="D406" s="41"/>
      <c r="E406" s="129"/>
      <c r="F406" s="129"/>
      <c r="H406" s="130">
        <f t="shared" si="20"/>
        <v>0</v>
      </c>
      <c r="J406" s="4">
        <f t="shared" si="19"/>
        <v>4.3724999999999996</v>
      </c>
      <c r="K406" s="130">
        <f t="shared" si="18"/>
        <v>0</v>
      </c>
    </row>
    <row r="407" spans="1:11">
      <c r="A407" s="137">
        <v>95002</v>
      </c>
      <c r="B407" s="40" t="s">
        <v>398</v>
      </c>
      <c r="C407" s="41">
        <v>12622.29</v>
      </c>
      <c r="D407" s="41"/>
      <c r="E407" s="129"/>
      <c r="F407" s="129"/>
      <c r="H407" s="130">
        <f t="shared" si="20"/>
        <v>12622.29</v>
      </c>
      <c r="J407" s="4">
        <f t="shared" si="19"/>
        <v>4.3724999999999996</v>
      </c>
      <c r="K407" s="130">
        <f t="shared" si="18"/>
        <v>55190.96</v>
      </c>
    </row>
    <row r="408" spans="1:11">
      <c r="A408" s="137">
        <v>95003</v>
      </c>
      <c r="B408" s="40" t="s">
        <v>399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4.3724999999999996</v>
      </c>
      <c r="K408" s="130">
        <f t="shared" si="18"/>
        <v>0</v>
      </c>
    </row>
    <row r="409" spans="1:11">
      <c r="A409" s="137">
        <v>96001</v>
      </c>
      <c r="B409" s="40" t="s">
        <v>453</v>
      </c>
      <c r="C409" s="41">
        <v>7000</v>
      </c>
      <c r="D409" s="41"/>
      <c r="E409" s="129"/>
      <c r="F409" s="129"/>
      <c r="H409" s="130">
        <f t="shared" si="20"/>
        <v>7000</v>
      </c>
      <c r="J409" s="4">
        <f t="shared" si="19"/>
        <v>4.3724999999999996</v>
      </c>
      <c r="K409" s="130">
        <f t="shared" si="18"/>
        <v>30607.5</v>
      </c>
    </row>
    <row r="410" spans="1:11">
      <c r="A410" s="137">
        <v>96002</v>
      </c>
      <c r="B410" s="40" t="s">
        <v>454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4.3724999999999996</v>
      </c>
      <c r="K410" s="130">
        <f t="shared" si="18"/>
        <v>0</v>
      </c>
    </row>
    <row r="411" spans="1:11">
      <c r="A411" s="137">
        <v>96003</v>
      </c>
      <c r="B411" s="40" t="s">
        <v>455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4.3724999999999996</v>
      </c>
      <c r="K411" s="130">
        <f t="shared" si="18"/>
        <v>0</v>
      </c>
    </row>
    <row r="412" spans="1:11">
      <c r="A412" s="137">
        <v>96004</v>
      </c>
      <c r="B412" s="40" t="s">
        <v>456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4.3724999999999996</v>
      </c>
      <c r="K412" s="130">
        <f t="shared" si="18"/>
        <v>0</v>
      </c>
    </row>
    <row r="413" spans="1:11">
      <c r="A413" s="137">
        <v>96005</v>
      </c>
      <c r="B413" s="40" t="s">
        <v>457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4.3724999999999996</v>
      </c>
      <c r="K413" s="130">
        <f t="shared" si="18"/>
        <v>0</v>
      </c>
    </row>
    <row r="414" spans="1:11">
      <c r="A414" s="137">
        <v>96006</v>
      </c>
      <c r="B414" s="40" t="s">
        <v>491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4.3724999999999996</v>
      </c>
      <c r="K414" s="130">
        <f t="shared" si="18"/>
        <v>0</v>
      </c>
    </row>
    <row r="415" spans="1:11">
      <c r="A415" s="137">
        <v>96007</v>
      </c>
      <c r="B415" s="40" t="s">
        <v>458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4.3724999999999996</v>
      </c>
      <c r="K415" s="130">
        <f t="shared" si="18"/>
        <v>0</v>
      </c>
    </row>
    <row r="416" spans="1:11">
      <c r="A416" s="137">
        <v>96008</v>
      </c>
      <c r="B416" s="40" t="s">
        <v>459</v>
      </c>
      <c r="C416" s="41">
        <v>500.9</v>
      </c>
      <c r="D416" s="41"/>
      <c r="E416" s="129"/>
      <c r="F416" s="129"/>
      <c r="H416" s="130">
        <f t="shared" si="20"/>
        <v>500.9</v>
      </c>
      <c r="J416" s="4">
        <f t="shared" si="19"/>
        <v>4.3724999999999996</v>
      </c>
      <c r="K416" s="130">
        <f t="shared" si="18"/>
        <v>2190.19</v>
      </c>
    </row>
    <row r="417" spans="1:11">
      <c r="A417" s="137">
        <v>97001</v>
      </c>
      <c r="B417" s="40" t="s">
        <v>463</v>
      </c>
      <c r="C417" s="41">
        <v>210222.38</v>
      </c>
      <c r="D417" s="41"/>
      <c r="E417" s="129"/>
      <c r="F417" s="129"/>
      <c r="H417" s="130">
        <f t="shared" si="20"/>
        <v>210222.38</v>
      </c>
      <c r="J417" s="4">
        <f t="shared" si="19"/>
        <v>4.3724999999999996</v>
      </c>
      <c r="K417" s="130">
        <f t="shared" si="18"/>
        <v>919197.36</v>
      </c>
    </row>
    <row r="418" spans="1:11">
      <c r="A418" s="137">
        <v>97002</v>
      </c>
      <c r="B418" s="40" t="s">
        <v>464</v>
      </c>
      <c r="C418" s="41"/>
      <c r="D418" s="41">
        <v>159605.72</v>
      </c>
      <c r="E418" s="129"/>
      <c r="F418" s="129"/>
      <c r="H418" s="130">
        <f t="shared" si="20"/>
        <v>-159605.72</v>
      </c>
      <c r="J418" s="4">
        <f t="shared" si="19"/>
        <v>4.3724999999999996</v>
      </c>
      <c r="K418" s="134">
        <f t="shared" si="18"/>
        <v>-697876.01</v>
      </c>
    </row>
    <row r="419" spans="1:11">
      <c r="A419" s="137">
        <v>97003</v>
      </c>
      <c r="B419" s="40" t="s">
        <v>460</v>
      </c>
      <c r="C419" s="41">
        <v>19174.46</v>
      </c>
      <c r="D419" s="41"/>
      <c r="E419" s="129"/>
      <c r="F419" s="129"/>
      <c r="H419" s="130">
        <f t="shared" si="20"/>
        <v>19174.46</v>
      </c>
      <c r="J419" s="4">
        <f t="shared" si="19"/>
        <v>4.3724999999999996</v>
      </c>
      <c r="K419" s="130">
        <f t="shared" si="18"/>
        <v>83840.33</v>
      </c>
    </row>
    <row r="420" spans="1:11">
      <c r="A420" s="137">
        <v>97004</v>
      </c>
      <c r="B420" s="40" t="s">
        <v>461</v>
      </c>
      <c r="C420" s="41">
        <v>5175.47</v>
      </c>
      <c r="D420" s="41"/>
      <c r="E420" s="129"/>
      <c r="F420" s="129"/>
      <c r="H420" s="130">
        <f t="shared" si="20"/>
        <v>5175.47</v>
      </c>
      <c r="J420" s="4">
        <f t="shared" si="19"/>
        <v>4.3724999999999996</v>
      </c>
      <c r="K420" s="130">
        <f t="shared" si="18"/>
        <v>22629.74</v>
      </c>
    </row>
    <row r="421" spans="1:11">
      <c r="A421" s="140">
        <v>97005</v>
      </c>
      <c r="B421" s="132" t="s">
        <v>467</v>
      </c>
      <c r="C421" s="133"/>
      <c r="D421" s="133"/>
      <c r="E421" s="133"/>
      <c r="F421" s="133"/>
      <c r="G421" s="134"/>
      <c r="H421" s="134">
        <f t="shared" si="20"/>
        <v>0</v>
      </c>
      <c r="J421" s="4">
        <f t="shared" si="19"/>
        <v>4.3724999999999996</v>
      </c>
      <c r="K421" s="130">
        <f t="shared" si="18"/>
        <v>0</v>
      </c>
    </row>
    <row r="422" spans="1:11">
      <c r="A422" s="39">
        <v>97006</v>
      </c>
      <c r="B422" s="142" t="s">
        <v>468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4.3724999999999996</v>
      </c>
      <c r="K422" s="130">
        <f t="shared" si="18"/>
        <v>0</v>
      </c>
    </row>
    <row r="423" spans="1:11">
      <c r="A423" s="39">
        <v>98000</v>
      </c>
      <c r="B423" s="142" t="s">
        <v>492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4.3724999999999996</v>
      </c>
      <c r="K423" s="130">
        <f t="shared" si="18"/>
        <v>0</v>
      </c>
    </row>
    <row r="424" spans="1:11">
      <c r="A424" s="39">
        <v>98001</v>
      </c>
      <c r="B424" s="142" t="s">
        <v>493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4.3724999999999996</v>
      </c>
      <c r="K424" s="130">
        <f t="shared" si="18"/>
        <v>0</v>
      </c>
    </row>
    <row r="425" spans="1:11">
      <c r="A425" s="39">
        <v>98002</v>
      </c>
      <c r="B425" s="142" t="s">
        <v>494</v>
      </c>
      <c r="C425" s="41">
        <v>574228.5</v>
      </c>
      <c r="D425" s="41"/>
      <c r="E425" s="129"/>
      <c r="F425" s="129"/>
      <c r="H425" s="130">
        <f t="shared" si="20"/>
        <v>574228.5</v>
      </c>
      <c r="J425" s="4">
        <f t="shared" si="19"/>
        <v>4.3724999999999996</v>
      </c>
      <c r="K425" s="130">
        <f t="shared" si="18"/>
        <v>2510814.12</v>
      </c>
    </row>
    <row r="426" spans="1:11">
      <c r="A426" s="39">
        <v>60001</v>
      </c>
      <c r="B426" s="142" t="s">
        <v>392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4.3724999999999996</v>
      </c>
      <c r="K426" s="130">
        <f t="shared" si="18"/>
        <v>0</v>
      </c>
    </row>
    <row r="427" spans="1:11">
      <c r="A427" s="39">
        <v>60002</v>
      </c>
      <c r="B427" s="142" t="s">
        <v>393</v>
      </c>
      <c r="C427" s="41"/>
      <c r="D427" s="41">
        <v>791</v>
      </c>
      <c r="E427" s="129"/>
      <c r="F427" s="129"/>
      <c r="H427" s="130">
        <f t="shared" si="20"/>
        <v>-791</v>
      </c>
      <c r="J427" s="4">
        <f t="shared" si="19"/>
        <v>4.3724999999999996</v>
      </c>
      <c r="K427" s="130">
        <f>ROUND(H427*J427,2)</f>
        <v>-3458.65</v>
      </c>
    </row>
    <row r="428" spans="1:11">
      <c r="A428" s="137">
        <v>60003</v>
      </c>
      <c r="B428" s="40" t="s">
        <v>394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4.3724999999999996</v>
      </c>
      <c r="K428" s="130">
        <f>ROUND(H428*J428,2)</f>
        <v>0</v>
      </c>
    </row>
    <row r="429" spans="1:11">
      <c r="A429" s="137">
        <v>60004</v>
      </c>
      <c r="B429" s="40" t="s">
        <v>395</v>
      </c>
      <c r="C429" s="41"/>
      <c r="D429" s="41"/>
      <c r="E429" s="129"/>
      <c r="F429" s="129"/>
      <c r="H429" s="130">
        <f t="shared" si="20"/>
        <v>0</v>
      </c>
      <c r="J429" s="4">
        <f t="shared" si="19"/>
        <v>4.3724999999999996</v>
      </c>
      <c r="K429" s="130">
        <f t="shared" si="18"/>
        <v>0</v>
      </c>
    </row>
    <row r="430" spans="1:11">
      <c r="A430" s="137">
        <v>60005</v>
      </c>
      <c r="B430" s="40" t="s">
        <v>396</v>
      </c>
      <c r="C430" s="41"/>
      <c r="D430" s="41"/>
      <c r="E430" s="129"/>
      <c r="F430" s="129"/>
      <c r="H430" s="130">
        <f t="shared" si="20"/>
        <v>0</v>
      </c>
      <c r="J430" s="4">
        <f t="shared" si="19"/>
        <v>4.3724999999999996</v>
      </c>
      <c r="K430" s="130">
        <f t="shared" si="18"/>
        <v>0</v>
      </c>
    </row>
    <row r="431" spans="1:11">
      <c r="A431" s="137">
        <v>60006</v>
      </c>
      <c r="B431" s="40" t="s">
        <v>462</v>
      </c>
      <c r="C431" s="146"/>
      <c r="D431" s="146"/>
      <c r="E431" s="147"/>
      <c r="F431" s="147"/>
      <c r="H431" s="130">
        <f t="shared" si="20"/>
        <v>0</v>
      </c>
      <c r="J431" s="4">
        <f>J427</f>
        <v>4.3724999999999996</v>
      </c>
      <c r="K431" s="130">
        <f t="shared" si="18"/>
        <v>0</v>
      </c>
    </row>
    <row r="432" spans="1:11" ht="15" thickBot="1">
      <c r="A432" s="39"/>
      <c r="B432" s="40" t="s">
        <v>489</v>
      </c>
      <c r="C432" s="42">
        <f>SUM(C8:C431)</f>
        <v>32757320.479999986</v>
      </c>
      <c r="D432" s="42">
        <f>SUM(D8:D431)</f>
        <v>32757320.479999997</v>
      </c>
      <c r="E432" s="42"/>
      <c r="F432" s="42"/>
      <c r="H432" s="42">
        <f>SUM(H8:H431)</f>
        <v>-3.14321368932724E-9</v>
      </c>
      <c r="K432" s="42">
        <f>SUM(K8:K431)</f>
        <v>-1.0000001266689651E-2</v>
      </c>
    </row>
    <row r="433" spans="1:6" ht="15" thickTop="1">
      <c r="A433" s="40"/>
      <c r="D433" s="43">
        <f>C432-D432</f>
        <v>0</v>
      </c>
      <c r="F433" s="43">
        <f>E432-F432</f>
        <v>0</v>
      </c>
    </row>
    <row r="448" spans="1:6" ht="17.7" customHeight="1"/>
  </sheetData>
  <autoFilter ref="C6:H433" xr:uid="{00000000-0001-0000-0400-000000000000}"/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zoomScale="90" zoomScaleNormal="90" workbookViewId="0">
      <selection activeCell="F170" sqref="F170"/>
    </sheetView>
  </sheetViews>
  <sheetFormatPr defaultColWidth="8.69140625"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Freightworks GSA (HK) Limited</v>
      </c>
    </row>
    <row r="2" spans="1:11">
      <c r="A2" s="1"/>
    </row>
    <row r="4" spans="1:11" ht="17.7" customHeight="1"/>
    <row r="6" spans="1:11">
      <c r="A6" s="35"/>
      <c r="C6" s="36" t="s">
        <v>576</v>
      </c>
      <c r="D6" s="37"/>
      <c r="E6" s="36" t="s">
        <v>577</v>
      </c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 t="s">
        <v>578</v>
      </c>
      <c r="D7" s="126" t="s">
        <v>579</v>
      </c>
      <c r="E7" s="126" t="s">
        <v>578</v>
      </c>
      <c r="F7" s="126" t="s">
        <v>579</v>
      </c>
      <c r="G7" s="127"/>
      <c r="H7" s="128"/>
      <c r="J7" s="4">
        <f>Ex.rate25!$R$21</f>
        <v>4.3654000000000002</v>
      </c>
      <c r="K7" s="128" t="s">
        <v>514</v>
      </c>
    </row>
    <row r="8" spans="1:11">
      <c r="A8" s="39">
        <v>11100</v>
      </c>
      <c r="B8" s="40" t="s">
        <v>227</v>
      </c>
      <c r="C8" s="41">
        <v>28480</v>
      </c>
      <c r="D8" s="41"/>
      <c r="E8" s="129"/>
      <c r="F8" s="129"/>
      <c r="H8" s="130">
        <f>ROUND(C8-D8+E8-F8,2)</f>
        <v>28480</v>
      </c>
      <c r="J8" s="4">
        <f>J7</f>
        <v>4.3654000000000002</v>
      </c>
      <c r="K8" s="130">
        <f t="shared" ref="K8:K71" si="0">ROUND(H8*J8,2)</f>
        <v>124326.59</v>
      </c>
    </row>
    <row r="9" spans="1:11">
      <c r="A9" s="39">
        <v>11101</v>
      </c>
      <c r="B9" s="40" t="s">
        <v>228</v>
      </c>
      <c r="C9" s="41"/>
      <c r="D9" s="41">
        <v>28480</v>
      </c>
      <c r="E9" s="129"/>
      <c r="F9" s="129"/>
      <c r="H9" s="130">
        <f t="shared" ref="H9:H72" si="1">ROUND(C9-D9+E9-F9,2)</f>
        <v>-28480</v>
      </c>
      <c r="J9" s="4">
        <f t="shared" ref="J9:J72" si="2">J8</f>
        <v>4.3654000000000002</v>
      </c>
      <c r="K9" s="130">
        <f t="shared" si="0"/>
        <v>-124326.59</v>
      </c>
    </row>
    <row r="10" spans="1:11">
      <c r="A10" s="39">
        <v>11200</v>
      </c>
      <c r="B10" s="40" t="s">
        <v>229</v>
      </c>
      <c r="C10" s="41">
        <v>32169</v>
      </c>
      <c r="D10" s="41"/>
      <c r="E10" s="129"/>
      <c r="F10" s="129"/>
      <c r="H10" s="130">
        <f t="shared" si="1"/>
        <v>32169</v>
      </c>
      <c r="J10" s="4">
        <f t="shared" si="2"/>
        <v>4.3654000000000002</v>
      </c>
      <c r="K10" s="130">
        <f t="shared" si="0"/>
        <v>140430.54999999999</v>
      </c>
    </row>
    <row r="11" spans="1:11">
      <c r="A11" s="39">
        <v>11201</v>
      </c>
      <c r="B11" s="40" t="s">
        <v>230</v>
      </c>
      <c r="C11" s="41"/>
      <c r="D11" s="41">
        <v>25691.07</v>
      </c>
      <c r="E11" s="129"/>
      <c r="F11" s="129"/>
      <c r="H11" s="130">
        <f t="shared" si="1"/>
        <v>-25691.07</v>
      </c>
      <c r="J11" s="4">
        <f t="shared" si="2"/>
        <v>4.3654000000000002</v>
      </c>
      <c r="K11" s="130">
        <f t="shared" si="0"/>
        <v>-112151.8</v>
      </c>
    </row>
    <row r="12" spans="1:11">
      <c r="A12" s="39">
        <v>11300</v>
      </c>
      <c r="B12" s="40" t="s">
        <v>231</v>
      </c>
      <c r="C12" s="41">
        <v>145118</v>
      </c>
      <c r="D12" s="41"/>
      <c r="E12" s="129"/>
      <c r="F12" s="129"/>
      <c r="H12" s="130">
        <f t="shared" si="1"/>
        <v>145118</v>
      </c>
      <c r="J12" s="4">
        <f t="shared" si="2"/>
        <v>4.3654000000000002</v>
      </c>
      <c r="K12" s="130">
        <f t="shared" si="0"/>
        <v>633498.12</v>
      </c>
    </row>
    <row r="13" spans="1:11">
      <c r="A13" s="39">
        <v>11301</v>
      </c>
      <c r="B13" s="40" t="s">
        <v>232</v>
      </c>
      <c r="C13" s="41"/>
      <c r="D13" s="41">
        <v>110207.31</v>
      </c>
      <c r="E13" s="129"/>
      <c r="F13" s="129"/>
      <c r="H13" s="130">
        <f t="shared" si="1"/>
        <v>-110207.31</v>
      </c>
      <c r="J13" s="4">
        <f t="shared" si="2"/>
        <v>4.3654000000000002</v>
      </c>
      <c r="K13" s="130">
        <f t="shared" si="0"/>
        <v>-481098.99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4.3654000000000002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4.3654000000000002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4200502.6500000004</v>
      </c>
      <c r="D16" s="133"/>
      <c r="E16" s="192"/>
      <c r="F16" s="220">
        <v>1357110.12</v>
      </c>
      <c r="G16" s="134"/>
      <c r="H16" s="134">
        <f t="shared" si="1"/>
        <v>2843392.53</v>
      </c>
      <c r="J16" s="4">
        <f t="shared" si="2"/>
        <v>4.3654000000000002</v>
      </c>
      <c r="K16" s="134">
        <f t="shared" si="0"/>
        <v>12412545.75</v>
      </c>
    </row>
    <row r="17" spans="1:11">
      <c r="A17" s="131">
        <v>11501</v>
      </c>
      <c r="B17" s="132" t="s">
        <v>238</v>
      </c>
      <c r="C17" s="133"/>
      <c r="D17" s="133">
        <v>3031214.67</v>
      </c>
      <c r="E17" s="220">
        <v>1357110.12</v>
      </c>
      <c r="F17" s="192"/>
      <c r="G17" s="134"/>
      <c r="H17" s="134">
        <f t="shared" si="1"/>
        <v>-1674104.55</v>
      </c>
      <c r="J17" s="4">
        <f t="shared" si="2"/>
        <v>4.3654000000000002</v>
      </c>
      <c r="K17" s="134">
        <f t="shared" si="0"/>
        <v>-7308136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4.3654000000000002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4.3654000000000002</v>
      </c>
      <c r="K19" s="130">
        <f t="shared" si="0"/>
        <v>0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4.3654000000000002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4.3654000000000002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4.3654000000000002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4.3654000000000002</v>
      </c>
      <c r="K23" s="130">
        <f t="shared" si="0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H24" s="130">
        <f t="shared" si="1"/>
        <v>0</v>
      </c>
      <c r="J24" s="4">
        <f t="shared" si="2"/>
        <v>4.3654000000000002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4.3654000000000002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4.3654000000000002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4.3654000000000002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4.3654000000000002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4.3654000000000002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4.3654000000000002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4.3654000000000002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4.3654000000000002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4.3654000000000002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4.3654000000000002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4.3654000000000002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4.3654000000000002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4.3654000000000002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4.3654000000000002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4.3654000000000002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4.3654000000000002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4.3654000000000002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4.3654000000000002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4.3654000000000002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4.3654000000000002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4.3654000000000002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4.3654000000000002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4.3654000000000002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4.3654000000000002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4.3654000000000002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4.3654000000000002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4.3654000000000002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4.3654000000000002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4.3654000000000002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4.3654000000000002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4.3654000000000002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4.3654000000000002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4.3654000000000002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4.3654000000000002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4.3654000000000002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4.3654000000000002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4.3654000000000002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4.3654000000000002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4.3654000000000002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4.3654000000000002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4.3654000000000002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4.3654000000000002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4.3654000000000002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4.3654000000000002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4.3654000000000002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>
        <v>4338054.18</v>
      </c>
      <c r="D70" s="41"/>
      <c r="E70" s="129"/>
      <c r="F70" s="129"/>
      <c r="H70" s="130">
        <f t="shared" si="1"/>
        <v>4338054.18</v>
      </c>
      <c r="J70" s="4">
        <f t="shared" si="2"/>
        <v>4.3654000000000002</v>
      </c>
      <c r="K70" s="130">
        <f t="shared" si="0"/>
        <v>18937341.719999999</v>
      </c>
    </row>
    <row r="71" spans="1:11">
      <c r="A71" s="39">
        <v>13162</v>
      </c>
      <c r="B71" s="40" t="s">
        <v>476</v>
      </c>
      <c r="C71" s="41">
        <v>884905.41</v>
      </c>
      <c r="D71" s="41"/>
      <c r="E71" s="129"/>
      <c r="F71" s="129"/>
      <c r="H71" s="130">
        <f t="shared" si="1"/>
        <v>884905.41</v>
      </c>
      <c r="J71" s="4">
        <f t="shared" si="2"/>
        <v>4.3654000000000002</v>
      </c>
      <c r="K71" s="130">
        <f t="shared" si="0"/>
        <v>3862966.08</v>
      </c>
    </row>
    <row r="72" spans="1:11">
      <c r="A72" s="39">
        <v>13163</v>
      </c>
      <c r="B72" s="40" t="s">
        <v>477</v>
      </c>
      <c r="C72" s="41">
        <v>3184350.7</v>
      </c>
      <c r="D72" s="41"/>
      <c r="E72" s="129"/>
      <c r="F72" s="129"/>
      <c r="H72" s="130">
        <f t="shared" si="1"/>
        <v>3184350.7</v>
      </c>
      <c r="J72" s="4">
        <f t="shared" si="2"/>
        <v>4.3654000000000002</v>
      </c>
      <c r="K72" s="130">
        <f t="shared" ref="K72:K135" si="3">ROUND(H72*J72,2)</f>
        <v>13900964.550000001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9" si="4">ROUND(C73-D73+E73-F73,2)</f>
        <v>0</v>
      </c>
      <c r="J73" s="4">
        <f t="shared" ref="J73:J136" si="5">J72</f>
        <v>4.3654000000000002</v>
      </c>
      <c r="K73" s="130">
        <f t="shared" si="3"/>
        <v>0</v>
      </c>
    </row>
    <row r="74" spans="1:11">
      <c r="A74" s="39" t="s">
        <v>559</v>
      </c>
      <c r="B74" s="40" t="s">
        <v>560</v>
      </c>
      <c r="C74" s="41">
        <v>327860.40999999997</v>
      </c>
      <c r="D74" s="41"/>
      <c r="E74" s="129"/>
      <c r="F74" s="129"/>
      <c r="H74" s="130">
        <f t="shared" si="4"/>
        <v>327860.40999999997</v>
      </c>
      <c r="J74" s="4">
        <f t="shared" si="5"/>
        <v>4.3654000000000002</v>
      </c>
      <c r="K74" s="130">
        <f t="shared" si="3"/>
        <v>1431241.83</v>
      </c>
    </row>
    <row r="75" spans="1:11">
      <c r="A75" s="137">
        <v>13171</v>
      </c>
      <c r="B75" s="135" t="s">
        <v>140</v>
      </c>
      <c r="C75" s="41"/>
      <c r="D75" s="41"/>
      <c r="E75" s="129"/>
      <c r="F75" s="129"/>
      <c r="H75" s="130">
        <f t="shared" si="4"/>
        <v>0</v>
      </c>
      <c r="J75" s="4">
        <f t="shared" si="5"/>
        <v>4.3654000000000002</v>
      </c>
      <c r="K75" s="130">
        <f t="shared" si="3"/>
        <v>0</v>
      </c>
    </row>
    <row r="76" spans="1:11">
      <c r="A76" s="137">
        <v>13172</v>
      </c>
      <c r="B76" s="135" t="s">
        <v>141</v>
      </c>
      <c r="C76" s="41"/>
      <c r="D76" s="41"/>
      <c r="E76" s="129"/>
      <c r="F76" s="129"/>
      <c r="H76" s="130">
        <f t="shared" si="4"/>
        <v>0</v>
      </c>
      <c r="J76" s="4">
        <f t="shared" si="5"/>
        <v>4.3654000000000002</v>
      </c>
      <c r="K76" s="130">
        <f t="shared" si="3"/>
        <v>0</v>
      </c>
    </row>
    <row r="77" spans="1:11">
      <c r="A77" s="137">
        <v>13181</v>
      </c>
      <c r="B77" s="135" t="s">
        <v>478</v>
      </c>
      <c r="C77" s="41"/>
      <c r="D77" s="41"/>
      <c r="E77" s="129"/>
      <c r="F77" s="129"/>
      <c r="H77" s="130">
        <f t="shared" si="4"/>
        <v>0</v>
      </c>
      <c r="J77" s="4">
        <f t="shared" si="5"/>
        <v>4.3654000000000002</v>
      </c>
      <c r="K77" s="130">
        <f t="shared" si="3"/>
        <v>0</v>
      </c>
    </row>
    <row r="78" spans="1:11">
      <c r="A78" s="137">
        <v>13182</v>
      </c>
      <c r="B78" s="135" t="s">
        <v>143</v>
      </c>
      <c r="C78" s="41"/>
      <c r="D78" s="41"/>
      <c r="E78" s="129"/>
      <c r="F78" s="129"/>
      <c r="H78" s="130">
        <f t="shared" si="4"/>
        <v>0</v>
      </c>
      <c r="J78" s="4">
        <f t="shared" si="5"/>
        <v>4.3654000000000002</v>
      </c>
      <c r="K78" s="130">
        <f t="shared" si="3"/>
        <v>0</v>
      </c>
    </row>
    <row r="79" spans="1:11">
      <c r="A79" s="137">
        <v>13183</v>
      </c>
      <c r="B79" s="135" t="s">
        <v>144</v>
      </c>
      <c r="C79" s="41"/>
      <c r="D79" s="41"/>
      <c r="E79" s="129"/>
      <c r="F79" s="129"/>
      <c r="H79" s="130">
        <f t="shared" si="4"/>
        <v>0</v>
      </c>
      <c r="J79" s="4">
        <f t="shared" si="5"/>
        <v>4.3654000000000002</v>
      </c>
      <c r="K79" s="130">
        <f t="shared" si="3"/>
        <v>0</v>
      </c>
    </row>
    <row r="80" spans="1:11">
      <c r="A80" s="137">
        <v>13191</v>
      </c>
      <c r="B80" s="135" t="s">
        <v>145</v>
      </c>
      <c r="C80" s="41"/>
      <c r="D80" s="41"/>
      <c r="E80" s="129"/>
      <c r="F80" s="129"/>
      <c r="H80" s="130">
        <f t="shared" si="4"/>
        <v>0</v>
      </c>
      <c r="J80" s="4">
        <f t="shared" si="5"/>
        <v>4.3654000000000002</v>
      </c>
      <c r="K80" s="130">
        <f t="shared" si="3"/>
        <v>0</v>
      </c>
    </row>
    <row r="81" spans="1:11">
      <c r="A81" s="137">
        <v>13192</v>
      </c>
      <c r="B81" s="135" t="s">
        <v>146</v>
      </c>
      <c r="C81" s="41"/>
      <c r="D81" s="41"/>
      <c r="E81" s="129"/>
      <c r="F81" s="129"/>
      <c r="H81" s="130">
        <f t="shared" si="4"/>
        <v>0</v>
      </c>
      <c r="J81" s="4">
        <f t="shared" si="5"/>
        <v>4.3654000000000002</v>
      </c>
      <c r="K81" s="130">
        <f t="shared" si="3"/>
        <v>0</v>
      </c>
    </row>
    <row r="82" spans="1:11">
      <c r="A82" s="137">
        <v>13193</v>
      </c>
      <c r="B82" s="135" t="s">
        <v>147</v>
      </c>
      <c r="C82" s="41"/>
      <c r="D82" s="41"/>
      <c r="E82" s="129"/>
      <c r="F82" s="129"/>
      <c r="H82" s="130">
        <f t="shared" si="4"/>
        <v>0</v>
      </c>
      <c r="J82" s="4">
        <f t="shared" si="5"/>
        <v>4.3654000000000002</v>
      </c>
      <c r="K82" s="130">
        <f t="shared" si="3"/>
        <v>0</v>
      </c>
    </row>
    <row r="83" spans="1:11">
      <c r="A83" s="137">
        <v>13194</v>
      </c>
      <c r="B83" s="135" t="s">
        <v>148</v>
      </c>
      <c r="C83" s="41"/>
      <c r="D83" s="41"/>
      <c r="E83" s="129"/>
      <c r="F83" s="129"/>
      <c r="H83" s="130">
        <f t="shared" si="4"/>
        <v>0</v>
      </c>
      <c r="J83" s="4">
        <f t="shared" si="5"/>
        <v>4.3654000000000002</v>
      </c>
      <c r="K83" s="130">
        <f t="shared" si="3"/>
        <v>0</v>
      </c>
    </row>
    <row r="84" spans="1:11">
      <c r="A84" s="137">
        <v>13195</v>
      </c>
      <c r="B84" s="135" t="s">
        <v>149</v>
      </c>
      <c r="C84" s="41"/>
      <c r="D84" s="41"/>
      <c r="E84" s="129"/>
      <c r="F84" s="129"/>
      <c r="H84" s="130">
        <f t="shared" si="4"/>
        <v>0</v>
      </c>
      <c r="J84" s="4">
        <f t="shared" si="5"/>
        <v>4.3654000000000002</v>
      </c>
      <c r="K84" s="130">
        <f t="shared" si="3"/>
        <v>0</v>
      </c>
    </row>
    <row r="85" spans="1:11">
      <c r="A85" s="137">
        <v>13196</v>
      </c>
      <c r="B85" s="135" t="s">
        <v>150</v>
      </c>
      <c r="C85" s="41"/>
      <c r="D85" s="41"/>
      <c r="E85" s="129"/>
      <c r="F85" s="129"/>
      <c r="H85" s="130">
        <f t="shared" si="4"/>
        <v>0</v>
      </c>
      <c r="J85" s="4">
        <f t="shared" si="5"/>
        <v>4.3654000000000002</v>
      </c>
      <c r="K85" s="130">
        <f t="shared" si="3"/>
        <v>0</v>
      </c>
    </row>
    <row r="86" spans="1:11">
      <c r="A86" s="137">
        <v>13201</v>
      </c>
      <c r="B86" s="135" t="s">
        <v>151</v>
      </c>
      <c r="C86" s="41"/>
      <c r="D86" s="41"/>
      <c r="E86" s="129"/>
      <c r="F86" s="129"/>
      <c r="H86" s="130">
        <f t="shared" si="4"/>
        <v>0</v>
      </c>
      <c r="J86" s="4">
        <f t="shared" si="5"/>
        <v>4.3654000000000002</v>
      </c>
      <c r="K86" s="130">
        <f t="shared" si="3"/>
        <v>0</v>
      </c>
    </row>
    <row r="87" spans="1:11">
      <c r="A87" s="137">
        <v>13202</v>
      </c>
      <c r="B87" s="135" t="s">
        <v>152</v>
      </c>
      <c r="C87" s="41"/>
      <c r="D87" s="41"/>
      <c r="E87" s="129"/>
      <c r="F87" s="129"/>
      <c r="H87" s="130">
        <f t="shared" si="4"/>
        <v>0</v>
      </c>
      <c r="J87" s="4">
        <f t="shared" si="5"/>
        <v>4.3654000000000002</v>
      </c>
      <c r="K87" s="130">
        <f t="shared" si="3"/>
        <v>0</v>
      </c>
    </row>
    <row r="88" spans="1:11">
      <c r="A88" s="137">
        <v>13203</v>
      </c>
      <c r="B88" s="135" t="s">
        <v>153</v>
      </c>
      <c r="C88" s="41"/>
      <c r="D88" s="41"/>
      <c r="E88" s="129"/>
      <c r="F88" s="129"/>
      <c r="H88" s="130">
        <f t="shared" si="4"/>
        <v>0</v>
      </c>
      <c r="J88" s="4">
        <f t="shared" si="5"/>
        <v>4.3654000000000002</v>
      </c>
      <c r="K88" s="130">
        <f t="shared" si="3"/>
        <v>0</v>
      </c>
    </row>
    <row r="89" spans="1:11">
      <c r="A89" s="137">
        <v>13204</v>
      </c>
      <c r="B89" s="135" t="s">
        <v>154</v>
      </c>
      <c r="C89" s="41"/>
      <c r="D89" s="41"/>
      <c r="E89" s="129"/>
      <c r="F89" s="129"/>
      <c r="H89" s="130">
        <f t="shared" si="4"/>
        <v>0</v>
      </c>
      <c r="J89" s="4">
        <f t="shared" si="5"/>
        <v>4.3654000000000002</v>
      </c>
      <c r="K89" s="130">
        <f t="shared" si="3"/>
        <v>0</v>
      </c>
    </row>
    <row r="90" spans="1:11">
      <c r="A90" s="137">
        <v>13205</v>
      </c>
      <c r="B90" s="135" t="s">
        <v>155</v>
      </c>
      <c r="C90" s="41"/>
      <c r="D90" s="41"/>
      <c r="E90" s="129"/>
      <c r="F90" s="129"/>
      <c r="H90" s="130">
        <f t="shared" si="4"/>
        <v>0</v>
      </c>
      <c r="J90" s="4">
        <f t="shared" si="5"/>
        <v>4.3654000000000002</v>
      </c>
      <c r="K90" s="130">
        <f t="shared" si="3"/>
        <v>0</v>
      </c>
    </row>
    <row r="91" spans="1:11">
      <c r="A91" s="137">
        <v>13206</v>
      </c>
      <c r="B91" s="135" t="s">
        <v>156</v>
      </c>
      <c r="C91" s="41"/>
      <c r="D91" s="41"/>
      <c r="E91" s="129"/>
      <c r="F91" s="129"/>
      <c r="H91" s="130">
        <f t="shared" si="4"/>
        <v>0</v>
      </c>
      <c r="J91" s="4">
        <f t="shared" si="5"/>
        <v>4.3654000000000002</v>
      </c>
      <c r="K91" s="130">
        <f t="shared" si="3"/>
        <v>0</v>
      </c>
    </row>
    <row r="92" spans="1:11">
      <c r="A92" s="137">
        <v>13211</v>
      </c>
      <c r="B92" s="135" t="s">
        <v>157</v>
      </c>
      <c r="C92" s="41"/>
      <c r="D92" s="41"/>
      <c r="E92" s="129"/>
      <c r="F92" s="129"/>
      <c r="H92" s="130">
        <f t="shared" si="4"/>
        <v>0</v>
      </c>
      <c r="J92" s="4">
        <f t="shared" si="5"/>
        <v>4.3654000000000002</v>
      </c>
      <c r="K92" s="130">
        <f t="shared" si="3"/>
        <v>0</v>
      </c>
    </row>
    <row r="93" spans="1:11">
      <c r="A93" s="137">
        <v>13212</v>
      </c>
      <c r="B93" s="135" t="s">
        <v>158</v>
      </c>
      <c r="C93" s="41"/>
      <c r="D93" s="41"/>
      <c r="E93" s="129"/>
      <c r="F93" s="129"/>
      <c r="H93" s="130">
        <f t="shared" si="4"/>
        <v>0</v>
      </c>
      <c r="J93" s="4">
        <f t="shared" si="5"/>
        <v>4.3654000000000002</v>
      </c>
      <c r="K93" s="130">
        <f t="shared" si="3"/>
        <v>0</v>
      </c>
    </row>
    <row r="94" spans="1:11">
      <c r="A94" s="137">
        <v>13213</v>
      </c>
      <c r="B94" s="135" t="s">
        <v>159</v>
      </c>
      <c r="C94" s="41"/>
      <c r="D94" s="41"/>
      <c r="E94" s="129"/>
      <c r="F94" s="129"/>
      <c r="H94" s="130">
        <f t="shared" si="4"/>
        <v>0</v>
      </c>
      <c r="J94" s="4">
        <f t="shared" si="5"/>
        <v>4.3654000000000002</v>
      </c>
      <c r="K94" s="130">
        <f t="shared" si="3"/>
        <v>0</v>
      </c>
    </row>
    <row r="95" spans="1:11">
      <c r="A95" s="137">
        <v>13214</v>
      </c>
      <c r="B95" s="135" t="s">
        <v>160</v>
      </c>
      <c r="C95" s="41"/>
      <c r="D95" s="41"/>
      <c r="E95" s="129"/>
      <c r="F95" s="129"/>
      <c r="H95" s="130">
        <f t="shared" si="4"/>
        <v>0</v>
      </c>
      <c r="J95" s="4">
        <f t="shared" si="5"/>
        <v>4.3654000000000002</v>
      </c>
      <c r="K95" s="130">
        <f t="shared" si="3"/>
        <v>0</v>
      </c>
    </row>
    <row r="96" spans="1:11">
      <c r="A96" s="137">
        <v>13215</v>
      </c>
      <c r="B96" s="135" t="s">
        <v>161</v>
      </c>
      <c r="C96" s="41"/>
      <c r="D96" s="41"/>
      <c r="E96" s="129"/>
      <c r="F96" s="129"/>
      <c r="H96" s="130">
        <f t="shared" si="4"/>
        <v>0</v>
      </c>
      <c r="J96" s="4">
        <f t="shared" si="5"/>
        <v>4.3654000000000002</v>
      </c>
      <c r="K96" s="130">
        <f t="shared" si="3"/>
        <v>0</v>
      </c>
    </row>
    <row r="97" spans="1:11">
      <c r="A97" s="137">
        <v>13216</v>
      </c>
      <c r="B97" s="135" t="s">
        <v>162</v>
      </c>
      <c r="C97" s="41"/>
      <c r="D97" s="41"/>
      <c r="E97" s="129"/>
      <c r="F97" s="129"/>
      <c r="H97" s="130">
        <f t="shared" si="4"/>
        <v>0</v>
      </c>
      <c r="J97" s="4">
        <f t="shared" si="5"/>
        <v>4.3654000000000002</v>
      </c>
      <c r="K97" s="130">
        <f t="shared" si="3"/>
        <v>0</v>
      </c>
    </row>
    <row r="98" spans="1:11">
      <c r="A98" s="137">
        <v>13217</v>
      </c>
      <c r="B98" s="135" t="s">
        <v>163</v>
      </c>
      <c r="C98" s="41"/>
      <c r="D98" s="41"/>
      <c r="E98" s="129"/>
      <c r="F98" s="129"/>
      <c r="H98" s="130">
        <f t="shared" si="4"/>
        <v>0</v>
      </c>
      <c r="J98" s="4">
        <f t="shared" si="5"/>
        <v>4.3654000000000002</v>
      </c>
      <c r="K98" s="130">
        <f t="shared" si="3"/>
        <v>0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4.3654000000000002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4.3654000000000002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4.3654000000000002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4.3654000000000002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4.3654000000000002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4.3654000000000002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4.3654000000000002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4.3654000000000002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4.3654000000000002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4.3654000000000002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4.3654000000000002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4.3654000000000002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4.3654000000000002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4.3654000000000002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4.3654000000000002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3746723.12</v>
      </c>
      <c r="D114" s="41"/>
      <c r="E114" s="129"/>
      <c r="F114" s="129"/>
      <c r="H114" s="130">
        <f t="shared" si="4"/>
        <v>3746723.12</v>
      </c>
      <c r="J114" s="4">
        <f t="shared" si="5"/>
        <v>4.3654000000000002</v>
      </c>
      <c r="K114" s="130">
        <f t="shared" si="3"/>
        <v>16355945.109999999</v>
      </c>
    </row>
    <row r="115" spans="1:11">
      <c r="A115" s="137">
        <v>14102</v>
      </c>
      <c r="B115" s="135" t="s">
        <v>180</v>
      </c>
      <c r="C115" s="41">
        <v>1523201.93</v>
      </c>
      <c r="D115" s="41"/>
      <c r="E115" s="129"/>
      <c r="F115" s="129"/>
      <c r="H115" s="130">
        <f t="shared" si="4"/>
        <v>1523201.93</v>
      </c>
      <c r="J115" s="4">
        <f t="shared" si="5"/>
        <v>4.3654000000000002</v>
      </c>
      <c r="K115" s="134">
        <f t="shared" si="3"/>
        <v>6649385.71</v>
      </c>
    </row>
    <row r="116" spans="1:11">
      <c r="A116" s="140">
        <v>14103</v>
      </c>
      <c r="B116" s="141" t="s">
        <v>481</v>
      </c>
      <c r="C116" s="133"/>
      <c r="D116" s="133"/>
      <c r="E116" s="133"/>
      <c r="F116" s="133"/>
      <c r="G116" s="134"/>
      <c r="H116" s="134">
        <f t="shared" si="4"/>
        <v>0</v>
      </c>
      <c r="J116" s="4">
        <f t="shared" si="5"/>
        <v>4.3654000000000002</v>
      </c>
      <c r="K116" s="130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>
        <v>10768.62</v>
      </c>
      <c r="F117" s="129"/>
      <c r="H117" s="130">
        <f t="shared" si="4"/>
        <v>10768.62</v>
      </c>
      <c r="J117" s="4">
        <f t="shared" si="5"/>
        <v>4.3654000000000002</v>
      </c>
      <c r="K117" s="130">
        <f t="shared" si="3"/>
        <v>47009.33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4.3654000000000002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4.3654000000000002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4.3654000000000002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149400</v>
      </c>
      <c r="D121" s="41"/>
      <c r="E121" s="129"/>
      <c r="F121" s="129"/>
      <c r="H121" s="130">
        <f t="shared" si="4"/>
        <v>149400</v>
      </c>
      <c r="J121" s="4">
        <f t="shared" si="5"/>
        <v>4.3654000000000002</v>
      </c>
      <c r="K121" s="130">
        <f t="shared" si="3"/>
        <v>652190.76</v>
      </c>
    </row>
    <row r="122" spans="1:11">
      <c r="A122" s="137">
        <v>15005</v>
      </c>
      <c r="B122" s="40" t="s">
        <v>185</v>
      </c>
      <c r="C122" s="41">
        <v>231469.67</v>
      </c>
      <c r="D122" s="41"/>
      <c r="E122" s="129"/>
      <c r="F122" s="129"/>
      <c r="H122" s="130">
        <f t="shared" si="4"/>
        <v>231469.67</v>
      </c>
      <c r="J122" s="4">
        <f t="shared" si="5"/>
        <v>4.3654000000000002</v>
      </c>
      <c r="K122" s="130">
        <f t="shared" si="3"/>
        <v>1010457.7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4.3654000000000002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4.3654000000000002</v>
      </c>
      <c r="K124" s="130">
        <f t="shared" si="3"/>
        <v>0</v>
      </c>
    </row>
    <row r="125" spans="1:11" s="193" customFormat="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4.3654000000000002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>
        <v>1151525</v>
      </c>
      <c r="D126" s="41"/>
      <c r="E126" s="129"/>
      <c r="F126" s="129"/>
      <c r="H126" s="130">
        <f t="shared" si="4"/>
        <v>1151525</v>
      </c>
      <c r="J126" s="4">
        <f t="shared" si="5"/>
        <v>4.3654000000000002</v>
      </c>
      <c r="K126" s="130">
        <f t="shared" si="3"/>
        <v>5026867.24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4.3654000000000002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4.3654000000000002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4.3654000000000002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>
        <v>3729555.29</v>
      </c>
      <c r="D130" s="41"/>
      <c r="E130" s="129"/>
      <c r="F130" s="129"/>
      <c r="H130" s="130">
        <f t="shared" si="4"/>
        <v>3729555.29</v>
      </c>
      <c r="J130" s="4">
        <f t="shared" si="5"/>
        <v>4.3654000000000002</v>
      </c>
      <c r="K130" s="130">
        <f t="shared" si="3"/>
        <v>16281000.66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4.3654000000000002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4.3654000000000002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/>
      <c r="D133" s="133"/>
      <c r="E133" s="223">
        <v>222567.58095</v>
      </c>
      <c r="F133" s="133">
        <v>27900.082649999997</v>
      </c>
      <c r="G133" s="134"/>
      <c r="H133" s="134">
        <f t="shared" si="4"/>
        <v>194667.5</v>
      </c>
      <c r="J133" s="4">
        <f t="shared" si="5"/>
        <v>4.3654000000000002</v>
      </c>
      <c r="K133" s="130">
        <f t="shared" si="3"/>
        <v>849801.5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4.3654000000000002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4.3654000000000002</v>
      </c>
      <c r="K135" s="130">
        <f t="shared" si="3"/>
        <v>0</v>
      </c>
    </row>
    <row r="136" spans="1:11">
      <c r="A136" s="143"/>
      <c r="B136" s="144" t="s">
        <v>482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4.3654000000000002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4.3654000000000002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7"/>
        <v>4.3654000000000002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7"/>
        <v>4.3654000000000002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8">ROUND(C140-D140+E140-F140,2)</f>
        <v>0</v>
      </c>
      <c r="J140" s="4">
        <f t="shared" si="7"/>
        <v>4.3654000000000002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8"/>
        <v>0</v>
      </c>
      <c r="J141" s="4">
        <f t="shared" si="7"/>
        <v>4.3654000000000002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8"/>
        <v>0</v>
      </c>
      <c r="J142" s="4">
        <f t="shared" si="7"/>
        <v>4.3654000000000002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8"/>
        <v>0</v>
      </c>
      <c r="J143" s="4">
        <f t="shared" si="7"/>
        <v>4.3654000000000002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8"/>
        <v>0</v>
      </c>
      <c r="J144" s="4">
        <f t="shared" si="7"/>
        <v>4.3654000000000002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8"/>
        <v>0</v>
      </c>
      <c r="J145" s="4">
        <f t="shared" si="7"/>
        <v>4.3654000000000002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8"/>
        <v>0</v>
      </c>
      <c r="J146" s="4">
        <f t="shared" si="7"/>
        <v>4.3654000000000002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8"/>
        <v>0</v>
      </c>
      <c r="J147" s="4">
        <f t="shared" si="7"/>
        <v>4.3654000000000002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8"/>
        <v>0</v>
      </c>
      <c r="J148" s="4">
        <f t="shared" si="7"/>
        <v>4.3654000000000002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8"/>
        <v>0</v>
      </c>
      <c r="J149" s="4">
        <f t="shared" si="7"/>
        <v>4.3654000000000002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8"/>
        <v>0</v>
      </c>
      <c r="J150" s="4">
        <f t="shared" si="7"/>
        <v>4.3654000000000002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8"/>
        <v>0</v>
      </c>
      <c r="J151" s="4">
        <f t="shared" si="7"/>
        <v>4.3654000000000002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8"/>
        <v>0</v>
      </c>
      <c r="J152" s="4">
        <f t="shared" si="7"/>
        <v>4.3654000000000002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8"/>
        <v>0</v>
      </c>
      <c r="J153" s="4">
        <f t="shared" si="7"/>
        <v>4.3654000000000002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8"/>
        <v>0</v>
      </c>
      <c r="J154" s="4">
        <f t="shared" si="7"/>
        <v>4.3654000000000002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8"/>
        <v>0</v>
      </c>
      <c r="J155" s="4">
        <f t="shared" si="7"/>
        <v>4.3654000000000002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8"/>
        <v>0</v>
      </c>
      <c r="J156" s="4">
        <f t="shared" si="7"/>
        <v>4.3654000000000002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8"/>
        <v>0</v>
      </c>
      <c r="J157" s="4">
        <f t="shared" si="7"/>
        <v>4.3654000000000002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8"/>
        <v>0</v>
      </c>
      <c r="J158" s="4">
        <f t="shared" si="7"/>
        <v>4.3654000000000002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8"/>
        <v>0</v>
      </c>
      <c r="J159" s="4">
        <f t="shared" si="7"/>
        <v>4.3654000000000002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8"/>
        <v>0</v>
      </c>
      <c r="J160" s="4">
        <f t="shared" si="7"/>
        <v>4.3654000000000002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8"/>
        <v>0</v>
      </c>
      <c r="J161" s="4">
        <f t="shared" si="7"/>
        <v>4.3654000000000002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8"/>
        <v>0</v>
      </c>
      <c r="J162" s="4">
        <f t="shared" si="7"/>
        <v>4.3654000000000002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8"/>
        <v>0</v>
      </c>
      <c r="J163" s="4">
        <f t="shared" si="7"/>
        <v>4.3654000000000002</v>
      </c>
      <c r="K163" s="130">
        <f t="shared" si="6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8"/>
        <v>0</v>
      </c>
      <c r="J164" s="4">
        <f t="shared" si="7"/>
        <v>4.3654000000000002</v>
      </c>
      <c r="K164" s="134">
        <f t="shared" si="6"/>
        <v>0</v>
      </c>
    </row>
    <row r="165" spans="1:11">
      <c r="A165" s="140">
        <v>21000</v>
      </c>
      <c r="B165" s="132" t="s">
        <v>483</v>
      </c>
      <c r="C165" s="133"/>
      <c r="D165" s="133"/>
      <c r="E165" s="133"/>
      <c r="F165" s="133"/>
      <c r="G165" s="134"/>
      <c r="H165" s="134">
        <f t="shared" si="8"/>
        <v>0</v>
      </c>
      <c r="J165" s="4">
        <f t="shared" si="7"/>
        <v>4.3654000000000002</v>
      </c>
      <c r="K165" s="130">
        <f t="shared" si="6"/>
        <v>0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8"/>
        <v>0</v>
      </c>
      <c r="J166" s="4">
        <f t="shared" si="7"/>
        <v>4.3654000000000002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H167" s="130">
        <f t="shared" si="8"/>
        <v>0</v>
      </c>
      <c r="J167" s="4">
        <f t="shared" si="7"/>
        <v>4.3654000000000002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147950.5</v>
      </c>
      <c r="E168" s="129"/>
      <c r="F168" s="129"/>
      <c r="H168" s="130">
        <f t="shared" si="8"/>
        <v>-147950.5</v>
      </c>
      <c r="J168" s="4">
        <f t="shared" si="7"/>
        <v>4.3654000000000002</v>
      </c>
      <c r="K168" s="130">
        <f t="shared" si="6"/>
        <v>-645863.11</v>
      </c>
    </row>
    <row r="169" spans="1:11">
      <c r="A169" s="137">
        <v>22002</v>
      </c>
      <c r="B169" s="135" t="s">
        <v>180</v>
      </c>
      <c r="C169" s="41"/>
      <c r="D169" s="41">
        <v>8639839.5700000003</v>
      </c>
      <c r="E169" s="129"/>
      <c r="F169" s="129"/>
      <c r="H169" s="130">
        <f t="shared" si="8"/>
        <v>-8639839.5700000003</v>
      </c>
      <c r="J169" s="4">
        <f t="shared" si="7"/>
        <v>4.3654000000000002</v>
      </c>
      <c r="K169" s="130">
        <f t="shared" si="6"/>
        <v>-37716355.659999996</v>
      </c>
    </row>
    <row r="170" spans="1:11">
      <c r="A170" s="137">
        <v>22101</v>
      </c>
      <c r="B170" s="40" t="s">
        <v>247</v>
      </c>
      <c r="C170" s="41"/>
      <c r="D170" s="41">
        <v>14823.6</v>
      </c>
      <c r="E170" s="129"/>
      <c r="F170" s="129">
        <v>10768.62</v>
      </c>
      <c r="H170" s="130">
        <f t="shared" si="8"/>
        <v>-25592.22</v>
      </c>
      <c r="J170" s="4">
        <f t="shared" si="7"/>
        <v>4.3654000000000002</v>
      </c>
      <c r="K170" s="130">
        <f t="shared" si="6"/>
        <v>-111720.28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8"/>
        <v>0</v>
      </c>
      <c r="J171" s="4">
        <f t="shared" si="7"/>
        <v>4.3654000000000002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/>
      <c r="E172" s="129"/>
      <c r="F172" s="129"/>
      <c r="H172" s="130">
        <f t="shared" si="8"/>
        <v>0</v>
      </c>
      <c r="J172" s="4">
        <f t="shared" si="7"/>
        <v>4.3654000000000002</v>
      </c>
      <c r="K172" s="130">
        <f t="shared" si="6"/>
        <v>0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8"/>
        <v>0</v>
      </c>
      <c r="J173" s="4">
        <f t="shared" si="7"/>
        <v>4.3654000000000002</v>
      </c>
      <c r="K173" s="130">
        <f t="shared" si="6"/>
        <v>0</v>
      </c>
    </row>
    <row r="174" spans="1:11" s="193" customFormat="1">
      <c r="A174" s="137">
        <v>25003</v>
      </c>
      <c r="B174" s="40" t="s">
        <v>250</v>
      </c>
      <c r="C174" s="41"/>
      <c r="D174" s="41">
        <v>2634242.81</v>
      </c>
      <c r="E174" s="129"/>
      <c r="F174" s="129"/>
      <c r="G174" s="34"/>
      <c r="H174" s="130">
        <f t="shared" si="8"/>
        <v>-2634242.81</v>
      </c>
      <c r="J174" s="4">
        <f t="shared" si="7"/>
        <v>4.3654000000000002</v>
      </c>
      <c r="K174" s="130">
        <f t="shared" si="6"/>
        <v>-11499523.560000001</v>
      </c>
    </row>
    <row r="175" spans="1:11">
      <c r="A175" s="137">
        <v>25004</v>
      </c>
      <c r="B175" s="40" t="s">
        <v>251</v>
      </c>
      <c r="C175" s="41"/>
      <c r="D175" s="41">
        <v>263252.15999999997</v>
      </c>
      <c r="E175" s="129"/>
      <c r="F175" s="129"/>
      <c r="H175" s="130">
        <f t="shared" si="8"/>
        <v>-263252.15999999997</v>
      </c>
      <c r="J175" s="4">
        <f t="shared" si="7"/>
        <v>4.3654000000000002</v>
      </c>
      <c r="K175" s="130">
        <f t="shared" si="6"/>
        <v>-1149200.98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8"/>
        <v>0</v>
      </c>
      <c r="J176" s="4">
        <f t="shared" si="7"/>
        <v>4.3654000000000002</v>
      </c>
      <c r="K176" s="130">
        <f t="shared" si="6"/>
        <v>0</v>
      </c>
    </row>
    <row r="177" spans="1:11" s="193" customFormat="1">
      <c r="A177" s="137">
        <v>25006</v>
      </c>
      <c r="B177" s="40" t="s">
        <v>483</v>
      </c>
      <c r="C177" s="41"/>
      <c r="D177" s="41">
        <v>1179803.02</v>
      </c>
      <c r="E177" s="129"/>
      <c r="F177" s="129"/>
      <c r="G177" s="34"/>
      <c r="H177" s="130">
        <f t="shared" si="8"/>
        <v>-1179803.02</v>
      </c>
      <c r="J177" s="4">
        <f t="shared" si="7"/>
        <v>4.3654000000000002</v>
      </c>
      <c r="K177" s="130">
        <f t="shared" si="6"/>
        <v>-5150312.0999999996</v>
      </c>
    </row>
    <row r="178" spans="1:11">
      <c r="A178" s="137">
        <v>25007</v>
      </c>
      <c r="B178" s="40" t="s">
        <v>286</v>
      </c>
      <c r="C178" s="41"/>
      <c r="D178" s="41">
        <v>2145738.94</v>
      </c>
      <c r="E178" s="129"/>
      <c r="F178" s="129"/>
      <c r="H178" s="130">
        <f t="shared" si="8"/>
        <v>-2145738.94</v>
      </c>
      <c r="J178" s="4">
        <f t="shared" si="7"/>
        <v>4.3654000000000002</v>
      </c>
      <c r="K178" s="130">
        <f t="shared" si="6"/>
        <v>-9367008.7699999996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8"/>
        <v>0</v>
      </c>
      <c r="J179" s="4">
        <f t="shared" si="7"/>
        <v>4.3654000000000002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/>
      <c r="D180" s="41"/>
      <c r="E180" s="129"/>
      <c r="F180" s="129"/>
      <c r="H180" s="130">
        <f t="shared" si="8"/>
        <v>0</v>
      </c>
      <c r="J180" s="4">
        <f t="shared" si="7"/>
        <v>4.3654000000000002</v>
      </c>
      <c r="K180" s="130">
        <f t="shared" si="6"/>
        <v>0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8"/>
        <v>0</v>
      </c>
      <c r="J181" s="4">
        <f t="shared" si="7"/>
        <v>4.3654000000000002</v>
      </c>
      <c r="K181" s="130">
        <f t="shared" si="6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8"/>
        <v>0</v>
      </c>
      <c r="J182" s="4">
        <f t="shared" si="7"/>
        <v>4.3654000000000002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/>
      <c r="E183" s="133">
        <v>29005.452300000004</v>
      </c>
      <c r="F183" s="192">
        <v>221937.96900000001</v>
      </c>
      <c r="H183" s="130">
        <f t="shared" si="8"/>
        <v>-192932.52</v>
      </c>
      <c r="J183" s="4">
        <f t="shared" si="7"/>
        <v>4.3654000000000002</v>
      </c>
      <c r="K183" s="130">
        <f t="shared" si="6"/>
        <v>-842227.62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4.3654000000000002</v>
      </c>
      <c r="K184" s="130">
        <f t="shared" si="6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8"/>
        <v>0</v>
      </c>
      <c r="J185" s="4">
        <f t="shared" si="7"/>
        <v>4.3654000000000002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8"/>
        <v>0</v>
      </c>
      <c r="J186" s="4">
        <f t="shared" si="7"/>
        <v>4.3654000000000002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8"/>
        <v>0</v>
      </c>
      <c r="J187" s="4">
        <f t="shared" si="7"/>
        <v>4.3654000000000002</v>
      </c>
      <c r="K187" s="130">
        <f t="shared" si="6"/>
        <v>0</v>
      </c>
    </row>
    <row r="188" spans="1:11">
      <c r="A188" s="143"/>
      <c r="B188" s="144" t="s">
        <v>484</v>
      </c>
      <c r="C188" s="41"/>
      <c r="D188" s="41"/>
      <c r="E188" s="129"/>
      <c r="F188" s="129"/>
      <c r="H188" s="130">
        <f t="shared" si="8"/>
        <v>0</v>
      </c>
      <c r="J188" s="4">
        <f t="shared" si="7"/>
        <v>4.3654000000000002</v>
      </c>
      <c r="K188" s="130">
        <f t="shared" si="6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8"/>
        <v>0</v>
      </c>
      <c r="J189" s="4">
        <f t="shared" si="7"/>
        <v>4.3654000000000002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8"/>
        <v>0</v>
      </c>
      <c r="J190" s="4">
        <f t="shared" si="7"/>
        <v>4.3654000000000002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8"/>
        <v>0</v>
      </c>
      <c r="J191" s="4">
        <f t="shared" si="7"/>
        <v>4.3654000000000002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8"/>
        <v>0</v>
      </c>
      <c r="J192" s="4">
        <f t="shared" si="7"/>
        <v>4.3654000000000002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8"/>
        <v>0</v>
      </c>
      <c r="J193" s="4">
        <f t="shared" si="7"/>
        <v>4.3654000000000002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8"/>
        <v>0</v>
      </c>
      <c r="J194" s="4">
        <f t="shared" si="7"/>
        <v>4.3654000000000002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8"/>
        <v>0</v>
      </c>
      <c r="J195" s="4">
        <f t="shared" si="7"/>
        <v>4.3654000000000002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8"/>
        <v>0</v>
      </c>
      <c r="J196" s="4">
        <f t="shared" si="7"/>
        <v>4.3654000000000002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8"/>
        <v>0</v>
      </c>
      <c r="J197" s="4">
        <f t="shared" si="7"/>
        <v>4.3654000000000002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8"/>
        <v>0</v>
      </c>
      <c r="J198" s="4">
        <f t="shared" si="7"/>
        <v>4.3654000000000002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8"/>
        <v>0</v>
      </c>
      <c r="J199" s="4">
        <f t="shared" si="7"/>
        <v>4.3654000000000002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8"/>
        <v>0</v>
      </c>
      <c r="J200" s="4">
        <f t="shared" si="7"/>
        <v>4.3654000000000002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4.3654000000000002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4.3654000000000002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8"/>
        <v>0</v>
      </c>
      <c r="J203" s="4">
        <f t="shared" si="10"/>
        <v>4.3654000000000002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8" si="11">ROUND(C204-D204+E204-F204,2)</f>
        <v>0</v>
      </c>
      <c r="J204" s="4">
        <f t="shared" si="10"/>
        <v>4.3654000000000002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4.3654000000000002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4.3654000000000002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4.3654000000000002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4.3654000000000002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4.3654000000000002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4.3654000000000002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4.3654000000000002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4.3654000000000002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4.3654000000000002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4.3654000000000002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4.3654000000000002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4.3654000000000002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500000</v>
      </c>
      <c r="E217" s="129"/>
      <c r="F217" s="129"/>
      <c r="H217" s="130">
        <f t="shared" si="11"/>
        <v>-500000</v>
      </c>
      <c r="J217" s="4">
        <f t="shared" si="10"/>
        <v>4.3654000000000002</v>
      </c>
      <c r="K217" s="130">
        <f t="shared" si="9"/>
        <v>-2182700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4.3654000000000002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4.3654000000000002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4.3654000000000002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1"/>
        <v>0</v>
      </c>
      <c r="J221" s="4">
        <f t="shared" si="10"/>
        <v>4.3654000000000002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2450458.98</v>
      </c>
      <c r="E222" s="133"/>
      <c r="F222" s="133">
        <v>629.61194999999134</v>
      </c>
      <c r="G222" s="134"/>
      <c r="H222" s="134">
        <f>ROUND(C222-D222+E222-F222,2)</f>
        <v>-2451088.59</v>
      </c>
      <c r="J222" s="4">
        <f t="shared" si="10"/>
        <v>4.3654000000000002</v>
      </c>
      <c r="K222" s="130">
        <f t="shared" si="9"/>
        <v>-10699982.130000001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0"/>
        <v>4.3654000000000002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4.3654000000000002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4.3654000000000002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4.3654000000000002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4.3654000000000002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4.3654000000000002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4.3654000000000002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4.3654000000000002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4.3654000000000002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4.3654000000000002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4.3654000000000002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>
        <v>2392227.08</v>
      </c>
      <c r="E234" s="129"/>
      <c r="F234" s="129"/>
      <c r="H234" s="130">
        <f t="shared" si="11"/>
        <v>-2392227.08</v>
      </c>
      <c r="J234" s="4">
        <f t="shared" si="10"/>
        <v>4.3654000000000002</v>
      </c>
      <c r="K234" s="130">
        <f t="shared" si="9"/>
        <v>-10443028.1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4.3654000000000002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4.3654000000000002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4.3654000000000002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4.3654000000000002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4.3654000000000002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4.3654000000000002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4.3654000000000002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>
        <v>904846.47</v>
      </c>
      <c r="E242" s="129"/>
      <c r="F242" s="129"/>
      <c r="H242" s="130">
        <f t="shared" si="11"/>
        <v>-904846.47</v>
      </c>
      <c r="J242" s="4">
        <f t="shared" si="10"/>
        <v>4.3654000000000002</v>
      </c>
      <c r="K242" s="130">
        <f t="shared" si="9"/>
        <v>-3950016.78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4.3654000000000002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4.3654000000000002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4.3654000000000002</v>
      </c>
      <c r="K245" s="130">
        <f t="shared" si="9"/>
        <v>0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H246" s="130">
        <f t="shared" si="11"/>
        <v>0</v>
      </c>
      <c r="J246" s="4">
        <f t="shared" si="10"/>
        <v>4.3654000000000002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4.3654000000000002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4.3654000000000002</v>
      </c>
      <c r="K248" s="130">
        <f t="shared" si="9"/>
        <v>0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4.3654000000000002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4.3654000000000002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4.3654000000000002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4.3654000000000002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4.3654000000000002</v>
      </c>
      <c r="K253" s="130">
        <f t="shared" si="9"/>
        <v>0</v>
      </c>
    </row>
    <row r="254" spans="1:11">
      <c r="A254" s="138">
        <f>71033</f>
        <v>71033</v>
      </c>
      <c r="B254" s="40" t="s">
        <v>561</v>
      </c>
      <c r="C254" s="41"/>
      <c r="D254" s="41">
        <v>4311493.83</v>
      </c>
      <c r="E254" s="129"/>
      <c r="F254" s="129"/>
      <c r="H254" s="130">
        <f t="shared" si="11"/>
        <v>-4311493.83</v>
      </c>
      <c r="J254" s="4">
        <f t="shared" si="10"/>
        <v>4.3654000000000002</v>
      </c>
      <c r="K254" s="130">
        <f t="shared" si="9"/>
        <v>-18821395.170000002</v>
      </c>
    </row>
    <row r="255" spans="1:11">
      <c r="A255" s="137">
        <v>71998</v>
      </c>
      <c r="B255" s="40" t="s">
        <v>332</v>
      </c>
      <c r="C255" s="41"/>
      <c r="D255" s="41">
        <v>12087134.85</v>
      </c>
      <c r="E255" s="129"/>
      <c r="F255" s="129"/>
      <c r="H255" s="130">
        <f t="shared" si="11"/>
        <v>-12087134.85</v>
      </c>
      <c r="J255" s="4">
        <f t="shared" si="10"/>
        <v>4.3654000000000002</v>
      </c>
      <c r="K255" s="130">
        <f t="shared" si="9"/>
        <v>-52765178.469999999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4.3654000000000002</v>
      </c>
      <c r="K256" s="130">
        <f t="shared" si="9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4.3654000000000002</v>
      </c>
      <c r="K257" s="130">
        <f t="shared" si="9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4.3654000000000002</v>
      </c>
      <c r="K258" s="130">
        <f t="shared" si="9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4.3654000000000002</v>
      </c>
      <c r="K259" s="130">
        <f t="shared" si="9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4.3654000000000002</v>
      </c>
      <c r="K260" s="130">
        <f t="shared" si="9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4.3654000000000002</v>
      </c>
      <c r="K261" s="130">
        <f t="shared" si="9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4.3654000000000002</v>
      </c>
      <c r="K262" s="130">
        <f t="shared" si="9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4.3654000000000002</v>
      </c>
      <c r="K263" s="130">
        <f t="shared" si="9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4.3654000000000002</v>
      </c>
      <c r="K264" s="130">
        <f t="shared" ref="K264:K327" si="12">ROUND(H264*J264,2)</f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4.3654000000000002</v>
      </c>
      <c r="K265" s="130">
        <f t="shared" si="12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4.3654000000000002</v>
      </c>
      <c r="K266" s="130">
        <f t="shared" si="12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1"/>
        <v>0</v>
      </c>
      <c r="J267" s="4">
        <f t="shared" si="13"/>
        <v>4.3654000000000002</v>
      </c>
      <c r="K267" s="130">
        <f t="shared" si="12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1"/>
        <v>0</v>
      </c>
      <c r="J268" s="4">
        <f t="shared" si="13"/>
        <v>4.3654000000000002</v>
      </c>
      <c r="K268" s="130">
        <f t="shared" si="12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7" si="14">ROUND(C269-D269+E269-F269,2)</f>
        <v>0</v>
      </c>
      <c r="J269" s="4">
        <f t="shared" si="13"/>
        <v>4.3654000000000002</v>
      </c>
      <c r="K269" s="130">
        <f t="shared" si="12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4.3654000000000002</v>
      </c>
      <c r="K270" s="130">
        <f t="shared" si="12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4.3654000000000002</v>
      </c>
      <c r="K271" s="130">
        <f t="shared" si="12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4.3654000000000002</v>
      </c>
      <c r="K272" s="130">
        <f t="shared" si="12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4.3654000000000002</v>
      </c>
      <c r="K273" s="130">
        <f t="shared" si="12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4.3654000000000002</v>
      </c>
      <c r="K274" s="130">
        <f t="shared" si="12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4.3654000000000002</v>
      </c>
      <c r="K275" s="130">
        <f t="shared" si="12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4.3654000000000002</v>
      </c>
      <c r="K276" s="130">
        <f t="shared" si="12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4.3654000000000002</v>
      </c>
      <c r="K277" s="130">
        <f t="shared" si="12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4.3654000000000002</v>
      </c>
      <c r="K278" s="130">
        <f t="shared" si="12"/>
        <v>0</v>
      </c>
    </row>
    <row r="279" spans="1:11">
      <c r="A279" s="137">
        <v>81009</v>
      </c>
      <c r="B279" s="40" t="s">
        <v>312</v>
      </c>
      <c r="C279" s="41">
        <v>1444546.61</v>
      </c>
      <c r="D279" s="41"/>
      <c r="E279" s="129"/>
      <c r="F279" s="129"/>
      <c r="H279" s="130">
        <f t="shared" si="14"/>
        <v>1444546.61</v>
      </c>
      <c r="J279" s="4">
        <f t="shared" si="13"/>
        <v>4.3654000000000002</v>
      </c>
      <c r="K279" s="130">
        <f t="shared" si="12"/>
        <v>6306023.7699999996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4.3654000000000002</v>
      </c>
      <c r="K280" s="130">
        <f t="shared" si="12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4.3654000000000002</v>
      </c>
      <c r="K281" s="130">
        <f t="shared" si="12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4.3654000000000002</v>
      </c>
      <c r="K282" s="130">
        <f t="shared" si="12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4.3654000000000002</v>
      </c>
      <c r="K283" s="130">
        <f t="shared" si="12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4.3654000000000002</v>
      </c>
      <c r="K284" s="130">
        <f t="shared" si="12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4.3654000000000002</v>
      </c>
      <c r="K285" s="130">
        <f t="shared" si="12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4.3654000000000002</v>
      </c>
      <c r="K286" s="130">
        <f t="shared" si="12"/>
        <v>0</v>
      </c>
    </row>
    <row r="287" spans="1:11">
      <c r="A287" s="39">
        <v>81017</v>
      </c>
      <c r="B287" s="135" t="s">
        <v>320</v>
      </c>
      <c r="C287" s="41">
        <v>787167.71</v>
      </c>
      <c r="D287" s="41"/>
      <c r="E287" s="129"/>
      <c r="F287" s="129"/>
      <c r="H287" s="130">
        <f t="shared" si="14"/>
        <v>787167.71</v>
      </c>
      <c r="J287" s="4">
        <f t="shared" si="13"/>
        <v>4.3654000000000002</v>
      </c>
      <c r="K287" s="130">
        <f t="shared" si="12"/>
        <v>3436301.92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4.3654000000000002</v>
      </c>
      <c r="K288" s="130">
        <f t="shared" si="12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4.3654000000000002</v>
      </c>
      <c r="K289" s="130">
        <f t="shared" si="12"/>
        <v>0</v>
      </c>
    </row>
    <row r="290" spans="1:11">
      <c r="A290" s="39">
        <v>81020</v>
      </c>
      <c r="B290" s="135" t="s">
        <v>323</v>
      </c>
      <c r="C290" s="41"/>
      <c r="D290" s="41"/>
      <c r="E290" s="129"/>
      <c r="F290" s="129"/>
      <c r="H290" s="130">
        <f t="shared" si="14"/>
        <v>0</v>
      </c>
      <c r="J290" s="4">
        <f t="shared" si="13"/>
        <v>4.3654000000000002</v>
      </c>
      <c r="K290" s="130">
        <f t="shared" si="12"/>
        <v>0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4.3654000000000002</v>
      </c>
      <c r="K291" s="130">
        <f t="shared" si="12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4.3654000000000002</v>
      </c>
      <c r="K292" s="130">
        <f t="shared" si="12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4.3654000000000002</v>
      </c>
      <c r="K293" s="130">
        <f t="shared" si="12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4.3654000000000002</v>
      </c>
      <c r="K294" s="130">
        <f t="shared" si="12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4.3654000000000002</v>
      </c>
      <c r="K295" s="130">
        <f t="shared" si="12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4.3654000000000002</v>
      </c>
      <c r="K296" s="130">
        <f t="shared" si="12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4.3654000000000002</v>
      </c>
      <c r="K297" s="130">
        <f t="shared" si="12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4.3654000000000002</v>
      </c>
      <c r="K298" s="130">
        <f t="shared" si="12"/>
        <v>0</v>
      </c>
    </row>
    <row r="299" spans="1:11">
      <c r="A299" s="138">
        <v>81033</v>
      </c>
      <c r="B299" s="40" t="s">
        <v>561</v>
      </c>
      <c r="C299" s="41">
        <v>4119683.56</v>
      </c>
      <c r="D299" s="41"/>
      <c r="E299" s="129"/>
      <c r="F299" s="129"/>
      <c r="H299" s="130">
        <f t="shared" si="14"/>
        <v>4119683.56</v>
      </c>
      <c r="J299" s="4">
        <f t="shared" si="13"/>
        <v>4.3654000000000002</v>
      </c>
      <c r="K299" s="130">
        <f t="shared" si="12"/>
        <v>17984066.609999999</v>
      </c>
    </row>
    <row r="300" spans="1:11">
      <c r="A300" s="137">
        <v>81998</v>
      </c>
      <c r="B300" s="135" t="s">
        <v>348</v>
      </c>
      <c r="C300" s="41">
        <v>6606361</v>
      </c>
      <c r="D300" s="41"/>
      <c r="E300" s="129"/>
      <c r="F300" s="129"/>
      <c r="H300" s="130">
        <f t="shared" si="14"/>
        <v>6606361</v>
      </c>
      <c r="J300" s="4">
        <f t="shared" si="13"/>
        <v>4.3654000000000002</v>
      </c>
      <c r="K300" s="130">
        <f t="shared" si="12"/>
        <v>28839408.309999999</v>
      </c>
    </row>
    <row r="301" spans="1:11">
      <c r="A301" s="137">
        <v>82099</v>
      </c>
      <c r="B301" s="40" t="s">
        <v>349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4.3654000000000002</v>
      </c>
      <c r="K301" s="130">
        <f t="shared" si="12"/>
        <v>0</v>
      </c>
    </row>
    <row r="302" spans="1:11">
      <c r="A302" s="137">
        <v>82100</v>
      </c>
      <c r="B302" s="40" t="s">
        <v>350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4.3654000000000002</v>
      </c>
      <c r="K302" s="130">
        <f t="shared" si="12"/>
        <v>0</v>
      </c>
    </row>
    <row r="303" spans="1:11">
      <c r="A303" s="137">
        <v>82101</v>
      </c>
      <c r="B303" s="40" t="s">
        <v>351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4.3654000000000002</v>
      </c>
      <c r="K303" s="130">
        <f t="shared" si="12"/>
        <v>0</v>
      </c>
    </row>
    <row r="304" spans="1:11">
      <c r="A304" s="137">
        <v>82102</v>
      </c>
      <c r="B304" s="40" t="s">
        <v>352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4.3654000000000002</v>
      </c>
      <c r="K304" s="130">
        <f t="shared" si="12"/>
        <v>0</v>
      </c>
    </row>
    <row r="305" spans="1:11">
      <c r="A305" s="137">
        <v>82103</v>
      </c>
      <c r="B305" s="40" t="s">
        <v>353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4.3654000000000002</v>
      </c>
      <c r="K305" s="130">
        <f t="shared" si="12"/>
        <v>0</v>
      </c>
    </row>
    <row r="306" spans="1:11">
      <c r="A306" s="137">
        <v>82104</v>
      </c>
      <c r="B306" s="40" t="s">
        <v>354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4.3654000000000002</v>
      </c>
      <c r="K306" s="130">
        <f t="shared" si="12"/>
        <v>0</v>
      </c>
    </row>
    <row r="307" spans="1:11">
      <c r="A307" s="137">
        <v>82105</v>
      </c>
      <c r="B307" s="40" t="s">
        <v>355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4.3654000000000002</v>
      </c>
      <c r="K307" s="130">
        <f t="shared" si="12"/>
        <v>0</v>
      </c>
    </row>
    <row r="308" spans="1:11">
      <c r="A308" s="137">
        <v>82106</v>
      </c>
      <c r="B308" s="135" t="s">
        <v>356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4.3654000000000002</v>
      </c>
      <c r="K308" s="130">
        <f t="shared" si="12"/>
        <v>0</v>
      </c>
    </row>
    <row r="309" spans="1:11">
      <c r="A309" s="137">
        <v>82107</v>
      </c>
      <c r="B309" s="135" t="s">
        <v>357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4.3654000000000002</v>
      </c>
      <c r="K309" s="130">
        <f t="shared" si="12"/>
        <v>0</v>
      </c>
    </row>
    <row r="310" spans="1:11">
      <c r="A310" s="137">
        <v>82108</v>
      </c>
      <c r="B310" s="40" t="s">
        <v>358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4.3654000000000002</v>
      </c>
      <c r="K310" s="130">
        <f t="shared" si="12"/>
        <v>0</v>
      </c>
    </row>
    <row r="311" spans="1:11">
      <c r="A311" s="137">
        <v>82201</v>
      </c>
      <c r="B311" s="135" t="s">
        <v>360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4.3654000000000002</v>
      </c>
      <c r="K311" s="130">
        <f t="shared" si="12"/>
        <v>0</v>
      </c>
    </row>
    <row r="312" spans="1:11">
      <c r="A312" s="137">
        <v>82202</v>
      </c>
      <c r="B312" s="135" t="s">
        <v>361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4.3654000000000002</v>
      </c>
      <c r="K312" s="130">
        <f t="shared" si="12"/>
        <v>0</v>
      </c>
    </row>
    <row r="313" spans="1:11">
      <c r="A313" s="137">
        <v>82203</v>
      </c>
      <c r="B313" s="135" t="s">
        <v>362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4.3654000000000002</v>
      </c>
      <c r="K313" s="130">
        <f t="shared" si="12"/>
        <v>0</v>
      </c>
    </row>
    <row r="314" spans="1:11">
      <c r="A314" s="137">
        <v>82204</v>
      </c>
      <c r="B314" s="135" t="s">
        <v>363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4.3654000000000002</v>
      </c>
      <c r="K314" s="130">
        <f t="shared" si="12"/>
        <v>0</v>
      </c>
    </row>
    <row r="315" spans="1:11">
      <c r="A315" s="137">
        <v>82205</v>
      </c>
      <c r="B315" s="135" t="s">
        <v>364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4.3654000000000002</v>
      </c>
      <c r="K315" s="130">
        <f t="shared" si="12"/>
        <v>0</v>
      </c>
    </row>
    <row r="316" spans="1:11">
      <c r="A316" s="137">
        <v>82600</v>
      </c>
      <c r="B316" s="40" t="s">
        <v>365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4.3654000000000002</v>
      </c>
      <c r="K316" s="130">
        <f t="shared" si="12"/>
        <v>0</v>
      </c>
    </row>
    <row r="317" spans="1:11">
      <c r="A317" s="137">
        <v>82601</v>
      </c>
      <c r="B317" s="40" t="s">
        <v>366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4.3654000000000002</v>
      </c>
      <c r="K317" s="130">
        <f t="shared" si="12"/>
        <v>0</v>
      </c>
    </row>
    <row r="318" spans="1:11">
      <c r="A318" s="137">
        <v>82602</v>
      </c>
      <c r="B318" s="40" t="s">
        <v>367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4.3654000000000002</v>
      </c>
      <c r="K318" s="130">
        <f t="shared" si="12"/>
        <v>0</v>
      </c>
    </row>
    <row r="319" spans="1:11">
      <c r="A319" s="137">
        <v>82603</v>
      </c>
      <c r="B319" s="40" t="s">
        <v>368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4.3654000000000002</v>
      </c>
      <c r="K319" s="130">
        <f t="shared" si="12"/>
        <v>0</v>
      </c>
    </row>
    <row r="320" spans="1:11">
      <c r="A320" s="137">
        <v>82604</v>
      </c>
      <c r="B320" s="40" t="s">
        <v>369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4.3654000000000002</v>
      </c>
      <c r="K320" s="130">
        <f t="shared" si="12"/>
        <v>0</v>
      </c>
    </row>
    <row r="321" spans="1:11">
      <c r="A321" s="137">
        <v>82605</v>
      </c>
      <c r="B321" s="40" t="s">
        <v>370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4.3654000000000002</v>
      </c>
      <c r="K321" s="130">
        <f t="shared" si="12"/>
        <v>0</v>
      </c>
    </row>
    <row r="322" spans="1:11">
      <c r="A322" s="137">
        <v>82606</v>
      </c>
      <c r="B322" s="135" t="s">
        <v>371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4.3654000000000002</v>
      </c>
      <c r="K322" s="130">
        <f t="shared" si="12"/>
        <v>0</v>
      </c>
    </row>
    <row r="323" spans="1:11">
      <c r="A323" s="137">
        <v>82607</v>
      </c>
      <c r="B323" s="135" t="s">
        <v>372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4.3654000000000002</v>
      </c>
      <c r="K323" s="130">
        <f t="shared" si="12"/>
        <v>0</v>
      </c>
    </row>
    <row r="324" spans="1:11">
      <c r="A324" s="137">
        <v>82700</v>
      </c>
      <c r="B324" s="40" t="s">
        <v>373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4.3654000000000002</v>
      </c>
      <c r="K324" s="130">
        <f t="shared" si="12"/>
        <v>0</v>
      </c>
    </row>
    <row r="325" spans="1:11">
      <c r="A325" s="137">
        <v>82701</v>
      </c>
      <c r="B325" s="40" t="s">
        <v>374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4.3654000000000002</v>
      </c>
      <c r="K325" s="130">
        <f t="shared" si="12"/>
        <v>0</v>
      </c>
    </row>
    <row r="326" spans="1:11">
      <c r="A326" s="137">
        <v>82702</v>
      </c>
      <c r="B326" s="40" t="s">
        <v>375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4.3654000000000002</v>
      </c>
      <c r="K326" s="130">
        <f t="shared" si="12"/>
        <v>0</v>
      </c>
    </row>
    <row r="327" spans="1:11">
      <c r="A327" s="137">
        <v>82703</v>
      </c>
      <c r="B327" s="40" t="s">
        <v>376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4.3654000000000002</v>
      </c>
      <c r="K327" s="130">
        <f t="shared" si="12"/>
        <v>0</v>
      </c>
    </row>
    <row r="328" spans="1:11">
      <c r="A328" s="137">
        <v>82704</v>
      </c>
      <c r="B328" s="40" t="s">
        <v>377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4.3654000000000002</v>
      </c>
      <c r="K328" s="130">
        <f t="shared" ref="K328:K391" si="15">ROUND(H328*J328,2)</f>
        <v>0</v>
      </c>
    </row>
    <row r="329" spans="1:11">
      <c r="A329" s="137">
        <v>82705</v>
      </c>
      <c r="B329" s="40" t="s">
        <v>378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4.3654000000000002</v>
      </c>
      <c r="K329" s="130">
        <f t="shared" si="15"/>
        <v>0</v>
      </c>
    </row>
    <row r="330" spans="1:11">
      <c r="A330" s="137">
        <v>82706</v>
      </c>
      <c r="B330" s="40" t="s">
        <v>379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4.3654000000000002</v>
      </c>
      <c r="K330" s="130">
        <f t="shared" si="15"/>
        <v>0</v>
      </c>
    </row>
    <row r="331" spans="1:11">
      <c r="A331" s="138">
        <v>83006</v>
      </c>
      <c r="B331" s="40" t="s">
        <v>380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4.3654000000000002</v>
      </c>
      <c r="K331" s="130">
        <f t="shared" si="15"/>
        <v>0</v>
      </c>
    </row>
    <row r="332" spans="1:11">
      <c r="A332" s="137">
        <v>84100</v>
      </c>
      <c r="B332" s="40" t="s">
        <v>381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4.3654000000000002</v>
      </c>
      <c r="K332" s="130">
        <f t="shared" si="15"/>
        <v>0</v>
      </c>
    </row>
    <row r="333" spans="1:11">
      <c r="A333" s="137">
        <v>84101</v>
      </c>
      <c r="B333" s="40" t="s">
        <v>382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4.3654000000000002</v>
      </c>
      <c r="K333" s="130">
        <f t="shared" si="15"/>
        <v>0</v>
      </c>
    </row>
    <row r="334" spans="1:11">
      <c r="A334" s="137">
        <v>84102</v>
      </c>
      <c r="B334" s="40" t="s">
        <v>383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4.3654000000000002</v>
      </c>
      <c r="K334" s="130">
        <f t="shared" si="15"/>
        <v>0</v>
      </c>
    </row>
    <row r="335" spans="1:11">
      <c r="A335" s="137">
        <v>84103</v>
      </c>
      <c r="B335" s="40" t="s">
        <v>384</v>
      </c>
      <c r="C335" s="41"/>
      <c r="D335" s="41"/>
      <c r="E335" s="129"/>
      <c r="F335" s="129"/>
      <c r="H335" s="130">
        <f t="shared" si="14"/>
        <v>0</v>
      </c>
      <c r="J335" s="4">
        <f t="shared" si="16"/>
        <v>4.3654000000000002</v>
      </c>
      <c r="K335" s="130">
        <f t="shared" si="15"/>
        <v>0</v>
      </c>
    </row>
    <row r="336" spans="1:11">
      <c r="A336" s="137">
        <v>84104</v>
      </c>
      <c r="B336" s="40" t="s">
        <v>385</v>
      </c>
      <c r="C336" s="41"/>
      <c r="D336" s="41"/>
      <c r="E336" s="129"/>
      <c r="F336" s="129"/>
      <c r="H336" s="130">
        <f t="shared" si="14"/>
        <v>0</v>
      </c>
      <c r="J336" s="4">
        <f t="shared" si="16"/>
        <v>4.3654000000000002</v>
      </c>
      <c r="K336" s="130">
        <f t="shared" si="15"/>
        <v>0</v>
      </c>
    </row>
    <row r="337" spans="1:11">
      <c r="A337" s="137">
        <v>84201</v>
      </c>
      <c r="B337" s="40" t="s">
        <v>343</v>
      </c>
      <c r="C337" s="41"/>
      <c r="D337" s="41"/>
      <c r="E337" s="129"/>
      <c r="F337" s="129"/>
      <c r="H337" s="130">
        <f t="shared" si="14"/>
        <v>0</v>
      </c>
      <c r="J337" s="4">
        <f t="shared" si="16"/>
        <v>4.3654000000000002</v>
      </c>
      <c r="K337" s="130">
        <f t="shared" si="15"/>
        <v>0</v>
      </c>
    </row>
    <row r="338" spans="1:11">
      <c r="A338" s="137">
        <v>84202</v>
      </c>
      <c r="B338" s="40" t="s">
        <v>344</v>
      </c>
      <c r="C338" s="41"/>
      <c r="D338" s="41"/>
      <c r="E338" s="129"/>
      <c r="F338" s="129"/>
      <c r="H338" s="130">
        <f t="shared" ref="H338:H401" si="17">ROUND(C338-D338+E338-F338,2)</f>
        <v>0</v>
      </c>
      <c r="J338" s="4">
        <f t="shared" si="16"/>
        <v>4.3654000000000002</v>
      </c>
      <c r="K338" s="130">
        <f t="shared" si="15"/>
        <v>0</v>
      </c>
    </row>
    <row r="339" spans="1:11">
      <c r="A339" s="137">
        <v>84203</v>
      </c>
      <c r="B339" s="40" t="s">
        <v>345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4.3654000000000002</v>
      </c>
      <c r="K339" s="130">
        <f t="shared" si="15"/>
        <v>0</v>
      </c>
    </row>
    <row r="340" spans="1:11">
      <c r="A340" s="137">
        <v>84204</v>
      </c>
      <c r="B340" s="40" t="s">
        <v>346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4.3654000000000002</v>
      </c>
      <c r="K340" s="130">
        <f t="shared" si="15"/>
        <v>0</v>
      </c>
    </row>
    <row r="341" spans="1:11">
      <c r="A341" s="137">
        <v>84205</v>
      </c>
      <c r="B341" s="40" t="s">
        <v>386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4.3654000000000002</v>
      </c>
      <c r="K341" s="130">
        <f t="shared" si="15"/>
        <v>0</v>
      </c>
    </row>
    <row r="342" spans="1:11">
      <c r="A342" s="137">
        <v>84206</v>
      </c>
      <c r="B342" s="40" t="s">
        <v>387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4.3654000000000002</v>
      </c>
      <c r="K342" s="130">
        <f t="shared" si="15"/>
        <v>0</v>
      </c>
    </row>
    <row r="343" spans="1:11">
      <c r="A343" s="137">
        <v>84207</v>
      </c>
      <c r="B343" s="40" t="s">
        <v>388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4.3654000000000002</v>
      </c>
      <c r="K343" s="130">
        <f t="shared" si="15"/>
        <v>0</v>
      </c>
    </row>
    <row r="344" spans="1:11">
      <c r="A344" s="137">
        <v>84300</v>
      </c>
      <c r="B344" s="40" t="s">
        <v>389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4.3654000000000002</v>
      </c>
      <c r="K344" s="130">
        <f t="shared" si="15"/>
        <v>0</v>
      </c>
    </row>
    <row r="345" spans="1:11" s="193" customFormat="1">
      <c r="A345" s="137">
        <v>85001</v>
      </c>
      <c r="B345" s="135" t="s">
        <v>390</v>
      </c>
      <c r="C345" s="41"/>
      <c r="D345" s="41"/>
      <c r="E345" s="129"/>
      <c r="F345" s="129"/>
      <c r="G345" s="34"/>
      <c r="H345" s="130">
        <f t="shared" si="17"/>
        <v>0</v>
      </c>
      <c r="J345" s="4">
        <f t="shared" si="16"/>
        <v>4.3654000000000002</v>
      </c>
      <c r="K345" s="130">
        <f t="shared" si="15"/>
        <v>0</v>
      </c>
    </row>
    <row r="346" spans="1:11">
      <c r="A346" s="137">
        <v>85002</v>
      </c>
      <c r="B346" s="135" t="s">
        <v>391</v>
      </c>
      <c r="C346" s="41"/>
      <c r="D346" s="41"/>
      <c r="E346" s="129"/>
      <c r="F346" s="129"/>
      <c r="H346" s="130">
        <f t="shared" si="17"/>
        <v>0</v>
      </c>
      <c r="J346" s="4">
        <f t="shared" si="16"/>
        <v>4.3654000000000002</v>
      </c>
      <c r="K346" s="130">
        <f t="shared" si="15"/>
        <v>0</v>
      </c>
    </row>
    <row r="347" spans="1:11">
      <c r="A347" s="137">
        <v>91001</v>
      </c>
      <c r="B347" s="40" t="s">
        <v>400</v>
      </c>
      <c r="C347" s="41">
        <v>1899980.01</v>
      </c>
      <c r="D347" s="41"/>
      <c r="E347" s="129"/>
      <c r="F347" s="129"/>
      <c r="H347" s="130">
        <f t="shared" si="17"/>
        <v>1899980.01</v>
      </c>
      <c r="J347" s="4">
        <f t="shared" si="16"/>
        <v>4.3654000000000002</v>
      </c>
      <c r="K347" s="130">
        <f t="shared" si="15"/>
        <v>8294172.7400000002</v>
      </c>
    </row>
    <row r="348" spans="1:11">
      <c r="A348" s="137">
        <v>91002</v>
      </c>
      <c r="B348" s="40" t="s">
        <v>401</v>
      </c>
      <c r="C348" s="41">
        <v>158125.03</v>
      </c>
      <c r="D348" s="41"/>
      <c r="E348" s="129"/>
      <c r="F348" s="129"/>
      <c r="H348" s="130">
        <f t="shared" si="17"/>
        <v>158125.03</v>
      </c>
      <c r="J348" s="4">
        <f t="shared" si="16"/>
        <v>4.3654000000000002</v>
      </c>
      <c r="K348" s="130">
        <f t="shared" si="15"/>
        <v>690279.01</v>
      </c>
    </row>
    <row r="349" spans="1:11">
      <c r="A349" s="137">
        <v>91003</v>
      </c>
      <c r="B349" s="40" t="s">
        <v>402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4.3654000000000002</v>
      </c>
      <c r="K349" s="130">
        <f t="shared" si="15"/>
        <v>0</v>
      </c>
    </row>
    <row r="350" spans="1:11">
      <c r="A350" s="137">
        <v>91004</v>
      </c>
      <c r="B350" s="135" t="s">
        <v>403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4.3654000000000002</v>
      </c>
      <c r="K350" s="130">
        <f t="shared" si="15"/>
        <v>0</v>
      </c>
    </row>
    <row r="351" spans="1:11">
      <c r="A351" s="137">
        <v>91005</v>
      </c>
      <c r="B351" s="135" t="s">
        <v>404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4.3654000000000002</v>
      </c>
      <c r="K351" s="130">
        <f t="shared" si="15"/>
        <v>0</v>
      </c>
    </row>
    <row r="352" spans="1:11">
      <c r="A352" s="137">
        <v>91006</v>
      </c>
      <c r="B352" s="135" t="s">
        <v>405</v>
      </c>
      <c r="C352" s="41">
        <v>176457.51</v>
      </c>
      <c r="D352" s="41"/>
      <c r="E352" s="129"/>
      <c r="F352" s="129"/>
      <c r="H352" s="130">
        <f t="shared" si="17"/>
        <v>176457.51</v>
      </c>
      <c r="J352" s="4">
        <f t="shared" si="16"/>
        <v>4.3654000000000002</v>
      </c>
      <c r="K352" s="130">
        <f t="shared" si="15"/>
        <v>770307.61</v>
      </c>
    </row>
    <row r="353" spans="1:11">
      <c r="A353" s="137">
        <v>91007</v>
      </c>
      <c r="B353" s="135" t="s">
        <v>406</v>
      </c>
      <c r="C353" s="41">
        <v>5300</v>
      </c>
      <c r="D353" s="41"/>
      <c r="E353" s="129"/>
      <c r="F353" s="129"/>
      <c r="H353" s="130">
        <f t="shared" si="17"/>
        <v>5300</v>
      </c>
      <c r="J353" s="4">
        <f t="shared" si="16"/>
        <v>4.3654000000000002</v>
      </c>
      <c r="K353" s="130">
        <f t="shared" si="15"/>
        <v>23136.62</v>
      </c>
    </row>
    <row r="354" spans="1:11">
      <c r="A354" s="137">
        <v>91008</v>
      </c>
      <c r="B354" s="135" t="s">
        <v>407</v>
      </c>
      <c r="C354" s="41">
        <v>24468.76</v>
      </c>
      <c r="D354" s="41"/>
      <c r="E354" s="129"/>
      <c r="F354" s="129"/>
      <c r="H354" s="130">
        <f t="shared" si="17"/>
        <v>24468.76</v>
      </c>
      <c r="J354" s="4">
        <f t="shared" si="16"/>
        <v>4.3654000000000002</v>
      </c>
      <c r="K354" s="130">
        <f t="shared" si="15"/>
        <v>106815.92</v>
      </c>
    </row>
    <row r="355" spans="1:11">
      <c r="A355" s="137">
        <v>91009</v>
      </c>
      <c r="B355" s="135" t="s">
        <v>408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4.3654000000000002</v>
      </c>
      <c r="K355" s="130">
        <f t="shared" si="15"/>
        <v>0</v>
      </c>
    </row>
    <row r="356" spans="1:11">
      <c r="A356" s="137">
        <v>91010</v>
      </c>
      <c r="B356" s="135" t="s">
        <v>487</v>
      </c>
      <c r="C356" s="41">
        <v>9303.08</v>
      </c>
      <c r="D356" s="41"/>
      <c r="E356" s="129"/>
      <c r="F356" s="129"/>
      <c r="H356" s="130">
        <f t="shared" si="17"/>
        <v>9303.08</v>
      </c>
      <c r="J356" s="4">
        <f t="shared" si="16"/>
        <v>4.3654000000000002</v>
      </c>
      <c r="K356" s="130">
        <f t="shared" si="15"/>
        <v>40611.67</v>
      </c>
    </row>
    <row r="357" spans="1:11">
      <c r="A357" s="137">
        <v>91011</v>
      </c>
      <c r="B357" s="135" t="s">
        <v>410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4.3654000000000002</v>
      </c>
      <c r="K357" s="130">
        <f t="shared" si="15"/>
        <v>0</v>
      </c>
    </row>
    <row r="358" spans="1:11">
      <c r="A358" s="137">
        <v>91012</v>
      </c>
      <c r="B358" s="40" t="s">
        <v>252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4.3654000000000002</v>
      </c>
      <c r="K358" s="130">
        <f t="shared" si="15"/>
        <v>0</v>
      </c>
    </row>
    <row r="359" spans="1:11">
      <c r="A359" s="39">
        <v>91013</v>
      </c>
      <c r="B359" s="142" t="s">
        <v>411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4.3654000000000002</v>
      </c>
      <c r="K359" s="130">
        <f t="shared" si="15"/>
        <v>0</v>
      </c>
    </row>
    <row r="360" spans="1:11">
      <c r="A360" s="137">
        <v>91200</v>
      </c>
      <c r="B360" s="135" t="s">
        <v>412</v>
      </c>
      <c r="C360" s="41">
        <v>70201.5</v>
      </c>
      <c r="D360" s="41"/>
      <c r="E360" s="129"/>
      <c r="F360" s="129"/>
      <c r="H360" s="130">
        <f t="shared" si="17"/>
        <v>70201.5</v>
      </c>
      <c r="J360" s="4">
        <f t="shared" si="16"/>
        <v>4.3654000000000002</v>
      </c>
      <c r="K360" s="130">
        <f t="shared" si="15"/>
        <v>306457.63</v>
      </c>
    </row>
    <row r="361" spans="1:11">
      <c r="A361" s="137">
        <v>91201</v>
      </c>
      <c r="B361" s="135" t="s">
        <v>413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4.3654000000000002</v>
      </c>
      <c r="K361" s="130">
        <f t="shared" si="15"/>
        <v>0</v>
      </c>
    </row>
    <row r="362" spans="1:11">
      <c r="A362" s="137">
        <v>91202</v>
      </c>
      <c r="B362" s="135" t="s">
        <v>414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4.3654000000000002</v>
      </c>
      <c r="K362" s="130">
        <f t="shared" si="15"/>
        <v>0</v>
      </c>
    </row>
    <row r="363" spans="1:11">
      <c r="A363" s="137">
        <v>92001</v>
      </c>
      <c r="B363" s="135" t="s">
        <v>415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4.3654000000000002</v>
      </c>
      <c r="K363" s="130">
        <f t="shared" si="15"/>
        <v>0</v>
      </c>
    </row>
    <row r="364" spans="1:11">
      <c r="A364" s="137">
        <v>92002</v>
      </c>
      <c r="B364" s="135" t="s">
        <v>416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4.3654000000000002</v>
      </c>
      <c r="K364" s="130">
        <f t="shared" si="15"/>
        <v>0</v>
      </c>
    </row>
    <row r="365" spans="1:11">
      <c r="A365" s="137">
        <v>92003</v>
      </c>
      <c r="B365" s="135" t="s">
        <v>417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4.3654000000000002</v>
      </c>
      <c r="K365" s="130">
        <f t="shared" si="15"/>
        <v>0</v>
      </c>
    </row>
    <row r="366" spans="1:11">
      <c r="A366" s="137">
        <v>92004</v>
      </c>
      <c r="B366" s="135" t="s">
        <v>418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4.3654000000000002</v>
      </c>
      <c r="K366" s="130">
        <f t="shared" si="15"/>
        <v>0</v>
      </c>
    </row>
    <row r="367" spans="1:11">
      <c r="A367" s="137">
        <v>92005</v>
      </c>
      <c r="B367" s="135" t="s">
        <v>419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4.3654000000000002</v>
      </c>
      <c r="K367" s="130">
        <f t="shared" si="15"/>
        <v>0</v>
      </c>
    </row>
    <row r="368" spans="1:11">
      <c r="A368" s="137">
        <v>92006</v>
      </c>
      <c r="B368" s="135" t="s">
        <v>420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4.3654000000000002</v>
      </c>
      <c r="K368" s="130">
        <f t="shared" si="15"/>
        <v>0</v>
      </c>
    </row>
    <row r="369" spans="1:11">
      <c r="A369" s="137">
        <v>92007</v>
      </c>
      <c r="B369" s="135" t="s">
        <v>421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4.3654000000000002</v>
      </c>
      <c r="K369" s="130">
        <f t="shared" si="15"/>
        <v>0</v>
      </c>
    </row>
    <row r="370" spans="1:11">
      <c r="A370" s="137">
        <v>92008</v>
      </c>
      <c r="B370" s="135" t="s">
        <v>422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4.3654000000000002</v>
      </c>
      <c r="K370" s="130">
        <f t="shared" si="15"/>
        <v>0</v>
      </c>
    </row>
    <row r="371" spans="1:11">
      <c r="A371" s="145">
        <v>92009</v>
      </c>
      <c r="B371" s="40" t="s">
        <v>423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4.3654000000000002</v>
      </c>
      <c r="K371" s="130">
        <f t="shared" si="15"/>
        <v>0</v>
      </c>
    </row>
    <row r="372" spans="1:11">
      <c r="A372" s="137">
        <v>93001</v>
      </c>
      <c r="B372" s="135" t="s">
        <v>424</v>
      </c>
      <c r="C372" s="41">
        <v>17386.04</v>
      </c>
      <c r="D372" s="41"/>
      <c r="E372" s="129"/>
      <c r="F372" s="129"/>
      <c r="H372" s="130">
        <f t="shared" si="17"/>
        <v>17386.04</v>
      </c>
      <c r="J372" s="4">
        <f t="shared" si="16"/>
        <v>4.3654000000000002</v>
      </c>
      <c r="K372" s="130">
        <f t="shared" si="15"/>
        <v>75897.02</v>
      </c>
    </row>
    <row r="373" spans="1:11">
      <c r="A373" s="137">
        <v>93002</v>
      </c>
      <c r="B373" s="135" t="s">
        <v>425</v>
      </c>
      <c r="C373" s="41">
        <v>13584</v>
      </c>
      <c r="D373" s="41"/>
      <c r="E373" s="129"/>
      <c r="F373" s="129"/>
      <c r="H373" s="130">
        <f t="shared" si="17"/>
        <v>13584</v>
      </c>
      <c r="J373" s="4">
        <f t="shared" si="16"/>
        <v>4.3654000000000002</v>
      </c>
      <c r="K373" s="130">
        <f t="shared" si="15"/>
        <v>59299.59</v>
      </c>
    </row>
    <row r="374" spans="1:11">
      <c r="A374" s="137">
        <v>93003</v>
      </c>
      <c r="B374" s="135" t="s">
        <v>426</v>
      </c>
      <c r="C374" s="41"/>
      <c r="D374" s="41"/>
      <c r="E374" s="129"/>
      <c r="F374" s="129"/>
      <c r="H374" s="130">
        <f t="shared" si="17"/>
        <v>0</v>
      </c>
      <c r="J374" s="4">
        <f t="shared" si="16"/>
        <v>4.3654000000000002</v>
      </c>
      <c r="K374" s="134">
        <f t="shared" si="15"/>
        <v>0</v>
      </c>
    </row>
    <row r="375" spans="1:11">
      <c r="A375" s="137">
        <v>93004</v>
      </c>
      <c r="B375" s="135" t="s">
        <v>427</v>
      </c>
      <c r="C375" s="41">
        <v>4133</v>
      </c>
      <c r="D375" s="41"/>
      <c r="E375" s="129"/>
      <c r="F375" s="129"/>
      <c r="H375" s="130">
        <f t="shared" si="17"/>
        <v>4133</v>
      </c>
      <c r="J375" s="4">
        <f t="shared" si="16"/>
        <v>4.3654000000000002</v>
      </c>
      <c r="K375" s="130">
        <f t="shared" si="15"/>
        <v>18042.2</v>
      </c>
    </row>
    <row r="376" spans="1:11">
      <c r="A376" s="137">
        <v>93005</v>
      </c>
      <c r="B376" s="135" t="s">
        <v>428</v>
      </c>
      <c r="C376" s="41">
        <v>622.30999999999995</v>
      </c>
      <c r="D376" s="41"/>
      <c r="E376" s="129"/>
      <c r="F376" s="129"/>
      <c r="H376" s="130">
        <f t="shared" si="17"/>
        <v>622.30999999999995</v>
      </c>
      <c r="J376" s="4">
        <f t="shared" si="16"/>
        <v>4.3654000000000002</v>
      </c>
      <c r="K376" s="130">
        <f t="shared" si="15"/>
        <v>2716.63</v>
      </c>
    </row>
    <row r="377" spans="1:11">
      <c r="A377" s="140">
        <v>94001</v>
      </c>
      <c r="B377" s="141" t="s">
        <v>429</v>
      </c>
      <c r="C377" s="133">
        <v>12960</v>
      </c>
      <c r="D377" s="133"/>
      <c r="E377" s="133"/>
      <c r="F377" s="133"/>
      <c r="G377" s="134"/>
      <c r="H377" s="134">
        <f t="shared" si="17"/>
        <v>12960</v>
      </c>
      <c r="J377" s="4">
        <f t="shared" si="16"/>
        <v>4.3654000000000002</v>
      </c>
      <c r="K377" s="130">
        <f t="shared" si="15"/>
        <v>56575.58</v>
      </c>
    </row>
    <row r="378" spans="1:11">
      <c r="A378" s="137">
        <v>94002</v>
      </c>
      <c r="B378" s="135" t="s">
        <v>430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4.3654000000000002</v>
      </c>
      <c r="K378" s="130">
        <f t="shared" si="15"/>
        <v>0</v>
      </c>
    </row>
    <row r="379" spans="1:11">
      <c r="A379" s="137">
        <v>94003</v>
      </c>
      <c r="B379" s="135" t="s">
        <v>431</v>
      </c>
      <c r="C379" s="41"/>
      <c r="D379" s="41"/>
      <c r="E379" s="129"/>
      <c r="F379" s="129"/>
      <c r="H379" s="130">
        <f t="shared" si="17"/>
        <v>0</v>
      </c>
      <c r="J379" s="4">
        <f t="shared" si="16"/>
        <v>4.3654000000000002</v>
      </c>
      <c r="K379" s="130">
        <f t="shared" si="15"/>
        <v>0</v>
      </c>
    </row>
    <row r="380" spans="1:11">
      <c r="A380" s="137">
        <v>94004</v>
      </c>
      <c r="B380" s="135" t="s">
        <v>432</v>
      </c>
      <c r="C380" s="41"/>
      <c r="D380" s="41"/>
      <c r="E380" s="129"/>
      <c r="F380" s="129"/>
      <c r="H380" s="130">
        <f t="shared" si="17"/>
        <v>0</v>
      </c>
      <c r="J380" s="4">
        <f t="shared" si="16"/>
        <v>4.3654000000000002</v>
      </c>
      <c r="K380" s="130">
        <f t="shared" si="15"/>
        <v>0</v>
      </c>
    </row>
    <row r="381" spans="1:11">
      <c r="A381" s="137">
        <v>94005</v>
      </c>
      <c r="B381" s="135" t="s">
        <v>433</v>
      </c>
      <c r="C381" s="41">
        <v>8150</v>
      </c>
      <c r="D381" s="41"/>
      <c r="E381" s="129"/>
      <c r="F381" s="129"/>
      <c r="H381" s="130">
        <f t="shared" si="17"/>
        <v>8150</v>
      </c>
      <c r="J381" s="4">
        <f t="shared" si="16"/>
        <v>4.3654000000000002</v>
      </c>
      <c r="K381" s="130">
        <f t="shared" si="15"/>
        <v>35578.01</v>
      </c>
    </row>
    <row r="382" spans="1:11">
      <c r="A382" s="137">
        <v>94006</v>
      </c>
      <c r="B382" s="135" t="s">
        <v>434</v>
      </c>
      <c r="C382" s="41">
        <v>29538</v>
      </c>
      <c r="D382" s="41"/>
      <c r="E382" s="129"/>
      <c r="F382" s="129"/>
      <c r="H382" s="130">
        <f t="shared" si="17"/>
        <v>29538</v>
      </c>
      <c r="J382" s="4">
        <f t="shared" si="16"/>
        <v>4.3654000000000002</v>
      </c>
      <c r="K382" s="130">
        <f t="shared" si="15"/>
        <v>128945.19</v>
      </c>
    </row>
    <row r="383" spans="1:11">
      <c r="A383" s="137">
        <v>94007</v>
      </c>
      <c r="B383" s="135" t="s">
        <v>435</v>
      </c>
      <c r="C383" s="41">
        <v>1161.68</v>
      </c>
      <c r="D383" s="41"/>
      <c r="E383" s="129"/>
      <c r="F383" s="129"/>
      <c r="H383" s="130">
        <f t="shared" si="17"/>
        <v>1161.68</v>
      </c>
      <c r="J383" s="4">
        <f t="shared" si="16"/>
        <v>4.3654000000000002</v>
      </c>
      <c r="K383" s="130">
        <f t="shared" si="15"/>
        <v>5071.2</v>
      </c>
    </row>
    <row r="384" spans="1:11">
      <c r="A384" s="137">
        <v>94008</v>
      </c>
      <c r="B384" s="135" t="s">
        <v>436</v>
      </c>
      <c r="C384" s="41">
        <v>6000</v>
      </c>
      <c r="D384" s="41"/>
      <c r="E384" s="129"/>
      <c r="F384" s="129"/>
      <c r="H384" s="130">
        <f t="shared" si="17"/>
        <v>6000</v>
      </c>
      <c r="J384" s="4">
        <f t="shared" si="16"/>
        <v>4.3654000000000002</v>
      </c>
      <c r="K384" s="130">
        <f t="shared" si="15"/>
        <v>26192.400000000001</v>
      </c>
    </row>
    <row r="385" spans="1:11">
      <c r="A385" s="137">
        <v>94009</v>
      </c>
      <c r="B385" s="135" t="s">
        <v>437</v>
      </c>
      <c r="C385" s="41"/>
      <c r="D385" s="41"/>
      <c r="E385" s="129"/>
      <c r="F385" s="129"/>
      <c r="H385" s="130">
        <f t="shared" si="17"/>
        <v>0</v>
      </c>
      <c r="J385" s="4">
        <f t="shared" si="16"/>
        <v>4.3654000000000002</v>
      </c>
      <c r="K385" s="130">
        <f t="shared" si="15"/>
        <v>0</v>
      </c>
    </row>
    <row r="386" spans="1:11">
      <c r="A386" s="137">
        <v>94010</v>
      </c>
      <c r="B386" s="135" t="s">
        <v>438</v>
      </c>
      <c r="C386" s="41">
        <v>26289.75</v>
      </c>
      <c r="D386" s="41"/>
      <c r="E386" s="129"/>
      <c r="F386" s="129"/>
      <c r="H386" s="130">
        <f t="shared" si="17"/>
        <v>26289.75</v>
      </c>
      <c r="J386" s="4">
        <f t="shared" si="16"/>
        <v>4.3654000000000002</v>
      </c>
      <c r="K386" s="130">
        <f t="shared" si="15"/>
        <v>114765.27</v>
      </c>
    </row>
    <row r="387" spans="1:11">
      <c r="A387" s="137">
        <v>94011</v>
      </c>
      <c r="B387" s="135" t="s">
        <v>439</v>
      </c>
      <c r="C387" s="41"/>
      <c r="D387" s="41"/>
      <c r="E387" s="129"/>
      <c r="F387" s="129"/>
      <c r="H387" s="130">
        <f t="shared" si="17"/>
        <v>0</v>
      </c>
      <c r="J387" s="4">
        <f t="shared" si="16"/>
        <v>4.3654000000000002</v>
      </c>
      <c r="K387" s="134">
        <f t="shared" si="15"/>
        <v>0</v>
      </c>
    </row>
    <row r="388" spans="1:11">
      <c r="A388" s="137">
        <v>94012</v>
      </c>
      <c r="B388" s="135" t="s">
        <v>440</v>
      </c>
      <c r="C388" s="41">
        <v>96.99</v>
      </c>
      <c r="D388" s="41"/>
      <c r="E388" s="129"/>
      <c r="F388" s="129"/>
      <c r="H388" s="130">
        <f t="shared" si="17"/>
        <v>96.99</v>
      </c>
      <c r="J388" s="4">
        <f t="shared" si="16"/>
        <v>4.3654000000000002</v>
      </c>
      <c r="K388" s="130">
        <f t="shared" si="15"/>
        <v>423.4</v>
      </c>
    </row>
    <row r="389" spans="1:11">
      <c r="A389" s="137">
        <v>94013</v>
      </c>
      <c r="B389" s="135" t="s">
        <v>441</v>
      </c>
      <c r="C389" s="41"/>
      <c r="D389" s="41"/>
      <c r="E389" s="129"/>
      <c r="F389" s="129"/>
      <c r="H389" s="130">
        <f t="shared" si="17"/>
        <v>0</v>
      </c>
      <c r="J389" s="4">
        <f t="shared" si="16"/>
        <v>4.3654000000000002</v>
      </c>
      <c r="K389" s="134">
        <f t="shared" si="15"/>
        <v>0</v>
      </c>
    </row>
    <row r="390" spans="1:11">
      <c r="A390" s="140">
        <v>94014</v>
      </c>
      <c r="B390" s="141" t="s">
        <v>465</v>
      </c>
      <c r="C390" s="133"/>
      <c r="D390" s="133"/>
      <c r="E390" s="133"/>
      <c r="F390" s="133"/>
      <c r="G390" s="134"/>
      <c r="H390" s="134">
        <f t="shared" si="17"/>
        <v>0</v>
      </c>
      <c r="J390" s="4">
        <f t="shared" si="16"/>
        <v>4.3654000000000002</v>
      </c>
      <c r="K390" s="130">
        <f t="shared" si="15"/>
        <v>0</v>
      </c>
    </row>
    <row r="391" spans="1:11">
      <c r="A391" s="137">
        <v>94015</v>
      </c>
      <c r="B391" s="135" t="s">
        <v>466</v>
      </c>
      <c r="C391" s="41"/>
      <c r="D391" s="41"/>
      <c r="E391" s="129"/>
      <c r="F391" s="129"/>
      <c r="H391" s="130">
        <f t="shared" si="17"/>
        <v>0</v>
      </c>
      <c r="J391" s="4">
        <f t="shared" si="16"/>
        <v>4.3654000000000002</v>
      </c>
      <c r="K391" s="130">
        <f t="shared" si="15"/>
        <v>0</v>
      </c>
    </row>
    <row r="392" spans="1:11">
      <c r="A392" s="140">
        <v>94016</v>
      </c>
      <c r="B392" s="141" t="s">
        <v>442</v>
      </c>
      <c r="C392" s="133">
        <v>178828.18</v>
      </c>
      <c r="D392" s="133"/>
      <c r="E392" s="133"/>
      <c r="F392" s="133"/>
      <c r="G392" s="134"/>
      <c r="H392" s="134">
        <f t="shared" si="17"/>
        <v>178828.18</v>
      </c>
      <c r="J392" s="4">
        <f t="shared" si="16"/>
        <v>4.3654000000000002</v>
      </c>
      <c r="K392" s="130">
        <f t="shared" ref="K392:K431" si="18">ROUND(H392*J392,2)</f>
        <v>780656.54</v>
      </c>
    </row>
    <row r="393" spans="1:11">
      <c r="A393" s="137">
        <v>94017</v>
      </c>
      <c r="B393" s="135" t="s">
        <v>443</v>
      </c>
      <c r="C393" s="41"/>
      <c r="D393" s="41"/>
      <c r="E393" s="129"/>
      <c r="F393" s="129"/>
      <c r="H393" s="130">
        <f t="shared" si="17"/>
        <v>0</v>
      </c>
      <c r="J393" s="4">
        <f t="shared" ref="J393:J430" si="19">J392</f>
        <v>4.3654000000000002</v>
      </c>
      <c r="K393" s="130">
        <f t="shared" si="18"/>
        <v>0</v>
      </c>
    </row>
    <row r="394" spans="1:11">
      <c r="A394" s="137">
        <v>94018</v>
      </c>
      <c r="B394" s="135" t="s">
        <v>444</v>
      </c>
      <c r="C394" s="41"/>
      <c r="D394" s="41"/>
      <c r="E394" s="129"/>
      <c r="F394" s="129"/>
      <c r="H394" s="130">
        <f t="shared" si="17"/>
        <v>0</v>
      </c>
      <c r="J394" s="4">
        <f t="shared" si="19"/>
        <v>4.3654000000000002</v>
      </c>
      <c r="K394" s="130">
        <f t="shared" si="18"/>
        <v>0</v>
      </c>
    </row>
    <row r="395" spans="1:11">
      <c r="A395" s="137">
        <v>94019</v>
      </c>
      <c r="B395" s="135" t="s">
        <v>417</v>
      </c>
      <c r="C395" s="41">
        <v>28503</v>
      </c>
      <c r="D395" s="41"/>
      <c r="E395" s="129"/>
      <c r="F395" s="129"/>
      <c r="H395" s="130">
        <f t="shared" si="17"/>
        <v>28503</v>
      </c>
      <c r="J395" s="4">
        <f t="shared" si="19"/>
        <v>4.3654000000000002</v>
      </c>
      <c r="K395" s="130">
        <f t="shared" si="18"/>
        <v>124427</v>
      </c>
    </row>
    <row r="396" spans="1:11">
      <c r="A396" s="137">
        <v>94020</v>
      </c>
      <c r="B396" s="40" t="s">
        <v>384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4.3654000000000002</v>
      </c>
      <c r="K396" s="130">
        <f t="shared" si="18"/>
        <v>0</v>
      </c>
    </row>
    <row r="397" spans="1:11">
      <c r="A397" s="137">
        <v>94021</v>
      </c>
      <c r="B397" s="135" t="s">
        <v>445</v>
      </c>
      <c r="C397" s="41">
        <v>7325.89</v>
      </c>
      <c r="D397" s="41"/>
      <c r="E397" s="129"/>
      <c r="F397" s="129"/>
      <c r="H397" s="130">
        <f t="shared" si="17"/>
        <v>7325.89</v>
      </c>
      <c r="J397" s="4">
        <f t="shared" si="19"/>
        <v>4.3654000000000002</v>
      </c>
      <c r="K397" s="130">
        <f t="shared" si="18"/>
        <v>31980.44</v>
      </c>
    </row>
    <row r="398" spans="1:11">
      <c r="A398" s="137">
        <v>94022</v>
      </c>
      <c r="B398" s="135" t="s">
        <v>446</v>
      </c>
      <c r="C398" s="41">
        <v>11613.13</v>
      </c>
      <c r="D398" s="41"/>
      <c r="E398" s="129"/>
      <c r="F398" s="129"/>
      <c r="H398" s="130">
        <f t="shared" si="17"/>
        <v>11613.13</v>
      </c>
      <c r="J398" s="4">
        <f t="shared" si="19"/>
        <v>4.3654000000000002</v>
      </c>
      <c r="K398" s="130">
        <f t="shared" si="18"/>
        <v>50695.96</v>
      </c>
    </row>
    <row r="399" spans="1:11">
      <c r="A399" s="137">
        <v>94023</v>
      </c>
      <c r="B399" s="135" t="s">
        <v>447</v>
      </c>
      <c r="C399" s="41"/>
      <c r="D399" s="41"/>
      <c r="E399" s="129"/>
      <c r="F399" s="129"/>
      <c r="H399" s="130">
        <f t="shared" si="17"/>
        <v>0</v>
      </c>
      <c r="J399" s="4">
        <f t="shared" si="19"/>
        <v>4.3654000000000002</v>
      </c>
      <c r="K399" s="134">
        <f t="shared" si="18"/>
        <v>0</v>
      </c>
    </row>
    <row r="400" spans="1:11">
      <c r="A400" s="137">
        <v>94024</v>
      </c>
      <c r="B400" s="135" t="s">
        <v>448</v>
      </c>
      <c r="C400" s="41"/>
      <c r="D400" s="41"/>
      <c r="E400" s="129"/>
      <c r="F400" s="129"/>
      <c r="H400" s="130">
        <f t="shared" si="17"/>
        <v>0</v>
      </c>
      <c r="J400" s="4">
        <f t="shared" si="19"/>
        <v>4.3654000000000002</v>
      </c>
      <c r="K400" s="130">
        <f t="shared" si="18"/>
        <v>0</v>
      </c>
    </row>
    <row r="401" spans="1:11">
      <c r="A401" s="137">
        <v>94025</v>
      </c>
      <c r="B401" s="135" t="s">
        <v>449</v>
      </c>
      <c r="C401" s="41"/>
      <c r="D401" s="41"/>
      <c r="E401" s="129"/>
      <c r="F401" s="129"/>
      <c r="H401" s="130">
        <f t="shared" si="17"/>
        <v>0</v>
      </c>
      <c r="J401" s="4">
        <f t="shared" si="19"/>
        <v>4.3654000000000002</v>
      </c>
      <c r="K401" s="130">
        <f t="shared" si="18"/>
        <v>0</v>
      </c>
    </row>
    <row r="402" spans="1:11">
      <c r="A402" s="140">
        <v>94026</v>
      </c>
      <c r="B402" s="132" t="s">
        <v>488</v>
      </c>
      <c r="C402" s="133">
        <v>494330.66</v>
      </c>
      <c r="D402" s="133"/>
      <c r="E402" s="133">
        <v>27900.082649999997</v>
      </c>
      <c r="F402" s="133">
        <v>29005.452300000004</v>
      </c>
      <c r="G402" s="134"/>
      <c r="H402" s="134">
        <f t="shared" ref="H402:H431" si="20">ROUND(C402-D402+E402-F402,2)</f>
        <v>493225.29</v>
      </c>
      <c r="J402" s="4">
        <f t="shared" si="19"/>
        <v>4.3654000000000002</v>
      </c>
      <c r="K402" s="130">
        <f t="shared" si="18"/>
        <v>2153125.6800000002</v>
      </c>
    </row>
    <row r="403" spans="1:11">
      <c r="A403" s="137">
        <v>94027</v>
      </c>
      <c r="B403" s="135" t="s">
        <v>450</v>
      </c>
      <c r="C403" s="41">
        <v>2983.87</v>
      </c>
      <c r="D403" s="41"/>
      <c r="E403" s="129"/>
      <c r="F403" s="129"/>
      <c r="H403" s="130">
        <f t="shared" si="20"/>
        <v>2983.87</v>
      </c>
      <c r="J403" s="4">
        <f t="shared" si="19"/>
        <v>4.3654000000000002</v>
      </c>
      <c r="K403" s="130">
        <f t="shared" si="18"/>
        <v>13025.79</v>
      </c>
    </row>
    <row r="404" spans="1:11">
      <c r="A404" s="137">
        <v>94028</v>
      </c>
      <c r="B404" s="4" t="s">
        <v>451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4.3654000000000002</v>
      </c>
      <c r="K404" s="130">
        <f t="shared" si="18"/>
        <v>0</v>
      </c>
    </row>
    <row r="405" spans="1:11">
      <c r="A405" s="137">
        <v>94029</v>
      </c>
      <c r="B405" s="4" t="s">
        <v>452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4.3654000000000002</v>
      </c>
      <c r="K405" s="130">
        <f t="shared" si="18"/>
        <v>0</v>
      </c>
    </row>
    <row r="406" spans="1:11">
      <c r="A406" s="137">
        <v>95001</v>
      </c>
      <c r="B406" s="40" t="s">
        <v>397</v>
      </c>
      <c r="C406" s="41"/>
      <c r="D406" s="41"/>
      <c r="E406" s="129"/>
      <c r="F406" s="129"/>
      <c r="H406" s="130">
        <f t="shared" si="20"/>
        <v>0</v>
      </c>
      <c r="J406" s="4">
        <f t="shared" si="19"/>
        <v>4.3654000000000002</v>
      </c>
      <c r="K406" s="130">
        <f t="shared" si="18"/>
        <v>0</v>
      </c>
    </row>
    <row r="407" spans="1:11">
      <c r="A407" s="137">
        <v>95002</v>
      </c>
      <c r="B407" s="40" t="s">
        <v>398</v>
      </c>
      <c r="C407" s="41">
        <v>14867.83</v>
      </c>
      <c r="D407" s="41"/>
      <c r="E407" s="129"/>
      <c r="F407" s="129"/>
      <c r="H407" s="130">
        <f t="shared" si="20"/>
        <v>14867.83</v>
      </c>
      <c r="J407" s="4">
        <f t="shared" si="19"/>
        <v>4.3654000000000002</v>
      </c>
      <c r="K407" s="130">
        <f t="shared" si="18"/>
        <v>64904.03</v>
      </c>
    </row>
    <row r="408" spans="1:11">
      <c r="A408" s="137">
        <v>95003</v>
      </c>
      <c r="B408" s="40" t="s">
        <v>399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4.3654000000000002</v>
      </c>
      <c r="K408" s="130">
        <f t="shared" si="18"/>
        <v>0</v>
      </c>
    </row>
    <row r="409" spans="1:11">
      <c r="A409" s="137">
        <v>96001</v>
      </c>
      <c r="B409" s="40" t="s">
        <v>453</v>
      </c>
      <c r="C409" s="41">
        <v>10500</v>
      </c>
      <c r="D409" s="41"/>
      <c r="E409" s="129"/>
      <c r="F409" s="129"/>
      <c r="H409" s="130">
        <f t="shared" si="20"/>
        <v>10500</v>
      </c>
      <c r="J409" s="4">
        <f t="shared" si="19"/>
        <v>4.3654000000000002</v>
      </c>
      <c r="K409" s="130">
        <f t="shared" si="18"/>
        <v>45836.7</v>
      </c>
    </row>
    <row r="410" spans="1:11">
      <c r="A410" s="137">
        <v>96002</v>
      </c>
      <c r="B410" s="40" t="s">
        <v>454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4.3654000000000002</v>
      </c>
      <c r="K410" s="130">
        <f t="shared" si="18"/>
        <v>0</v>
      </c>
    </row>
    <row r="411" spans="1:11">
      <c r="A411" s="137">
        <v>96003</v>
      </c>
      <c r="B411" s="40" t="s">
        <v>455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4.3654000000000002</v>
      </c>
      <c r="K411" s="130">
        <f t="shared" si="18"/>
        <v>0</v>
      </c>
    </row>
    <row r="412" spans="1:11">
      <c r="A412" s="137">
        <v>96004</v>
      </c>
      <c r="B412" s="40" t="s">
        <v>456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4.3654000000000002</v>
      </c>
      <c r="K412" s="130">
        <f t="shared" si="18"/>
        <v>0</v>
      </c>
    </row>
    <row r="413" spans="1:11">
      <c r="A413" s="137">
        <v>96005</v>
      </c>
      <c r="B413" s="40" t="s">
        <v>457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4.3654000000000002</v>
      </c>
      <c r="K413" s="130">
        <f t="shared" si="18"/>
        <v>0</v>
      </c>
    </row>
    <row r="414" spans="1:11">
      <c r="A414" s="137">
        <v>96006</v>
      </c>
      <c r="B414" s="40" t="s">
        <v>491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4.3654000000000002</v>
      </c>
      <c r="K414" s="130">
        <f t="shared" si="18"/>
        <v>0</v>
      </c>
    </row>
    <row r="415" spans="1:11">
      <c r="A415" s="137">
        <v>96007</v>
      </c>
      <c r="B415" s="40" t="s">
        <v>458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4.3654000000000002</v>
      </c>
      <c r="K415" s="130">
        <f t="shared" si="18"/>
        <v>0</v>
      </c>
    </row>
    <row r="416" spans="1:11">
      <c r="A416" s="137">
        <v>96008</v>
      </c>
      <c r="B416" s="40" t="s">
        <v>459</v>
      </c>
      <c r="C416" s="41">
        <v>751.31</v>
      </c>
      <c r="D416" s="41"/>
      <c r="E416" s="129"/>
      <c r="F416" s="129"/>
      <c r="H416" s="130">
        <f t="shared" si="20"/>
        <v>751.31</v>
      </c>
      <c r="J416" s="4">
        <f t="shared" si="19"/>
        <v>4.3654000000000002</v>
      </c>
      <c r="K416" s="130">
        <f t="shared" si="18"/>
        <v>3279.77</v>
      </c>
    </row>
    <row r="417" spans="1:11">
      <c r="A417" s="137">
        <v>97001</v>
      </c>
      <c r="B417" s="40" t="s">
        <v>463</v>
      </c>
      <c r="C417" s="41">
        <v>224946.69</v>
      </c>
      <c r="D417" s="41"/>
      <c r="E417" s="129"/>
      <c r="F417" s="129"/>
      <c r="H417" s="130">
        <f t="shared" si="20"/>
        <v>224946.69</v>
      </c>
      <c r="J417" s="4">
        <f t="shared" si="19"/>
        <v>4.3654000000000002</v>
      </c>
      <c r="K417" s="130">
        <f t="shared" si="18"/>
        <v>981982.28</v>
      </c>
    </row>
    <row r="418" spans="1:11">
      <c r="A418" s="137">
        <v>97002</v>
      </c>
      <c r="B418" s="40" t="s">
        <v>464</v>
      </c>
      <c r="C418" s="41"/>
      <c r="D418" s="41">
        <v>157698.93</v>
      </c>
      <c r="E418" s="129"/>
      <c r="F418" s="129"/>
      <c r="H418" s="130">
        <f t="shared" si="20"/>
        <v>-157698.93</v>
      </c>
      <c r="J418" s="4">
        <f t="shared" si="19"/>
        <v>4.3654000000000002</v>
      </c>
      <c r="K418" s="134">
        <f t="shared" si="18"/>
        <v>-688418.91</v>
      </c>
    </row>
    <row r="419" spans="1:11">
      <c r="A419" s="137">
        <v>97003</v>
      </c>
      <c r="B419" s="40" t="s">
        <v>460</v>
      </c>
      <c r="C419" s="41">
        <v>70602.399999999994</v>
      </c>
      <c r="D419" s="41"/>
      <c r="E419" s="129"/>
      <c r="F419" s="129"/>
      <c r="H419" s="130">
        <f t="shared" si="20"/>
        <v>70602.399999999994</v>
      </c>
      <c r="J419" s="4">
        <f t="shared" si="19"/>
        <v>4.3654000000000002</v>
      </c>
      <c r="K419" s="130">
        <f t="shared" si="18"/>
        <v>308207.71999999997</v>
      </c>
    </row>
    <row r="420" spans="1:11">
      <c r="A420" s="137">
        <v>97004</v>
      </c>
      <c r="B420" s="40" t="s">
        <v>461</v>
      </c>
      <c r="C420" s="41">
        <v>6407.26</v>
      </c>
      <c r="D420" s="41"/>
      <c r="E420" s="129"/>
      <c r="F420" s="129"/>
      <c r="H420" s="130">
        <f t="shared" si="20"/>
        <v>6407.26</v>
      </c>
      <c r="J420" s="4">
        <f t="shared" si="19"/>
        <v>4.3654000000000002</v>
      </c>
      <c r="K420" s="130">
        <f t="shared" si="18"/>
        <v>27970.25</v>
      </c>
    </row>
    <row r="421" spans="1:11">
      <c r="A421" s="140">
        <v>97005</v>
      </c>
      <c r="B421" s="132" t="s">
        <v>467</v>
      </c>
      <c r="C421" s="133">
        <v>16158.59</v>
      </c>
      <c r="D421" s="133"/>
      <c r="E421" s="133"/>
      <c r="F421" s="133"/>
      <c r="G421" s="134"/>
      <c r="H421" s="134">
        <f t="shared" si="20"/>
        <v>16158.59</v>
      </c>
      <c r="J421" s="4">
        <f t="shared" si="19"/>
        <v>4.3654000000000002</v>
      </c>
      <c r="K421" s="130">
        <f t="shared" si="18"/>
        <v>70538.710000000006</v>
      </c>
    </row>
    <row r="422" spans="1:11">
      <c r="A422" s="39">
        <v>97006</v>
      </c>
      <c r="B422" s="142" t="s">
        <v>468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4.3654000000000002</v>
      </c>
      <c r="K422" s="130">
        <f t="shared" si="18"/>
        <v>0</v>
      </c>
    </row>
    <row r="423" spans="1:11">
      <c r="A423" s="39">
        <v>98000</v>
      </c>
      <c r="B423" s="142" t="s">
        <v>492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4.3654000000000002</v>
      </c>
      <c r="K423" s="130">
        <f t="shared" si="18"/>
        <v>0</v>
      </c>
    </row>
    <row r="424" spans="1:11">
      <c r="A424" s="39">
        <v>98001</v>
      </c>
      <c r="B424" s="142" t="s">
        <v>493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4.3654000000000002</v>
      </c>
      <c r="K424" s="130">
        <f t="shared" si="18"/>
        <v>0</v>
      </c>
    </row>
    <row r="425" spans="1:11">
      <c r="A425" s="39">
        <v>98002</v>
      </c>
      <c r="B425" s="142" t="s">
        <v>494</v>
      </c>
      <c r="C425" s="41">
        <v>863576</v>
      </c>
      <c r="D425" s="41"/>
      <c r="E425" s="129"/>
      <c r="F425" s="129"/>
      <c r="H425" s="130">
        <f t="shared" si="20"/>
        <v>863576</v>
      </c>
      <c r="J425" s="4">
        <f t="shared" si="19"/>
        <v>4.3654000000000002</v>
      </c>
      <c r="K425" s="130">
        <f t="shared" si="18"/>
        <v>3769854.67</v>
      </c>
    </row>
    <row r="426" spans="1:11">
      <c r="A426" s="39">
        <v>60001</v>
      </c>
      <c r="B426" s="142" t="s">
        <v>392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4.3654000000000002</v>
      </c>
      <c r="K426" s="130">
        <f t="shared" si="18"/>
        <v>0</v>
      </c>
    </row>
    <row r="427" spans="1:11">
      <c r="A427" s="39">
        <v>60002</v>
      </c>
      <c r="B427" s="142" t="s">
        <v>393</v>
      </c>
      <c r="C427" s="41"/>
      <c r="D427" s="41">
        <v>1122.92</v>
      </c>
      <c r="E427" s="129"/>
      <c r="F427" s="129"/>
      <c r="H427" s="130">
        <f t="shared" si="20"/>
        <v>-1122.92</v>
      </c>
      <c r="J427" s="4">
        <f t="shared" si="19"/>
        <v>4.3654000000000002</v>
      </c>
      <c r="K427" s="130">
        <f>ROUND(H427*J427,2)</f>
        <v>-4901.99</v>
      </c>
    </row>
    <row r="428" spans="1:11">
      <c r="A428" s="137">
        <v>60003</v>
      </c>
      <c r="B428" s="40" t="s">
        <v>394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4.3654000000000002</v>
      </c>
      <c r="K428" s="130">
        <f>ROUND(H428*J428,2)</f>
        <v>0</v>
      </c>
    </row>
    <row r="429" spans="1:11">
      <c r="A429" s="137">
        <v>60004</v>
      </c>
      <c r="B429" s="40" t="s">
        <v>395</v>
      </c>
      <c r="C429" s="41"/>
      <c r="D429" s="41"/>
      <c r="E429" s="129"/>
      <c r="F429" s="129"/>
      <c r="H429" s="130">
        <f t="shared" si="20"/>
        <v>0</v>
      </c>
      <c r="J429" s="4">
        <f t="shared" si="19"/>
        <v>4.3654000000000002</v>
      </c>
      <c r="K429" s="130">
        <f t="shared" si="18"/>
        <v>0</v>
      </c>
    </row>
    <row r="430" spans="1:11">
      <c r="A430" s="137">
        <v>60005</v>
      </c>
      <c r="B430" s="40" t="s">
        <v>396</v>
      </c>
      <c r="C430" s="41"/>
      <c r="D430" s="41"/>
      <c r="E430" s="129"/>
      <c r="F430" s="129"/>
      <c r="H430" s="130">
        <f t="shared" si="20"/>
        <v>0</v>
      </c>
      <c r="J430" s="4">
        <f t="shared" si="19"/>
        <v>4.3654000000000002</v>
      </c>
      <c r="K430" s="130">
        <f t="shared" si="18"/>
        <v>0</v>
      </c>
    </row>
    <row r="431" spans="1:11">
      <c r="A431" s="137">
        <v>60006</v>
      </c>
      <c r="B431" s="40" t="s">
        <v>462</v>
      </c>
      <c r="C431" s="146"/>
      <c r="D431" s="146"/>
      <c r="E431" s="147"/>
      <c r="F431" s="147"/>
      <c r="H431" s="130">
        <f t="shared" si="20"/>
        <v>0</v>
      </c>
      <c r="J431" s="4">
        <f>J427</f>
        <v>4.3654000000000002</v>
      </c>
      <c r="K431" s="130">
        <f t="shared" si="18"/>
        <v>0</v>
      </c>
    </row>
    <row r="432" spans="1:11" ht="15" thickBot="1">
      <c r="A432" s="39"/>
      <c r="B432" s="40" t="s">
        <v>489</v>
      </c>
      <c r="C432" s="42">
        <f>SUM(C8:C431)</f>
        <v>41026226.709999993</v>
      </c>
      <c r="D432" s="42">
        <f>SUM(D8:D431)</f>
        <v>41026226.710000001</v>
      </c>
      <c r="E432" s="42">
        <f t="shared" ref="E432:F432" si="21">SUM(E8:E431)</f>
        <v>1647351.8559000003</v>
      </c>
      <c r="F432" s="42">
        <f t="shared" si="21"/>
        <v>1647351.8559000003</v>
      </c>
      <c r="H432" s="42">
        <f>SUM(H8:H431)</f>
        <v>1.5552359400317073E-9</v>
      </c>
      <c r="K432" s="42">
        <f>SUM(K8:K431)</f>
        <v>2.99999827893771E-2</v>
      </c>
    </row>
    <row r="433" spans="1:6" ht="15" thickTop="1">
      <c r="A433" s="40"/>
      <c r="D433" s="43">
        <f>C432-D432</f>
        <v>0</v>
      </c>
      <c r="F433" s="43">
        <f>E432-F432</f>
        <v>0</v>
      </c>
    </row>
    <row r="448" spans="1:6" ht="17.7" customHeight="1"/>
  </sheetData>
  <phoneticPr fontId="2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33"/>
  <sheetViews>
    <sheetView zoomScale="90" zoomScaleNormal="90" workbookViewId="0">
      <selection activeCell="J7" sqref="J7"/>
    </sheetView>
  </sheetViews>
  <sheetFormatPr defaultColWidth="8.69140625"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Freightworks GSA (HK) Limited</v>
      </c>
    </row>
    <row r="2" spans="1:11">
      <c r="A2" s="1"/>
    </row>
    <row r="6" spans="1:11">
      <c r="A6" s="35"/>
      <c r="C6" s="36" t="s">
        <v>576</v>
      </c>
      <c r="D6" s="37"/>
      <c r="E6" s="36" t="s">
        <v>577</v>
      </c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 t="s">
        <v>578</v>
      </c>
      <c r="D7" s="126" t="s">
        <v>579</v>
      </c>
      <c r="E7" s="126" t="s">
        <v>578</v>
      </c>
      <c r="F7" s="126" t="s">
        <v>579</v>
      </c>
      <c r="G7" s="127"/>
      <c r="H7" s="128"/>
      <c r="J7" s="4">
        <f>Ex.rate25!$S$21</f>
        <v>4.3611000000000004</v>
      </c>
      <c r="K7" s="128" t="s">
        <v>514</v>
      </c>
    </row>
    <row r="8" spans="1:11">
      <c r="A8" s="39">
        <v>11100</v>
      </c>
      <c r="B8" s="40" t="s">
        <v>227</v>
      </c>
      <c r="C8" s="41">
        <v>28480</v>
      </c>
      <c r="D8" s="41"/>
      <c r="E8" s="129"/>
      <c r="F8" s="129"/>
      <c r="H8" s="130">
        <f>ROUND(C8-D8+E8-F8,2)</f>
        <v>28480</v>
      </c>
      <c r="J8" s="4">
        <f>J7</f>
        <v>4.3611000000000004</v>
      </c>
      <c r="K8" s="130">
        <f t="shared" ref="K8:K71" si="0">ROUND(H8*J8,2)</f>
        <v>124204.13</v>
      </c>
    </row>
    <row r="9" spans="1:11">
      <c r="A9" s="39">
        <v>11101</v>
      </c>
      <c r="B9" s="40" t="s">
        <v>228</v>
      </c>
      <c r="C9" s="41"/>
      <c r="D9" s="41">
        <v>28480</v>
      </c>
      <c r="E9" s="129"/>
      <c r="F9" s="129"/>
      <c r="H9" s="130">
        <f t="shared" ref="H9:H72" si="1">ROUND(C9-D9+E9-F9,2)</f>
        <v>-28480</v>
      </c>
      <c r="J9" s="4">
        <f t="shared" ref="J9:J72" si="2">J8</f>
        <v>4.3611000000000004</v>
      </c>
      <c r="K9" s="130">
        <f t="shared" si="0"/>
        <v>-124204.13</v>
      </c>
    </row>
    <row r="10" spans="1:11">
      <c r="A10" s="39">
        <v>11200</v>
      </c>
      <c r="B10" s="40" t="s">
        <v>229</v>
      </c>
      <c r="C10" s="41">
        <v>32169</v>
      </c>
      <c r="D10" s="41"/>
      <c r="E10" s="129"/>
      <c r="F10" s="129"/>
      <c r="H10" s="130">
        <f t="shared" si="1"/>
        <v>32169</v>
      </c>
      <c r="J10" s="4">
        <f t="shared" si="2"/>
        <v>4.3611000000000004</v>
      </c>
      <c r="K10" s="130">
        <f t="shared" si="0"/>
        <v>140292.23000000001</v>
      </c>
    </row>
    <row r="11" spans="1:11">
      <c r="A11" s="39">
        <v>11201</v>
      </c>
      <c r="B11" s="40" t="s">
        <v>230</v>
      </c>
      <c r="C11" s="41"/>
      <c r="D11" s="41">
        <v>25942.400000000001</v>
      </c>
      <c r="E11" s="129"/>
      <c r="F11" s="129"/>
      <c r="H11" s="130">
        <f t="shared" si="1"/>
        <v>-25942.400000000001</v>
      </c>
      <c r="J11" s="4">
        <f t="shared" si="2"/>
        <v>4.3611000000000004</v>
      </c>
      <c r="K11" s="130">
        <f t="shared" si="0"/>
        <v>-113137.4</v>
      </c>
    </row>
    <row r="12" spans="1:11">
      <c r="A12" s="39">
        <v>11300</v>
      </c>
      <c r="B12" s="40" t="s">
        <v>231</v>
      </c>
      <c r="C12" s="41">
        <v>156728</v>
      </c>
      <c r="D12" s="41"/>
      <c r="E12" s="129"/>
      <c r="F12" s="129"/>
      <c r="H12" s="130">
        <f t="shared" si="1"/>
        <v>156728</v>
      </c>
      <c r="J12" s="4">
        <f t="shared" si="2"/>
        <v>4.3611000000000004</v>
      </c>
      <c r="K12" s="130">
        <f t="shared" si="0"/>
        <v>683506.48</v>
      </c>
    </row>
    <row r="13" spans="1:11">
      <c r="A13" s="39">
        <v>11301</v>
      </c>
      <c r="B13" s="40" t="s">
        <v>232</v>
      </c>
      <c r="C13" s="41"/>
      <c r="D13" s="41">
        <v>112280.87</v>
      </c>
      <c r="E13" s="129"/>
      <c r="F13" s="129"/>
      <c r="H13" s="130">
        <f t="shared" si="1"/>
        <v>-112280.87</v>
      </c>
      <c r="J13" s="4">
        <f t="shared" si="2"/>
        <v>4.3611000000000004</v>
      </c>
      <c r="K13" s="130">
        <f t="shared" si="0"/>
        <v>-489668.1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4.3611000000000004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4.3611000000000004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4200502.6500000004</v>
      </c>
      <c r="D16" s="133"/>
      <c r="E16" s="192"/>
      <c r="F16" s="220">
        <v>1357110.12</v>
      </c>
      <c r="G16" s="134"/>
      <c r="H16" s="134">
        <f t="shared" si="1"/>
        <v>2843392.53</v>
      </c>
      <c r="J16" s="4">
        <f t="shared" si="2"/>
        <v>4.3611000000000004</v>
      </c>
      <c r="K16" s="134">
        <f t="shared" si="0"/>
        <v>12400319.16</v>
      </c>
    </row>
    <row r="17" spans="1:11">
      <c r="A17" s="131">
        <v>11501</v>
      </c>
      <c r="B17" s="132" t="s">
        <v>238</v>
      </c>
      <c r="C17" s="133"/>
      <c r="D17" s="133">
        <v>3031214.67</v>
      </c>
      <c r="E17" s="220">
        <v>1357110.12</v>
      </c>
      <c r="F17" s="192"/>
      <c r="G17" s="134"/>
      <c r="H17" s="134">
        <f t="shared" si="1"/>
        <v>-1674104.55</v>
      </c>
      <c r="J17" s="4">
        <f t="shared" si="2"/>
        <v>4.3611000000000004</v>
      </c>
      <c r="K17" s="134">
        <f t="shared" si="0"/>
        <v>-7300937.3499999996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4.3611000000000004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4.3611000000000004</v>
      </c>
      <c r="K19" s="130">
        <f t="shared" si="0"/>
        <v>0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4.3611000000000004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4.3611000000000004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4.3611000000000004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4.3611000000000004</v>
      </c>
      <c r="K23" s="130">
        <f t="shared" si="0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H24" s="130">
        <f t="shared" si="1"/>
        <v>0</v>
      </c>
      <c r="J24" s="4">
        <f t="shared" si="2"/>
        <v>4.3611000000000004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4.3611000000000004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4.3611000000000004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4.3611000000000004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4.3611000000000004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4.3611000000000004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4.3611000000000004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4.3611000000000004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4.3611000000000004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4.3611000000000004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4.3611000000000004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4.3611000000000004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4.3611000000000004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4.3611000000000004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4.3611000000000004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4.3611000000000004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4.3611000000000004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4.3611000000000004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4.3611000000000004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4.3611000000000004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4.3611000000000004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4.3611000000000004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4.3611000000000004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4.3611000000000004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4.3611000000000004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4.3611000000000004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4.3611000000000004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4.3611000000000004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4.3611000000000004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4.3611000000000004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4.3611000000000004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4.3611000000000004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4.3611000000000004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4.3611000000000004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4.3611000000000004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4.3611000000000004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4.3611000000000004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4.3611000000000004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4.3611000000000004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4.3611000000000004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4.3611000000000004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4.3611000000000004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4.3611000000000004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4.3611000000000004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4.3611000000000004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4.3611000000000004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>
        <v>3634869.95</v>
      </c>
      <c r="D70" s="41"/>
      <c r="E70" s="129"/>
      <c r="F70" s="129"/>
      <c r="H70" s="130">
        <f t="shared" si="1"/>
        <v>3634869.95</v>
      </c>
      <c r="J70" s="4">
        <f t="shared" si="2"/>
        <v>4.3611000000000004</v>
      </c>
      <c r="K70" s="130">
        <f t="shared" si="0"/>
        <v>15852031.34</v>
      </c>
    </row>
    <row r="71" spans="1:11">
      <c r="A71" s="39">
        <v>13162</v>
      </c>
      <c r="B71" s="40" t="s">
        <v>476</v>
      </c>
      <c r="C71" s="41">
        <v>799885.91</v>
      </c>
      <c r="D71" s="41"/>
      <c r="E71" s="129"/>
      <c r="F71" s="129"/>
      <c r="H71" s="130">
        <f t="shared" si="1"/>
        <v>799885.91</v>
      </c>
      <c r="J71" s="4">
        <f t="shared" si="2"/>
        <v>4.3611000000000004</v>
      </c>
      <c r="K71" s="130">
        <f t="shared" si="0"/>
        <v>3488382.44</v>
      </c>
    </row>
    <row r="72" spans="1:11">
      <c r="A72" s="39">
        <v>13163</v>
      </c>
      <c r="B72" s="40" t="s">
        <v>477</v>
      </c>
      <c r="C72" s="41">
        <v>1075021.3799999999</v>
      </c>
      <c r="D72" s="41"/>
      <c r="E72" s="129"/>
      <c r="F72" s="129"/>
      <c r="H72" s="130">
        <f t="shared" si="1"/>
        <v>1075021.3799999999</v>
      </c>
      <c r="J72" s="4">
        <f t="shared" si="2"/>
        <v>4.3611000000000004</v>
      </c>
      <c r="K72" s="130">
        <f t="shared" ref="K72:K135" si="3">ROUND(H72*J72,2)</f>
        <v>4688275.74</v>
      </c>
    </row>
    <row r="73" spans="1:11">
      <c r="A73" s="39">
        <v>13164</v>
      </c>
      <c r="B73" s="40" t="s">
        <v>139</v>
      </c>
      <c r="C73" s="41">
        <v>2355430.4300000002</v>
      </c>
      <c r="D73" s="41"/>
      <c r="E73" s="129"/>
      <c r="F73" s="129"/>
      <c r="H73" s="130">
        <f t="shared" ref="H73:H139" si="4">ROUND(C73-D73+E73-F73,2)</f>
        <v>2355430.4300000002</v>
      </c>
      <c r="J73" s="4">
        <f t="shared" ref="J73:J136" si="5">J72</f>
        <v>4.3611000000000004</v>
      </c>
      <c r="K73" s="130">
        <f t="shared" si="3"/>
        <v>10272267.65</v>
      </c>
    </row>
    <row r="74" spans="1:11">
      <c r="A74" s="39" t="s">
        <v>559</v>
      </c>
      <c r="B74" s="40" t="s">
        <v>560</v>
      </c>
      <c r="C74" s="41">
        <v>27673.38</v>
      </c>
      <c r="D74" s="41"/>
      <c r="E74" s="129"/>
      <c r="F74" s="129"/>
      <c r="H74" s="130">
        <f t="shared" si="4"/>
        <v>27673.38</v>
      </c>
      <c r="J74" s="4">
        <f t="shared" si="5"/>
        <v>4.3611000000000004</v>
      </c>
      <c r="K74" s="130">
        <f t="shared" si="3"/>
        <v>120686.38</v>
      </c>
    </row>
    <row r="75" spans="1:11">
      <c r="A75" s="137">
        <v>13171</v>
      </c>
      <c r="B75" s="135" t="s">
        <v>140</v>
      </c>
      <c r="C75" s="41"/>
      <c r="D75" s="41"/>
      <c r="E75" s="129"/>
      <c r="F75" s="129"/>
      <c r="H75" s="130">
        <f t="shared" si="4"/>
        <v>0</v>
      </c>
      <c r="J75" s="4">
        <f t="shared" si="5"/>
        <v>4.3611000000000004</v>
      </c>
      <c r="K75" s="130">
        <f t="shared" si="3"/>
        <v>0</v>
      </c>
    </row>
    <row r="76" spans="1:11">
      <c r="A76" s="137">
        <v>13172</v>
      </c>
      <c r="B76" s="135" t="s">
        <v>141</v>
      </c>
      <c r="C76" s="41"/>
      <c r="D76" s="41"/>
      <c r="E76" s="129"/>
      <c r="F76" s="129"/>
      <c r="H76" s="130">
        <f t="shared" si="4"/>
        <v>0</v>
      </c>
      <c r="J76" s="4">
        <f t="shared" si="5"/>
        <v>4.3611000000000004</v>
      </c>
      <c r="K76" s="130">
        <f t="shared" si="3"/>
        <v>0</v>
      </c>
    </row>
    <row r="77" spans="1:11">
      <c r="A77" s="137">
        <v>13181</v>
      </c>
      <c r="B77" s="135" t="s">
        <v>478</v>
      </c>
      <c r="C77" s="41"/>
      <c r="D77" s="41"/>
      <c r="E77" s="129"/>
      <c r="F77" s="129"/>
      <c r="H77" s="130">
        <f t="shared" si="4"/>
        <v>0</v>
      </c>
      <c r="J77" s="4">
        <f t="shared" si="5"/>
        <v>4.3611000000000004</v>
      </c>
      <c r="K77" s="130">
        <f t="shared" si="3"/>
        <v>0</v>
      </c>
    </row>
    <row r="78" spans="1:11">
      <c r="A78" s="137">
        <v>13182</v>
      </c>
      <c r="B78" s="135" t="s">
        <v>143</v>
      </c>
      <c r="C78" s="41"/>
      <c r="D78" s="41"/>
      <c r="E78" s="129"/>
      <c r="F78" s="129"/>
      <c r="H78" s="130">
        <f t="shared" si="4"/>
        <v>0</v>
      </c>
      <c r="J78" s="4">
        <f t="shared" si="5"/>
        <v>4.3611000000000004</v>
      </c>
      <c r="K78" s="130">
        <f t="shared" si="3"/>
        <v>0</v>
      </c>
    </row>
    <row r="79" spans="1:11">
      <c r="A79" s="137">
        <v>13183</v>
      </c>
      <c r="B79" s="135" t="s">
        <v>144</v>
      </c>
      <c r="C79" s="41"/>
      <c r="D79" s="41"/>
      <c r="E79" s="129"/>
      <c r="F79" s="129"/>
      <c r="H79" s="130">
        <f t="shared" si="4"/>
        <v>0</v>
      </c>
      <c r="J79" s="4">
        <f t="shared" si="5"/>
        <v>4.3611000000000004</v>
      </c>
      <c r="K79" s="130">
        <f t="shared" si="3"/>
        <v>0</v>
      </c>
    </row>
    <row r="80" spans="1:11">
      <c r="A80" s="137">
        <v>13191</v>
      </c>
      <c r="B80" s="135" t="s">
        <v>145</v>
      </c>
      <c r="C80" s="41"/>
      <c r="D80" s="41"/>
      <c r="E80" s="129"/>
      <c r="F80" s="129"/>
      <c r="H80" s="130">
        <f t="shared" si="4"/>
        <v>0</v>
      </c>
      <c r="J80" s="4">
        <f t="shared" si="5"/>
        <v>4.3611000000000004</v>
      </c>
      <c r="K80" s="130">
        <f t="shared" si="3"/>
        <v>0</v>
      </c>
    </row>
    <row r="81" spans="1:11">
      <c r="A81" s="137">
        <v>13192</v>
      </c>
      <c r="B81" s="135" t="s">
        <v>146</v>
      </c>
      <c r="C81" s="41"/>
      <c r="D81" s="41"/>
      <c r="E81" s="129"/>
      <c r="F81" s="129"/>
      <c r="H81" s="130">
        <f t="shared" si="4"/>
        <v>0</v>
      </c>
      <c r="J81" s="4">
        <f t="shared" si="5"/>
        <v>4.3611000000000004</v>
      </c>
      <c r="K81" s="130">
        <f t="shared" si="3"/>
        <v>0</v>
      </c>
    </row>
    <row r="82" spans="1:11">
      <c r="A82" s="137">
        <v>13193</v>
      </c>
      <c r="B82" s="135" t="s">
        <v>147</v>
      </c>
      <c r="C82" s="41"/>
      <c r="D82" s="41"/>
      <c r="E82" s="129"/>
      <c r="F82" s="129"/>
      <c r="H82" s="130">
        <f t="shared" si="4"/>
        <v>0</v>
      </c>
      <c r="J82" s="4">
        <f t="shared" si="5"/>
        <v>4.3611000000000004</v>
      </c>
      <c r="K82" s="130">
        <f t="shared" si="3"/>
        <v>0</v>
      </c>
    </row>
    <row r="83" spans="1:11">
      <c r="A83" s="137">
        <v>13194</v>
      </c>
      <c r="B83" s="135" t="s">
        <v>148</v>
      </c>
      <c r="C83" s="41"/>
      <c r="D83" s="41"/>
      <c r="E83" s="129"/>
      <c r="F83" s="129"/>
      <c r="H83" s="130">
        <f t="shared" si="4"/>
        <v>0</v>
      </c>
      <c r="J83" s="4">
        <f t="shared" si="5"/>
        <v>4.3611000000000004</v>
      </c>
      <c r="K83" s="130">
        <f t="shared" si="3"/>
        <v>0</v>
      </c>
    </row>
    <row r="84" spans="1:11">
      <c r="A84" s="137">
        <v>13195</v>
      </c>
      <c r="B84" s="135" t="s">
        <v>149</v>
      </c>
      <c r="C84" s="41"/>
      <c r="D84" s="41"/>
      <c r="E84" s="129"/>
      <c r="F84" s="129"/>
      <c r="H84" s="130">
        <f t="shared" si="4"/>
        <v>0</v>
      </c>
      <c r="J84" s="4">
        <f t="shared" si="5"/>
        <v>4.3611000000000004</v>
      </c>
      <c r="K84" s="130">
        <f t="shared" si="3"/>
        <v>0</v>
      </c>
    </row>
    <row r="85" spans="1:11">
      <c r="A85" s="137">
        <v>13196</v>
      </c>
      <c r="B85" s="135" t="s">
        <v>150</v>
      </c>
      <c r="C85" s="41"/>
      <c r="D85" s="41"/>
      <c r="E85" s="129"/>
      <c r="F85" s="129"/>
      <c r="H85" s="130">
        <f t="shared" si="4"/>
        <v>0</v>
      </c>
      <c r="J85" s="4">
        <f t="shared" si="5"/>
        <v>4.3611000000000004</v>
      </c>
      <c r="K85" s="130">
        <f t="shared" si="3"/>
        <v>0</v>
      </c>
    </row>
    <row r="86" spans="1:11">
      <c r="A86" s="137">
        <v>13201</v>
      </c>
      <c r="B86" s="135" t="s">
        <v>151</v>
      </c>
      <c r="C86" s="41"/>
      <c r="D86" s="41"/>
      <c r="E86" s="129"/>
      <c r="F86" s="129"/>
      <c r="H86" s="130">
        <f t="shared" si="4"/>
        <v>0</v>
      </c>
      <c r="J86" s="4">
        <f t="shared" si="5"/>
        <v>4.3611000000000004</v>
      </c>
      <c r="K86" s="130">
        <f t="shared" si="3"/>
        <v>0</v>
      </c>
    </row>
    <row r="87" spans="1:11">
      <c r="A87" s="137">
        <v>13202</v>
      </c>
      <c r="B87" s="135" t="s">
        <v>152</v>
      </c>
      <c r="C87" s="41"/>
      <c r="D87" s="41"/>
      <c r="E87" s="129"/>
      <c r="F87" s="129"/>
      <c r="H87" s="130">
        <f t="shared" si="4"/>
        <v>0</v>
      </c>
      <c r="J87" s="4">
        <f t="shared" si="5"/>
        <v>4.3611000000000004</v>
      </c>
      <c r="K87" s="130">
        <f t="shared" si="3"/>
        <v>0</v>
      </c>
    </row>
    <row r="88" spans="1:11">
      <c r="A88" s="137">
        <v>13203</v>
      </c>
      <c r="B88" s="135" t="s">
        <v>153</v>
      </c>
      <c r="C88" s="41"/>
      <c r="D88" s="41"/>
      <c r="E88" s="129"/>
      <c r="F88" s="129"/>
      <c r="H88" s="130">
        <f t="shared" si="4"/>
        <v>0</v>
      </c>
      <c r="J88" s="4">
        <f t="shared" si="5"/>
        <v>4.3611000000000004</v>
      </c>
      <c r="K88" s="130">
        <f t="shared" si="3"/>
        <v>0</v>
      </c>
    </row>
    <row r="89" spans="1:11">
      <c r="A89" s="137">
        <v>13204</v>
      </c>
      <c r="B89" s="135" t="s">
        <v>154</v>
      </c>
      <c r="C89" s="41"/>
      <c r="D89" s="41"/>
      <c r="E89" s="129"/>
      <c r="F89" s="129"/>
      <c r="H89" s="130">
        <f t="shared" si="4"/>
        <v>0</v>
      </c>
      <c r="J89" s="4">
        <f t="shared" si="5"/>
        <v>4.3611000000000004</v>
      </c>
      <c r="K89" s="130">
        <f t="shared" si="3"/>
        <v>0</v>
      </c>
    </row>
    <row r="90" spans="1:11">
      <c r="A90" s="137">
        <v>13205</v>
      </c>
      <c r="B90" s="135" t="s">
        <v>155</v>
      </c>
      <c r="C90" s="41"/>
      <c r="D90" s="41"/>
      <c r="E90" s="129"/>
      <c r="F90" s="129"/>
      <c r="H90" s="130">
        <f t="shared" si="4"/>
        <v>0</v>
      </c>
      <c r="J90" s="4">
        <f t="shared" si="5"/>
        <v>4.3611000000000004</v>
      </c>
      <c r="K90" s="130">
        <f t="shared" si="3"/>
        <v>0</v>
      </c>
    </row>
    <row r="91" spans="1:11">
      <c r="A91" s="137">
        <v>13206</v>
      </c>
      <c r="B91" s="135" t="s">
        <v>156</v>
      </c>
      <c r="C91" s="41"/>
      <c r="D91" s="41"/>
      <c r="E91" s="129"/>
      <c r="F91" s="129"/>
      <c r="H91" s="130">
        <f t="shared" si="4"/>
        <v>0</v>
      </c>
      <c r="J91" s="4">
        <f t="shared" si="5"/>
        <v>4.3611000000000004</v>
      </c>
      <c r="K91" s="130">
        <f t="shared" si="3"/>
        <v>0</v>
      </c>
    </row>
    <row r="92" spans="1:11">
      <c r="A92" s="137">
        <v>13211</v>
      </c>
      <c r="B92" s="135" t="s">
        <v>157</v>
      </c>
      <c r="C92" s="41"/>
      <c r="D92" s="41"/>
      <c r="E92" s="129"/>
      <c r="F92" s="129"/>
      <c r="H92" s="130">
        <f t="shared" si="4"/>
        <v>0</v>
      </c>
      <c r="J92" s="4">
        <f t="shared" si="5"/>
        <v>4.3611000000000004</v>
      </c>
      <c r="K92" s="130">
        <f t="shared" si="3"/>
        <v>0</v>
      </c>
    </row>
    <row r="93" spans="1:11">
      <c r="A93" s="137">
        <v>13212</v>
      </c>
      <c r="B93" s="135" t="s">
        <v>158</v>
      </c>
      <c r="C93" s="41"/>
      <c r="D93" s="41"/>
      <c r="E93" s="129"/>
      <c r="F93" s="129"/>
      <c r="H93" s="130">
        <f t="shared" si="4"/>
        <v>0</v>
      </c>
      <c r="J93" s="4">
        <f t="shared" si="5"/>
        <v>4.3611000000000004</v>
      </c>
      <c r="K93" s="130">
        <f t="shared" si="3"/>
        <v>0</v>
      </c>
    </row>
    <row r="94" spans="1:11">
      <c r="A94" s="137">
        <v>13213</v>
      </c>
      <c r="B94" s="135" t="s">
        <v>159</v>
      </c>
      <c r="C94" s="41"/>
      <c r="D94" s="41"/>
      <c r="E94" s="129"/>
      <c r="F94" s="129"/>
      <c r="H94" s="130">
        <f t="shared" si="4"/>
        <v>0</v>
      </c>
      <c r="J94" s="4">
        <f t="shared" si="5"/>
        <v>4.3611000000000004</v>
      </c>
      <c r="K94" s="130">
        <f t="shared" si="3"/>
        <v>0</v>
      </c>
    </row>
    <row r="95" spans="1:11">
      <c r="A95" s="137">
        <v>13214</v>
      </c>
      <c r="B95" s="135" t="s">
        <v>160</v>
      </c>
      <c r="C95" s="41"/>
      <c r="D95" s="41"/>
      <c r="E95" s="129"/>
      <c r="F95" s="129"/>
      <c r="H95" s="130">
        <f t="shared" si="4"/>
        <v>0</v>
      </c>
      <c r="J95" s="4">
        <f t="shared" si="5"/>
        <v>4.3611000000000004</v>
      </c>
      <c r="K95" s="130">
        <f t="shared" si="3"/>
        <v>0</v>
      </c>
    </row>
    <row r="96" spans="1:11">
      <c r="A96" s="137">
        <v>13215</v>
      </c>
      <c r="B96" s="135" t="s">
        <v>161</v>
      </c>
      <c r="C96" s="41"/>
      <c r="D96" s="41"/>
      <c r="E96" s="129"/>
      <c r="F96" s="129"/>
      <c r="H96" s="130">
        <f t="shared" si="4"/>
        <v>0</v>
      </c>
      <c r="J96" s="4">
        <f t="shared" si="5"/>
        <v>4.3611000000000004</v>
      </c>
      <c r="K96" s="130">
        <f t="shared" si="3"/>
        <v>0</v>
      </c>
    </row>
    <row r="97" spans="1:11">
      <c r="A97" s="137">
        <v>13216</v>
      </c>
      <c r="B97" s="135" t="s">
        <v>162</v>
      </c>
      <c r="C97" s="41"/>
      <c r="D97" s="41"/>
      <c r="E97" s="129"/>
      <c r="F97" s="129"/>
      <c r="H97" s="130">
        <f t="shared" si="4"/>
        <v>0</v>
      </c>
      <c r="J97" s="4">
        <f t="shared" si="5"/>
        <v>4.3611000000000004</v>
      </c>
      <c r="K97" s="130">
        <f t="shared" si="3"/>
        <v>0</v>
      </c>
    </row>
    <row r="98" spans="1:11">
      <c r="A98" s="137">
        <v>13217</v>
      </c>
      <c r="B98" s="135" t="s">
        <v>163</v>
      </c>
      <c r="C98" s="41"/>
      <c r="D98" s="41"/>
      <c r="E98" s="129"/>
      <c r="F98" s="129"/>
      <c r="H98" s="130">
        <f t="shared" si="4"/>
        <v>0</v>
      </c>
      <c r="J98" s="4">
        <f t="shared" si="5"/>
        <v>4.3611000000000004</v>
      </c>
      <c r="K98" s="130">
        <f t="shared" si="3"/>
        <v>0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4.3611000000000004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4.3611000000000004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4.3611000000000004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4.3611000000000004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4.3611000000000004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4.3611000000000004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4.3611000000000004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4.3611000000000004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4.3611000000000004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4.3611000000000004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4.3611000000000004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4.3611000000000004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4.3611000000000004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4.3611000000000004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4.3611000000000004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4007665.72</v>
      </c>
      <c r="D114" s="41"/>
      <c r="E114" s="129"/>
      <c r="F114" s="129"/>
      <c r="H114" s="130">
        <f t="shared" si="4"/>
        <v>4007665.72</v>
      </c>
      <c r="J114" s="4">
        <f t="shared" si="5"/>
        <v>4.3611000000000004</v>
      </c>
      <c r="K114" s="130">
        <f t="shared" si="3"/>
        <v>17477830.969999999</v>
      </c>
    </row>
    <row r="115" spans="1:11">
      <c r="A115" s="137">
        <v>14102</v>
      </c>
      <c r="B115" s="135" t="s">
        <v>180</v>
      </c>
      <c r="C115" s="41">
        <v>1930292.46</v>
      </c>
      <c r="D115" s="41"/>
      <c r="E115" s="129"/>
      <c r="F115" s="129"/>
      <c r="H115" s="130">
        <f t="shared" si="4"/>
        <v>1930292.46</v>
      </c>
      <c r="J115" s="4">
        <f t="shared" si="5"/>
        <v>4.3611000000000004</v>
      </c>
      <c r="K115" s="134">
        <f t="shared" si="3"/>
        <v>8418198.4499999993</v>
      </c>
    </row>
    <row r="116" spans="1:11">
      <c r="A116" s="140">
        <v>14103</v>
      </c>
      <c r="B116" s="141" t="s">
        <v>481</v>
      </c>
      <c r="C116" s="133"/>
      <c r="D116" s="133"/>
      <c r="E116" s="133"/>
      <c r="F116" s="133"/>
      <c r="G116" s="134"/>
      <c r="H116" s="134">
        <f t="shared" si="4"/>
        <v>0</v>
      </c>
      <c r="J116" s="4">
        <f t="shared" si="5"/>
        <v>4.3611000000000004</v>
      </c>
      <c r="K116" s="130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4.3611000000000004</v>
      </c>
      <c r="K117" s="130">
        <f t="shared" si="3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4.3611000000000004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4.3611000000000004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4.3611000000000004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149400</v>
      </c>
      <c r="D121" s="41"/>
      <c r="E121" s="129"/>
      <c r="F121" s="129"/>
      <c r="H121" s="130">
        <f t="shared" si="4"/>
        <v>149400</v>
      </c>
      <c r="J121" s="4">
        <f t="shared" si="5"/>
        <v>4.3611000000000004</v>
      </c>
      <c r="K121" s="130">
        <f t="shared" si="3"/>
        <v>651548.34</v>
      </c>
    </row>
    <row r="122" spans="1:11">
      <c r="A122" s="137">
        <v>15005</v>
      </c>
      <c r="B122" s="40" t="s">
        <v>185</v>
      </c>
      <c r="C122" s="41">
        <v>214981.84</v>
      </c>
      <c r="D122" s="41"/>
      <c r="E122" s="129"/>
      <c r="F122" s="129"/>
      <c r="H122" s="130">
        <f t="shared" si="4"/>
        <v>214981.84</v>
      </c>
      <c r="J122" s="4">
        <f t="shared" si="5"/>
        <v>4.3611000000000004</v>
      </c>
      <c r="K122" s="130">
        <f t="shared" si="3"/>
        <v>937557.3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4.3611000000000004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61000</v>
      </c>
      <c r="D124" s="41"/>
      <c r="E124" s="129"/>
      <c r="F124" s="129"/>
      <c r="H124" s="130">
        <f t="shared" si="4"/>
        <v>61000</v>
      </c>
      <c r="J124" s="4">
        <f t="shared" si="5"/>
        <v>4.3611000000000004</v>
      </c>
      <c r="K124" s="130">
        <f t="shared" si="3"/>
        <v>266027.09999999998</v>
      </c>
    </row>
    <row r="125" spans="1:11" s="193" customFormat="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4.3611000000000004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>
        <v>1151525</v>
      </c>
      <c r="D126" s="41"/>
      <c r="E126" s="129"/>
      <c r="F126" s="129"/>
      <c r="H126" s="130">
        <f t="shared" si="4"/>
        <v>1151525</v>
      </c>
      <c r="J126" s="4">
        <f t="shared" si="5"/>
        <v>4.3611000000000004</v>
      </c>
      <c r="K126" s="130">
        <f t="shared" si="3"/>
        <v>5021915.68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4.3611000000000004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4.3611000000000004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4.3611000000000004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>
        <v>3991284.41</v>
      </c>
      <c r="D130" s="41"/>
      <c r="E130" s="129"/>
      <c r="F130" s="129"/>
      <c r="H130" s="130">
        <f t="shared" si="4"/>
        <v>3991284.41</v>
      </c>
      <c r="J130" s="4">
        <f t="shared" si="5"/>
        <v>4.3611000000000004</v>
      </c>
      <c r="K130" s="130">
        <f t="shared" si="3"/>
        <v>17406390.440000001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4.3611000000000004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4.3611000000000004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/>
      <c r="D133" s="133"/>
      <c r="E133" s="223">
        <v>222567.58095</v>
      </c>
      <c r="F133" s="133">
        <v>27900.082649999997</v>
      </c>
      <c r="G133" s="134"/>
      <c r="H133" s="134">
        <f t="shared" si="4"/>
        <v>194667.5</v>
      </c>
      <c r="J133" s="4">
        <f t="shared" si="5"/>
        <v>4.3611000000000004</v>
      </c>
      <c r="K133" s="130">
        <f t="shared" si="3"/>
        <v>848964.43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4.3611000000000004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4.3611000000000004</v>
      </c>
      <c r="K135" s="130">
        <f t="shared" si="3"/>
        <v>0</v>
      </c>
    </row>
    <row r="136" spans="1:11">
      <c r="A136" s="143"/>
      <c r="B136" s="144" t="s">
        <v>482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4.3611000000000004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4.3611000000000004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7"/>
        <v>4.3611000000000004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7"/>
        <v>4.3611000000000004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8">ROUND(C140-D140+E140-F140,2)</f>
        <v>0</v>
      </c>
      <c r="J140" s="4">
        <f t="shared" si="7"/>
        <v>4.3611000000000004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8"/>
        <v>0</v>
      </c>
      <c r="J141" s="4">
        <f t="shared" si="7"/>
        <v>4.3611000000000004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8"/>
        <v>0</v>
      </c>
      <c r="J142" s="4">
        <f t="shared" si="7"/>
        <v>4.3611000000000004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8"/>
        <v>0</v>
      </c>
      <c r="J143" s="4">
        <f t="shared" si="7"/>
        <v>4.3611000000000004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8"/>
        <v>0</v>
      </c>
      <c r="J144" s="4">
        <f t="shared" si="7"/>
        <v>4.3611000000000004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8"/>
        <v>0</v>
      </c>
      <c r="J145" s="4">
        <f t="shared" si="7"/>
        <v>4.3611000000000004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8"/>
        <v>0</v>
      </c>
      <c r="J146" s="4">
        <f t="shared" si="7"/>
        <v>4.3611000000000004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8"/>
        <v>0</v>
      </c>
      <c r="J147" s="4">
        <f t="shared" si="7"/>
        <v>4.3611000000000004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8"/>
        <v>0</v>
      </c>
      <c r="J148" s="4">
        <f t="shared" si="7"/>
        <v>4.3611000000000004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8"/>
        <v>0</v>
      </c>
      <c r="J149" s="4">
        <f t="shared" si="7"/>
        <v>4.3611000000000004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8"/>
        <v>0</v>
      </c>
      <c r="J150" s="4">
        <f t="shared" si="7"/>
        <v>4.3611000000000004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8"/>
        <v>0</v>
      </c>
      <c r="J151" s="4">
        <f t="shared" si="7"/>
        <v>4.3611000000000004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8"/>
        <v>0</v>
      </c>
      <c r="J152" s="4">
        <f t="shared" si="7"/>
        <v>4.3611000000000004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8"/>
        <v>0</v>
      </c>
      <c r="J153" s="4">
        <f t="shared" si="7"/>
        <v>4.3611000000000004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8"/>
        <v>0</v>
      </c>
      <c r="J154" s="4">
        <f t="shared" si="7"/>
        <v>4.3611000000000004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8"/>
        <v>0</v>
      </c>
      <c r="J155" s="4">
        <f t="shared" si="7"/>
        <v>4.3611000000000004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8"/>
        <v>0</v>
      </c>
      <c r="J156" s="4">
        <f t="shared" si="7"/>
        <v>4.3611000000000004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8"/>
        <v>0</v>
      </c>
      <c r="J157" s="4">
        <f t="shared" si="7"/>
        <v>4.3611000000000004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8"/>
        <v>0</v>
      </c>
      <c r="J158" s="4">
        <f t="shared" si="7"/>
        <v>4.3611000000000004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8"/>
        <v>0</v>
      </c>
      <c r="J159" s="4">
        <f t="shared" si="7"/>
        <v>4.3611000000000004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8"/>
        <v>0</v>
      </c>
      <c r="J160" s="4">
        <f t="shared" si="7"/>
        <v>4.3611000000000004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8"/>
        <v>0</v>
      </c>
      <c r="J161" s="4">
        <f t="shared" si="7"/>
        <v>4.3611000000000004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8"/>
        <v>0</v>
      </c>
      <c r="J162" s="4">
        <f t="shared" si="7"/>
        <v>4.3611000000000004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8"/>
        <v>0</v>
      </c>
      <c r="J163" s="4">
        <f t="shared" si="7"/>
        <v>4.3611000000000004</v>
      </c>
      <c r="K163" s="130">
        <f t="shared" si="6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8"/>
        <v>0</v>
      </c>
      <c r="J164" s="4">
        <f t="shared" si="7"/>
        <v>4.3611000000000004</v>
      </c>
      <c r="K164" s="134">
        <f t="shared" si="6"/>
        <v>0</v>
      </c>
    </row>
    <row r="165" spans="1:11">
      <c r="A165" s="140">
        <v>21000</v>
      </c>
      <c r="B165" s="132" t="s">
        <v>483</v>
      </c>
      <c r="C165" s="133"/>
      <c r="D165" s="133"/>
      <c r="E165" s="133"/>
      <c r="F165" s="133"/>
      <c r="G165" s="134"/>
      <c r="H165" s="134">
        <f t="shared" si="8"/>
        <v>0</v>
      </c>
      <c r="J165" s="4">
        <f t="shared" si="7"/>
        <v>4.3611000000000004</v>
      </c>
      <c r="K165" s="130">
        <f t="shared" si="6"/>
        <v>0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8"/>
        <v>0</v>
      </c>
      <c r="J166" s="4">
        <f t="shared" si="7"/>
        <v>4.3611000000000004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H167" s="130">
        <f t="shared" si="8"/>
        <v>0</v>
      </c>
      <c r="J167" s="4">
        <f t="shared" si="7"/>
        <v>4.3611000000000004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199212.79999999999</v>
      </c>
      <c r="E168" s="129"/>
      <c r="F168" s="129"/>
      <c r="H168" s="130">
        <f t="shared" si="8"/>
        <v>-199212.79999999999</v>
      </c>
      <c r="J168" s="4">
        <f t="shared" si="7"/>
        <v>4.3611000000000004</v>
      </c>
      <c r="K168" s="130">
        <f t="shared" si="6"/>
        <v>-868786.94</v>
      </c>
    </row>
    <row r="169" spans="1:11">
      <c r="A169" s="137">
        <v>22002</v>
      </c>
      <c r="B169" s="135" t="s">
        <v>180</v>
      </c>
      <c r="C169" s="41"/>
      <c r="D169" s="41">
        <v>7405628.8700000001</v>
      </c>
      <c r="E169" s="129"/>
      <c r="F169" s="129"/>
      <c r="H169" s="130">
        <f t="shared" si="8"/>
        <v>-7405628.8700000001</v>
      </c>
      <c r="J169" s="4">
        <f t="shared" si="7"/>
        <v>4.3611000000000004</v>
      </c>
      <c r="K169" s="130">
        <f t="shared" si="6"/>
        <v>-32296688.059999999</v>
      </c>
    </row>
    <row r="170" spans="1:11">
      <c r="A170" s="137">
        <v>22101</v>
      </c>
      <c r="B170" s="40" t="s">
        <v>247</v>
      </c>
      <c r="C170" s="41"/>
      <c r="D170" s="41"/>
      <c r="E170" s="129"/>
      <c r="F170" s="129"/>
      <c r="H170" s="130">
        <f t="shared" si="8"/>
        <v>0</v>
      </c>
      <c r="J170" s="4">
        <f t="shared" si="7"/>
        <v>4.3611000000000004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8"/>
        <v>0</v>
      </c>
      <c r="J171" s="4">
        <f t="shared" si="7"/>
        <v>4.3611000000000004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/>
      <c r="E172" s="129"/>
      <c r="F172" s="129"/>
      <c r="H172" s="130">
        <f t="shared" si="8"/>
        <v>0</v>
      </c>
      <c r="J172" s="4">
        <f t="shared" si="7"/>
        <v>4.3611000000000004</v>
      </c>
      <c r="K172" s="130">
        <f t="shared" si="6"/>
        <v>0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8"/>
        <v>0</v>
      </c>
      <c r="J173" s="4">
        <f t="shared" si="7"/>
        <v>4.3611000000000004</v>
      </c>
      <c r="K173" s="130">
        <f t="shared" si="6"/>
        <v>0</v>
      </c>
    </row>
    <row r="174" spans="1:11" s="193" customFormat="1">
      <c r="A174" s="137">
        <v>25003</v>
      </c>
      <c r="B174" s="40" t="s">
        <v>250</v>
      </c>
      <c r="C174" s="41"/>
      <c r="D174" s="41">
        <v>2635592.9</v>
      </c>
      <c r="E174" s="129"/>
      <c r="F174" s="129"/>
      <c r="G174" s="34"/>
      <c r="H174" s="130">
        <f t="shared" si="8"/>
        <v>-2635592.9</v>
      </c>
      <c r="J174" s="4">
        <f t="shared" si="7"/>
        <v>4.3611000000000004</v>
      </c>
      <c r="K174" s="130">
        <f t="shared" si="6"/>
        <v>-11494084.199999999</v>
      </c>
    </row>
    <row r="175" spans="1:11">
      <c r="A175" s="137">
        <v>25004</v>
      </c>
      <c r="B175" s="40" t="s">
        <v>251</v>
      </c>
      <c r="C175" s="41"/>
      <c r="D175" s="41">
        <v>380497.21</v>
      </c>
      <c r="E175" s="129"/>
      <c r="F175" s="129"/>
      <c r="H175" s="130">
        <f t="shared" si="8"/>
        <v>-380497.21</v>
      </c>
      <c r="J175" s="4">
        <f t="shared" si="7"/>
        <v>4.3611000000000004</v>
      </c>
      <c r="K175" s="130">
        <f t="shared" si="6"/>
        <v>-1659386.38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8"/>
        <v>0</v>
      </c>
      <c r="J176" s="4">
        <f t="shared" si="7"/>
        <v>4.3611000000000004</v>
      </c>
      <c r="K176" s="130">
        <f t="shared" si="6"/>
        <v>0</v>
      </c>
    </row>
    <row r="177" spans="1:11" s="193" customFormat="1">
      <c r="A177" s="137">
        <v>25006</v>
      </c>
      <c r="B177" s="40" t="s">
        <v>483</v>
      </c>
      <c r="C177" s="41"/>
      <c r="D177" s="41">
        <v>1179803.02</v>
      </c>
      <c r="E177" s="129"/>
      <c r="F177" s="129"/>
      <c r="G177" s="34"/>
      <c r="H177" s="130">
        <f t="shared" si="8"/>
        <v>-1179803.02</v>
      </c>
      <c r="J177" s="4">
        <f t="shared" si="7"/>
        <v>4.3611000000000004</v>
      </c>
      <c r="K177" s="130">
        <f t="shared" si="6"/>
        <v>-5145238.95</v>
      </c>
    </row>
    <row r="178" spans="1:11">
      <c r="A178" s="137">
        <v>25007</v>
      </c>
      <c r="B178" s="40" t="s">
        <v>286</v>
      </c>
      <c r="C178" s="41"/>
      <c r="D178" s="41">
        <v>2347112.65</v>
      </c>
      <c r="E178" s="129"/>
      <c r="F178" s="129"/>
      <c r="H178" s="130">
        <f t="shared" si="8"/>
        <v>-2347112.65</v>
      </c>
      <c r="J178" s="4">
        <f t="shared" si="7"/>
        <v>4.3611000000000004</v>
      </c>
      <c r="K178" s="130">
        <f t="shared" si="6"/>
        <v>-10235992.98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8"/>
        <v>0</v>
      </c>
      <c r="J179" s="4">
        <f t="shared" si="7"/>
        <v>4.3611000000000004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/>
      <c r="D180" s="41"/>
      <c r="E180" s="129"/>
      <c r="F180" s="129"/>
      <c r="H180" s="130">
        <f t="shared" si="8"/>
        <v>0</v>
      </c>
      <c r="J180" s="4">
        <f t="shared" si="7"/>
        <v>4.3611000000000004</v>
      </c>
      <c r="K180" s="130">
        <f t="shared" si="6"/>
        <v>0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8"/>
        <v>0</v>
      </c>
      <c r="J181" s="4">
        <f t="shared" si="7"/>
        <v>4.3611000000000004</v>
      </c>
      <c r="K181" s="130">
        <f t="shared" si="6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8"/>
        <v>0</v>
      </c>
      <c r="J182" s="4">
        <f t="shared" si="7"/>
        <v>4.3611000000000004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/>
      <c r="E183" s="133">
        <v>29005.452300000004</v>
      </c>
      <c r="F183" s="192">
        <v>221937.96900000001</v>
      </c>
      <c r="H183" s="130">
        <f t="shared" si="8"/>
        <v>-192932.52</v>
      </c>
      <c r="J183" s="4">
        <f t="shared" si="7"/>
        <v>4.3611000000000004</v>
      </c>
      <c r="K183" s="130">
        <f t="shared" si="6"/>
        <v>-841398.01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4.3611000000000004</v>
      </c>
      <c r="K184" s="130">
        <f t="shared" si="6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8"/>
        <v>0</v>
      </c>
      <c r="J185" s="4">
        <f t="shared" si="7"/>
        <v>4.3611000000000004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8"/>
        <v>0</v>
      </c>
      <c r="J186" s="4">
        <f t="shared" si="7"/>
        <v>4.3611000000000004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8"/>
        <v>0</v>
      </c>
      <c r="J187" s="4">
        <f t="shared" si="7"/>
        <v>4.3611000000000004</v>
      </c>
      <c r="K187" s="130">
        <f t="shared" si="6"/>
        <v>0</v>
      </c>
    </row>
    <row r="188" spans="1:11">
      <c r="A188" s="143"/>
      <c r="B188" s="144" t="s">
        <v>484</v>
      </c>
      <c r="C188" s="41"/>
      <c r="D188" s="41"/>
      <c r="E188" s="129"/>
      <c r="F188" s="129"/>
      <c r="H188" s="130">
        <f t="shared" si="8"/>
        <v>0</v>
      </c>
      <c r="J188" s="4">
        <f t="shared" si="7"/>
        <v>4.3611000000000004</v>
      </c>
      <c r="K188" s="130">
        <f t="shared" si="6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8"/>
        <v>0</v>
      </c>
      <c r="J189" s="4">
        <f t="shared" si="7"/>
        <v>4.3611000000000004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8"/>
        <v>0</v>
      </c>
      <c r="J190" s="4">
        <f t="shared" si="7"/>
        <v>4.3611000000000004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8"/>
        <v>0</v>
      </c>
      <c r="J191" s="4">
        <f t="shared" si="7"/>
        <v>4.3611000000000004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8"/>
        <v>0</v>
      </c>
      <c r="J192" s="4">
        <f t="shared" si="7"/>
        <v>4.3611000000000004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8"/>
        <v>0</v>
      </c>
      <c r="J193" s="4">
        <f t="shared" si="7"/>
        <v>4.3611000000000004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8"/>
        <v>0</v>
      </c>
      <c r="J194" s="4">
        <f t="shared" si="7"/>
        <v>4.3611000000000004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8"/>
        <v>0</v>
      </c>
      <c r="J195" s="4">
        <f t="shared" si="7"/>
        <v>4.3611000000000004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8"/>
        <v>0</v>
      </c>
      <c r="J196" s="4">
        <f t="shared" si="7"/>
        <v>4.3611000000000004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8"/>
        <v>0</v>
      </c>
      <c r="J197" s="4">
        <f t="shared" si="7"/>
        <v>4.3611000000000004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8"/>
        <v>0</v>
      </c>
      <c r="J198" s="4">
        <f t="shared" si="7"/>
        <v>4.3611000000000004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8"/>
        <v>0</v>
      </c>
      <c r="J199" s="4">
        <f t="shared" si="7"/>
        <v>4.3611000000000004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8"/>
        <v>0</v>
      </c>
      <c r="J200" s="4">
        <f t="shared" si="7"/>
        <v>4.3611000000000004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4.3611000000000004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4.3611000000000004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8"/>
        <v>0</v>
      </c>
      <c r="J203" s="4">
        <f t="shared" si="10"/>
        <v>4.3611000000000004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8" si="11">ROUND(C204-D204+E204-F204,2)</f>
        <v>0</v>
      </c>
      <c r="J204" s="4">
        <f t="shared" si="10"/>
        <v>4.3611000000000004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4.3611000000000004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4.3611000000000004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4.3611000000000004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4.3611000000000004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4.3611000000000004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4.3611000000000004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4.3611000000000004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4.3611000000000004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4.3611000000000004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4.3611000000000004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4.3611000000000004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4.3611000000000004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500000</v>
      </c>
      <c r="E217" s="129"/>
      <c r="F217" s="129"/>
      <c r="H217" s="130">
        <f t="shared" si="11"/>
        <v>-500000</v>
      </c>
      <c r="J217" s="4">
        <f t="shared" si="10"/>
        <v>4.3611000000000004</v>
      </c>
      <c r="K217" s="130">
        <f t="shared" si="9"/>
        <v>-2180550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4.3611000000000004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4.3611000000000004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4.3611000000000004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1"/>
        <v>0</v>
      </c>
      <c r="J221" s="4">
        <f t="shared" si="10"/>
        <v>4.3611000000000004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2450458.98</v>
      </c>
      <c r="E222" s="133"/>
      <c r="F222" s="133">
        <v>629.61194999999134</v>
      </c>
      <c r="G222" s="134"/>
      <c r="H222" s="134">
        <f>ROUND(C222-D222+E222-F222,2)</f>
        <v>-2451088.59</v>
      </c>
      <c r="J222" s="4">
        <f t="shared" si="10"/>
        <v>4.3611000000000004</v>
      </c>
      <c r="K222" s="130">
        <f t="shared" si="9"/>
        <v>-10689442.449999999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0"/>
        <v>4.3611000000000004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4.3611000000000004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4.3611000000000004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4.3611000000000004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4.3611000000000004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4.3611000000000004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4.3611000000000004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4.3611000000000004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4.3611000000000004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4.3611000000000004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4.3611000000000004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>
        <v>3637450.3</v>
      </c>
      <c r="E234" s="129"/>
      <c r="F234" s="129"/>
      <c r="H234" s="130">
        <f t="shared" si="11"/>
        <v>-3637450.3</v>
      </c>
      <c r="J234" s="4">
        <f t="shared" si="10"/>
        <v>4.3611000000000004</v>
      </c>
      <c r="K234" s="130">
        <f t="shared" si="9"/>
        <v>-15863284.5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4.3611000000000004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4.3611000000000004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4.3611000000000004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4.3611000000000004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4.3611000000000004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4.3611000000000004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4.3611000000000004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>
        <v>1633353.67</v>
      </c>
      <c r="E242" s="129"/>
      <c r="F242" s="129"/>
      <c r="H242" s="130">
        <f t="shared" si="11"/>
        <v>-1633353.67</v>
      </c>
      <c r="J242" s="4">
        <f t="shared" si="10"/>
        <v>4.3611000000000004</v>
      </c>
      <c r="K242" s="130">
        <f t="shared" si="9"/>
        <v>-7123218.6900000004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4.3611000000000004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4.3611000000000004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4.3611000000000004</v>
      </c>
      <c r="K245" s="130">
        <f t="shared" si="9"/>
        <v>0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H246" s="130">
        <f t="shared" si="11"/>
        <v>0</v>
      </c>
      <c r="J246" s="4">
        <f t="shared" si="10"/>
        <v>4.3611000000000004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4.3611000000000004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4.3611000000000004</v>
      </c>
      <c r="K248" s="130">
        <f t="shared" si="9"/>
        <v>0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4.3611000000000004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4.3611000000000004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4.3611000000000004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4.3611000000000004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4.3611000000000004</v>
      </c>
      <c r="K253" s="130">
        <f t="shared" si="9"/>
        <v>0</v>
      </c>
    </row>
    <row r="254" spans="1:11">
      <c r="A254" s="138">
        <f>71033</f>
        <v>71033</v>
      </c>
      <c r="B254" s="40" t="s">
        <v>561</v>
      </c>
      <c r="C254" s="41"/>
      <c r="D254" s="41">
        <v>5517755.3300000001</v>
      </c>
      <c r="E254" s="129"/>
      <c r="F254" s="129"/>
      <c r="H254" s="130">
        <f t="shared" si="11"/>
        <v>-5517755.3300000001</v>
      </c>
      <c r="J254" s="4">
        <f t="shared" si="10"/>
        <v>4.3611000000000004</v>
      </c>
      <c r="K254" s="130">
        <f t="shared" si="9"/>
        <v>-24063482.77</v>
      </c>
    </row>
    <row r="255" spans="1:11">
      <c r="A255" s="137">
        <v>71998</v>
      </c>
      <c r="B255" s="40" t="s">
        <v>332</v>
      </c>
      <c r="C255" s="41"/>
      <c r="D255" s="41">
        <v>16094800.57</v>
      </c>
      <c r="E255" s="129"/>
      <c r="F255" s="129"/>
      <c r="H255" s="130">
        <f t="shared" si="11"/>
        <v>-16094800.57</v>
      </c>
      <c r="J255" s="4">
        <f t="shared" si="10"/>
        <v>4.3611000000000004</v>
      </c>
      <c r="K255" s="130">
        <f t="shared" si="9"/>
        <v>-70191034.769999996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4.3611000000000004</v>
      </c>
      <c r="K256" s="130">
        <f t="shared" si="9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4.3611000000000004</v>
      </c>
      <c r="K257" s="130">
        <f t="shared" si="9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4.3611000000000004</v>
      </c>
      <c r="K258" s="130">
        <f t="shared" si="9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4.3611000000000004</v>
      </c>
      <c r="K259" s="130">
        <f t="shared" si="9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4.3611000000000004</v>
      </c>
      <c r="K260" s="130">
        <f t="shared" si="9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4.3611000000000004</v>
      </c>
      <c r="K261" s="130">
        <f t="shared" si="9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4.3611000000000004</v>
      </c>
      <c r="K262" s="130">
        <f t="shared" si="9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4.3611000000000004</v>
      </c>
      <c r="K263" s="130">
        <f t="shared" si="9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4.3611000000000004</v>
      </c>
      <c r="K264" s="130">
        <f t="shared" ref="K264:K327" si="12">ROUND(H264*J264,2)</f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4.3611000000000004</v>
      </c>
      <c r="K265" s="130">
        <f t="shared" si="12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4.3611000000000004</v>
      </c>
      <c r="K266" s="130">
        <f t="shared" si="12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1"/>
        <v>0</v>
      </c>
      <c r="J267" s="4">
        <f t="shared" si="13"/>
        <v>4.3611000000000004</v>
      </c>
      <c r="K267" s="130">
        <f t="shared" si="12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1"/>
        <v>0</v>
      </c>
      <c r="J268" s="4">
        <f t="shared" si="13"/>
        <v>4.3611000000000004</v>
      </c>
      <c r="K268" s="130">
        <f t="shared" si="12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7" si="14">ROUND(C269-D269+E269-F269,2)</f>
        <v>0</v>
      </c>
      <c r="J269" s="4">
        <f t="shared" si="13"/>
        <v>4.3611000000000004</v>
      </c>
      <c r="K269" s="130">
        <f t="shared" si="12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4.3611000000000004</v>
      </c>
      <c r="K270" s="130">
        <f t="shared" si="12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4.3611000000000004</v>
      </c>
      <c r="K271" s="130">
        <f t="shared" si="12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4.3611000000000004</v>
      </c>
      <c r="K272" s="130">
        <f t="shared" si="12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4.3611000000000004</v>
      </c>
      <c r="K273" s="130">
        <f t="shared" si="12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4.3611000000000004</v>
      </c>
      <c r="K274" s="130">
        <f t="shared" si="12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4.3611000000000004</v>
      </c>
      <c r="K275" s="130">
        <f t="shared" si="12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4.3611000000000004</v>
      </c>
      <c r="K276" s="130">
        <f t="shared" si="12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4.3611000000000004</v>
      </c>
      <c r="K277" s="130">
        <f t="shared" si="12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4.3611000000000004</v>
      </c>
      <c r="K278" s="130">
        <f t="shared" si="12"/>
        <v>0</v>
      </c>
    </row>
    <row r="279" spans="1:11">
      <c r="A279" s="137">
        <v>81009</v>
      </c>
      <c r="B279" s="40" t="s">
        <v>312</v>
      </c>
      <c r="C279" s="41">
        <v>2275398.9700000002</v>
      </c>
      <c r="D279" s="41"/>
      <c r="E279" s="129"/>
      <c r="F279" s="129"/>
      <c r="H279" s="130">
        <f t="shared" si="14"/>
        <v>2275398.9700000002</v>
      </c>
      <c r="J279" s="4">
        <f t="shared" si="13"/>
        <v>4.3611000000000004</v>
      </c>
      <c r="K279" s="130">
        <f t="shared" si="12"/>
        <v>9923242.4499999993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4.3611000000000004</v>
      </c>
      <c r="K280" s="130">
        <f t="shared" si="12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4.3611000000000004</v>
      </c>
      <c r="K281" s="130">
        <f t="shared" si="12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4.3611000000000004</v>
      </c>
      <c r="K282" s="130">
        <f t="shared" si="12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4.3611000000000004</v>
      </c>
      <c r="K283" s="130">
        <f t="shared" si="12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4.3611000000000004</v>
      </c>
      <c r="K284" s="130">
        <f t="shared" si="12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4.3611000000000004</v>
      </c>
      <c r="K285" s="130">
        <f t="shared" si="12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4.3611000000000004</v>
      </c>
      <c r="K286" s="130">
        <f t="shared" si="12"/>
        <v>0</v>
      </c>
    </row>
    <row r="287" spans="1:11">
      <c r="A287" s="39">
        <v>81017</v>
      </c>
      <c r="B287" s="135" t="s">
        <v>320</v>
      </c>
      <c r="C287" s="41">
        <v>1405408.24</v>
      </c>
      <c r="D287" s="41"/>
      <c r="E287" s="129"/>
      <c r="F287" s="129"/>
      <c r="H287" s="130">
        <f t="shared" si="14"/>
        <v>1405408.24</v>
      </c>
      <c r="J287" s="4">
        <f t="shared" si="13"/>
        <v>4.3611000000000004</v>
      </c>
      <c r="K287" s="130">
        <f t="shared" si="12"/>
        <v>6129125.8799999999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4.3611000000000004</v>
      </c>
      <c r="K288" s="130">
        <f t="shared" si="12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4.3611000000000004</v>
      </c>
      <c r="K289" s="130">
        <f t="shared" si="12"/>
        <v>0</v>
      </c>
    </row>
    <row r="290" spans="1:11">
      <c r="A290" s="39">
        <v>81020</v>
      </c>
      <c r="B290" s="135" t="s">
        <v>323</v>
      </c>
      <c r="C290" s="41"/>
      <c r="D290" s="41"/>
      <c r="E290" s="129"/>
      <c r="F290" s="129"/>
      <c r="H290" s="130">
        <f t="shared" si="14"/>
        <v>0</v>
      </c>
      <c r="J290" s="4">
        <f t="shared" si="13"/>
        <v>4.3611000000000004</v>
      </c>
      <c r="K290" s="130">
        <f t="shared" si="12"/>
        <v>0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4.3611000000000004</v>
      </c>
      <c r="K291" s="130">
        <f t="shared" si="12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4.3611000000000004</v>
      </c>
      <c r="K292" s="130">
        <f t="shared" si="12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4.3611000000000004</v>
      </c>
      <c r="K293" s="130">
        <f t="shared" si="12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4.3611000000000004</v>
      </c>
      <c r="K294" s="130">
        <f t="shared" si="12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4.3611000000000004</v>
      </c>
      <c r="K295" s="130">
        <f t="shared" si="12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4.3611000000000004</v>
      </c>
      <c r="K296" s="130">
        <f t="shared" si="12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4.3611000000000004</v>
      </c>
      <c r="K297" s="130">
        <f t="shared" si="12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4.3611000000000004</v>
      </c>
      <c r="K298" s="130">
        <f t="shared" si="12"/>
        <v>0</v>
      </c>
    </row>
    <row r="299" spans="1:11">
      <c r="A299" s="138">
        <v>81033</v>
      </c>
      <c r="B299" s="40" t="s">
        <v>561</v>
      </c>
      <c r="C299" s="41">
        <v>5212064.0999999996</v>
      </c>
      <c r="D299" s="41"/>
      <c r="E299" s="129"/>
      <c r="F299" s="129"/>
      <c r="H299" s="130">
        <f t="shared" si="14"/>
        <v>5212064.0999999996</v>
      </c>
      <c r="J299" s="4">
        <f t="shared" si="13"/>
        <v>4.3611000000000004</v>
      </c>
      <c r="K299" s="130">
        <f t="shared" si="12"/>
        <v>22730332.75</v>
      </c>
    </row>
    <row r="300" spans="1:11">
      <c r="A300" s="137">
        <v>81998</v>
      </c>
      <c r="B300" s="135" t="s">
        <v>348</v>
      </c>
      <c r="C300" s="41">
        <v>8808168</v>
      </c>
      <c r="D300" s="41"/>
      <c r="E300" s="129"/>
      <c r="F300" s="129"/>
      <c r="H300" s="130">
        <f t="shared" si="14"/>
        <v>8808168</v>
      </c>
      <c r="J300" s="4">
        <f t="shared" si="13"/>
        <v>4.3611000000000004</v>
      </c>
      <c r="K300" s="130">
        <f t="shared" si="12"/>
        <v>38413301.460000001</v>
      </c>
    </row>
    <row r="301" spans="1:11">
      <c r="A301" s="137">
        <v>82099</v>
      </c>
      <c r="B301" s="40" t="s">
        <v>349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4.3611000000000004</v>
      </c>
      <c r="K301" s="130">
        <f t="shared" si="12"/>
        <v>0</v>
      </c>
    </row>
    <row r="302" spans="1:11">
      <c r="A302" s="137">
        <v>82100</v>
      </c>
      <c r="B302" s="40" t="s">
        <v>350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4.3611000000000004</v>
      </c>
      <c r="K302" s="130">
        <f t="shared" si="12"/>
        <v>0</v>
      </c>
    </row>
    <row r="303" spans="1:11">
      <c r="A303" s="137">
        <v>82101</v>
      </c>
      <c r="B303" s="40" t="s">
        <v>351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4.3611000000000004</v>
      </c>
      <c r="K303" s="130">
        <f t="shared" si="12"/>
        <v>0</v>
      </c>
    </row>
    <row r="304" spans="1:11">
      <c r="A304" s="137">
        <v>82102</v>
      </c>
      <c r="B304" s="40" t="s">
        <v>352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4.3611000000000004</v>
      </c>
      <c r="K304" s="130">
        <f t="shared" si="12"/>
        <v>0</v>
      </c>
    </row>
    <row r="305" spans="1:11">
      <c r="A305" s="137">
        <v>82103</v>
      </c>
      <c r="B305" s="40" t="s">
        <v>353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4.3611000000000004</v>
      </c>
      <c r="K305" s="130">
        <f t="shared" si="12"/>
        <v>0</v>
      </c>
    </row>
    <row r="306" spans="1:11">
      <c r="A306" s="137">
        <v>82104</v>
      </c>
      <c r="B306" s="40" t="s">
        <v>354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4.3611000000000004</v>
      </c>
      <c r="K306" s="130">
        <f t="shared" si="12"/>
        <v>0</v>
      </c>
    </row>
    <row r="307" spans="1:11">
      <c r="A307" s="137">
        <v>82105</v>
      </c>
      <c r="B307" s="40" t="s">
        <v>355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4.3611000000000004</v>
      </c>
      <c r="K307" s="130">
        <f t="shared" si="12"/>
        <v>0</v>
      </c>
    </row>
    <row r="308" spans="1:11">
      <c r="A308" s="137">
        <v>82106</v>
      </c>
      <c r="B308" s="135" t="s">
        <v>356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4.3611000000000004</v>
      </c>
      <c r="K308" s="130">
        <f t="shared" si="12"/>
        <v>0</v>
      </c>
    </row>
    <row r="309" spans="1:11">
      <c r="A309" s="137">
        <v>82107</v>
      </c>
      <c r="B309" s="135" t="s">
        <v>357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4.3611000000000004</v>
      </c>
      <c r="K309" s="130">
        <f t="shared" si="12"/>
        <v>0</v>
      </c>
    </row>
    <row r="310" spans="1:11">
      <c r="A310" s="137">
        <v>82108</v>
      </c>
      <c r="B310" s="40" t="s">
        <v>358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4.3611000000000004</v>
      </c>
      <c r="K310" s="130">
        <f t="shared" si="12"/>
        <v>0</v>
      </c>
    </row>
    <row r="311" spans="1:11">
      <c r="A311" s="137">
        <v>82201</v>
      </c>
      <c r="B311" s="135" t="s">
        <v>360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4.3611000000000004</v>
      </c>
      <c r="K311" s="130">
        <f t="shared" si="12"/>
        <v>0</v>
      </c>
    </row>
    <row r="312" spans="1:11">
      <c r="A312" s="137">
        <v>82202</v>
      </c>
      <c r="B312" s="135" t="s">
        <v>361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4.3611000000000004</v>
      </c>
      <c r="K312" s="130">
        <f t="shared" si="12"/>
        <v>0</v>
      </c>
    </row>
    <row r="313" spans="1:11">
      <c r="A313" s="137">
        <v>82203</v>
      </c>
      <c r="B313" s="135" t="s">
        <v>362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4.3611000000000004</v>
      </c>
      <c r="K313" s="130">
        <f t="shared" si="12"/>
        <v>0</v>
      </c>
    </row>
    <row r="314" spans="1:11">
      <c r="A314" s="137">
        <v>82204</v>
      </c>
      <c r="B314" s="135" t="s">
        <v>363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4.3611000000000004</v>
      </c>
      <c r="K314" s="130">
        <f t="shared" si="12"/>
        <v>0</v>
      </c>
    </row>
    <row r="315" spans="1:11">
      <c r="A315" s="137">
        <v>82205</v>
      </c>
      <c r="B315" s="135" t="s">
        <v>364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4.3611000000000004</v>
      </c>
      <c r="K315" s="130">
        <f t="shared" si="12"/>
        <v>0</v>
      </c>
    </row>
    <row r="316" spans="1:11">
      <c r="A316" s="137">
        <v>82600</v>
      </c>
      <c r="B316" s="40" t="s">
        <v>365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4.3611000000000004</v>
      </c>
      <c r="K316" s="130">
        <f t="shared" si="12"/>
        <v>0</v>
      </c>
    </row>
    <row r="317" spans="1:11">
      <c r="A317" s="137">
        <v>82601</v>
      </c>
      <c r="B317" s="40" t="s">
        <v>366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4.3611000000000004</v>
      </c>
      <c r="K317" s="130">
        <f t="shared" si="12"/>
        <v>0</v>
      </c>
    </row>
    <row r="318" spans="1:11">
      <c r="A318" s="137">
        <v>82602</v>
      </c>
      <c r="B318" s="40" t="s">
        <v>367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4.3611000000000004</v>
      </c>
      <c r="K318" s="130">
        <f t="shared" si="12"/>
        <v>0</v>
      </c>
    </row>
    <row r="319" spans="1:11">
      <c r="A319" s="137">
        <v>82603</v>
      </c>
      <c r="B319" s="40" t="s">
        <v>368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4.3611000000000004</v>
      </c>
      <c r="K319" s="130">
        <f t="shared" si="12"/>
        <v>0</v>
      </c>
    </row>
    <row r="320" spans="1:11">
      <c r="A320" s="137">
        <v>82604</v>
      </c>
      <c r="B320" s="40" t="s">
        <v>369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4.3611000000000004</v>
      </c>
      <c r="K320" s="130">
        <f t="shared" si="12"/>
        <v>0</v>
      </c>
    </row>
    <row r="321" spans="1:11">
      <c r="A321" s="137">
        <v>82605</v>
      </c>
      <c r="B321" s="40" t="s">
        <v>370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4.3611000000000004</v>
      </c>
      <c r="K321" s="130">
        <f t="shared" si="12"/>
        <v>0</v>
      </c>
    </row>
    <row r="322" spans="1:11">
      <c r="A322" s="137">
        <v>82606</v>
      </c>
      <c r="B322" s="135" t="s">
        <v>371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4.3611000000000004</v>
      </c>
      <c r="K322" s="130">
        <f t="shared" si="12"/>
        <v>0</v>
      </c>
    </row>
    <row r="323" spans="1:11">
      <c r="A323" s="137">
        <v>82607</v>
      </c>
      <c r="B323" s="135" t="s">
        <v>372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4.3611000000000004</v>
      </c>
      <c r="K323" s="130">
        <f t="shared" si="12"/>
        <v>0</v>
      </c>
    </row>
    <row r="324" spans="1:11">
      <c r="A324" s="137">
        <v>82700</v>
      </c>
      <c r="B324" s="40" t="s">
        <v>373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4.3611000000000004</v>
      </c>
      <c r="K324" s="130">
        <f t="shared" si="12"/>
        <v>0</v>
      </c>
    </row>
    <row r="325" spans="1:11">
      <c r="A325" s="137">
        <v>82701</v>
      </c>
      <c r="B325" s="40" t="s">
        <v>374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4.3611000000000004</v>
      </c>
      <c r="K325" s="130">
        <f t="shared" si="12"/>
        <v>0</v>
      </c>
    </row>
    <row r="326" spans="1:11">
      <c r="A326" s="137">
        <v>82702</v>
      </c>
      <c r="B326" s="40" t="s">
        <v>375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4.3611000000000004</v>
      </c>
      <c r="K326" s="130">
        <f t="shared" si="12"/>
        <v>0</v>
      </c>
    </row>
    <row r="327" spans="1:11">
      <c r="A327" s="137">
        <v>82703</v>
      </c>
      <c r="B327" s="40" t="s">
        <v>376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4.3611000000000004</v>
      </c>
      <c r="K327" s="130">
        <f t="shared" si="12"/>
        <v>0</v>
      </c>
    </row>
    <row r="328" spans="1:11">
      <c r="A328" s="137">
        <v>82704</v>
      </c>
      <c r="B328" s="40" t="s">
        <v>377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4.3611000000000004</v>
      </c>
      <c r="K328" s="130">
        <f t="shared" ref="K328:K391" si="15">ROUND(H328*J328,2)</f>
        <v>0</v>
      </c>
    </row>
    <row r="329" spans="1:11">
      <c r="A329" s="137">
        <v>82705</v>
      </c>
      <c r="B329" s="40" t="s">
        <v>378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4.3611000000000004</v>
      </c>
      <c r="K329" s="130">
        <f t="shared" si="15"/>
        <v>0</v>
      </c>
    </row>
    <row r="330" spans="1:11">
      <c r="A330" s="137">
        <v>82706</v>
      </c>
      <c r="B330" s="40" t="s">
        <v>379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4.3611000000000004</v>
      </c>
      <c r="K330" s="130">
        <f t="shared" si="15"/>
        <v>0</v>
      </c>
    </row>
    <row r="331" spans="1:11">
      <c r="A331" s="138">
        <v>83006</v>
      </c>
      <c r="B331" s="40" t="s">
        <v>380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4.3611000000000004</v>
      </c>
      <c r="K331" s="130">
        <f t="shared" si="15"/>
        <v>0</v>
      </c>
    </row>
    <row r="332" spans="1:11">
      <c r="A332" s="137">
        <v>84100</v>
      </c>
      <c r="B332" s="40" t="s">
        <v>381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4.3611000000000004</v>
      </c>
      <c r="K332" s="130">
        <f t="shared" si="15"/>
        <v>0</v>
      </c>
    </row>
    <row r="333" spans="1:11">
      <c r="A333" s="137">
        <v>84101</v>
      </c>
      <c r="B333" s="40" t="s">
        <v>382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4.3611000000000004</v>
      </c>
      <c r="K333" s="130">
        <f t="shared" si="15"/>
        <v>0</v>
      </c>
    </row>
    <row r="334" spans="1:11">
      <c r="A334" s="137">
        <v>84102</v>
      </c>
      <c r="B334" s="40" t="s">
        <v>383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4.3611000000000004</v>
      </c>
      <c r="K334" s="130">
        <f t="shared" si="15"/>
        <v>0</v>
      </c>
    </row>
    <row r="335" spans="1:11">
      <c r="A335" s="137">
        <v>84103</v>
      </c>
      <c r="B335" s="40" t="s">
        <v>384</v>
      </c>
      <c r="C335" s="41"/>
      <c r="D335" s="41"/>
      <c r="E335" s="129"/>
      <c r="F335" s="129"/>
      <c r="H335" s="130">
        <f t="shared" si="14"/>
        <v>0</v>
      </c>
      <c r="J335" s="4">
        <f t="shared" si="16"/>
        <v>4.3611000000000004</v>
      </c>
      <c r="K335" s="130">
        <f t="shared" si="15"/>
        <v>0</v>
      </c>
    </row>
    <row r="336" spans="1:11">
      <c r="A336" s="137">
        <v>84104</v>
      </c>
      <c r="B336" s="40" t="s">
        <v>385</v>
      </c>
      <c r="C336" s="41"/>
      <c r="D336" s="41"/>
      <c r="E336" s="129"/>
      <c r="F336" s="129"/>
      <c r="H336" s="130">
        <f t="shared" si="14"/>
        <v>0</v>
      </c>
      <c r="J336" s="4">
        <f t="shared" si="16"/>
        <v>4.3611000000000004</v>
      </c>
      <c r="K336" s="130">
        <f t="shared" si="15"/>
        <v>0</v>
      </c>
    </row>
    <row r="337" spans="1:11">
      <c r="A337" s="137">
        <v>84201</v>
      </c>
      <c r="B337" s="40" t="s">
        <v>343</v>
      </c>
      <c r="C337" s="41"/>
      <c r="D337" s="41"/>
      <c r="E337" s="129"/>
      <c r="F337" s="129"/>
      <c r="H337" s="130">
        <f t="shared" si="14"/>
        <v>0</v>
      </c>
      <c r="J337" s="4">
        <f t="shared" si="16"/>
        <v>4.3611000000000004</v>
      </c>
      <c r="K337" s="130">
        <f t="shared" si="15"/>
        <v>0</v>
      </c>
    </row>
    <row r="338" spans="1:11">
      <c r="A338" s="137">
        <v>84202</v>
      </c>
      <c r="B338" s="40" t="s">
        <v>344</v>
      </c>
      <c r="C338" s="41"/>
      <c r="D338" s="41"/>
      <c r="E338" s="129"/>
      <c r="F338" s="129"/>
      <c r="H338" s="130">
        <f t="shared" ref="H338:H401" si="17">ROUND(C338-D338+E338-F338,2)</f>
        <v>0</v>
      </c>
      <c r="J338" s="4">
        <f t="shared" si="16"/>
        <v>4.3611000000000004</v>
      </c>
      <c r="K338" s="130">
        <f t="shared" si="15"/>
        <v>0</v>
      </c>
    </row>
    <row r="339" spans="1:11">
      <c r="A339" s="137">
        <v>84203</v>
      </c>
      <c r="B339" s="40" t="s">
        <v>345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4.3611000000000004</v>
      </c>
      <c r="K339" s="130">
        <f t="shared" si="15"/>
        <v>0</v>
      </c>
    </row>
    <row r="340" spans="1:11">
      <c r="A340" s="137">
        <v>84204</v>
      </c>
      <c r="B340" s="40" t="s">
        <v>346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4.3611000000000004</v>
      </c>
      <c r="K340" s="130">
        <f t="shared" si="15"/>
        <v>0</v>
      </c>
    </row>
    <row r="341" spans="1:11">
      <c r="A341" s="137">
        <v>84205</v>
      </c>
      <c r="B341" s="40" t="s">
        <v>386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4.3611000000000004</v>
      </c>
      <c r="K341" s="130">
        <f t="shared" si="15"/>
        <v>0</v>
      </c>
    </row>
    <row r="342" spans="1:11">
      <c r="A342" s="137">
        <v>84206</v>
      </c>
      <c r="B342" s="40" t="s">
        <v>387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4.3611000000000004</v>
      </c>
      <c r="K342" s="130">
        <f t="shared" si="15"/>
        <v>0</v>
      </c>
    </row>
    <row r="343" spans="1:11">
      <c r="A343" s="137">
        <v>84207</v>
      </c>
      <c r="B343" s="40" t="s">
        <v>388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4.3611000000000004</v>
      </c>
      <c r="K343" s="130">
        <f t="shared" si="15"/>
        <v>0</v>
      </c>
    </row>
    <row r="344" spans="1:11">
      <c r="A344" s="137">
        <v>84300</v>
      </c>
      <c r="B344" s="40" t="s">
        <v>389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4.3611000000000004</v>
      </c>
      <c r="K344" s="130">
        <f t="shared" si="15"/>
        <v>0</v>
      </c>
    </row>
    <row r="345" spans="1:11" s="193" customFormat="1">
      <c r="A345" s="137">
        <v>85001</v>
      </c>
      <c r="B345" s="135" t="s">
        <v>390</v>
      </c>
      <c r="C345" s="41"/>
      <c r="D345" s="41"/>
      <c r="E345" s="129"/>
      <c r="F345" s="129"/>
      <c r="G345" s="34"/>
      <c r="H345" s="130">
        <f t="shared" si="17"/>
        <v>0</v>
      </c>
      <c r="J345" s="4">
        <f t="shared" si="16"/>
        <v>4.3611000000000004</v>
      </c>
      <c r="K345" s="130">
        <f t="shared" si="15"/>
        <v>0</v>
      </c>
    </row>
    <row r="346" spans="1:11">
      <c r="A346" s="137">
        <v>85002</v>
      </c>
      <c r="B346" s="135" t="s">
        <v>391</v>
      </c>
      <c r="C346" s="41"/>
      <c r="D346" s="41"/>
      <c r="E346" s="129"/>
      <c r="F346" s="129"/>
      <c r="H346" s="130">
        <f t="shared" si="17"/>
        <v>0</v>
      </c>
      <c r="J346" s="4">
        <f t="shared" si="16"/>
        <v>4.3611000000000004</v>
      </c>
      <c r="K346" s="130">
        <f t="shared" si="15"/>
        <v>0</v>
      </c>
    </row>
    <row r="347" spans="1:11">
      <c r="A347" s="137">
        <v>91001</v>
      </c>
      <c r="B347" s="40" t="s">
        <v>400</v>
      </c>
      <c r="C347" s="41">
        <v>2542080.0099999998</v>
      </c>
      <c r="D347" s="41"/>
      <c r="E347" s="129"/>
      <c r="F347" s="129"/>
      <c r="H347" s="130">
        <f t="shared" si="17"/>
        <v>2542080.0099999998</v>
      </c>
      <c r="J347" s="4">
        <f t="shared" si="16"/>
        <v>4.3611000000000004</v>
      </c>
      <c r="K347" s="130">
        <f t="shared" si="15"/>
        <v>11086265.130000001</v>
      </c>
    </row>
    <row r="348" spans="1:11">
      <c r="A348" s="137">
        <v>91002</v>
      </c>
      <c r="B348" s="40" t="s">
        <v>401</v>
      </c>
      <c r="C348" s="41">
        <v>210833.36</v>
      </c>
      <c r="D348" s="41"/>
      <c r="E348" s="129"/>
      <c r="F348" s="129"/>
      <c r="H348" s="130">
        <f t="shared" si="17"/>
        <v>210833.36</v>
      </c>
      <c r="J348" s="4">
        <f t="shared" si="16"/>
        <v>4.3611000000000004</v>
      </c>
      <c r="K348" s="130">
        <f t="shared" si="15"/>
        <v>919465.37</v>
      </c>
    </row>
    <row r="349" spans="1:11">
      <c r="A349" s="137">
        <v>91003</v>
      </c>
      <c r="B349" s="40" t="s">
        <v>402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4.3611000000000004</v>
      </c>
      <c r="K349" s="130">
        <f t="shared" si="15"/>
        <v>0</v>
      </c>
    </row>
    <row r="350" spans="1:11">
      <c r="A350" s="137">
        <v>91004</v>
      </c>
      <c r="B350" s="135" t="s">
        <v>403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4.3611000000000004</v>
      </c>
      <c r="K350" s="130">
        <f t="shared" si="15"/>
        <v>0</v>
      </c>
    </row>
    <row r="351" spans="1:11">
      <c r="A351" s="137">
        <v>91005</v>
      </c>
      <c r="B351" s="135" t="s">
        <v>404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4.3611000000000004</v>
      </c>
      <c r="K351" s="130">
        <f t="shared" si="15"/>
        <v>0</v>
      </c>
    </row>
    <row r="352" spans="1:11">
      <c r="A352" s="137">
        <v>91006</v>
      </c>
      <c r="B352" s="135" t="s">
        <v>405</v>
      </c>
      <c r="C352" s="41">
        <v>177714.18</v>
      </c>
      <c r="D352" s="41"/>
      <c r="E352" s="129"/>
      <c r="F352" s="129"/>
      <c r="H352" s="130">
        <f t="shared" si="17"/>
        <v>177714.18</v>
      </c>
      <c r="J352" s="4">
        <f t="shared" si="16"/>
        <v>4.3611000000000004</v>
      </c>
      <c r="K352" s="130">
        <f t="shared" si="15"/>
        <v>775029.31</v>
      </c>
    </row>
    <row r="353" spans="1:11">
      <c r="A353" s="137">
        <v>91007</v>
      </c>
      <c r="B353" s="135" t="s">
        <v>406</v>
      </c>
      <c r="C353" s="41">
        <v>6300</v>
      </c>
      <c r="D353" s="41"/>
      <c r="E353" s="129"/>
      <c r="F353" s="129"/>
      <c r="H353" s="130">
        <f t="shared" si="17"/>
        <v>6300</v>
      </c>
      <c r="J353" s="4">
        <f t="shared" si="16"/>
        <v>4.3611000000000004</v>
      </c>
      <c r="K353" s="130">
        <f t="shared" si="15"/>
        <v>27474.93</v>
      </c>
    </row>
    <row r="354" spans="1:11">
      <c r="A354" s="137">
        <v>91008</v>
      </c>
      <c r="B354" s="135" t="s">
        <v>407</v>
      </c>
      <c r="C354" s="41">
        <v>32624.93</v>
      </c>
      <c r="D354" s="41"/>
      <c r="E354" s="129"/>
      <c r="F354" s="129"/>
      <c r="H354" s="130">
        <f t="shared" si="17"/>
        <v>32624.93</v>
      </c>
      <c r="J354" s="4">
        <f t="shared" si="16"/>
        <v>4.3611000000000004</v>
      </c>
      <c r="K354" s="130">
        <f t="shared" si="15"/>
        <v>142280.57999999999</v>
      </c>
    </row>
    <row r="355" spans="1:11">
      <c r="A355" s="137">
        <v>91009</v>
      </c>
      <c r="B355" s="135" t="s">
        <v>408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4.3611000000000004</v>
      </c>
      <c r="K355" s="130">
        <f t="shared" si="15"/>
        <v>0</v>
      </c>
    </row>
    <row r="356" spans="1:11">
      <c r="A356" s="137">
        <v>91010</v>
      </c>
      <c r="B356" s="135" t="s">
        <v>487</v>
      </c>
      <c r="C356" s="41">
        <v>9303.08</v>
      </c>
      <c r="D356" s="41"/>
      <c r="E356" s="129"/>
      <c r="F356" s="129"/>
      <c r="H356" s="130">
        <f t="shared" si="17"/>
        <v>9303.08</v>
      </c>
      <c r="J356" s="4">
        <f t="shared" si="16"/>
        <v>4.3611000000000004</v>
      </c>
      <c r="K356" s="130">
        <f t="shared" si="15"/>
        <v>40571.660000000003</v>
      </c>
    </row>
    <row r="357" spans="1:11">
      <c r="A357" s="137">
        <v>91011</v>
      </c>
      <c r="B357" s="135" t="s">
        <v>410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4.3611000000000004</v>
      </c>
      <c r="K357" s="130">
        <f t="shared" si="15"/>
        <v>0</v>
      </c>
    </row>
    <row r="358" spans="1:11">
      <c r="A358" s="137">
        <v>91012</v>
      </c>
      <c r="B358" s="40" t="s">
        <v>252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4.3611000000000004</v>
      </c>
      <c r="K358" s="130">
        <f t="shared" si="15"/>
        <v>0</v>
      </c>
    </row>
    <row r="359" spans="1:11">
      <c r="A359" s="39">
        <v>91013</v>
      </c>
      <c r="B359" s="142" t="s">
        <v>411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4.3611000000000004</v>
      </c>
      <c r="K359" s="130">
        <f t="shared" si="15"/>
        <v>0</v>
      </c>
    </row>
    <row r="360" spans="1:11">
      <c r="A360" s="137">
        <v>91200</v>
      </c>
      <c r="B360" s="135" t="s">
        <v>412</v>
      </c>
      <c r="C360" s="41">
        <v>91489</v>
      </c>
      <c r="D360" s="41"/>
      <c r="E360" s="129"/>
      <c r="F360" s="129"/>
      <c r="H360" s="130">
        <f t="shared" si="17"/>
        <v>91489</v>
      </c>
      <c r="J360" s="4">
        <f t="shared" si="16"/>
        <v>4.3611000000000004</v>
      </c>
      <c r="K360" s="130">
        <f t="shared" si="15"/>
        <v>398992.68</v>
      </c>
    </row>
    <row r="361" spans="1:11">
      <c r="A361" s="137">
        <v>91201</v>
      </c>
      <c r="B361" s="135" t="s">
        <v>413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4.3611000000000004</v>
      </c>
      <c r="K361" s="130">
        <f t="shared" si="15"/>
        <v>0</v>
      </c>
    </row>
    <row r="362" spans="1:11">
      <c r="A362" s="137">
        <v>91202</v>
      </c>
      <c r="B362" s="135" t="s">
        <v>414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4.3611000000000004</v>
      </c>
      <c r="K362" s="130">
        <f t="shared" si="15"/>
        <v>0</v>
      </c>
    </row>
    <row r="363" spans="1:11">
      <c r="A363" s="137">
        <v>92001</v>
      </c>
      <c r="B363" s="135" t="s">
        <v>415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4.3611000000000004</v>
      </c>
      <c r="K363" s="130">
        <f t="shared" si="15"/>
        <v>0</v>
      </c>
    </row>
    <row r="364" spans="1:11">
      <c r="A364" s="137">
        <v>92002</v>
      </c>
      <c r="B364" s="135" t="s">
        <v>416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4.3611000000000004</v>
      </c>
      <c r="K364" s="130">
        <f t="shared" si="15"/>
        <v>0</v>
      </c>
    </row>
    <row r="365" spans="1:11">
      <c r="A365" s="137">
        <v>92003</v>
      </c>
      <c r="B365" s="135" t="s">
        <v>417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4.3611000000000004</v>
      </c>
      <c r="K365" s="130">
        <f t="shared" si="15"/>
        <v>0</v>
      </c>
    </row>
    <row r="366" spans="1:11">
      <c r="A366" s="137">
        <v>92004</v>
      </c>
      <c r="B366" s="135" t="s">
        <v>418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4.3611000000000004</v>
      </c>
      <c r="K366" s="130">
        <f t="shared" si="15"/>
        <v>0</v>
      </c>
    </row>
    <row r="367" spans="1:11">
      <c r="A367" s="137">
        <v>92005</v>
      </c>
      <c r="B367" s="135" t="s">
        <v>419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4.3611000000000004</v>
      </c>
      <c r="K367" s="130">
        <f t="shared" si="15"/>
        <v>0</v>
      </c>
    </row>
    <row r="368" spans="1:11">
      <c r="A368" s="137">
        <v>92006</v>
      </c>
      <c r="B368" s="135" t="s">
        <v>420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4.3611000000000004</v>
      </c>
      <c r="K368" s="130">
        <f t="shared" si="15"/>
        <v>0</v>
      </c>
    </row>
    <row r="369" spans="1:11">
      <c r="A369" s="137">
        <v>92007</v>
      </c>
      <c r="B369" s="135" t="s">
        <v>421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4.3611000000000004</v>
      </c>
      <c r="K369" s="130">
        <f t="shared" si="15"/>
        <v>0</v>
      </c>
    </row>
    <row r="370" spans="1:11">
      <c r="A370" s="137">
        <v>92008</v>
      </c>
      <c r="B370" s="135" t="s">
        <v>422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4.3611000000000004</v>
      </c>
      <c r="K370" s="130">
        <f t="shared" si="15"/>
        <v>0</v>
      </c>
    </row>
    <row r="371" spans="1:11">
      <c r="A371" s="145">
        <v>92009</v>
      </c>
      <c r="B371" s="40" t="s">
        <v>423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4.3611000000000004</v>
      </c>
      <c r="K371" s="130">
        <f t="shared" si="15"/>
        <v>0</v>
      </c>
    </row>
    <row r="372" spans="1:11">
      <c r="A372" s="137">
        <v>93001</v>
      </c>
      <c r="B372" s="135" t="s">
        <v>424</v>
      </c>
      <c r="C372" s="41">
        <v>23755.32</v>
      </c>
      <c r="D372" s="41"/>
      <c r="E372" s="129"/>
      <c r="F372" s="129"/>
      <c r="H372" s="130">
        <f t="shared" si="17"/>
        <v>23755.32</v>
      </c>
      <c r="J372" s="4">
        <f t="shared" si="16"/>
        <v>4.3611000000000004</v>
      </c>
      <c r="K372" s="130">
        <f t="shared" si="15"/>
        <v>103599.33</v>
      </c>
    </row>
    <row r="373" spans="1:11">
      <c r="A373" s="137">
        <v>93002</v>
      </c>
      <c r="B373" s="135" t="s">
        <v>425</v>
      </c>
      <c r="C373" s="41">
        <v>18112</v>
      </c>
      <c r="D373" s="41"/>
      <c r="E373" s="129"/>
      <c r="F373" s="129"/>
      <c r="H373" s="130">
        <f t="shared" si="17"/>
        <v>18112</v>
      </c>
      <c r="J373" s="4">
        <f t="shared" si="16"/>
        <v>4.3611000000000004</v>
      </c>
      <c r="K373" s="130">
        <f t="shared" si="15"/>
        <v>78988.240000000005</v>
      </c>
    </row>
    <row r="374" spans="1:11">
      <c r="A374" s="137">
        <v>93003</v>
      </c>
      <c r="B374" s="135" t="s">
        <v>426</v>
      </c>
      <c r="C374" s="41"/>
      <c r="D374" s="41"/>
      <c r="E374" s="129"/>
      <c r="F374" s="129"/>
      <c r="H374" s="130">
        <f t="shared" si="17"/>
        <v>0</v>
      </c>
      <c r="J374" s="4">
        <f t="shared" si="16"/>
        <v>4.3611000000000004</v>
      </c>
      <c r="K374" s="134">
        <f t="shared" si="15"/>
        <v>0</v>
      </c>
    </row>
    <row r="375" spans="1:11">
      <c r="A375" s="137">
        <v>93004</v>
      </c>
      <c r="B375" s="135" t="s">
        <v>427</v>
      </c>
      <c r="C375" s="41">
        <v>5526</v>
      </c>
      <c r="D375" s="41"/>
      <c r="E375" s="129"/>
      <c r="F375" s="129"/>
      <c r="H375" s="130">
        <f t="shared" si="17"/>
        <v>5526</v>
      </c>
      <c r="J375" s="4">
        <f t="shared" si="16"/>
        <v>4.3611000000000004</v>
      </c>
      <c r="K375" s="130">
        <f t="shared" si="15"/>
        <v>24099.439999999999</v>
      </c>
    </row>
    <row r="376" spans="1:11">
      <c r="A376" s="137">
        <v>93005</v>
      </c>
      <c r="B376" s="135" t="s">
        <v>428</v>
      </c>
      <c r="C376" s="41">
        <v>622.30999999999995</v>
      </c>
      <c r="D376" s="41"/>
      <c r="E376" s="129"/>
      <c r="F376" s="129"/>
      <c r="H376" s="130">
        <f t="shared" si="17"/>
        <v>622.30999999999995</v>
      </c>
      <c r="J376" s="4">
        <f t="shared" si="16"/>
        <v>4.3611000000000004</v>
      </c>
      <c r="K376" s="130">
        <f t="shared" si="15"/>
        <v>2713.96</v>
      </c>
    </row>
    <row r="377" spans="1:11">
      <c r="A377" s="140">
        <v>94001</v>
      </c>
      <c r="B377" s="141" t="s">
        <v>429</v>
      </c>
      <c r="C377" s="133">
        <v>78113.34</v>
      </c>
      <c r="D377" s="133"/>
      <c r="E377" s="133"/>
      <c r="F377" s="133"/>
      <c r="G377" s="134"/>
      <c r="H377" s="134">
        <f t="shared" si="17"/>
        <v>78113.34</v>
      </c>
      <c r="J377" s="4">
        <f t="shared" si="16"/>
        <v>4.3611000000000004</v>
      </c>
      <c r="K377" s="130">
        <f t="shared" si="15"/>
        <v>340660.09</v>
      </c>
    </row>
    <row r="378" spans="1:11">
      <c r="A378" s="137">
        <v>94002</v>
      </c>
      <c r="B378" s="135" t="s">
        <v>430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4.3611000000000004</v>
      </c>
      <c r="K378" s="130">
        <f t="shared" si="15"/>
        <v>0</v>
      </c>
    </row>
    <row r="379" spans="1:11">
      <c r="A379" s="137">
        <v>94003</v>
      </c>
      <c r="B379" s="135" t="s">
        <v>431</v>
      </c>
      <c r="C379" s="41">
        <v>750</v>
      </c>
      <c r="D379" s="41"/>
      <c r="E379" s="129"/>
      <c r="F379" s="129"/>
      <c r="H379" s="130">
        <f t="shared" si="17"/>
        <v>750</v>
      </c>
      <c r="J379" s="4">
        <f t="shared" si="16"/>
        <v>4.3611000000000004</v>
      </c>
      <c r="K379" s="130">
        <f t="shared" si="15"/>
        <v>3270.83</v>
      </c>
    </row>
    <row r="380" spans="1:11">
      <c r="A380" s="137">
        <v>94004</v>
      </c>
      <c r="B380" s="135" t="s">
        <v>432</v>
      </c>
      <c r="C380" s="41"/>
      <c r="D380" s="41"/>
      <c r="E380" s="129"/>
      <c r="F380" s="129"/>
      <c r="H380" s="130">
        <f t="shared" si="17"/>
        <v>0</v>
      </c>
      <c r="J380" s="4">
        <f t="shared" si="16"/>
        <v>4.3611000000000004</v>
      </c>
      <c r="K380" s="130">
        <f t="shared" si="15"/>
        <v>0</v>
      </c>
    </row>
    <row r="381" spans="1:11">
      <c r="A381" s="137">
        <v>94005</v>
      </c>
      <c r="B381" s="135" t="s">
        <v>433</v>
      </c>
      <c r="C381" s="41">
        <v>11237</v>
      </c>
      <c r="D381" s="41"/>
      <c r="E381" s="129"/>
      <c r="F381" s="129"/>
      <c r="H381" s="130">
        <f t="shared" si="17"/>
        <v>11237</v>
      </c>
      <c r="J381" s="4">
        <f t="shared" si="16"/>
        <v>4.3611000000000004</v>
      </c>
      <c r="K381" s="130">
        <f t="shared" si="15"/>
        <v>49005.68</v>
      </c>
    </row>
    <row r="382" spans="1:11">
      <c r="A382" s="137">
        <v>94006</v>
      </c>
      <c r="B382" s="135" t="s">
        <v>434</v>
      </c>
      <c r="C382" s="41">
        <v>56384</v>
      </c>
      <c r="D382" s="41"/>
      <c r="E382" s="129"/>
      <c r="F382" s="129"/>
      <c r="H382" s="130">
        <f t="shared" si="17"/>
        <v>56384</v>
      </c>
      <c r="J382" s="4">
        <f t="shared" si="16"/>
        <v>4.3611000000000004</v>
      </c>
      <c r="K382" s="130">
        <f t="shared" si="15"/>
        <v>245896.26</v>
      </c>
    </row>
    <row r="383" spans="1:11">
      <c r="A383" s="137">
        <v>94007</v>
      </c>
      <c r="B383" s="135" t="s">
        <v>435</v>
      </c>
      <c r="C383" s="41">
        <v>1522.23</v>
      </c>
      <c r="D383" s="41"/>
      <c r="E383" s="129"/>
      <c r="F383" s="129"/>
      <c r="H383" s="130">
        <f t="shared" si="17"/>
        <v>1522.23</v>
      </c>
      <c r="J383" s="4">
        <f t="shared" si="16"/>
        <v>4.3611000000000004</v>
      </c>
      <c r="K383" s="130">
        <f t="shared" si="15"/>
        <v>6638.6</v>
      </c>
    </row>
    <row r="384" spans="1:11">
      <c r="A384" s="137">
        <v>94008</v>
      </c>
      <c r="B384" s="135" t="s">
        <v>436</v>
      </c>
      <c r="C384" s="41">
        <v>8000</v>
      </c>
      <c r="D384" s="41"/>
      <c r="E384" s="129"/>
      <c r="F384" s="129"/>
      <c r="H384" s="130">
        <f t="shared" si="17"/>
        <v>8000</v>
      </c>
      <c r="J384" s="4">
        <f t="shared" si="16"/>
        <v>4.3611000000000004</v>
      </c>
      <c r="K384" s="130">
        <f t="shared" si="15"/>
        <v>34888.800000000003</v>
      </c>
    </row>
    <row r="385" spans="1:11">
      <c r="A385" s="137">
        <v>94009</v>
      </c>
      <c r="B385" s="135" t="s">
        <v>437</v>
      </c>
      <c r="C385" s="41">
        <v>629</v>
      </c>
      <c r="D385" s="41"/>
      <c r="E385" s="129"/>
      <c r="F385" s="129"/>
      <c r="H385" s="130">
        <f t="shared" si="17"/>
        <v>629</v>
      </c>
      <c r="J385" s="4">
        <f t="shared" si="16"/>
        <v>4.3611000000000004</v>
      </c>
      <c r="K385" s="130">
        <f t="shared" si="15"/>
        <v>2743.13</v>
      </c>
    </row>
    <row r="386" spans="1:11">
      <c r="A386" s="137">
        <v>94010</v>
      </c>
      <c r="B386" s="135" t="s">
        <v>438</v>
      </c>
      <c r="C386" s="41">
        <v>35052.980000000003</v>
      </c>
      <c r="D386" s="41"/>
      <c r="E386" s="129"/>
      <c r="F386" s="129"/>
      <c r="H386" s="130">
        <f t="shared" si="17"/>
        <v>35052.980000000003</v>
      </c>
      <c r="J386" s="4">
        <f t="shared" si="16"/>
        <v>4.3611000000000004</v>
      </c>
      <c r="K386" s="130">
        <f t="shared" si="15"/>
        <v>152869.54999999999</v>
      </c>
    </row>
    <row r="387" spans="1:11">
      <c r="A387" s="137">
        <v>94011</v>
      </c>
      <c r="B387" s="135" t="s">
        <v>439</v>
      </c>
      <c r="C387" s="41"/>
      <c r="D387" s="41"/>
      <c r="E387" s="129"/>
      <c r="F387" s="129"/>
      <c r="H387" s="130">
        <f t="shared" si="17"/>
        <v>0</v>
      </c>
      <c r="J387" s="4">
        <f t="shared" si="16"/>
        <v>4.3611000000000004</v>
      </c>
      <c r="K387" s="134">
        <f t="shared" si="15"/>
        <v>0</v>
      </c>
    </row>
    <row r="388" spans="1:11">
      <c r="A388" s="137">
        <v>94012</v>
      </c>
      <c r="B388" s="135" t="s">
        <v>440</v>
      </c>
      <c r="C388" s="41">
        <v>129.32</v>
      </c>
      <c r="D388" s="41"/>
      <c r="E388" s="129"/>
      <c r="F388" s="129"/>
      <c r="H388" s="130">
        <f t="shared" si="17"/>
        <v>129.32</v>
      </c>
      <c r="J388" s="4">
        <f t="shared" si="16"/>
        <v>4.3611000000000004</v>
      </c>
      <c r="K388" s="130">
        <f t="shared" si="15"/>
        <v>563.98</v>
      </c>
    </row>
    <row r="389" spans="1:11">
      <c r="A389" s="137">
        <v>94013</v>
      </c>
      <c r="B389" s="135" t="s">
        <v>441</v>
      </c>
      <c r="C389" s="41"/>
      <c r="D389" s="41"/>
      <c r="E389" s="129"/>
      <c r="F389" s="129"/>
      <c r="H389" s="130">
        <f t="shared" si="17"/>
        <v>0</v>
      </c>
      <c r="J389" s="4">
        <f t="shared" si="16"/>
        <v>4.3611000000000004</v>
      </c>
      <c r="K389" s="134">
        <f t="shared" si="15"/>
        <v>0</v>
      </c>
    </row>
    <row r="390" spans="1:11">
      <c r="A390" s="140">
        <v>94014</v>
      </c>
      <c r="B390" s="141" t="s">
        <v>465</v>
      </c>
      <c r="C390" s="133"/>
      <c r="D390" s="133"/>
      <c r="E390" s="133"/>
      <c r="F390" s="133"/>
      <c r="G390" s="134"/>
      <c r="H390" s="134">
        <f t="shared" si="17"/>
        <v>0</v>
      </c>
      <c r="J390" s="4">
        <f t="shared" si="16"/>
        <v>4.3611000000000004</v>
      </c>
      <c r="K390" s="130">
        <f t="shared" si="15"/>
        <v>0</v>
      </c>
    </row>
    <row r="391" spans="1:11">
      <c r="A391" s="137">
        <v>94015</v>
      </c>
      <c r="B391" s="135" t="s">
        <v>466</v>
      </c>
      <c r="C391" s="41"/>
      <c r="D391" s="41"/>
      <c r="E391" s="129"/>
      <c r="F391" s="129"/>
      <c r="H391" s="130">
        <f t="shared" si="17"/>
        <v>0</v>
      </c>
      <c r="J391" s="4">
        <f t="shared" si="16"/>
        <v>4.3611000000000004</v>
      </c>
      <c r="K391" s="130">
        <f t="shared" si="15"/>
        <v>0</v>
      </c>
    </row>
    <row r="392" spans="1:11">
      <c r="A392" s="140">
        <v>94016</v>
      </c>
      <c r="B392" s="141" t="s">
        <v>442</v>
      </c>
      <c r="C392" s="133">
        <v>181343.07</v>
      </c>
      <c r="D392" s="133"/>
      <c r="E392" s="133"/>
      <c r="F392" s="133"/>
      <c r="G392" s="134"/>
      <c r="H392" s="134">
        <f t="shared" si="17"/>
        <v>181343.07</v>
      </c>
      <c r="J392" s="4">
        <f t="shared" si="16"/>
        <v>4.3611000000000004</v>
      </c>
      <c r="K392" s="130">
        <f t="shared" ref="K392:K431" si="18">ROUND(H392*J392,2)</f>
        <v>790855.26</v>
      </c>
    </row>
    <row r="393" spans="1:11">
      <c r="A393" s="137">
        <v>94017</v>
      </c>
      <c r="B393" s="135" t="s">
        <v>443</v>
      </c>
      <c r="C393" s="41"/>
      <c r="D393" s="41"/>
      <c r="E393" s="129"/>
      <c r="F393" s="129"/>
      <c r="H393" s="130">
        <f t="shared" si="17"/>
        <v>0</v>
      </c>
      <c r="J393" s="4">
        <f t="shared" ref="J393:J430" si="19">J392</f>
        <v>4.3611000000000004</v>
      </c>
      <c r="K393" s="130">
        <f t="shared" si="18"/>
        <v>0</v>
      </c>
    </row>
    <row r="394" spans="1:11">
      <c r="A394" s="137">
        <v>94018</v>
      </c>
      <c r="B394" s="135" t="s">
        <v>444</v>
      </c>
      <c r="C394" s="41">
        <v>4470</v>
      </c>
      <c r="D394" s="41"/>
      <c r="E394" s="129"/>
      <c r="F394" s="129"/>
      <c r="H394" s="130">
        <f t="shared" si="17"/>
        <v>4470</v>
      </c>
      <c r="J394" s="4">
        <f t="shared" si="19"/>
        <v>4.3611000000000004</v>
      </c>
      <c r="K394" s="130">
        <f t="shared" si="18"/>
        <v>19494.12</v>
      </c>
    </row>
    <row r="395" spans="1:11">
      <c r="A395" s="137">
        <v>94019</v>
      </c>
      <c r="B395" s="135" t="s">
        <v>417</v>
      </c>
      <c r="C395" s="41">
        <v>42032.1</v>
      </c>
      <c r="D395" s="41"/>
      <c r="E395" s="129"/>
      <c r="F395" s="129"/>
      <c r="H395" s="130">
        <f t="shared" si="17"/>
        <v>42032.1</v>
      </c>
      <c r="J395" s="4">
        <f t="shared" si="19"/>
        <v>4.3611000000000004</v>
      </c>
      <c r="K395" s="130">
        <f t="shared" si="18"/>
        <v>183306.19</v>
      </c>
    </row>
    <row r="396" spans="1:11">
      <c r="A396" s="137">
        <v>94020</v>
      </c>
      <c r="B396" s="40" t="s">
        <v>384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4.3611000000000004</v>
      </c>
      <c r="K396" s="130">
        <f t="shared" si="18"/>
        <v>0</v>
      </c>
    </row>
    <row r="397" spans="1:11">
      <c r="A397" s="137">
        <v>94021</v>
      </c>
      <c r="B397" s="135" t="s">
        <v>445</v>
      </c>
      <c r="C397" s="41">
        <v>10793.29</v>
      </c>
      <c r="D397" s="41"/>
      <c r="E397" s="129"/>
      <c r="F397" s="129"/>
      <c r="H397" s="130">
        <f t="shared" si="17"/>
        <v>10793.29</v>
      </c>
      <c r="J397" s="4">
        <f t="shared" si="19"/>
        <v>4.3611000000000004</v>
      </c>
      <c r="K397" s="130">
        <f t="shared" si="18"/>
        <v>47070.62</v>
      </c>
    </row>
    <row r="398" spans="1:11">
      <c r="A398" s="137">
        <v>94022</v>
      </c>
      <c r="B398" s="135" t="s">
        <v>446</v>
      </c>
      <c r="C398" s="41">
        <v>45638.15</v>
      </c>
      <c r="D398" s="41"/>
      <c r="E398" s="129"/>
      <c r="F398" s="129"/>
      <c r="H398" s="130">
        <f t="shared" si="17"/>
        <v>45638.15</v>
      </c>
      <c r="J398" s="4">
        <f t="shared" si="19"/>
        <v>4.3611000000000004</v>
      </c>
      <c r="K398" s="130">
        <f t="shared" si="18"/>
        <v>199032.54</v>
      </c>
    </row>
    <row r="399" spans="1:11">
      <c r="A399" s="137">
        <v>94023</v>
      </c>
      <c r="B399" s="135" t="s">
        <v>447</v>
      </c>
      <c r="C399" s="41"/>
      <c r="D399" s="41"/>
      <c r="E399" s="129"/>
      <c r="F399" s="129"/>
      <c r="H399" s="130">
        <f t="shared" si="17"/>
        <v>0</v>
      </c>
      <c r="J399" s="4">
        <f t="shared" si="19"/>
        <v>4.3611000000000004</v>
      </c>
      <c r="K399" s="134">
        <f t="shared" si="18"/>
        <v>0</v>
      </c>
    </row>
    <row r="400" spans="1:11">
      <c r="A400" s="137">
        <v>94024</v>
      </c>
      <c r="B400" s="135" t="s">
        <v>448</v>
      </c>
      <c r="C400" s="41"/>
      <c r="D400" s="41"/>
      <c r="E400" s="129"/>
      <c r="F400" s="129"/>
      <c r="H400" s="130">
        <f t="shared" si="17"/>
        <v>0</v>
      </c>
      <c r="J400" s="4">
        <f t="shared" si="19"/>
        <v>4.3611000000000004</v>
      </c>
      <c r="K400" s="130">
        <f t="shared" si="18"/>
        <v>0</v>
      </c>
    </row>
    <row r="401" spans="1:11">
      <c r="A401" s="137">
        <v>94025</v>
      </c>
      <c r="B401" s="135" t="s">
        <v>449</v>
      </c>
      <c r="C401" s="41"/>
      <c r="D401" s="41"/>
      <c r="E401" s="129"/>
      <c r="F401" s="129"/>
      <c r="H401" s="130">
        <f t="shared" si="17"/>
        <v>0</v>
      </c>
      <c r="J401" s="4">
        <f t="shared" si="19"/>
        <v>4.3611000000000004</v>
      </c>
      <c r="K401" s="130">
        <f t="shared" si="18"/>
        <v>0</v>
      </c>
    </row>
    <row r="402" spans="1:11">
      <c r="A402" s="140">
        <v>94026</v>
      </c>
      <c r="B402" s="132" t="s">
        <v>488</v>
      </c>
      <c r="C402" s="133">
        <v>695704.37</v>
      </c>
      <c r="D402" s="133"/>
      <c r="E402" s="133">
        <v>27900.082649999997</v>
      </c>
      <c r="F402" s="133">
        <v>29005.452300000004</v>
      </c>
      <c r="G402" s="134"/>
      <c r="H402" s="134">
        <f t="shared" ref="H402:H431" si="20">ROUND(C402-D402+E402-F402,2)</f>
        <v>694599</v>
      </c>
      <c r="J402" s="4">
        <f t="shared" si="19"/>
        <v>4.3611000000000004</v>
      </c>
      <c r="K402" s="130">
        <f t="shared" si="18"/>
        <v>3029215.7</v>
      </c>
    </row>
    <row r="403" spans="1:11">
      <c r="A403" s="137">
        <v>94027</v>
      </c>
      <c r="B403" s="135" t="s">
        <v>450</v>
      </c>
      <c r="C403" s="41">
        <v>3167.2</v>
      </c>
      <c r="D403" s="41"/>
      <c r="E403" s="129"/>
      <c r="F403" s="129"/>
      <c r="H403" s="130">
        <f t="shared" si="20"/>
        <v>3167.2</v>
      </c>
      <c r="J403" s="4">
        <f t="shared" si="19"/>
        <v>4.3611000000000004</v>
      </c>
      <c r="K403" s="130">
        <f t="shared" si="18"/>
        <v>13812.48</v>
      </c>
    </row>
    <row r="404" spans="1:11">
      <c r="A404" s="137">
        <v>94028</v>
      </c>
      <c r="B404" s="4" t="s">
        <v>451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4.3611000000000004</v>
      </c>
      <c r="K404" s="130">
        <f t="shared" si="18"/>
        <v>0</v>
      </c>
    </row>
    <row r="405" spans="1:11">
      <c r="A405" s="137">
        <v>94029</v>
      </c>
      <c r="B405" s="4" t="s">
        <v>452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4.3611000000000004</v>
      </c>
      <c r="K405" s="130">
        <f t="shared" si="18"/>
        <v>0</v>
      </c>
    </row>
    <row r="406" spans="1:11">
      <c r="A406" s="137">
        <v>95001</v>
      </c>
      <c r="B406" s="40" t="s">
        <v>397</v>
      </c>
      <c r="C406" s="41"/>
      <c r="D406" s="41"/>
      <c r="E406" s="129"/>
      <c r="F406" s="129"/>
      <c r="H406" s="130">
        <f t="shared" si="20"/>
        <v>0</v>
      </c>
      <c r="J406" s="4">
        <f t="shared" si="19"/>
        <v>4.3611000000000004</v>
      </c>
      <c r="K406" s="130">
        <f t="shared" si="18"/>
        <v>0</v>
      </c>
    </row>
    <row r="407" spans="1:11">
      <c r="A407" s="137">
        <v>95002</v>
      </c>
      <c r="B407" s="40" t="s">
        <v>398</v>
      </c>
      <c r="C407" s="41">
        <v>27449.79</v>
      </c>
      <c r="D407" s="41"/>
      <c r="E407" s="129"/>
      <c r="F407" s="129"/>
      <c r="H407" s="130">
        <f t="shared" si="20"/>
        <v>27449.79</v>
      </c>
      <c r="J407" s="4">
        <f t="shared" si="19"/>
        <v>4.3611000000000004</v>
      </c>
      <c r="K407" s="130">
        <f t="shared" si="18"/>
        <v>119711.28</v>
      </c>
    </row>
    <row r="408" spans="1:11">
      <c r="A408" s="137">
        <v>95003</v>
      </c>
      <c r="B408" s="40" t="s">
        <v>399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4.3611000000000004</v>
      </c>
      <c r="K408" s="130">
        <f t="shared" si="18"/>
        <v>0</v>
      </c>
    </row>
    <row r="409" spans="1:11">
      <c r="A409" s="137">
        <v>96001</v>
      </c>
      <c r="B409" s="40" t="s">
        <v>453</v>
      </c>
      <c r="C409" s="41">
        <v>14000</v>
      </c>
      <c r="D409" s="41"/>
      <c r="E409" s="129"/>
      <c r="F409" s="129"/>
      <c r="H409" s="130">
        <f t="shared" si="20"/>
        <v>14000</v>
      </c>
      <c r="J409" s="4">
        <f t="shared" si="19"/>
        <v>4.3611000000000004</v>
      </c>
      <c r="K409" s="130">
        <f t="shared" si="18"/>
        <v>61055.4</v>
      </c>
    </row>
    <row r="410" spans="1:11">
      <c r="A410" s="137">
        <v>96002</v>
      </c>
      <c r="B410" s="40" t="s">
        <v>454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4.3611000000000004</v>
      </c>
      <c r="K410" s="130">
        <f t="shared" si="18"/>
        <v>0</v>
      </c>
    </row>
    <row r="411" spans="1:11">
      <c r="A411" s="137">
        <v>96003</v>
      </c>
      <c r="B411" s="40" t="s">
        <v>455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4.3611000000000004</v>
      </c>
      <c r="K411" s="130">
        <f t="shared" si="18"/>
        <v>0</v>
      </c>
    </row>
    <row r="412" spans="1:11">
      <c r="A412" s="137">
        <v>96004</v>
      </c>
      <c r="B412" s="40" t="s">
        <v>456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4.3611000000000004</v>
      </c>
      <c r="K412" s="130">
        <f t="shared" si="18"/>
        <v>0</v>
      </c>
    </row>
    <row r="413" spans="1:11">
      <c r="A413" s="137">
        <v>96005</v>
      </c>
      <c r="B413" s="40" t="s">
        <v>457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4.3611000000000004</v>
      </c>
      <c r="K413" s="130">
        <f t="shared" si="18"/>
        <v>0</v>
      </c>
    </row>
    <row r="414" spans="1:11">
      <c r="A414" s="137">
        <v>96006</v>
      </c>
      <c r="B414" s="40" t="s">
        <v>491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4.3611000000000004</v>
      </c>
      <c r="K414" s="130">
        <f t="shared" si="18"/>
        <v>0</v>
      </c>
    </row>
    <row r="415" spans="1:11">
      <c r="A415" s="137">
        <v>96007</v>
      </c>
      <c r="B415" s="40" t="s">
        <v>458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4.3611000000000004</v>
      </c>
      <c r="K415" s="130">
        <f t="shared" si="18"/>
        <v>0</v>
      </c>
    </row>
    <row r="416" spans="1:11">
      <c r="A416" s="137">
        <v>96008</v>
      </c>
      <c r="B416" s="40" t="s">
        <v>459</v>
      </c>
      <c r="C416" s="41">
        <v>1001.72</v>
      </c>
      <c r="D416" s="41"/>
      <c r="E416" s="129"/>
      <c r="F416" s="129"/>
      <c r="H416" s="130">
        <f t="shared" si="20"/>
        <v>1001.72</v>
      </c>
      <c r="J416" s="4">
        <f t="shared" si="19"/>
        <v>4.3611000000000004</v>
      </c>
      <c r="K416" s="130">
        <f t="shared" si="18"/>
        <v>4368.6000000000004</v>
      </c>
    </row>
    <row r="417" spans="1:11">
      <c r="A417" s="137">
        <v>97001</v>
      </c>
      <c r="B417" s="40" t="s">
        <v>463</v>
      </c>
      <c r="C417" s="41">
        <v>227808.97</v>
      </c>
      <c r="D417" s="41"/>
      <c r="E417" s="129"/>
      <c r="F417" s="129"/>
      <c r="H417" s="130">
        <f t="shared" si="20"/>
        <v>227808.97</v>
      </c>
      <c r="J417" s="4">
        <f t="shared" si="19"/>
        <v>4.3611000000000004</v>
      </c>
      <c r="K417" s="130">
        <f t="shared" si="18"/>
        <v>993497.7</v>
      </c>
    </row>
    <row r="418" spans="1:11">
      <c r="A418" s="137">
        <v>97002</v>
      </c>
      <c r="B418" s="40" t="s">
        <v>464</v>
      </c>
      <c r="C418" s="41"/>
      <c r="D418" s="41">
        <v>159605.72</v>
      </c>
      <c r="E418" s="129"/>
      <c r="F418" s="129"/>
      <c r="H418" s="130">
        <f t="shared" si="20"/>
        <v>-159605.72</v>
      </c>
      <c r="J418" s="4">
        <f t="shared" si="19"/>
        <v>4.3611000000000004</v>
      </c>
      <c r="K418" s="134">
        <f t="shared" si="18"/>
        <v>-696056.51</v>
      </c>
    </row>
    <row r="419" spans="1:11">
      <c r="A419" s="137">
        <v>97003</v>
      </c>
      <c r="B419" s="40" t="s">
        <v>460</v>
      </c>
      <c r="C419" s="41">
        <v>81433.38</v>
      </c>
      <c r="D419" s="41"/>
      <c r="E419" s="129"/>
      <c r="F419" s="129"/>
      <c r="H419" s="130">
        <f t="shared" si="20"/>
        <v>81433.38</v>
      </c>
      <c r="J419" s="4">
        <f t="shared" si="19"/>
        <v>4.3611000000000004</v>
      </c>
      <c r="K419" s="130">
        <f t="shared" si="18"/>
        <v>355139.11</v>
      </c>
    </row>
    <row r="420" spans="1:11">
      <c r="A420" s="137">
        <v>97004</v>
      </c>
      <c r="B420" s="40" t="s">
        <v>461</v>
      </c>
      <c r="C420" s="41">
        <v>8548.6200000000008</v>
      </c>
      <c r="D420" s="41"/>
      <c r="E420" s="129"/>
      <c r="F420" s="129"/>
      <c r="H420" s="130">
        <f t="shared" si="20"/>
        <v>8548.6200000000008</v>
      </c>
      <c r="J420" s="4">
        <f t="shared" si="19"/>
        <v>4.3611000000000004</v>
      </c>
      <c r="K420" s="130">
        <f t="shared" si="18"/>
        <v>37281.39</v>
      </c>
    </row>
    <row r="421" spans="1:11">
      <c r="A421" s="140">
        <v>97005</v>
      </c>
      <c r="B421" s="132" t="s">
        <v>467</v>
      </c>
      <c r="C421" s="133">
        <v>16158.59</v>
      </c>
      <c r="D421" s="133"/>
      <c r="E421" s="133"/>
      <c r="F421" s="133"/>
      <c r="G421" s="134"/>
      <c r="H421" s="134">
        <f t="shared" si="20"/>
        <v>16158.59</v>
      </c>
      <c r="J421" s="4">
        <f t="shared" si="19"/>
        <v>4.3611000000000004</v>
      </c>
      <c r="K421" s="130">
        <f t="shared" si="18"/>
        <v>70469.23</v>
      </c>
    </row>
    <row r="422" spans="1:11">
      <c r="A422" s="39">
        <v>97006</v>
      </c>
      <c r="B422" s="142" t="s">
        <v>468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4.3611000000000004</v>
      </c>
      <c r="K422" s="130">
        <f t="shared" si="18"/>
        <v>0</v>
      </c>
    </row>
    <row r="423" spans="1:11">
      <c r="A423" s="39">
        <v>98000</v>
      </c>
      <c r="B423" s="142" t="s">
        <v>492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4.3611000000000004</v>
      </c>
      <c r="K423" s="130">
        <f t="shared" si="18"/>
        <v>0</v>
      </c>
    </row>
    <row r="424" spans="1:11">
      <c r="A424" s="39">
        <v>98001</v>
      </c>
      <c r="B424" s="142" t="s">
        <v>493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4.3611000000000004</v>
      </c>
      <c r="K424" s="130">
        <f t="shared" si="18"/>
        <v>0</v>
      </c>
    </row>
    <row r="425" spans="1:11">
      <c r="A425" s="39">
        <v>98002</v>
      </c>
      <c r="B425" s="142" t="s">
        <v>494</v>
      </c>
      <c r="C425" s="41">
        <v>1153175</v>
      </c>
      <c r="D425" s="41"/>
      <c r="E425" s="129"/>
      <c r="F425" s="129"/>
      <c r="H425" s="130">
        <f t="shared" si="20"/>
        <v>1153175</v>
      </c>
      <c r="J425" s="4">
        <f t="shared" si="19"/>
        <v>4.3611000000000004</v>
      </c>
      <c r="K425" s="130">
        <f t="shared" si="18"/>
        <v>5029111.49</v>
      </c>
    </row>
    <row r="426" spans="1:11">
      <c r="A426" s="39">
        <v>60001</v>
      </c>
      <c r="B426" s="142" t="s">
        <v>392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4.3611000000000004</v>
      </c>
      <c r="K426" s="130">
        <f t="shared" si="18"/>
        <v>0</v>
      </c>
    </row>
    <row r="427" spans="1:11">
      <c r="A427" s="39">
        <v>60002</v>
      </c>
      <c r="B427" s="142" t="s">
        <v>393</v>
      </c>
      <c r="C427" s="41"/>
      <c r="D427" s="41">
        <v>1661.79</v>
      </c>
      <c r="E427" s="129"/>
      <c r="F427" s="129"/>
      <c r="H427" s="130">
        <f t="shared" si="20"/>
        <v>-1661.79</v>
      </c>
      <c r="J427" s="4">
        <f t="shared" si="19"/>
        <v>4.3611000000000004</v>
      </c>
      <c r="K427" s="130">
        <f>ROUND(H427*J427,2)</f>
        <v>-7247.23</v>
      </c>
    </row>
    <row r="428" spans="1:11">
      <c r="A428" s="137">
        <v>60003</v>
      </c>
      <c r="B428" s="40" t="s">
        <v>394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4.3611000000000004</v>
      </c>
      <c r="K428" s="130">
        <f>ROUND(H428*J428,2)</f>
        <v>0</v>
      </c>
    </row>
    <row r="429" spans="1:11">
      <c r="A429" s="137">
        <v>60004</v>
      </c>
      <c r="B429" s="40" t="s">
        <v>395</v>
      </c>
      <c r="C429" s="41"/>
      <c r="D429" s="41"/>
      <c r="E429" s="129"/>
      <c r="F429" s="129"/>
      <c r="H429" s="130">
        <f t="shared" si="20"/>
        <v>0</v>
      </c>
      <c r="J429" s="4">
        <f t="shared" si="19"/>
        <v>4.3611000000000004</v>
      </c>
      <c r="K429" s="130">
        <f t="shared" si="18"/>
        <v>0</v>
      </c>
    </row>
    <row r="430" spans="1:11">
      <c r="A430" s="137">
        <v>60005</v>
      </c>
      <c r="B430" s="40" t="s">
        <v>396</v>
      </c>
      <c r="C430" s="41"/>
      <c r="D430" s="41"/>
      <c r="E430" s="129"/>
      <c r="F430" s="129"/>
      <c r="H430" s="130">
        <f t="shared" si="20"/>
        <v>0</v>
      </c>
      <c r="J430" s="4">
        <f t="shared" si="19"/>
        <v>4.3611000000000004</v>
      </c>
      <c r="K430" s="130">
        <f t="shared" si="18"/>
        <v>0</v>
      </c>
    </row>
    <row r="431" spans="1:11">
      <c r="A431" s="137">
        <v>60006</v>
      </c>
      <c r="B431" s="40" t="s">
        <v>462</v>
      </c>
      <c r="C431" s="146"/>
      <c r="D431" s="146"/>
      <c r="E431" s="147"/>
      <c r="F431" s="147"/>
      <c r="H431" s="130">
        <f t="shared" si="20"/>
        <v>0</v>
      </c>
      <c r="J431" s="4">
        <f>J427</f>
        <v>4.3611000000000004</v>
      </c>
      <c r="K431" s="130">
        <f t="shared" si="18"/>
        <v>0</v>
      </c>
    </row>
    <row r="432" spans="1:11" ht="15" thickBot="1">
      <c r="A432" s="39"/>
      <c r="B432" s="40" t="s">
        <v>489</v>
      </c>
      <c r="C432" s="42">
        <f>SUM(C8:C431)</f>
        <v>47340851.749999993</v>
      </c>
      <c r="D432" s="42">
        <f>SUM(D8:D431)</f>
        <v>47340851.75</v>
      </c>
      <c r="E432" s="42">
        <f t="shared" ref="E432:F432" si="21">SUM(E8:E431)</f>
        <v>1636583.2359000002</v>
      </c>
      <c r="F432" s="42">
        <f t="shared" si="21"/>
        <v>1636583.2359000002</v>
      </c>
      <c r="H432" s="42">
        <f>SUM(H8:H431)</f>
        <v>-5.7834768085740507E-9</v>
      </c>
      <c r="K432" s="42">
        <f>SUM(K8:K431)</f>
        <v>3.9999998622079147E-2</v>
      </c>
    </row>
    <row r="433" spans="1:6" ht="15" thickTop="1">
      <c r="A433" s="40"/>
      <c r="D433" s="43">
        <f>C432-D432</f>
        <v>0</v>
      </c>
      <c r="F433" s="43">
        <f>E432-F432</f>
        <v>0</v>
      </c>
    </row>
  </sheetData>
  <autoFilter ref="A7:I433" xr:uid="{00000000-0009-0000-0000-000006000000}"/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O433"/>
  <sheetViews>
    <sheetView zoomScaleNormal="100" workbookViewId="0">
      <pane xSplit="2" ySplit="7" topLeftCell="H138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ColWidth="8.69140625" defaultRowHeight="14.6"/>
  <cols>
    <col min="1" max="1" width="12.4609375" style="4" customWidth="1"/>
    <col min="2" max="2" width="57" style="4" bestFit="1" customWidth="1"/>
    <col min="3" max="8" width="16.4609375" style="34" customWidth="1"/>
    <col min="9" max="9" width="8.69140625" style="4"/>
    <col min="10" max="10" width="11.3046875" style="4" bestFit="1" customWidth="1"/>
    <col min="11" max="11" width="16.3046875" style="34" customWidth="1"/>
    <col min="12" max="13" width="13.61328125" style="229" bestFit="1" customWidth="1"/>
    <col min="14" max="15" width="8.69140625" style="229"/>
  </cols>
  <sheetData>
    <row r="1" spans="1:11">
      <c r="A1" s="1" t="s">
        <v>471</v>
      </c>
      <c r="B1" s="33" t="str">
        <f>TB!A1</f>
        <v>Freightworks GSA (HK) Limited</v>
      </c>
    </row>
    <row r="2" spans="1:11">
      <c r="A2" s="1"/>
    </row>
    <row r="6" spans="1:11">
      <c r="A6" s="35"/>
      <c r="C6" s="36" t="s">
        <v>576</v>
      </c>
      <c r="D6" s="37"/>
      <c r="E6" s="36" t="s">
        <v>577</v>
      </c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 t="s">
        <v>578</v>
      </c>
      <c r="D7" s="126" t="s">
        <v>579</v>
      </c>
      <c r="E7" s="126" t="s">
        <v>578</v>
      </c>
      <c r="F7" s="126" t="s">
        <v>579</v>
      </c>
      <c r="G7" s="127"/>
      <c r="H7" s="128"/>
      <c r="J7" s="4">
        <f>Ex.rate25!$T$21</f>
        <v>4.3331999999999997</v>
      </c>
      <c r="K7" s="128" t="s">
        <v>514</v>
      </c>
    </row>
    <row r="8" spans="1:11">
      <c r="A8" s="39">
        <v>11100</v>
      </c>
      <c r="B8" s="40" t="s">
        <v>227</v>
      </c>
      <c r="C8" s="41">
        <v>28480</v>
      </c>
      <c r="D8" s="41"/>
      <c r="E8" s="129"/>
      <c r="F8" s="129"/>
      <c r="H8" s="130">
        <f>ROUND(C8-D8+E8-F8,2)</f>
        <v>28480</v>
      </c>
      <c r="J8" s="4">
        <f>J7</f>
        <v>4.3331999999999997</v>
      </c>
      <c r="K8" s="130">
        <f t="shared" ref="K8:K71" si="0">ROUND(H8*J8,2)</f>
        <v>123409.54</v>
      </c>
    </row>
    <row r="9" spans="1:11">
      <c r="A9" s="39">
        <v>11101</v>
      </c>
      <c r="B9" s="40" t="s">
        <v>228</v>
      </c>
      <c r="C9" s="41"/>
      <c r="D9" s="41">
        <v>28480</v>
      </c>
      <c r="E9" s="129"/>
      <c r="F9" s="129"/>
      <c r="H9" s="130">
        <f t="shared" ref="H9:H72" si="1">ROUND(C9-D9+E9-F9,2)</f>
        <v>-28480</v>
      </c>
      <c r="J9" s="4">
        <f t="shared" ref="J9:J72" si="2">J8</f>
        <v>4.3331999999999997</v>
      </c>
      <c r="K9" s="130">
        <f t="shared" si="0"/>
        <v>-123409.54</v>
      </c>
    </row>
    <row r="10" spans="1:11">
      <c r="A10" s="39">
        <v>11200</v>
      </c>
      <c r="B10" s="40" t="s">
        <v>229</v>
      </c>
      <c r="C10" s="41">
        <v>32169</v>
      </c>
      <c r="D10" s="41"/>
      <c r="E10" s="129"/>
      <c r="F10" s="129"/>
      <c r="H10" s="130">
        <f t="shared" si="1"/>
        <v>32169</v>
      </c>
      <c r="J10" s="4">
        <f t="shared" si="2"/>
        <v>4.3331999999999997</v>
      </c>
      <c r="K10" s="130">
        <f t="shared" si="0"/>
        <v>139394.71</v>
      </c>
    </row>
    <row r="11" spans="1:11">
      <c r="A11" s="39">
        <v>11201</v>
      </c>
      <c r="B11" s="40" t="s">
        <v>230</v>
      </c>
      <c r="C11" s="41"/>
      <c r="D11" s="41">
        <v>26193.73</v>
      </c>
      <c r="E11" s="129"/>
      <c r="F11" s="129"/>
      <c r="H11" s="130">
        <f t="shared" si="1"/>
        <v>-26193.73</v>
      </c>
      <c r="J11" s="4">
        <f t="shared" si="2"/>
        <v>4.3331999999999997</v>
      </c>
      <c r="K11" s="130">
        <f t="shared" si="0"/>
        <v>-113502.67</v>
      </c>
    </row>
    <row r="12" spans="1:11">
      <c r="A12" s="39">
        <v>11300</v>
      </c>
      <c r="B12" s="40" t="s">
        <v>231</v>
      </c>
      <c r="C12" s="41">
        <v>156918</v>
      </c>
      <c r="D12" s="41"/>
      <c r="E12" s="129"/>
      <c r="F12" s="129"/>
      <c r="H12" s="130">
        <f t="shared" si="1"/>
        <v>156918</v>
      </c>
      <c r="J12" s="4">
        <f t="shared" si="2"/>
        <v>4.3331999999999997</v>
      </c>
      <c r="K12" s="130">
        <f t="shared" si="0"/>
        <v>679957.08</v>
      </c>
    </row>
    <row r="13" spans="1:11">
      <c r="A13" s="39">
        <v>11301</v>
      </c>
      <c r="B13" s="40" t="s">
        <v>232</v>
      </c>
      <c r="C13" s="41"/>
      <c r="D13" s="41">
        <v>114734.15</v>
      </c>
      <c r="E13" s="129"/>
      <c r="F13" s="129"/>
      <c r="H13" s="130">
        <f t="shared" si="1"/>
        <v>-114734.15</v>
      </c>
      <c r="J13" s="4">
        <f t="shared" si="2"/>
        <v>4.3331999999999997</v>
      </c>
      <c r="K13" s="130">
        <f t="shared" si="0"/>
        <v>-497166.02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4.3331999999999997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4.3331999999999997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4200502.6500000004</v>
      </c>
      <c r="D16" s="133"/>
      <c r="E16" s="192"/>
      <c r="F16" s="220">
        <v>1357110.12</v>
      </c>
      <c r="G16" s="134"/>
      <c r="H16" s="134">
        <f t="shared" si="1"/>
        <v>2843392.53</v>
      </c>
      <c r="J16" s="4">
        <f t="shared" si="2"/>
        <v>4.3331999999999997</v>
      </c>
      <c r="K16" s="134">
        <f t="shared" si="0"/>
        <v>12320988.51</v>
      </c>
    </row>
    <row r="17" spans="1:11">
      <c r="A17" s="131">
        <v>11501</v>
      </c>
      <c r="B17" s="132" t="s">
        <v>238</v>
      </c>
      <c r="C17" s="133"/>
      <c r="D17" s="133">
        <v>3031214.67</v>
      </c>
      <c r="E17" s="220">
        <v>1357110.12</v>
      </c>
      <c r="F17" s="192"/>
      <c r="G17" s="134"/>
      <c r="H17" s="134">
        <f t="shared" si="1"/>
        <v>-1674104.55</v>
      </c>
      <c r="J17" s="4">
        <f>J16</f>
        <v>4.3331999999999997</v>
      </c>
      <c r="K17" s="134">
        <f t="shared" si="0"/>
        <v>-7254229.8399999999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4.3331999999999997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4.3331999999999997</v>
      </c>
      <c r="K19" s="130">
        <f t="shared" si="0"/>
        <v>0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4.3331999999999997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4.3331999999999997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4.3331999999999997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4.3331999999999997</v>
      </c>
      <c r="K23" s="130">
        <f t="shared" si="0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H24" s="130">
        <f t="shared" si="1"/>
        <v>0</v>
      </c>
      <c r="J24" s="4">
        <f t="shared" si="2"/>
        <v>4.3331999999999997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4.3331999999999997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4.3331999999999997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4.3331999999999997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4.3331999999999997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4.3331999999999997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4.3331999999999997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4.3331999999999997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4.3331999999999997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4.3331999999999997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4.3331999999999997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4.3331999999999997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4.3331999999999997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4.3331999999999997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4.3331999999999997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4.3331999999999997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4.3331999999999997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4.3331999999999997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4.3331999999999997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4.3331999999999997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4.3331999999999997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4.3331999999999997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4.3331999999999997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4.3331999999999997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4.3331999999999997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4.3331999999999997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4.3331999999999997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4.3331999999999997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4.3331999999999997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4.3331999999999997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4.3331999999999997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4.3331999999999997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4.3331999999999997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4.3331999999999997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4.3331999999999997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4.3331999999999997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4.3331999999999997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4.3331999999999997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4.3331999999999997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4.3331999999999997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4.3331999999999997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4.3331999999999997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4.3331999999999997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4.3331999999999997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4.3331999999999997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4.3331999999999997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>
        <v>6202662.9699999997</v>
      </c>
      <c r="D70" s="41"/>
      <c r="E70" s="129"/>
      <c r="F70" s="129"/>
      <c r="H70" s="130">
        <f t="shared" si="1"/>
        <v>6202662.9699999997</v>
      </c>
      <c r="J70" s="4">
        <f t="shared" si="2"/>
        <v>4.3331999999999997</v>
      </c>
      <c r="K70" s="130">
        <f t="shared" si="0"/>
        <v>26877379.18</v>
      </c>
    </row>
    <row r="71" spans="1:11">
      <c r="A71" s="39">
        <v>13162</v>
      </c>
      <c r="B71" s="40" t="s">
        <v>476</v>
      </c>
      <c r="C71" s="41">
        <v>81760.91</v>
      </c>
      <c r="D71" s="41"/>
      <c r="E71" s="129"/>
      <c r="F71" s="129"/>
      <c r="H71" s="130">
        <f t="shared" si="1"/>
        <v>81760.91</v>
      </c>
      <c r="J71" s="4">
        <f t="shared" si="2"/>
        <v>4.3331999999999997</v>
      </c>
      <c r="K71" s="130">
        <f t="shared" si="0"/>
        <v>354286.38</v>
      </c>
    </row>
    <row r="72" spans="1:11">
      <c r="A72" s="39">
        <v>13163</v>
      </c>
      <c r="B72" s="40" t="s">
        <v>477</v>
      </c>
      <c r="C72" s="41">
        <v>660361.92000000004</v>
      </c>
      <c r="D72" s="41"/>
      <c r="E72" s="129"/>
      <c r="F72" s="129"/>
      <c r="H72" s="130">
        <f t="shared" si="1"/>
        <v>660361.92000000004</v>
      </c>
      <c r="J72" s="4">
        <f t="shared" si="2"/>
        <v>4.3331999999999997</v>
      </c>
      <c r="K72" s="130">
        <f t="shared" ref="K72:K135" si="3">ROUND(H72*J72,2)</f>
        <v>2861480.27</v>
      </c>
    </row>
    <row r="73" spans="1:11">
      <c r="A73" s="39">
        <v>13164</v>
      </c>
      <c r="B73" s="40" t="s">
        <v>139</v>
      </c>
      <c r="C73" s="41">
        <v>5540940.2400000002</v>
      </c>
      <c r="D73" s="41"/>
      <c r="E73" s="129"/>
      <c r="F73" s="129"/>
      <c r="H73" s="130">
        <f t="shared" ref="H73:H139" si="4">ROUND(C73-D73+E73-F73,2)</f>
        <v>5540940.2400000002</v>
      </c>
      <c r="J73" s="4">
        <f t="shared" ref="J73:J136" si="5">J72</f>
        <v>4.3331999999999997</v>
      </c>
      <c r="K73" s="130">
        <f t="shared" si="3"/>
        <v>24010002.25</v>
      </c>
    </row>
    <row r="74" spans="1:11">
      <c r="A74" s="39" t="s">
        <v>559</v>
      </c>
      <c r="B74" s="40" t="s">
        <v>560</v>
      </c>
      <c r="C74" s="41">
        <v>791019.97</v>
      </c>
      <c r="D74" s="41"/>
      <c r="E74" s="129"/>
      <c r="F74" s="129"/>
      <c r="H74" s="130">
        <f t="shared" si="4"/>
        <v>791019.97</v>
      </c>
      <c r="J74" s="4">
        <f t="shared" si="5"/>
        <v>4.3331999999999997</v>
      </c>
      <c r="K74" s="130">
        <f t="shared" si="3"/>
        <v>3427647.73</v>
      </c>
    </row>
    <row r="75" spans="1:11">
      <c r="A75" s="137">
        <v>13171</v>
      </c>
      <c r="B75" s="135" t="s">
        <v>140</v>
      </c>
      <c r="C75" s="41"/>
      <c r="D75" s="41"/>
      <c r="E75" s="129"/>
      <c r="F75" s="129"/>
      <c r="H75" s="130">
        <f t="shared" si="4"/>
        <v>0</v>
      </c>
      <c r="J75" s="4">
        <f t="shared" si="5"/>
        <v>4.3331999999999997</v>
      </c>
      <c r="K75" s="130">
        <f t="shared" si="3"/>
        <v>0</v>
      </c>
    </row>
    <row r="76" spans="1:11">
      <c r="A76" s="137">
        <v>13172</v>
      </c>
      <c r="B76" s="135" t="s">
        <v>141</v>
      </c>
      <c r="C76" s="41"/>
      <c r="D76" s="41"/>
      <c r="E76" s="129"/>
      <c r="F76" s="129"/>
      <c r="H76" s="130">
        <f t="shared" si="4"/>
        <v>0</v>
      </c>
      <c r="J76" s="4">
        <f t="shared" si="5"/>
        <v>4.3331999999999997</v>
      </c>
      <c r="K76" s="130">
        <f t="shared" si="3"/>
        <v>0</v>
      </c>
    </row>
    <row r="77" spans="1:11">
      <c r="A77" s="137">
        <v>13181</v>
      </c>
      <c r="B77" s="135" t="s">
        <v>478</v>
      </c>
      <c r="C77" s="41"/>
      <c r="D77" s="41"/>
      <c r="E77" s="129"/>
      <c r="F77" s="129"/>
      <c r="H77" s="130">
        <f t="shared" si="4"/>
        <v>0</v>
      </c>
      <c r="J77" s="4">
        <f t="shared" si="5"/>
        <v>4.3331999999999997</v>
      </c>
      <c r="K77" s="130">
        <f t="shared" si="3"/>
        <v>0</v>
      </c>
    </row>
    <row r="78" spans="1:11">
      <c r="A78" s="137">
        <v>13182</v>
      </c>
      <c r="B78" s="135" t="s">
        <v>143</v>
      </c>
      <c r="C78" s="41"/>
      <c r="D78" s="41"/>
      <c r="E78" s="129"/>
      <c r="F78" s="129"/>
      <c r="H78" s="130">
        <f t="shared" si="4"/>
        <v>0</v>
      </c>
      <c r="J78" s="4">
        <f t="shared" si="5"/>
        <v>4.3331999999999997</v>
      </c>
      <c r="K78" s="130">
        <f t="shared" si="3"/>
        <v>0</v>
      </c>
    </row>
    <row r="79" spans="1:11">
      <c r="A79" s="137">
        <v>13183</v>
      </c>
      <c r="B79" s="135" t="s">
        <v>144</v>
      </c>
      <c r="C79" s="41"/>
      <c r="D79" s="41"/>
      <c r="E79" s="129"/>
      <c r="F79" s="129"/>
      <c r="H79" s="130">
        <f t="shared" si="4"/>
        <v>0</v>
      </c>
      <c r="J79" s="4">
        <f t="shared" si="5"/>
        <v>4.3331999999999997</v>
      </c>
      <c r="K79" s="130">
        <f t="shared" si="3"/>
        <v>0</v>
      </c>
    </row>
    <row r="80" spans="1:11">
      <c r="A80" s="137">
        <v>13191</v>
      </c>
      <c r="B80" s="135" t="s">
        <v>145</v>
      </c>
      <c r="C80" s="41"/>
      <c r="D80" s="41"/>
      <c r="E80" s="129"/>
      <c r="F80" s="129"/>
      <c r="H80" s="130">
        <f t="shared" si="4"/>
        <v>0</v>
      </c>
      <c r="J80" s="4">
        <f t="shared" si="5"/>
        <v>4.3331999999999997</v>
      </c>
      <c r="K80" s="130">
        <f t="shared" si="3"/>
        <v>0</v>
      </c>
    </row>
    <row r="81" spans="1:11">
      <c r="A81" s="137">
        <v>13192</v>
      </c>
      <c r="B81" s="135" t="s">
        <v>146</v>
      </c>
      <c r="C81" s="41"/>
      <c r="D81" s="41"/>
      <c r="E81" s="129"/>
      <c r="F81" s="129"/>
      <c r="H81" s="130">
        <f t="shared" si="4"/>
        <v>0</v>
      </c>
      <c r="J81" s="4">
        <f t="shared" si="5"/>
        <v>4.3331999999999997</v>
      </c>
      <c r="K81" s="130">
        <f t="shared" si="3"/>
        <v>0</v>
      </c>
    </row>
    <row r="82" spans="1:11">
      <c r="A82" s="137">
        <v>13193</v>
      </c>
      <c r="B82" s="135" t="s">
        <v>147</v>
      </c>
      <c r="C82" s="41"/>
      <c r="D82" s="41"/>
      <c r="E82" s="129"/>
      <c r="F82" s="129"/>
      <c r="H82" s="130">
        <f t="shared" si="4"/>
        <v>0</v>
      </c>
      <c r="J82" s="4">
        <f t="shared" si="5"/>
        <v>4.3331999999999997</v>
      </c>
      <c r="K82" s="130">
        <f t="shared" si="3"/>
        <v>0</v>
      </c>
    </row>
    <row r="83" spans="1:11">
      <c r="A83" s="137">
        <v>13194</v>
      </c>
      <c r="B83" s="135" t="s">
        <v>148</v>
      </c>
      <c r="C83" s="41"/>
      <c r="D83" s="41"/>
      <c r="E83" s="129"/>
      <c r="F83" s="129"/>
      <c r="H83" s="130">
        <f t="shared" si="4"/>
        <v>0</v>
      </c>
      <c r="J83" s="4">
        <f t="shared" si="5"/>
        <v>4.3331999999999997</v>
      </c>
      <c r="K83" s="130">
        <f t="shared" si="3"/>
        <v>0</v>
      </c>
    </row>
    <row r="84" spans="1:11">
      <c r="A84" s="137">
        <v>13195</v>
      </c>
      <c r="B84" s="135" t="s">
        <v>149</v>
      </c>
      <c r="C84" s="41"/>
      <c r="D84" s="41"/>
      <c r="E84" s="129"/>
      <c r="F84" s="129"/>
      <c r="H84" s="130">
        <f t="shared" si="4"/>
        <v>0</v>
      </c>
      <c r="J84" s="4">
        <f t="shared" si="5"/>
        <v>4.3331999999999997</v>
      </c>
      <c r="K84" s="130">
        <f t="shared" si="3"/>
        <v>0</v>
      </c>
    </row>
    <row r="85" spans="1:11">
      <c r="A85" s="137">
        <v>13196</v>
      </c>
      <c r="B85" s="135" t="s">
        <v>150</v>
      </c>
      <c r="C85" s="41"/>
      <c r="D85" s="41"/>
      <c r="E85" s="129"/>
      <c r="F85" s="129"/>
      <c r="H85" s="130">
        <f t="shared" si="4"/>
        <v>0</v>
      </c>
      <c r="J85" s="4">
        <f t="shared" si="5"/>
        <v>4.3331999999999997</v>
      </c>
      <c r="K85" s="130">
        <f t="shared" si="3"/>
        <v>0</v>
      </c>
    </row>
    <row r="86" spans="1:11">
      <c r="A86" s="137">
        <v>13201</v>
      </c>
      <c r="B86" s="135" t="s">
        <v>151</v>
      </c>
      <c r="C86" s="41"/>
      <c r="D86" s="41"/>
      <c r="E86" s="129"/>
      <c r="F86" s="129"/>
      <c r="H86" s="130">
        <f t="shared" si="4"/>
        <v>0</v>
      </c>
      <c r="J86" s="4">
        <f t="shared" si="5"/>
        <v>4.3331999999999997</v>
      </c>
      <c r="K86" s="130">
        <f t="shared" si="3"/>
        <v>0</v>
      </c>
    </row>
    <row r="87" spans="1:11">
      <c r="A87" s="137">
        <v>13202</v>
      </c>
      <c r="B87" s="135" t="s">
        <v>152</v>
      </c>
      <c r="C87" s="41"/>
      <c r="D87" s="41"/>
      <c r="E87" s="129"/>
      <c r="F87" s="129"/>
      <c r="H87" s="130">
        <f t="shared" si="4"/>
        <v>0</v>
      </c>
      <c r="J87" s="4">
        <f t="shared" si="5"/>
        <v>4.3331999999999997</v>
      </c>
      <c r="K87" s="130">
        <f t="shared" si="3"/>
        <v>0</v>
      </c>
    </row>
    <row r="88" spans="1:11">
      <c r="A88" s="137">
        <v>13203</v>
      </c>
      <c r="B88" s="135" t="s">
        <v>153</v>
      </c>
      <c r="C88" s="41"/>
      <c r="D88" s="41"/>
      <c r="E88" s="129"/>
      <c r="F88" s="129"/>
      <c r="H88" s="130">
        <f t="shared" si="4"/>
        <v>0</v>
      </c>
      <c r="J88" s="4">
        <f t="shared" si="5"/>
        <v>4.3331999999999997</v>
      </c>
      <c r="K88" s="130">
        <f t="shared" si="3"/>
        <v>0</v>
      </c>
    </row>
    <row r="89" spans="1:11">
      <c r="A89" s="137">
        <v>13204</v>
      </c>
      <c r="B89" s="135" t="s">
        <v>154</v>
      </c>
      <c r="C89" s="41"/>
      <c r="D89" s="41"/>
      <c r="E89" s="129"/>
      <c r="F89" s="129"/>
      <c r="H89" s="130">
        <f t="shared" si="4"/>
        <v>0</v>
      </c>
      <c r="J89" s="4">
        <f t="shared" si="5"/>
        <v>4.3331999999999997</v>
      </c>
      <c r="K89" s="130">
        <f t="shared" si="3"/>
        <v>0</v>
      </c>
    </row>
    <row r="90" spans="1:11">
      <c r="A90" s="137">
        <v>13205</v>
      </c>
      <c r="B90" s="135" t="s">
        <v>155</v>
      </c>
      <c r="C90" s="41"/>
      <c r="D90" s="41"/>
      <c r="E90" s="129"/>
      <c r="F90" s="129"/>
      <c r="H90" s="130">
        <f t="shared" si="4"/>
        <v>0</v>
      </c>
      <c r="J90" s="4">
        <f t="shared" si="5"/>
        <v>4.3331999999999997</v>
      </c>
      <c r="K90" s="130">
        <f t="shared" si="3"/>
        <v>0</v>
      </c>
    </row>
    <row r="91" spans="1:11">
      <c r="A91" s="137">
        <v>13206</v>
      </c>
      <c r="B91" s="135" t="s">
        <v>156</v>
      </c>
      <c r="C91" s="41"/>
      <c r="D91" s="41"/>
      <c r="E91" s="129"/>
      <c r="F91" s="129"/>
      <c r="H91" s="130">
        <f t="shared" si="4"/>
        <v>0</v>
      </c>
      <c r="J91" s="4">
        <f t="shared" si="5"/>
        <v>4.3331999999999997</v>
      </c>
      <c r="K91" s="130">
        <f t="shared" si="3"/>
        <v>0</v>
      </c>
    </row>
    <row r="92" spans="1:11">
      <c r="A92" s="137">
        <v>13211</v>
      </c>
      <c r="B92" s="135" t="s">
        <v>157</v>
      </c>
      <c r="C92" s="41"/>
      <c r="D92" s="41"/>
      <c r="E92" s="129"/>
      <c r="F92" s="129"/>
      <c r="H92" s="130">
        <f t="shared" si="4"/>
        <v>0</v>
      </c>
      <c r="J92" s="4">
        <f t="shared" si="5"/>
        <v>4.3331999999999997</v>
      </c>
      <c r="K92" s="130">
        <f t="shared" si="3"/>
        <v>0</v>
      </c>
    </row>
    <row r="93" spans="1:11">
      <c r="A93" s="137">
        <v>13212</v>
      </c>
      <c r="B93" s="135" t="s">
        <v>158</v>
      </c>
      <c r="C93" s="41"/>
      <c r="D93" s="41"/>
      <c r="E93" s="129"/>
      <c r="F93" s="129"/>
      <c r="H93" s="130">
        <f t="shared" si="4"/>
        <v>0</v>
      </c>
      <c r="J93" s="4">
        <f t="shared" si="5"/>
        <v>4.3331999999999997</v>
      </c>
      <c r="K93" s="130">
        <f t="shared" si="3"/>
        <v>0</v>
      </c>
    </row>
    <row r="94" spans="1:11">
      <c r="A94" s="137">
        <v>13213</v>
      </c>
      <c r="B94" s="135" t="s">
        <v>159</v>
      </c>
      <c r="C94" s="41"/>
      <c r="D94" s="41"/>
      <c r="E94" s="129"/>
      <c r="F94" s="129"/>
      <c r="H94" s="130">
        <f t="shared" si="4"/>
        <v>0</v>
      </c>
      <c r="J94" s="4">
        <f t="shared" si="5"/>
        <v>4.3331999999999997</v>
      </c>
      <c r="K94" s="130">
        <f t="shared" si="3"/>
        <v>0</v>
      </c>
    </row>
    <row r="95" spans="1:11">
      <c r="A95" s="137">
        <v>13214</v>
      </c>
      <c r="B95" s="135" t="s">
        <v>160</v>
      </c>
      <c r="C95" s="41"/>
      <c r="D95" s="41"/>
      <c r="E95" s="129"/>
      <c r="F95" s="129"/>
      <c r="H95" s="130">
        <f t="shared" si="4"/>
        <v>0</v>
      </c>
      <c r="J95" s="4">
        <f t="shared" si="5"/>
        <v>4.3331999999999997</v>
      </c>
      <c r="K95" s="130">
        <f t="shared" si="3"/>
        <v>0</v>
      </c>
    </row>
    <row r="96" spans="1:11">
      <c r="A96" s="137">
        <v>13215</v>
      </c>
      <c r="B96" s="135" t="s">
        <v>161</v>
      </c>
      <c r="C96" s="41"/>
      <c r="D96" s="41"/>
      <c r="E96" s="129"/>
      <c r="F96" s="129"/>
      <c r="H96" s="130">
        <f t="shared" si="4"/>
        <v>0</v>
      </c>
      <c r="J96" s="4">
        <f t="shared" si="5"/>
        <v>4.3331999999999997</v>
      </c>
      <c r="K96" s="130">
        <f t="shared" si="3"/>
        <v>0</v>
      </c>
    </row>
    <row r="97" spans="1:11">
      <c r="A97" s="137">
        <v>13216</v>
      </c>
      <c r="B97" s="135" t="s">
        <v>162</v>
      </c>
      <c r="C97" s="41"/>
      <c r="D97" s="41"/>
      <c r="E97" s="129"/>
      <c r="F97" s="129"/>
      <c r="H97" s="130">
        <f t="shared" si="4"/>
        <v>0</v>
      </c>
      <c r="J97" s="4">
        <f t="shared" si="5"/>
        <v>4.3331999999999997</v>
      </c>
      <c r="K97" s="130">
        <f t="shared" si="3"/>
        <v>0</v>
      </c>
    </row>
    <row r="98" spans="1:11">
      <c r="A98" s="137">
        <v>13217</v>
      </c>
      <c r="B98" s="135" t="s">
        <v>163</v>
      </c>
      <c r="C98" s="41"/>
      <c r="D98" s="41"/>
      <c r="E98" s="129"/>
      <c r="F98" s="129"/>
      <c r="H98" s="130">
        <f t="shared" si="4"/>
        <v>0</v>
      </c>
      <c r="J98" s="4">
        <f t="shared" si="5"/>
        <v>4.3331999999999997</v>
      </c>
      <c r="K98" s="130">
        <f t="shared" si="3"/>
        <v>0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4.3331999999999997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4.3331999999999997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4.3331999999999997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4.3331999999999997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4.3331999999999997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4.3331999999999997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4.3331999999999997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4.3331999999999997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4.3331999999999997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4.3331999999999997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4.3331999999999997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4.3331999999999997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4.3331999999999997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4.3331999999999997</v>
      </c>
      <c r="K112" s="130">
        <f t="shared" si="3"/>
        <v>0</v>
      </c>
    </row>
    <row r="113" spans="1:15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4.3331999999999997</v>
      </c>
      <c r="K113" s="130">
        <f t="shared" si="3"/>
        <v>0</v>
      </c>
    </row>
    <row r="114" spans="1:15">
      <c r="A114" s="137">
        <v>14101</v>
      </c>
      <c r="B114" s="135" t="s">
        <v>179</v>
      </c>
      <c r="C114" s="41">
        <v>1012828</v>
      </c>
      <c r="D114" s="41"/>
      <c r="E114" s="129"/>
      <c r="F114" s="129"/>
      <c r="H114" s="130">
        <f t="shared" si="4"/>
        <v>1012828</v>
      </c>
      <c r="J114" s="4">
        <f t="shared" si="5"/>
        <v>4.3331999999999997</v>
      </c>
      <c r="K114" s="130">
        <f t="shared" si="3"/>
        <v>4388786.29</v>
      </c>
    </row>
    <row r="115" spans="1:15">
      <c r="A115" s="137">
        <v>14102</v>
      </c>
      <c r="B115" s="135" t="s">
        <v>180</v>
      </c>
      <c r="C115" s="41">
        <v>2354871.04</v>
      </c>
      <c r="D115" s="41"/>
      <c r="E115" s="129"/>
      <c r="F115" s="129"/>
      <c r="H115" s="130">
        <f t="shared" si="4"/>
        <v>2354871.04</v>
      </c>
      <c r="I115" s="4" t="s">
        <v>543</v>
      </c>
      <c r="J115" s="4">
        <f t="shared" si="5"/>
        <v>4.3331999999999997</v>
      </c>
      <c r="K115" s="134">
        <f t="shared" si="3"/>
        <v>10204127.189999999</v>
      </c>
    </row>
    <row r="116" spans="1:15">
      <c r="A116" s="140">
        <v>14103</v>
      </c>
      <c r="B116" s="141" t="s">
        <v>481</v>
      </c>
      <c r="C116" s="133"/>
      <c r="D116" s="133"/>
      <c r="E116" s="133"/>
      <c r="F116" s="133"/>
      <c r="G116" s="134"/>
      <c r="H116" s="134">
        <f t="shared" si="4"/>
        <v>0</v>
      </c>
      <c r="J116" s="4">
        <f t="shared" si="5"/>
        <v>4.3331999999999997</v>
      </c>
      <c r="K116" s="130">
        <f t="shared" si="3"/>
        <v>0</v>
      </c>
    </row>
    <row r="117" spans="1:15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4.3331999999999997</v>
      </c>
      <c r="K117" s="130">
        <f t="shared" si="3"/>
        <v>0</v>
      </c>
    </row>
    <row r="118" spans="1:15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4.3331999999999997</v>
      </c>
      <c r="K118" s="130">
        <f t="shared" si="3"/>
        <v>0</v>
      </c>
    </row>
    <row r="119" spans="1:15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4.3331999999999997</v>
      </c>
      <c r="K119" s="130">
        <f t="shared" si="3"/>
        <v>0</v>
      </c>
    </row>
    <row r="120" spans="1:15">
      <c r="A120" s="137">
        <v>15003</v>
      </c>
      <c r="B120" s="40" t="s">
        <v>184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4.3331999999999997</v>
      </c>
      <c r="K120" s="130">
        <f t="shared" si="3"/>
        <v>0</v>
      </c>
    </row>
    <row r="121" spans="1:15">
      <c r="A121" s="137">
        <v>15004</v>
      </c>
      <c r="B121" s="40" t="s">
        <v>243</v>
      </c>
      <c r="C121" s="41">
        <v>149400</v>
      </c>
      <c r="D121" s="41"/>
      <c r="E121" s="129"/>
      <c r="F121" s="129"/>
      <c r="H121" s="130">
        <f t="shared" si="4"/>
        <v>149400</v>
      </c>
      <c r="J121" s="4">
        <f t="shared" si="5"/>
        <v>4.3331999999999997</v>
      </c>
      <c r="K121" s="130">
        <f t="shared" si="3"/>
        <v>647380.07999999996</v>
      </c>
    </row>
    <row r="122" spans="1:15">
      <c r="A122" s="137">
        <v>15005</v>
      </c>
      <c r="B122" s="40" t="s">
        <v>185</v>
      </c>
      <c r="C122" s="41">
        <v>181361.37</v>
      </c>
      <c r="D122" s="41"/>
      <c r="E122" s="129"/>
      <c r="F122" s="129"/>
      <c r="H122" s="130">
        <f t="shared" si="4"/>
        <v>181361.37</v>
      </c>
      <c r="J122" s="4">
        <f t="shared" si="5"/>
        <v>4.3331999999999997</v>
      </c>
      <c r="K122" s="130">
        <f t="shared" si="3"/>
        <v>785875.09</v>
      </c>
    </row>
    <row r="123" spans="1:15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4.3331999999999997</v>
      </c>
      <c r="K123" s="130">
        <f t="shared" si="3"/>
        <v>0</v>
      </c>
    </row>
    <row r="124" spans="1:15">
      <c r="A124" s="137">
        <v>15007</v>
      </c>
      <c r="B124" s="40" t="s">
        <v>186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4.3331999999999997</v>
      </c>
      <c r="K124" s="130">
        <f t="shared" si="3"/>
        <v>0</v>
      </c>
    </row>
    <row r="125" spans="1:15" s="193" customFormat="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I125" s="217"/>
      <c r="J125" s="4">
        <f t="shared" si="5"/>
        <v>4.3331999999999997</v>
      </c>
      <c r="K125" s="130">
        <f t="shared" si="3"/>
        <v>0</v>
      </c>
      <c r="L125" s="229"/>
      <c r="M125" s="229"/>
      <c r="N125" s="230"/>
      <c r="O125" s="230"/>
    </row>
    <row r="126" spans="1:15">
      <c r="A126" s="137">
        <v>15009</v>
      </c>
      <c r="B126" s="40" t="s">
        <v>245</v>
      </c>
      <c r="C126" s="41">
        <v>1151525</v>
      </c>
      <c r="D126" s="41"/>
      <c r="E126" s="129"/>
      <c r="F126" s="129"/>
      <c r="H126" s="130">
        <f t="shared" si="4"/>
        <v>1151525</v>
      </c>
      <c r="J126" s="4">
        <f t="shared" si="5"/>
        <v>4.3331999999999997</v>
      </c>
      <c r="K126" s="130">
        <f t="shared" si="3"/>
        <v>4989788.13</v>
      </c>
    </row>
    <row r="127" spans="1:15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4.3331999999999997</v>
      </c>
      <c r="K127" s="130">
        <f t="shared" si="3"/>
        <v>0</v>
      </c>
    </row>
    <row r="128" spans="1:15">
      <c r="A128" s="137">
        <v>15011</v>
      </c>
      <c r="B128" s="40" t="s">
        <v>220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4.3331999999999997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4.3331999999999997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>
        <v>1543820.69</v>
      </c>
      <c r="D130" s="41"/>
      <c r="E130" s="129"/>
      <c r="F130" s="129"/>
      <c r="H130" s="130">
        <f t="shared" si="4"/>
        <v>1543820.69</v>
      </c>
      <c r="J130" s="4">
        <f t="shared" si="5"/>
        <v>4.3331999999999997</v>
      </c>
      <c r="K130" s="130">
        <f t="shared" si="3"/>
        <v>6689683.8099999996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4.3331999999999997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I132" s="4" t="s">
        <v>543</v>
      </c>
      <c r="J132" s="4">
        <f t="shared" si="5"/>
        <v>4.3331999999999997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/>
      <c r="D133" s="133"/>
      <c r="E133" s="223">
        <v>222567.58</v>
      </c>
      <c r="F133" s="133">
        <v>27900.082649999997</v>
      </c>
      <c r="G133" s="134"/>
      <c r="H133" s="134">
        <f t="shared" si="4"/>
        <v>194667.5</v>
      </c>
      <c r="J133" s="4">
        <f t="shared" si="5"/>
        <v>4.3331999999999997</v>
      </c>
      <c r="K133" s="130">
        <f t="shared" si="3"/>
        <v>843533.21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4.3331999999999997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4.3331999999999997</v>
      </c>
      <c r="K135" s="130">
        <f t="shared" si="3"/>
        <v>0</v>
      </c>
    </row>
    <row r="136" spans="1:11">
      <c r="A136" s="143"/>
      <c r="B136" s="144" t="s">
        <v>482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4.3331999999999997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4.3331999999999997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7"/>
        <v>4.3331999999999997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7"/>
        <v>4.3331999999999997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8">ROUND(C140-D140+E140-F140,2)</f>
        <v>0</v>
      </c>
      <c r="J140" s="4">
        <f t="shared" si="7"/>
        <v>4.3331999999999997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8"/>
        <v>0</v>
      </c>
      <c r="J141" s="4">
        <f t="shared" si="7"/>
        <v>4.3331999999999997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8"/>
        <v>0</v>
      </c>
      <c r="J142" s="4">
        <f t="shared" si="7"/>
        <v>4.3331999999999997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8"/>
        <v>0</v>
      </c>
      <c r="J143" s="4">
        <f t="shared" si="7"/>
        <v>4.3331999999999997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8"/>
        <v>0</v>
      </c>
      <c r="J144" s="4">
        <f t="shared" si="7"/>
        <v>4.3331999999999997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8"/>
        <v>0</v>
      </c>
      <c r="J145" s="4">
        <f t="shared" si="7"/>
        <v>4.3331999999999997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8"/>
        <v>0</v>
      </c>
      <c r="J146" s="4">
        <f t="shared" si="7"/>
        <v>4.3331999999999997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8"/>
        <v>0</v>
      </c>
      <c r="J147" s="4">
        <f t="shared" si="7"/>
        <v>4.3331999999999997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8"/>
        <v>0</v>
      </c>
      <c r="J148" s="4">
        <f t="shared" si="7"/>
        <v>4.3331999999999997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8"/>
        <v>0</v>
      </c>
      <c r="J149" s="4">
        <f t="shared" si="7"/>
        <v>4.3331999999999997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8"/>
        <v>0</v>
      </c>
      <c r="J150" s="4">
        <f t="shared" si="7"/>
        <v>4.3331999999999997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8"/>
        <v>0</v>
      </c>
      <c r="J151" s="4">
        <f t="shared" si="7"/>
        <v>4.3331999999999997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8"/>
        <v>0</v>
      </c>
      <c r="J152" s="4">
        <f t="shared" si="7"/>
        <v>4.3331999999999997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8"/>
        <v>0</v>
      </c>
      <c r="J153" s="4">
        <f t="shared" si="7"/>
        <v>4.3331999999999997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8"/>
        <v>0</v>
      </c>
      <c r="J154" s="4">
        <f t="shared" si="7"/>
        <v>4.3331999999999997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8"/>
        <v>0</v>
      </c>
      <c r="J155" s="4">
        <f t="shared" si="7"/>
        <v>4.3331999999999997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8"/>
        <v>0</v>
      </c>
      <c r="J156" s="4">
        <f t="shared" si="7"/>
        <v>4.3331999999999997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8"/>
        <v>0</v>
      </c>
      <c r="J157" s="4">
        <f t="shared" si="7"/>
        <v>4.3331999999999997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8"/>
        <v>0</v>
      </c>
      <c r="J158" s="4">
        <f t="shared" si="7"/>
        <v>4.3331999999999997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8"/>
        <v>0</v>
      </c>
      <c r="J159" s="4">
        <f t="shared" si="7"/>
        <v>4.3331999999999997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8"/>
        <v>0</v>
      </c>
      <c r="J160" s="4">
        <f t="shared" si="7"/>
        <v>4.3331999999999997</v>
      </c>
      <c r="K160" s="130">
        <f t="shared" si="6"/>
        <v>0</v>
      </c>
    </row>
    <row r="161" spans="1:15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8"/>
        <v>0</v>
      </c>
      <c r="J161" s="4">
        <f t="shared" si="7"/>
        <v>4.3331999999999997</v>
      </c>
      <c r="K161" s="130">
        <f t="shared" si="6"/>
        <v>0</v>
      </c>
    </row>
    <row r="162" spans="1:15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8"/>
        <v>0</v>
      </c>
      <c r="J162" s="4">
        <f t="shared" si="7"/>
        <v>4.3331999999999997</v>
      </c>
      <c r="K162" s="130">
        <f t="shared" si="6"/>
        <v>0</v>
      </c>
    </row>
    <row r="163" spans="1:15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8"/>
        <v>0</v>
      </c>
      <c r="J163" s="4">
        <f t="shared" si="7"/>
        <v>4.3331999999999997</v>
      </c>
      <c r="K163" s="130">
        <f t="shared" si="6"/>
        <v>0</v>
      </c>
    </row>
    <row r="164" spans="1:15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8"/>
        <v>0</v>
      </c>
      <c r="I164" s="4" t="s">
        <v>543</v>
      </c>
      <c r="J164" s="4">
        <f t="shared" si="7"/>
        <v>4.3331999999999997</v>
      </c>
      <c r="K164" s="134">
        <f t="shared" si="6"/>
        <v>0</v>
      </c>
    </row>
    <row r="165" spans="1:15">
      <c r="A165" s="140">
        <v>21000</v>
      </c>
      <c r="B165" s="132" t="s">
        <v>483</v>
      </c>
      <c r="C165" s="133"/>
      <c r="D165" s="133"/>
      <c r="E165" s="133"/>
      <c r="F165" s="133"/>
      <c r="G165" s="134"/>
      <c r="H165" s="134">
        <f t="shared" si="8"/>
        <v>0</v>
      </c>
      <c r="J165" s="4">
        <f t="shared" si="7"/>
        <v>4.3331999999999997</v>
      </c>
      <c r="K165" s="130">
        <f t="shared" si="6"/>
        <v>0</v>
      </c>
    </row>
    <row r="166" spans="1:15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8"/>
        <v>0</v>
      </c>
      <c r="J166" s="4">
        <f t="shared" si="7"/>
        <v>4.3331999999999997</v>
      </c>
      <c r="K166" s="130">
        <f t="shared" si="6"/>
        <v>0</v>
      </c>
    </row>
    <row r="167" spans="1:15">
      <c r="A167" s="137">
        <v>21002</v>
      </c>
      <c r="B167" s="40" t="s">
        <v>294</v>
      </c>
      <c r="C167" s="41"/>
      <c r="D167" s="41"/>
      <c r="E167" s="129"/>
      <c r="F167" s="129"/>
      <c r="H167" s="130">
        <f t="shared" si="8"/>
        <v>0</v>
      </c>
      <c r="J167" s="4">
        <f t="shared" si="7"/>
        <v>4.3331999999999997</v>
      </c>
      <c r="K167" s="130">
        <f t="shared" si="6"/>
        <v>0</v>
      </c>
    </row>
    <row r="168" spans="1:15">
      <c r="A168" s="137">
        <v>22001</v>
      </c>
      <c r="B168" s="135" t="s">
        <v>179</v>
      </c>
      <c r="C168" s="41"/>
      <c r="D168" s="41">
        <v>89694.2</v>
      </c>
      <c r="E168" s="129"/>
      <c r="F168" s="129"/>
      <c r="H168" s="130">
        <f t="shared" si="8"/>
        <v>-89694.2</v>
      </c>
      <c r="J168" s="4">
        <f t="shared" si="7"/>
        <v>4.3331999999999997</v>
      </c>
      <c r="K168" s="130">
        <f t="shared" si="6"/>
        <v>-388662.91</v>
      </c>
    </row>
    <row r="169" spans="1:15">
      <c r="A169" s="137">
        <v>22002</v>
      </c>
      <c r="B169" s="135" t="s">
        <v>180</v>
      </c>
      <c r="C169" s="41"/>
      <c r="D169" s="41">
        <v>10012820.52</v>
      </c>
      <c r="E169" s="129"/>
      <c r="F169" s="129"/>
      <c r="H169" s="130">
        <f t="shared" si="8"/>
        <v>-10012820.52</v>
      </c>
      <c r="J169" s="4">
        <f t="shared" si="7"/>
        <v>4.3331999999999997</v>
      </c>
      <c r="K169" s="130">
        <f t="shared" si="6"/>
        <v>-43387553.880000003</v>
      </c>
    </row>
    <row r="170" spans="1:15">
      <c r="A170" s="137">
        <v>22101</v>
      </c>
      <c r="B170" s="40" t="s">
        <v>247</v>
      </c>
      <c r="C170" s="41"/>
      <c r="D170" s="41">
        <v>9688.61</v>
      </c>
      <c r="E170" s="129"/>
      <c r="F170" s="129"/>
      <c r="H170" s="130">
        <f t="shared" si="8"/>
        <v>-9688.61</v>
      </c>
      <c r="J170" s="4">
        <f t="shared" si="7"/>
        <v>4.3331999999999997</v>
      </c>
      <c r="K170" s="130">
        <f t="shared" si="6"/>
        <v>-41982.68</v>
      </c>
    </row>
    <row r="171" spans="1:15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8"/>
        <v>0</v>
      </c>
      <c r="J171" s="4">
        <f t="shared" si="7"/>
        <v>4.3331999999999997</v>
      </c>
      <c r="K171" s="130">
        <f t="shared" si="6"/>
        <v>0</v>
      </c>
    </row>
    <row r="172" spans="1:15">
      <c r="A172" s="137">
        <v>25001</v>
      </c>
      <c r="B172" s="40" t="s">
        <v>248</v>
      </c>
      <c r="C172" s="41"/>
      <c r="D172" s="41"/>
      <c r="E172" s="129"/>
      <c r="F172" s="129"/>
      <c r="H172" s="130">
        <f t="shared" si="8"/>
        <v>0</v>
      </c>
      <c r="J172" s="4">
        <f t="shared" si="7"/>
        <v>4.3331999999999997</v>
      </c>
      <c r="K172" s="130">
        <f t="shared" si="6"/>
        <v>0</v>
      </c>
    </row>
    <row r="173" spans="1:15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8"/>
        <v>0</v>
      </c>
      <c r="J173" s="4">
        <f t="shared" si="7"/>
        <v>4.3331999999999997</v>
      </c>
      <c r="K173" s="130">
        <f t="shared" si="6"/>
        <v>0</v>
      </c>
    </row>
    <row r="174" spans="1:15" s="193" customFormat="1">
      <c r="A174" s="137">
        <v>25003</v>
      </c>
      <c r="B174" s="40" t="s">
        <v>250</v>
      </c>
      <c r="C174" s="41"/>
      <c r="D174" s="41">
        <v>2635592.9</v>
      </c>
      <c r="E174" s="129"/>
      <c r="F174" s="129"/>
      <c r="G174" s="34"/>
      <c r="H174" s="130">
        <f t="shared" si="8"/>
        <v>-2635592.9</v>
      </c>
      <c r="I174" s="217"/>
      <c r="J174" s="4">
        <f t="shared" si="7"/>
        <v>4.3331999999999997</v>
      </c>
      <c r="K174" s="130">
        <f t="shared" si="6"/>
        <v>-11420551.15</v>
      </c>
      <c r="L174" s="229"/>
      <c r="M174" s="229"/>
      <c r="N174" s="229"/>
      <c r="O174" s="230"/>
    </row>
    <row r="175" spans="1:15">
      <c r="A175" s="137">
        <v>25004</v>
      </c>
      <c r="B175" s="40" t="s">
        <v>251</v>
      </c>
      <c r="C175" s="41"/>
      <c r="D175" s="41">
        <v>357602.77</v>
      </c>
      <c r="E175" s="129"/>
      <c r="F175" s="129"/>
      <c r="H175" s="130">
        <f t="shared" si="8"/>
        <v>-357602.77</v>
      </c>
      <c r="J175" s="4">
        <f t="shared" si="7"/>
        <v>4.3331999999999997</v>
      </c>
      <c r="K175" s="130">
        <f t="shared" si="6"/>
        <v>-1549564.32</v>
      </c>
    </row>
    <row r="176" spans="1:15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8"/>
        <v>0</v>
      </c>
      <c r="J176" s="4">
        <f t="shared" si="7"/>
        <v>4.3331999999999997</v>
      </c>
      <c r="K176" s="130">
        <f t="shared" si="6"/>
        <v>0</v>
      </c>
    </row>
    <row r="177" spans="1:15" s="193" customFormat="1">
      <c r="A177" s="137">
        <v>25006</v>
      </c>
      <c r="B177" s="40" t="s">
        <v>483</v>
      </c>
      <c r="C177" s="41"/>
      <c r="D177" s="41">
        <v>1179803.02</v>
      </c>
      <c r="E177" s="129"/>
      <c r="F177" s="129"/>
      <c r="G177" s="34"/>
      <c r="H177" s="130">
        <f t="shared" si="8"/>
        <v>-1179803.02</v>
      </c>
      <c r="I177" s="217"/>
      <c r="J177" s="4">
        <f t="shared" si="7"/>
        <v>4.3331999999999997</v>
      </c>
      <c r="K177" s="130">
        <f t="shared" si="6"/>
        <v>-5112322.45</v>
      </c>
      <c r="L177" s="229"/>
      <c r="M177" s="229"/>
      <c r="N177" s="229"/>
      <c r="O177" s="230"/>
    </row>
    <row r="178" spans="1:15">
      <c r="A178" s="137">
        <v>25007</v>
      </c>
      <c r="B178" s="40" t="s">
        <v>286</v>
      </c>
      <c r="C178" s="41"/>
      <c r="D178" s="41">
        <v>835855.18</v>
      </c>
      <c r="E178" s="129"/>
      <c r="F178" s="129"/>
      <c r="H178" s="130">
        <f t="shared" si="8"/>
        <v>-835855.18</v>
      </c>
      <c r="J178" s="4">
        <f t="shared" si="7"/>
        <v>4.3331999999999997</v>
      </c>
      <c r="K178" s="130">
        <f t="shared" si="6"/>
        <v>-3621927.67</v>
      </c>
    </row>
    <row r="179" spans="1:15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8"/>
        <v>0</v>
      </c>
      <c r="J179" s="4">
        <f t="shared" si="7"/>
        <v>4.3331999999999997</v>
      </c>
      <c r="K179" s="130">
        <f t="shared" si="6"/>
        <v>0</v>
      </c>
    </row>
    <row r="180" spans="1:15">
      <c r="A180" s="137">
        <v>25009</v>
      </c>
      <c r="B180" s="135" t="s">
        <v>288</v>
      </c>
      <c r="C180" s="41"/>
      <c r="D180" s="41"/>
      <c r="E180" s="129"/>
      <c r="F180" s="129"/>
      <c r="H180" s="130">
        <f t="shared" si="8"/>
        <v>0</v>
      </c>
      <c r="J180" s="4">
        <f t="shared" si="7"/>
        <v>4.3331999999999997</v>
      </c>
      <c r="K180" s="130">
        <f t="shared" si="6"/>
        <v>0</v>
      </c>
    </row>
    <row r="181" spans="1:15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8"/>
        <v>0</v>
      </c>
      <c r="J181" s="4">
        <f t="shared" si="7"/>
        <v>4.3331999999999997</v>
      </c>
      <c r="K181" s="130">
        <f t="shared" si="6"/>
        <v>0</v>
      </c>
    </row>
    <row r="182" spans="1:15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8"/>
        <v>0</v>
      </c>
      <c r="I182" s="4" t="s">
        <v>544</v>
      </c>
      <c r="J182" s="4">
        <f t="shared" si="7"/>
        <v>4.3331999999999997</v>
      </c>
      <c r="K182" s="130">
        <f t="shared" si="6"/>
        <v>0</v>
      </c>
    </row>
    <row r="183" spans="1:15">
      <c r="A183" s="140">
        <v>25012</v>
      </c>
      <c r="B183" s="132" t="s">
        <v>242</v>
      </c>
      <c r="C183" s="133"/>
      <c r="D183" s="133"/>
      <c r="E183" s="133">
        <v>29005.452300000004</v>
      </c>
      <c r="F183" s="192">
        <v>221937.96900000001</v>
      </c>
      <c r="G183" s="134"/>
      <c r="H183" s="134">
        <f t="shared" si="8"/>
        <v>-192932.52</v>
      </c>
      <c r="J183" s="4">
        <f t="shared" si="7"/>
        <v>4.3331999999999997</v>
      </c>
      <c r="K183" s="130">
        <f t="shared" si="6"/>
        <v>-836015.2</v>
      </c>
    </row>
    <row r="184" spans="1:15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4.3331999999999997</v>
      </c>
      <c r="K184" s="130">
        <f t="shared" si="6"/>
        <v>0</v>
      </c>
    </row>
    <row r="185" spans="1:15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8"/>
        <v>0</v>
      </c>
      <c r="J185" s="4">
        <f t="shared" si="7"/>
        <v>4.3331999999999997</v>
      </c>
      <c r="K185" s="130">
        <f t="shared" si="6"/>
        <v>0</v>
      </c>
    </row>
    <row r="186" spans="1:15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8"/>
        <v>0</v>
      </c>
      <c r="J186" s="4">
        <f t="shared" si="7"/>
        <v>4.3331999999999997</v>
      </c>
      <c r="K186" s="130">
        <f t="shared" si="6"/>
        <v>0</v>
      </c>
    </row>
    <row r="187" spans="1:15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8"/>
        <v>0</v>
      </c>
      <c r="J187" s="4">
        <f t="shared" si="7"/>
        <v>4.3331999999999997</v>
      </c>
      <c r="K187" s="130">
        <f t="shared" si="6"/>
        <v>0</v>
      </c>
    </row>
    <row r="188" spans="1:15">
      <c r="A188" s="143"/>
      <c r="B188" s="144" t="s">
        <v>484</v>
      </c>
      <c r="C188" s="41"/>
      <c r="D188" s="41"/>
      <c r="E188" s="129"/>
      <c r="F188" s="129"/>
      <c r="H188" s="130">
        <f t="shared" si="8"/>
        <v>0</v>
      </c>
      <c r="J188" s="4">
        <f t="shared" si="7"/>
        <v>4.3331999999999997</v>
      </c>
      <c r="K188" s="130">
        <f t="shared" si="6"/>
        <v>0</v>
      </c>
    </row>
    <row r="189" spans="1:15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8"/>
        <v>0</v>
      </c>
      <c r="J189" s="4">
        <f t="shared" si="7"/>
        <v>4.3331999999999997</v>
      </c>
      <c r="K189" s="130">
        <f t="shared" si="6"/>
        <v>0</v>
      </c>
    </row>
    <row r="190" spans="1:15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8"/>
        <v>0</v>
      </c>
      <c r="J190" s="4">
        <f t="shared" si="7"/>
        <v>4.3331999999999997</v>
      </c>
      <c r="K190" s="130">
        <f t="shared" si="6"/>
        <v>0</v>
      </c>
    </row>
    <row r="191" spans="1:15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8"/>
        <v>0</v>
      </c>
      <c r="J191" s="4">
        <f t="shared" si="7"/>
        <v>4.3331999999999997</v>
      </c>
      <c r="K191" s="130">
        <f t="shared" si="6"/>
        <v>0</v>
      </c>
    </row>
    <row r="192" spans="1:15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8"/>
        <v>0</v>
      </c>
      <c r="J192" s="4">
        <f t="shared" si="7"/>
        <v>4.3331999999999997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8"/>
        <v>0</v>
      </c>
      <c r="J193" s="4">
        <f t="shared" si="7"/>
        <v>4.3331999999999997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8"/>
        <v>0</v>
      </c>
      <c r="J194" s="4">
        <f t="shared" si="7"/>
        <v>4.3331999999999997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8"/>
        <v>0</v>
      </c>
      <c r="J195" s="4">
        <f t="shared" si="7"/>
        <v>4.3331999999999997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8"/>
        <v>0</v>
      </c>
      <c r="J196" s="4">
        <f t="shared" si="7"/>
        <v>4.3331999999999997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8"/>
        <v>0</v>
      </c>
      <c r="J197" s="4">
        <f t="shared" si="7"/>
        <v>4.3331999999999997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8"/>
        <v>0</v>
      </c>
      <c r="J198" s="4">
        <f t="shared" si="7"/>
        <v>4.3331999999999997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8"/>
        <v>0</v>
      </c>
      <c r="J199" s="4">
        <f t="shared" si="7"/>
        <v>4.3331999999999997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8"/>
        <v>0</v>
      </c>
      <c r="J200" s="4">
        <f t="shared" si="7"/>
        <v>4.3331999999999997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4.3331999999999997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4.3331999999999997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8"/>
        <v>0</v>
      </c>
      <c r="J203" s="4">
        <f t="shared" si="10"/>
        <v>4.3331999999999997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8" si="11">ROUND(C204-D204+E204-F204,2)</f>
        <v>0</v>
      </c>
      <c r="J204" s="4">
        <f t="shared" si="10"/>
        <v>4.3331999999999997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4.3331999999999997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4.3331999999999997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4.3331999999999997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4.3331999999999997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4.3331999999999997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4.3331999999999997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4.3331999999999997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4.3331999999999997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4.3331999999999997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4.3331999999999997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4.3331999999999997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4.3331999999999997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500000</v>
      </c>
      <c r="E217" s="129"/>
      <c r="F217" s="129"/>
      <c r="H217" s="130">
        <f t="shared" si="11"/>
        <v>-500000</v>
      </c>
      <c r="J217" s="4">
        <f t="shared" si="10"/>
        <v>4.3331999999999997</v>
      </c>
      <c r="K217" s="130">
        <f t="shared" si="9"/>
        <v>-2166600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4.3331999999999997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4.3331999999999997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4.3331999999999997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1"/>
        <v>0</v>
      </c>
      <c r="I221" s="4" t="s">
        <v>543</v>
      </c>
      <c r="J221" s="4">
        <f t="shared" si="10"/>
        <v>4.3331999999999997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2450458.98</v>
      </c>
      <c r="E222" s="133"/>
      <c r="F222" s="133">
        <v>629.61194999999134</v>
      </c>
      <c r="G222" s="134"/>
      <c r="H222" s="134">
        <f>ROUND(C222-D222+E222-F222,2)</f>
        <v>-2451088.59</v>
      </c>
      <c r="J222" s="4">
        <f t="shared" si="10"/>
        <v>4.3331999999999997</v>
      </c>
      <c r="K222" s="130">
        <f t="shared" si="9"/>
        <v>-10621057.08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0"/>
        <v>4.3331999999999997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4.3331999999999997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4.3331999999999997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4.3331999999999997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4.3331999999999997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4.3331999999999997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4.3331999999999997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4.3331999999999997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4.3331999999999997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4.3331999999999997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4.3331999999999997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>
        <v>5931012.0700000003</v>
      </c>
      <c r="E234" s="129"/>
      <c r="F234" s="129"/>
      <c r="H234" s="130">
        <f t="shared" si="11"/>
        <v>-5931012.0700000003</v>
      </c>
      <c r="J234" s="4">
        <f t="shared" si="10"/>
        <v>4.3331999999999997</v>
      </c>
      <c r="K234" s="130">
        <f t="shared" si="9"/>
        <v>-25700261.5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4.3331999999999997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4.3331999999999997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4.3331999999999997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4.3331999999999997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4.3331999999999997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4.3331999999999997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4.3331999999999997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>
        <v>2239372.84</v>
      </c>
      <c r="E242" s="129"/>
      <c r="F242" s="129"/>
      <c r="H242" s="130">
        <f t="shared" si="11"/>
        <v>-2239372.84</v>
      </c>
      <c r="J242" s="4">
        <f t="shared" si="10"/>
        <v>4.3331999999999997</v>
      </c>
      <c r="K242" s="130">
        <f t="shared" si="9"/>
        <v>-9703650.3900000006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4.3331999999999997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4.3331999999999997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4.3331999999999997</v>
      </c>
      <c r="K245" s="130">
        <f t="shared" si="9"/>
        <v>0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H246" s="130">
        <f t="shared" si="11"/>
        <v>0</v>
      </c>
      <c r="J246" s="4">
        <f t="shared" si="10"/>
        <v>4.3331999999999997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4.3331999999999997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4.3331999999999997</v>
      </c>
      <c r="K248" s="130">
        <f t="shared" si="9"/>
        <v>0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4.3331999999999997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4.3331999999999997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4.3331999999999997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4.3331999999999997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4.3331999999999997</v>
      </c>
      <c r="K253" s="130">
        <f t="shared" si="9"/>
        <v>0</v>
      </c>
    </row>
    <row r="254" spans="1:11">
      <c r="A254" s="138">
        <f>71033</f>
        <v>71033</v>
      </c>
      <c r="B254" s="40" t="s">
        <v>561</v>
      </c>
      <c r="C254" s="41"/>
      <c r="D254" s="41">
        <v>6210910.3300000001</v>
      </c>
      <c r="E254" s="129"/>
      <c r="F254" s="129"/>
      <c r="H254" s="130">
        <f t="shared" si="11"/>
        <v>-6210910.3300000001</v>
      </c>
      <c r="J254" s="4">
        <f t="shared" si="10"/>
        <v>4.3331999999999997</v>
      </c>
      <c r="K254" s="130">
        <f t="shared" si="9"/>
        <v>-26913116.640000001</v>
      </c>
    </row>
    <row r="255" spans="1:11">
      <c r="A255" s="137">
        <v>71998</v>
      </c>
      <c r="B255" s="40" t="s">
        <v>332</v>
      </c>
      <c r="C255" s="41"/>
      <c r="D255" s="41">
        <v>20185999.690000001</v>
      </c>
      <c r="E255" s="129"/>
      <c r="F255" s="129"/>
      <c r="H255" s="130">
        <f t="shared" si="11"/>
        <v>-20185999.690000001</v>
      </c>
      <c r="J255" s="4">
        <f t="shared" si="10"/>
        <v>4.3331999999999997</v>
      </c>
      <c r="K255" s="130">
        <f t="shared" si="9"/>
        <v>-87469973.859999999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4.3331999999999997</v>
      </c>
      <c r="K256" s="130">
        <f t="shared" si="9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4.3331999999999997</v>
      </c>
      <c r="K257" s="130">
        <f t="shared" si="9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4.3331999999999997</v>
      </c>
      <c r="K258" s="130">
        <f t="shared" si="9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4.3331999999999997</v>
      </c>
      <c r="K259" s="130">
        <f t="shared" si="9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4.3331999999999997</v>
      </c>
      <c r="K260" s="130">
        <f t="shared" si="9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4.3331999999999997</v>
      </c>
      <c r="K261" s="130">
        <f t="shared" si="9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4.3331999999999997</v>
      </c>
      <c r="K262" s="130">
        <f t="shared" si="9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4.3331999999999997</v>
      </c>
      <c r="K263" s="130">
        <f t="shared" si="9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4.3331999999999997</v>
      </c>
      <c r="K264" s="130">
        <f t="shared" ref="K264:K327" si="12">ROUND(H264*J264,2)</f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4.3331999999999997</v>
      </c>
      <c r="K265" s="130">
        <f t="shared" si="12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4.3331999999999997</v>
      </c>
      <c r="K266" s="130">
        <f t="shared" si="12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1"/>
        <v>0</v>
      </c>
      <c r="J267" s="4">
        <f t="shared" si="13"/>
        <v>4.3331999999999997</v>
      </c>
      <c r="K267" s="130">
        <f t="shared" si="12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1"/>
        <v>0</v>
      </c>
      <c r="J268" s="4">
        <f t="shared" si="13"/>
        <v>4.3331999999999997</v>
      </c>
      <c r="K268" s="130">
        <f t="shared" si="12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7" si="14">ROUND(C269-D269+E269-F269,2)</f>
        <v>0</v>
      </c>
      <c r="J269" s="4">
        <f t="shared" si="13"/>
        <v>4.3331999999999997</v>
      </c>
      <c r="K269" s="130">
        <f t="shared" si="12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4.3331999999999997</v>
      </c>
      <c r="K270" s="130">
        <f t="shared" si="12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4.3331999999999997</v>
      </c>
      <c r="K271" s="130">
        <f t="shared" si="12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4.3331999999999997</v>
      </c>
      <c r="K272" s="130">
        <f t="shared" si="12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4.3331999999999997</v>
      </c>
      <c r="K273" s="130">
        <f t="shared" si="12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4.3331999999999997</v>
      </c>
      <c r="K274" s="130">
        <f t="shared" si="12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4.3331999999999997</v>
      </c>
      <c r="K275" s="130">
        <f t="shared" si="12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4.3331999999999997</v>
      </c>
      <c r="K276" s="130">
        <f t="shared" si="12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4.3331999999999997</v>
      </c>
      <c r="K277" s="130">
        <f t="shared" si="12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4.3331999999999997</v>
      </c>
      <c r="K278" s="130">
        <f t="shared" si="12"/>
        <v>0</v>
      </c>
    </row>
    <row r="279" spans="1:11">
      <c r="A279" s="137">
        <v>81009</v>
      </c>
      <c r="B279" s="40" t="s">
        <v>312</v>
      </c>
      <c r="C279" s="41">
        <v>3753267.01</v>
      </c>
      <c r="D279" s="41"/>
      <c r="E279" s="129"/>
      <c r="F279" s="129"/>
      <c r="H279" s="130">
        <f t="shared" si="14"/>
        <v>3753267.01</v>
      </c>
      <c r="J279" s="4">
        <f t="shared" si="13"/>
        <v>4.3331999999999997</v>
      </c>
      <c r="K279" s="130">
        <f t="shared" si="12"/>
        <v>16263656.609999999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4.3331999999999997</v>
      </c>
      <c r="K280" s="130">
        <f t="shared" si="12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4.3331999999999997</v>
      </c>
      <c r="K281" s="130">
        <f t="shared" si="12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4.3331999999999997</v>
      </c>
      <c r="K282" s="130">
        <f t="shared" si="12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4.3331999999999997</v>
      </c>
      <c r="K283" s="130">
        <f t="shared" si="12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4.3331999999999997</v>
      </c>
      <c r="K284" s="130">
        <f t="shared" si="12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4.3331999999999997</v>
      </c>
      <c r="K285" s="130">
        <f t="shared" si="12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4.3331999999999997</v>
      </c>
      <c r="K286" s="130">
        <f t="shared" si="12"/>
        <v>0</v>
      </c>
    </row>
    <row r="287" spans="1:11">
      <c r="A287" s="39">
        <v>81017</v>
      </c>
      <c r="B287" s="135" t="s">
        <v>320</v>
      </c>
      <c r="C287" s="41">
        <v>1921593.44</v>
      </c>
      <c r="D287" s="41"/>
      <c r="E287" s="129"/>
      <c r="F287" s="129"/>
      <c r="H287" s="130">
        <f t="shared" si="14"/>
        <v>1921593.44</v>
      </c>
      <c r="J287" s="4">
        <f t="shared" si="13"/>
        <v>4.3331999999999997</v>
      </c>
      <c r="K287" s="130">
        <f t="shared" si="12"/>
        <v>8326648.6900000004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4.3331999999999997</v>
      </c>
      <c r="K288" s="130">
        <f t="shared" si="12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4.3331999999999997</v>
      </c>
      <c r="K289" s="130">
        <f t="shared" si="12"/>
        <v>0</v>
      </c>
    </row>
    <row r="290" spans="1:11">
      <c r="A290" s="39">
        <v>81020</v>
      </c>
      <c r="B290" s="135" t="s">
        <v>323</v>
      </c>
      <c r="C290" s="41"/>
      <c r="D290" s="41"/>
      <c r="E290" s="129"/>
      <c r="F290" s="129"/>
      <c r="H290" s="130">
        <f t="shared" si="14"/>
        <v>0</v>
      </c>
      <c r="J290" s="4">
        <f t="shared" si="13"/>
        <v>4.3331999999999997</v>
      </c>
      <c r="K290" s="130">
        <f t="shared" si="12"/>
        <v>0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4.3331999999999997</v>
      </c>
      <c r="K291" s="130">
        <f t="shared" si="12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4.3331999999999997</v>
      </c>
      <c r="K292" s="130">
        <f t="shared" si="12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4.3331999999999997</v>
      </c>
      <c r="K293" s="130">
        <f t="shared" si="12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4.3331999999999997</v>
      </c>
      <c r="K294" s="130">
        <f t="shared" si="12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4.3331999999999997</v>
      </c>
      <c r="K295" s="130">
        <f t="shared" si="12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4.3331999999999997</v>
      </c>
      <c r="K296" s="130">
        <f t="shared" si="12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4.3331999999999997</v>
      </c>
      <c r="K297" s="130">
        <f t="shared" si="12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4.3331999999999997</v>
      </c>
      <c r="K298" s="130">
        <f t="shared" si="12"/>
        <v>0</v>
      </c>
    </row>
    <row r="299" spans="1:11">
      <c r="A299" s="138">
        <v>81033</v>
      </c>
      <c r="B299" s="40" t="s">
        <v>561</v>
      </c>
      <c r="C299" s="41">
        <v>5845288.29</v>
      </c>
      <c r="D299" s="41"/>
      <c r="E299" s="129"/>
      <c r="F299" s="129"/>
      <c r="H299" s="130">
        <f t="shared" si="14"/>
        <v>5845288.29</v>
      </c>
      <c r="J299" s="4">
        <f t="shared" si="13"/>
        <v>4.3331999999999997</v>
      </c>
      <c r="K299" s="130">
        <f t="shared" si="12"/>
        <v>25328803.219999999</v>
      </c>
    </row>
    <row r="300" spans="1:11">
      <c r="A300" s="137">
        <v>81998</v>
      </c>
      <c r="B300" s="135" t="s">
        <v>348</v>
      </c>
      <c r="C300" s="41">
        <v>11721153</v>
      </c>
      <c r="D300" s="41"/>
      <c r="E300" s="129"/>
      <c r="F300" s="129"/>
      <c r="H300" s="130">
        <f t="shared" si="14"/>
        <v>11721153</v>
      </c>
      <c r="J300" s="4">
        <f t="shared" si="13"/>
        <v>4.3331999999999997</v>
      </c>
      <c r="K300" s="130">
        <f t="shared" si="12"/>
        <v>50790100.18</v>
      </c>
    </row>
    <row r="301" spans="1:11">
      <c r="A301" s="137">
        <v>82099</v>
      </c>
      <c r="B301" s="40" t="s">
        <v>349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4.3331999999999997</v>
      </c>
      <c r="K301" s="130">
        <f t="shared" si="12"/>
        <v>0</v>
      </c>
    </row>
    <row r="302" spans="1:11">
      <c r="A302" s="137">
        <v>82100</v>
      </c>
      <c r="B302" s="40" t="s">
        <v>350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4.3331999999999997</v>
      </c>
      <c r="K302" s="130">
        <f t="shared" si="12"/>
        <v>0</v>
      </c>
    </row>
    <row r="303" spans="1:11">
      <c r="A303" s="137">
        <v>82101</v>
      </c>
      <c r="B303" s="40" t="s">
        <v>351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4.3331999999999997</v>
      </c>
      <c r="K303" s="130">
        <f t="shared" si="12"/>
        <v>0</v>
      </c>
    </row>
    <row r="304" spans="1:11">
      <c r="A304" s="137">
        <v>82102</v>
      </c>
      <c r="B304" s="40" t="s">
        <v>352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4.3331999999999997</v>
      </c>
      <c r="K304" s="130">
        <f t="shared" si="12"/>
        <v>0</v>
      </c>
    </row>
    <row r="305" spans="1:11">
      <c r="A305" s="137">
        <v>82103</v>
      </c>
      <c r="B305" s="40" t="s">
        <v>353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4.3331999999999997</v>
      </c>
      <c r="K305" s="130">
        <f t="shared" si="12"/>
        <v>0</v>
      </c>
    </row>
    <row r="306" spans="1:11">
      <c r="A306" s="137">
        <v>82104</v>
      </c>
      <c r="B306" s="40" t="s">
        <v>354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4.3331999999999997</v>
      </c>
      <c r="K306" s="130">
        <f t="shared" si="12"/>
        <v>0</v>
      </c>
    </row>
    <row r="307" spans="1:11">
      <c r="A307" s="137">
        <v>82105</v>
      </c>
      <c r="B307" s="40" t="s">
        <v>355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4.3331999999999997</v>
      </c>
      <c r="K307" s="130">
        <f t="shared" si="12"/>
        <v>0</v>
      </c>
    </row>
    <row r="308" spans="1:11">
      <c r="A308" s="137">
        <v>82106</v>
      </c>
      <c r="B308" s="135" t="s">
        <v>356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4.3331999999999997</v>
      </c>
      <c r="K308" s="130">
        <f t="shared" si="12"/>
        <v>0</v>
      </c>
    </row>
    <row r="309" spans="1:11">
      <c r="A309" s="137">
        <v>82107</v>
      </c>
      <c r="B309" s="135" t="s">
        <v>357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4.3331999999999997</v>
      </c>
      <c r="K309" s="130">
        <f t="shared" si="12"/>
        <v>0</v>
      </c>
    </row>
    <row r="310" spans="1:11">
      <c r="A310" s="137">
        <v>82108</v>
      </c>
      <c r="B310" s="40" t="s">
        <v>358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4.3331999999999997</v>
      </c>
      <c r="K310" s="130">
        <f t="shared" si="12"/>
        <v>0</v>
      </c>
    </row>
    <row r="311" spans="1:11">
      <c r="A311" s="137">
        <v>82201</v>
      </c>
      <c r="B311" s="135" t="s">
        <v>360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4.3331999999999997</v>
      </c>
      <c r="K311" s="130">
        <f t="shared" si="12"/>
        <v>0</v>
      </c>
    </row>
    <row r="312" spans="1:11">
      <c r="A312" s="137">
        <v>82202</v>
      </c>
      <c r="B312" s="135" t="s">
        <v>361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4.3331999999999997</v>
      </c>
      <c r="K312" s="130">
        <f t="shared" si="12"/>
        <v>0</v>
      </c>
    </row>
    <row r="313" spans="1:11">
      <c r="A313" s="137">
        <v>82203</v>
      </c>
      <c r="B313" s="135" t="s">
        <v>362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4.3331999999999997</v>
      </c>
      <c r="K313" s="130">
        <f t="shared" si="12"/>
        <v>0</v>
      </c>
    </row>
    <row r="314" spans="1:11">
      <c r="A314" s="137">
        <v>82204</v>
      </c>
      <c r="B314" s="135" t="s">
        <v>363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4.3331999999999997</v>
      </c>
      <c r="K314" s="130">
        <f t="shared" si="12"/>
        <v>0</v>
      </c>
    </row>
    <row r="315" spans="1:11">
      <c r="A315" s="137">
        <v>82205</v>
      </c>
      <c r="B315" s="135" t="s">
        <v>364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4.3331999999999997</v>
      </c>
      <c r="K315" s="130">
        <f t="shared" si="12"/>
        <v>0</v>
      </c>
    </row>
    <row r="316" spans="1:11">
      <c r="A316" s="137">
        <v>82600</v>
      </c>
      <c r="B316" s="40" t="s">
        <v>365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4.3331999999999997</v>
      </c>
      <c r="K316" s="130">
        <f t="shared" si="12"/>
        <v>0</v>
      </c>
    </row>
    <row r="317" spans="1:11">
      <c r="A317" s="137">
        <v>82601</v>
      </c>
      <c r="B317" s="40" t="s">
        <v>366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4.3331999999999997</v>
      </c>
      <c r="K317" s="130">
        <f t="shared" si="12"/>
        <v>0</v>
      </c>
    </row>
    <row r="318" spans="1:11">
      <c r="A318" s="137">
        <v>82602</v>
      </c>
      <c r="B318" s="40" t="s">
        <v>367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4.3331999999999997</v>
      </c>
      <c r="K318" s="130">
        <f t="shared" si="12"/>
        <v>0</v>
      </c>
    </row>
    <row r="319" spans="1:11">
      <c r="A319" s="137">
        <v>82603</v>
      </c>
      <c r="B319" s="40" t="s">
        <v>368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4.3331999999999997</v>
      </c>
      <c r="K319" s="130">
        <f t="shared" si="12"/>
        <v>0</v>
      </c>
    </row>
    <row r="320" spans="1:11">
      <c r="A320" s="137">
        <v>82604</v>
      </c>
      <c r="B320" s="40" t="s">
        <v>369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4.3331999999999997</v>
      </c>
      <c r="K320" s="130">
        <f t="shared" si="12"/>
        <v>0</v>
      </c>
    </row>
    <row r="321" spans="1:11">
      <c r="A321" s="137">
        <v>82605</v>
      </c>
      <c r="B321" s="40" t="s">
        <v>370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4.3331999999999997</v>
      </c>
      <c r="K321" s="130">
        <f t="shared" si="12"/>
        <v>0</v>
      </c>
    </row>
    <row r="322" spans="1:11">
      <c r="A322" s="137">
        <v>82606</v>
      </c>
      <c r="B322" s="135" t="s">
        <v>371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4.3331999999999997</v>
      </c>
      <c r="K322" s="130">
        <f t="shared" si="12"/>
        <v>0</v>
      </c>
    </row>
    <row r="323" spans="1:11">
      <c r="A323" s="137">
        <v>82607</v>
      </c>
      <c r="B323" s="135" t="s">
        <v>372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4.3331999999999997</v>
      </c>
      <c r="K323" s="130">
        <f t="shared" si="12"/>
        <v>0</v>
      </c>
    </row>
    <row r="324" spans="1:11">
      <c r="A324" s="137">
        <v>82700</v>
      </c>
      <c r="B324" s="40" t="s">
        <v>373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4.3331999999999997</v>
      </c>
      <c r="K324" s="130">
        <f t="shared" si="12"/>
        <v>0</v>
      </c>
    </row>
    <row r="325" spans="1:11">
      <c r="A325" s="137">
        <v>82701</v>
      </c>
      <c r="B325" s="40" t="s">
        <v>374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4.3331999999999997</v>
      </c>
      <c r="K325" s="130">
        <f t="shared" si="12"/>
        <v>0</v>
      </c>
    </row>
    <row r="326" spans="1:11">
      <c r="A326" s="137">
        <v>82702</v>
      </c>
      <c r="B326" s="40" t="s">
        <v>375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4.3331999999999997</v>
      </c>
      <c r="K326" s="130">
        <f t="shared" si="12"/>
        <v>0</v>
      </c>
    </row>
    <row r="327" spans="1:11">
      <c r="A327" s="137">
        <v>82703</v>
      </c>
      <c r="B327" s="40" t="s">
        <v>376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4.3331999999999997</v>
      </c>
      <c r="K327" s="130">
        <f t="shared" si="12"/>
        <v>0</v>
      </c>
    </row>
    <row r="328" spans="1:11">
      <c r="A328" s="137">
        <v>82704</v>
      </c>
      <c r="B328" s="40" t="s">
        <v>377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4.3331999999999997</v>
      </c>
      <c r="K328" s="130">
        <f t="shared" ref="K328:K391" si="15">ROUND(H328*J328,2)</f>
        <v>0</v>
      </c>
    </row>
    <row r="329" spans="1:11">
      <c r="A329" s="137">
        <v>82705</v>
      </c>
      <c r="B329" s="40" t="s">
        <v>378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4.3331999999999997</v>
      </c>
      <c r="K329" s="130">
        <f t="shared" si="15"/>
        <v>0</v>
      </c>
    </row>
    <row r="330" spans="1:11">
      <c r="A330" s="137">
        <v>82706</v>
      </c>
      <c r="B330" s="40" t="s">
        <v>379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4.3331999999999997</v>
      </c>
      <c r="K330" s="130">
        <f t="shared" si="15"/>
        <v>0</v>
      </c>
    </row>
    <row r="331" spans="1:11">
      <c r="A331" s="138">
        <v>83006</v>
      </c>
      <c r="B331" s="40" t="s">
        <v>380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4.3331999999999997</v>
      </c>
      <c r="K331" s="130">
        <f t="shared" si="15"/>
        <v>0</v>
      </c>
    </row>
    <row r="332" spans="1:11">
      <c r="A332" s="137">
        <v>84100</v>
      </c>
      <c r="B332" s="40" t="s">
        <v>381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4.3331999999999997</v>
      </c>
      <c r="K332" s="130">
        <f t="shared" si="15"/>
        <v>0</v>
      </c>
    </row>
    <row r="333" spans="1:11">
      <c r="A333" s="137">
        <v>84101</v>
      </c>
      <c r="B333" s="40" t="s">
        <v>382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4.3331999999999997</v>
      </c>
      <c r="K333" s="130">
        <f t="shared" si="15"/>
        <v>0</v>
      </c>
    </row>
    <row r="334" spans="1:11">
      <c r="A334" s="137">
        <v>84102</v>
      </c>
      <c r="B334" s="40" t="s">
        <v>383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4.3331999999999997</v>
      </c>
      <c r="K334" s="130">
        <f t="shared" si="15"/>
        <v>0</v>
      </c>
    </row>
    <row r="335" spans="1:11">
      <c r="A335" s="137">
        <v>84103</v>
      </c>
      <c r="B335" s="40" t="s">
        <v>384</v>
      </c>
      <c r="C335" s="41"/>
      <c r="D335" s="41"/>
      <c r="E335" s="129"/>
      <c r="F335" s="129"/>
      <c r="H335" s="130">
        <f t="shared" si="14"/>
        <v>0</v>
      </c>
      <c r="J335" s="4">
        <f t="shared" si="16"/>
        <v>4.3331999999999997</v>
      </c>
      <c r="K335" s="130">
        <f t="shared" si="15"/>
        <v>0</v>
      </c>
    </row>
    <row r="336" spans="1:11">
      <c r="A336" s="137">
        <v>84104</v>
      </c>
      <c r="B336" s="40" t="s">
        <v>385</v>
      </c>
      <c r="C336" s="41"/>
      <c r="D336" s="41"/>
      <c r="E336" s="129"/>
      <c r="F336" s="129"/>
      <c r="H336" s="130">
        <f t="shared" si="14"/>
        <v>0</v>
      </c>
      <c r="J336" s="4">
        <f t="shared" si="16"/>
        <v>4.3331999999999997</v>
      </c>
      <c r="K336" s="130">
        <f t="shared" si="15"/>
        <v>0</v>
      </c>
    </row>
    <row r="337" spans="1:15">
      <c r="A337" s="137">
        <v>84201</v>
      </c>
      <c r="B337" s="40" t="s">
        <v>343</v>
      </c>
      <c r="C337" s="41"/>
      <c r="D337" s="41"/>
      <c r="E337" s="129"/>
      <c r="F337" s="129"/>
      <c r="H337" s="130">
        <f t="shared" si="14"/>
        <v>0</v>
      </c>
      <c r="J337" s="4">
        <f t="shared" si="16"/>
        <v>4.3331999999999997</v>
      </c>
      <c r="K337" s="130">
        <f t="shared" si="15"/>
        <v>0</v>
      </c>
    </row>
    <row r="338" spans="1:15">
      <c r="A338" s="137">
        <v>84202</v>
      </c>
      <c r="B338" s="40" t="s">
        <v>344</v>
      </c>
      <c r="C338" s="41"/>
      <c r="D338" s="41"/>
      <c r="E338" s="129"/>
      <c r="F338" s="129"/>
      <c r="H338" s="130">
        <f t="shared" ref="H338:H401" si="17">ROUND(C338-D338+E338-F338,2)</f>
        <v>0</v>
      </c>
      <c r="J338" s="4">
        <f t="shared" si="16"/>
        <v>4.3331999999999997</v>
      </c>
      <c r="K338" s="130">
        <f t="shared" si="15"/>
        <v>0</v>
      </c>
    </row>
    <row r="339" spans="1:15">
      <c r="A339" s="137">
        <v>84203</v>
      </c>
      <c r="B339" s="40" t="s">
        <v>345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4.3331999999999997</v>
      </c>
      <c r="K339" s="130">
        <f t="shared" si="15"/>
        <v>0</v>
      </c>
    </row>
    <row r="340" spans="1:15">
      <c r="A340" s="137">
        <v>84204</v>
      </c>
      <c r="B340" s="40" t="s">
        <v>346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4.3331999999999997</v>
      </c>
      <c r="K340" s="130">
        <f t="shared" si="15"/>
        <v>0</v>
      </c>
    </row>
    <row r="341" spans="1:15">
      <c r="A341" s="137">
        <v>84205</v>
      </c>
      <c r="B341" s="40" t="s">
        <v>386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4.3331999999999997</v>
      </c>
      <c r="K341" s="130">
        <f t="shared" si="15"/>
        <v>0</v>
      </c>
    </row>
    <row r="342" spans="1:15">
      <c r="A342" s="137">
        <v>84206</v>
      </c>
      <c r="B342" s="40" t="s">
        <v>387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4.3331999999999997</v>
      </c>
      <c r="K342" s="130">
        <f t="shared" si="15"/>
        <v>0</v>
      </c>
    </row>
    <row r="343" spans="1:15">
      <c r="A343" s="137">
        <v>84207</v>
      </c>
      <c r="B343" s="40" t="s">
        <v>388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4.3331999999999997</v>
      </c>
      <c r="K343" s="130">
        <f t="shared" si="15"/>
        <v>0</v>
      </c>
    </row>
    <row r="344" spans="1:15">
      <c r="A344" s="137">
        <v>84300</v>
      </c>
      <c r="B344" s="40" t="s">
        <v>389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4.3331999999999997</v>
      </c>
      <c r="K344" s="130">
        <f t="shared" si="15"/>
        <v>0</v>
      </c>
    </row>
    <row r="345" spans="1:15" s="193" customFormat="1">
      <c r="A345" s="137">
        <v>85001</v>
      </c>
      <c r="B345" s="135" t="s">
        <v>390</v>
      </c>
      <c r="C345" s="41"/>
      <c r="D345" s="41"/>
      <c r="E345" s="129"/>
      <c r="F345" s="129"/>
      <c r="G345" s="34"/>
      <c r="H345" s="130">
        <f t="shared" si="17"/>
        <v>0</v>
      </c>
      <c r="I345" s="217"/>
      <c r="J345" s="4">
        <f t="shared" si="16"/>
        <v>4.3331999999999997</v>
      </c>
      <c r="K345" s="130">
        <f t="shared" si="15"/>
        <v>0</v>
      </c>
      <c r="L345" s="229"/>
      <c r="M345" s="229"/>
      <c r="N345" s="230"/>
      <c r="O345" s="230"/>
    </row>
    <row r="346" spans="1:15">
      <c r="A346" s="137">
        <v>85002</v>
      </c>
      <c r="B346" s="135" t="s">
        <v>391</v>
      </c>
      <c r="C346" s="41"/>
      <c r="D346" s="41"/>
      <c r="E346" s="129"/>
      <c r="F346" s="129"/>
      <c r="H346" s="130">
        <f t="shared" si="17"/>
        <v>0</v>
      </c>
      <c r="J346" s="4">
        <f t="shared" si="16"/>
        <v>4.3331999999999997</v>
      </c>
      <c r="K346" s="130">
        <f t="shared" si="15"/>
        <v>0</v>
      </c>
    </row>
    <row r="347" spans="1:15">
      <c r="A347" s="137">
        <v>91001</v>
      </c>
      <c r="B347" s="40" t="s">
        <v>400</v>
      </c>
      <c r="C347" s="41">
        <v>3282770.01</v>
      </c>
      <c r="D347" s="41"/>
      <c r="E347" s="129"/>
      <c r="F347" s="129"/>
      <c r="H347" s="130">
        <f t="shared" si="17"/>
        <v>3282770.01</v>
      </c>
      <c r="J347" s="4">
        <f t="shared" si="16"/>
        <v>4.3331999999999997</v>
      </c>
      <c r="K347" s="130">
        <f t="shared" si="15"/>
        <v>14224899.01</v>
      </c>
    </row>
    <row r="348" spans="1:15">
      <c r="A348" s="137">
        <v>91002</v>
      </c>
      <c r="B348" s="40" t="s">
        <v>401</v>
      </c>
      <c r="C348" s="41">
        <v>263541.69</v>
      </c>
      <c r="D348" s="41"/>
      <c r="E348" s="129"/>
      <c r="F348" s="129"/>
      <c r="H348" s="130">
        <f t="shared" si="17"/>
        <v>263541.69</v>
      </c>
      <c r="J348" s="4">
        <f t="shared" si="16"/>
        <v>4.3331999999999997</v>
      </c>
      <c r="K348" s="130">
        <f t="shared" si="15"/>
        <v>1141978.8500000001</v>
      </c>
    </row>
    <row r="349" spans="1:15">
      <c r="A349" s="137">
        <v>91003</v>
      </c>
      <c r="B349" s="40" t="s">
        <v>402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4.3331999999999997</v>
      </c>
      <c r="K349" s="130">
        <f t="shared" si="15"/>
        <v>0</v>
      </c>
    </row>
    <row r="350" spans="1:15">
      <c r="A350" s="137">
        <v>91004</v>
      </c>
      <c r="B350" s="135" t="s">
        <v>403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4.3331999999999997</v>
      </c>
      <c r="K350" s="130">
        <f t="shared" si="15"/>
        <v>0</v>
      </c>
    </row>
    <row r="351" spans="1:15">
      <c r="A351" s="137">
        <v>91005</v>
      </c>
      <c r="B351" s="135" t="s">
        <v>404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4.3331999999999997</v>
      </c>
      <c r="K351" s="130">
        <f t="shared" si="15"/>
        <v>0</v>
      </c>
    </row>
    <row r="352" spans="1:15">
      <c r="A352" s="137">
        <v>91006</v>
      </c>
      <c r="B352" s="135" t="s">
        <v>405</v>
      </c>
      <c r="C352" s="41">
        <v>179894.85</v>
      </c>
      <c r="D352" s="41"/>
      <c r="E352" s="129"/>
      <c r="F352" s="129"/>
      <c r="H352" s="130">
        <f t="shared" si="17"/>
        <v>179894.85</v>
      </c>
      <c r="J352" s="4">
        <f t="shared" si="16"/>
        <v>4.3331999999999997</v>
      </c>
      <c r="K352" s="130">
        <f t="shared" si="15"/>
        <v>779520.36</v>
      </c>
    </row>
    <row r="353" spans="1:11">
      <c r="A353" s="137">
        <v>91007</v>
      </c>
      <c r="B353" s="135" t="s">
        <v>406</v>
      </c>
      <c r="C353" s="41">
        <v>7050</v>
      </c>
      <c r="D353" s="41"/>
      <c r="E353" s="129"/>
      <c r="F353" s="129"/>
      <c r="H353" s="130">
        <f t="shared" si="17"/>
        <v>7050</v>
      </c>
      <c r="J353" s="4">
        <f t="shared" si="16"/>
        <v>4.3331999999999997</v>
      </c>
      <c r="K353" s="130">
        <f t="shared" si="15"/>
        <v>30549.06</v>
      </c>
    </row>
    <row r="354" spans="1:11">
      <c r="A354" s="137">
        <v>91008</v>
      </c>
      <c r="B354" s="135" t="s">
        <v>407</v>
      </c>
      <c r="C354" s="41">
        <v>40781.1</v>
      </c>
      <c r="D354" s="41"/>
      <c r="E354" s="129"/>
      <c r="F354" s="129"/>
      <c r="H354" s="130">
        <f t="shared" si="17"/>
        <v>40781.1</v>
      </c>
      <c r="J354" s="4">
        <f t="shared" si="16"/>
        <v>4.3331999999999997</v>
      </c>
      <c r="K354" s="130">
        <f t="shared" si="15"/>
        <v>176712.66</v>
      </c>
    </row>
    <row r="355" spans="1:11">
      <c r="A355" s="137">
        <v>91009</v>
      </c>
      <c r="B355" s="135" t="s">
        <v>408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4.3331999999999997</v>
      </c>
      <c r="K355" s="130">
        <f t="shared" si="15"/>
        <v>0</v>
      </c>
    </row>
    <row r="356" spans="1:11">
      <c r="A356" s="137">
        <v>91010</v>
      </c>
      <c r="B356" s="135" t="s">
        <v>487</v>
      </c>
      <c r="C356" s="41">
        <v>9303.08</v>
      </c>
      <c r="D356" s="41"/>
      <c r="E356" s="129"/>
      <c r="F356" s="129"/>
      <c r="H356" s="130">
        <f t="shared" si="17"/>
        <v>9303.08</v>
      </c>
      <c r="J356" s="4">
        <f t="shared" si="16"/>
        <v>4.3331999999999997</v>
      </c>
      <c r="K356" s="130">
        <f t="shared" si="15"/>
        <v>40312.11</v>
      </c>
    </row>
    <row r="357" spans="1:11">
      <c r="A357" s="137">
        <v>91011</v>
      </c>
      <c r="B357" s="135" t="s">
        <v>410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4.3331999999999997</v>
      </c>
      <c r="K357" s="130">
        <f t="shared" si="15"/>
        <v>0</v>
      </c>
    </row>
    <row r="358" spans="1:11">
      <c r="A358" s="137">
        <v>91012</v>
      </c>
      <c r="B358" s="40" t="s">
        <v>252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4.3331999999999997</v>
      </c>
      <c r="K358" s="130">
        <f t="shared" si="15"/>
        <v>0</v>
      </c>
    </row>
    <row r="359" spans="1:11">
      <c r="A359" s="39">
        <v>91013</v>
      </c>
      <c r="B359" s="142" t="s">
        <v>411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4.3331999999999997</v>
      </c>
      <c r="K359" s="130">
        <f t="shared" si="15"/>
        <v>0</v>
      </c>
    </row>
    <row r="360" spans="1:11">
      <c r="A360" s="137">
        <v>91200</v>
      </c>
      <c r="B360" s="135" t="s">
        <v>412</v>
      </c>
      <c r="C360" s="41">
        <v>115776.2</v>
      </c>
      <c r="D360" s="41"/>
      <c r="E360" s="129"/>
      <c r="F360" s="129"/>
      <c r="H360" s="130">
        <f t="shared" si="17"/>
        <v>115776.2</v>
      </c>
      <c r="J360" s="4">
        <f t="shared" si="16"/>
        <v>4.3331999999999997</v>
      </c>
      <c r="K360" s="130">
        <f t="shared" si="15"/>
        <v>501681.43</v>
      </c>
    </row>
    <row r="361" spans="1:11">
      <c r="A361" s="137">
        <v>91201</v>
      </c>
      <c r="B361" s="135" t="s">
        <v>413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4.3331999999999997</v>
      </c>
      <c r="K361" s="130">
        <f t="shared" si="15"/>
        <v>0</v>
      </c>
    </row>
    <row r="362" spans="1:11">
      <c r="A362" s="137">
        <v>91202</v>
      </c>
      <c r="B362" s="135" t="s">
        <v>414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4.3331999999999997</v>
      </c>
      <c r="K362" s="130">
        <f t="shared" si="15"/>
        <v>0</v>
      </c>
    </row>
    <row r="363" spans="1:11">
      <c r="A363" s="137">
        <v>92001</v>
      </c>
      <c r="B363" s="135" t="s">
        <v>415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4.3331999999999997</v>
      </c>
      <c r="K363" s="130">
        <f t="shared" si="15"/>
        <v>0</v>
      </c>
    </row>
    <row r="364" spans="1:11">
      <c r="A364" s="137">
        <v>92002</v>
      </c>
      <c r="B364" s="135" t="s">
        <v>416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4.3331999999999997</v>
      </c>
      <c r="K364" s="130">
        <f t="shared" si="15"/>
        <v>0</v>
      </c>
    </row>
    <row r="365" spans="1:11">
      <c r="A365" s="137">
        <v>92003</v>
      </c>
      <c r="B365" s="135" t="s">
        <v>417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4.3331999999999997</v>
      </c>
      <c r="K365" s="130">
        <f t="shared" si="15"/>
        <v>0</v>
      </c>
    </row>
    <row r="366" spans="1:11">
      <c r="A366" s="137">
        <v>92004</v>
      </c>
      <c r="B366" s="135" t="s">
        <v>418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4.3331999999999997</v>
      </c>
      <c r="K366" s="130">
        <f t="shared" si="15"/>
        <v>0</v>
      </c>
    </row>
    <row r="367" spans="1:11">
      <c r="A367" s="137">
        <v>92005</v>
      </c>
      <c r="B367" s="135" t="s">
        <v>419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4.3331999999999997</v>
      </c>
      <c r="K367" s="130">
        <f t="shared" si="15"/>
        <v>0</v>
      </c>
    </row>
    <row r="368" spans="1:11">
      <c r="A368" s="137">
        <v>92006</v>
      </c>
      <c r="B368" s="135" t="s">
        <v>420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4.3331999999999997</v>
      </c>
      <c r="K368" s="130">
        <f t="shared" si="15"/>
        <v>0</v>
      </c>
    </row>
    <row r="369" spans="1:11">
      <c r="A369" s="137">
        <v>92007</v>
      </c>
      <c r="B369" s="135" t="s">
        <v>421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4.3331999999999997</v>
      </c>
      <c r="K369" s="130">
        <f t="shared" si="15"/>
        <v>0</v>
      </c>
    </row>
    <row r="370" spans="1:11">
      <c r="A370" s="137">
        <v>92008</v>
      </c>
      <c r="B370" s="135" t="s">
        <v>422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4.3331999999999997</v>
      </c>
      <c r="K370" s="130">
        <f t="shared" si="15"/>
        <v>0</v>
      </c>
    </row>
    <row r="371" spans="1:11">
      <c r="A371" s="145">
        <v>92009</v>
      </c>
      <c r="B371" s="40" t="s">
        <v>423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4.3331999999999997</v>
      </c>
      <c r="K371" s="130">
        <f t="shared" si="15"/>
        <v>0</v>
      </c>
    </row>
    <row r="372" spans="1:11">
      <c r="A372" s="137">
        <v>93001</v>
      </c>
      <c r="B372" s="135" t="s">
        <v>424</v>
      </c>
      <c r="C372" s="41">
        <v>29085.5</v>
      </c>
      <c r="D372" s="41"/>
      <c r="E372" s="129"/>
      <c r="F372" s="129"/>
      <c r="H372" s="130">
        <f t="shared" si="17"/>
        <v>29085.5</v>
      </c>
      <c r="J372" s="4">
        <f t="shared" si="16"/>
        <v>4.3331999999999997</v>
      </c>
      <c r="K372" s="130">
        <f t="shared" si="15"/>
        <v>126033.29</v>
      </c>
    </row>
    <row r="373" spans="1:11">
      <c r="A373" s="137">
        <v>93002</v>
      </c>
      <c r="B373" s="135" t="s">
        <v>425</v>
      </c>
      <c r="C373" s="41">
        <v>22640</v>
      </c>
      <c r="D373" s="41"/>
      <c r="E373" s="129"/>
      <c r="F373" s="129"/>
      <c r="H373" s="130">
        <f t="shared" si="17"/>
        <v>22640</v>
      </c>
      <c r="J373" s="4">
        <f t="shared" si="16"/>
        <v>4.3331999999999997</v>
      </c>
      <c r="K373" s="130">
        <f t="shared" si="15"/>
        <v>98103.65</v>
      </c>
    </row>
    <row r="374" spans="1:11">
      <c r="A374" s="137">
        <v>93003</v>
      </c>
      <c r="B374" s="135" t="s">
        <v>426</v>
      </c>
      <c r="C374" s="41">
        <v>220</v>
      </c>
      <c r="D374" s="41"/>
      <c r="E374" s="129"/>
      <c r="F374" s="129"/>
      <c r="H374" s="130">
        <f t="shared" si="17"/>
        <v>220</v>
      </c>
      <c r="J374" s="4">
        <f t="shared" si="16"/>
        <v>4.3331999999999997</v>
      </c>
      <c r="K374" s="134">
        <f t="shared" si="15"/>
        <v>953.3</v>
      </c>
    </row>
    <row r="375" spans="1:11">
      <c r="A375" s="137">
        <v>93004</v>
      </c>
      <c r="B375" s="135" t="s">
        <v>427</v>
      </c>
      <c r="C375" s="41">
        <v>6821</v>
      </c>
      <c r="D375" s="41"/>
      <c r="E375" s="129"/>
      <c r="F375" s="129"/>
      <c r="H375" s="130">
        <f t="shared" si="17"/>
        <v>6821</v>
      </c>
      <c r="J375" s="4">
        <f t="shared" si="16"/>
        <v>4.3331999999999997</v>
      </c>
      <c r="K375" s="130">
        <f t="shared" si="15"/>
        <v>29556.76</v>
      </c>
    </row>
    <row r="376" spans="1:11">
      <c r="A376" s="137">
        <v>93005</v>
      </c>
      <c r="B376" s="135" t="s">
        <v>428</v>
      </c>
      <c r="C376" s="41">
        <v>622.30999999999995</v>
      </c>
      <c r="D376" s="41"/>
      <c r="E376" s="129"/>
      <c r="F376" s="129"/>
      <c r="H376" s="130">
        <f t="shared" si="17"/>
        <v>622.30999999999995</v>
      </c>
      <c r="I376" s="4" t="s">
        <v>543</v>
      </c>
      <c r="J376" s="4">
        <f t="shared" si="16"/>
        <v>4.3331999999999997</v>
      </c>
      <c r="K376" s="130">
        <f t="shared" si="15"/>
        <v>2696.59</v>
      </c>
    </row>
    <row r="377" spans="1:11">
      <c r="A377" s="140">
        <v>94001</v>
      </c>
      <c r="B377" s="141" t="s">
        <v>429</v>
      </c>
      <c r="C377" s="133">
        <v>143266.67000000001</v>
      </c>
      <c r="D377" s="133"/>
      <c r="E377" s="133"/>
      <c r="F377" s="133"/>
      <c r="G377" s="134"/>
      <c r="H377" s="134">
        <f t="shared" si="17"/>
        <v>143266.67000000001</v>
      </c>
      <c r="J377" s="4">
        <f t="shared" si="16"/>
        <v>4.3331999999999997</v>
      </c>
      <c r="K377" s="130">
        <f t="shared" si="15"/>
        <v>620803.13</v>
      </c>
    </row>
    <row r="378" spans="1:11">
      <c r="A378" s="137">
        <v>94002</v>
      </c>
      <c r="B378" s="135" t="s">
        <v>430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4.3331999999999997</v>
      </c>
      <c r="K378" s="130">
        <f t="shared" si="15"/>
        <v>0</v>
      </c>
    </row>
    <row r="379" spans="1:11">
      <c r="A379" s="137">
        <v>94003</v>
      </c>
      <c r="B379" s="135" t="s">
        <v>431</v>
      </c>
      <c r="C379" s="41">
        <v>1500</v>
      </c>
      <c r="D379" s="41"/>
      <c r="E379" s="129"/>
      <c r="F379" s="129"/>
      <c r="H379" s="130">
        <f t="shared" si="17"/>
        <v>1500</v>
      </c>
      <c r="J379" s="4">
        <f t="shared" si="16"/>
        <v>4.3331999999999997</v>
      </c>
      <c r="K379" s="130">
        <f t="shared" si="15"/>
        <v>6499.8</v>
      </c>
    </row>
    <row r="380" spans="1:11">
      <c r="A380" s="137">
        <v>94004</v>
      </c>
      <c r="B380" s="135" t="s">
        <v>432</v>
      </c>
      <c r="C380" s="41"/>
      <c r="D380" s="41"/>
      <c r="E380" s="129"/>
      <c r="F380" s="129"/>
      <c r="H380" s="130">
        <f t="shared" si="17"/>
        <v>0</v>
      </c>
      <c r="J380" s="4">
        <f t="shared" si="16"/>
        <v>4.3331999999999997</v>
      </c>
      <c r="K380" s="130">
        <f t="shared" si="15"/>
        <v>0</v>
      </c>
    </row>
    <row r="381" spans="1:11">
      <c r="A381" s="137">
        <v>94005</v>
      </c>
      <c r="B381" s="135" t="s">
        <v>433</v>
      </c>
      <c r="C381" s="41">
        <v>14883</v>
      </c>
      <c r="D381" s="41"/>
      <c r="E381" s="129"/>
      <c r="F381" s="129"/>
      <c r="H381" s="130">
        <f t="shared" si="17"/>
        <v>14883</v>
      </c>
      <c r="J381" s="4">
        <f t="shared" si="16"/>
        <v>4.3331999999999997</v>
      </c>
      <c r="K381" s="130">
        <f t="shared" si="15"/>
        <v>64491.02</v>
      </c>
    </row>
    <row r="382" spans="1:11">
      <c r="A382" s="137">
        <v>94006</v>
      </c>
      <c r="B382" s="135" t="s">
        <v>434</v>
      </c>
      <c r="C382" s="41">
        <v>66230</v>
      </c>
      <c r="D382" s="41"/>
      <c r="E382" s="129"/>
      <c r="F382" s="129"/>
      <c r="H382" s="130">
        <f t="shared" si="17"/>
        <v>66230</v>
      </c>
      <c r="J382" s="4">
        <f t="shared" si="16"/>
        <v>4.3331999999999997</v>
      </c>
      <c r="K382" s="130">
        <f t="shared" si="15"/>
        <v>286987.84000000003</v>
      </c>
    </row>
    <row r="383" spans="1:11">
      <c r="A383" s="137">
        <v>94007</v>
      </c>
      <c r="B383" s="135" t="s">
        <v>435</v>
      </c>
      <c r="C383" s="41">
        <v>3040.17</v>
      </c>
      <c r="D383" s="41"/>
      <c r="E383" s="129"/>
      <c r="F383" s="129"/>
      <c r="H383" s="130">
        <f t="shared" si="17"/>
        <v>3040.17</v>
      </c>
      <c r="J383" s="4">
        <f t="shared" si="16"/>
        <v>4.3331999999999997</v>
      </c>
      <c r="K383" s="130">
        <f t="shared" si="15"/>
        <v>13173.66</v>
      </c>
    </row>
    <row r="384" spans="1:11">
      <c r="A384" s="137">
        <v>94008</v>
      </c>
      <c r="B384" s="135" t="s">
        <v>436</v>
      </c>
      <c r="C384" s="41">
        <v>10000</v>
      </c>
      <c r="D384" s="41"/>
      <c r="E384" s="129"/>
      <c r="F384" s="129"/>
      <c r="H384" s="130">
        <f t="shared" si="17"/>
        <v>10000</v>
      </c>
      <c r="J384" s="4">
        <f t="shared" si="16"/>
        <v>4.3331999999999997</v>
      </c>
      <c r="K384" s="130">
        <f t="shared" si="15"/>
        <v>43332</v>
      </c>
    </row>
    <row r="385" spans="1:11">
      <c r="A385" s="137">
        <v>94009</v>
      </c>
      <c r="B385" s="135" t="s">
        <v>437</v>
      </c>
      <c r="C385" s="41">
        <v>629</v>
      </c>
      <c r="D385" s="41"/>
      <c r="E385" s="129"/>
      <c r="F385" s="129"/>
      <c r="H385" s="130">
        <f t="shared" si="17"/>
        <v>629</v>
      </c>
      <c r="J385" s="4">
        <f t="shared" si="16"/>
        <v>4.3331999999999997</v>
      </c>
      <c r="K385" s="130">
        <f t="shared" si="15"/>
        <v>2725.58</v>
      </c>
    </row>
    <row r="386" spans="1:11">
      <c r="A386" s="137">
        <v>94010</v>
      </c>
      <c r="B386" s="135" t="s">
        <v>438</v>
      </c>
      <c r="C386" s="41">
        <v>43816.21</v>
      </c>
      <c r="D386" s="41"/>
      <c r="E386" s="129"/>
      <c r="F386" s="129"/>
      <c r="H386" s="130">
        <f t="shared" si="17"/>
        <v>43816.21</v>
      </c>
      <c r="J386" s="4">
        <f t="shared" si="16"/>
        <v>4.3331999999999997</v>
      </c>
      <c r="K386" s="130">
        <f t="shared" si="15"/>
        <v>189864.4</v>
      </c>
    </row>
    <row r="387" spans="1:11">
      <c r="A387" s="137">
        <v>94011</v>
      </c>
      <c r="B387" s="135" t="s">
        <v>439</v>
      </c>
      <c r="C387" s="41"/>
      <c r="D387" s="41"/>
      <c r="E387" s="129"/>
      <c r="F387" s="129"/>
      <c r="H387" s="130">
        <f t="shared" si="17"/>
        <v>0</v>
      </c>
      <c r="J387" s="4">
        <f t="shared" si="16"/>
        <v>4.3331999999999997</v>
      </c>
      <c r="K387" s="134">
        <f t="shared" si="15"/>
        <v>0</v>
      </c>
    </row>
    <row r="388" spans="1:11">
      <c r="A388" s="137">
        <v>94012</v>
      </c>
      <c r="B388" s="135" t="s">
        <v>440</v>
      </c>
      <c r="C388" s="41">
        <v>161.65</v>
      </c>
      <c r="D388" s="41"/>
      <c r="E388" s="129"/>
      <c r="F388" s="129"/>
      <c r="H388" s="130">
        <f t="shared" si="17"/>
        <v>161.65</v>
      </c>
      <c r="J388" s="4">
        <f t="shared" si="16"/>
        <v>4.3331999999999997</v>
      </c>
      <c r="K388" s="130">
        <f t="shared" si="15"/>
        <v>700.46</v>
      </c>
    </row>
    <row r="389" spans="1:11">
      <c r="A389" s="137">
        <v>94013</v>
      </c>
      <c r="B389" s="135" t="s">
        <v>441</v>
      </c>
      <c r="C389" s="41"/>
      <c r="D389" s="41"/>
      <c r="E389" s="129"/>
      <c r="F389" s="129"/>
      <c r="H389" s="130">
        <f t="shared" si="17"/>
        <v>0</v>
      </c>
      <c r="I389" s="4" t="s">
        <v>543</v>
      </c>
      <c r="J389" s="4">
        <f t="shared" si="16"/>
        <v>4.3331999999999997</v>
      </c>
      <c r="K389" s="134">
        <f t="shared" si="15"/>
        <v>0</v>
      </c>
    </row>
    <row r="390" spans="1:11">
      <c r="A390" s="140">
        <v>94014</v>
      </c>
      <c r="B390" s="141" t="s">
        <v>465</v>
      </c>
      <c r="C390" s="133"/>
      <c r="D390" s="133"/>
      <c r="E390" s="133"/>
      <c r="F390" s="133"/>
      <c r="G390" s="134"/>
      <c r="H390" s="134">
        <f t="shared" si="17"/>
        <v>0</v>
      </c>
      <c r="J390" s="4">
        <f t="shared" si="16"/>
        <v>4.3331999999999997</v>
      </c>
      <c r="K390" s="130">
        <f t="shared" si="15"/>
        <v>0</v>
      </c>
    </row>
    <row r="391" spans="1:11">
      <c r="A391" s="137">
        <v>94015</v>
      </c>
      <c r="B391" s="135" t="s">
        <v>466</v>
      </c>
      <c r="C391" s="41"/>
      <c r="D391" s="41"/>
      <c r="E391" s="129"/>
      <c r="F391" s="129"/>
      <c r="H391" s="130">
        <f t="shared" si="17"/>
        <v>0</v>
      </c>
      <c r="I391" s="4" t="s">
        <v>543</v>
      </c>
      <c r="J391" s="4">
        <f t="shared" si="16"/>
        <v>4.3331999999999997</v>
      </c>
      <c r="K391" s="130">
        <f t="shared" si="15"/>
        <v>0</v>
      </c>
    </row>
    <row r="392" spans="1:11">
      <c r="A392" s="140">
        <v>94016</v>
      </c>
      <c r="B392" s="141" t="s">
        <v>442</v>
      </c>
      <c r="C392" s="133">
        <v>183857.68</v>
      </c>
      <c r="D392" s="133"/>
      <c r="E392" s="133"/>
      <c r="F392" s="133"/>
      <c r="G392" s="134"/>
      <c r="H392" s="134">
        <f t="shared" si="17"/>
        <v>183857.68</v>
      </c>
      <c r="J392" s="4">
        <f t="shared" si="16"/>
        <v>4.3331999999999997</v>
      </c>
      <c r="K392" s="130">
        <f t="shared" ref="K392:K431" si="18">ROUND(H392*J392,2)</f>
        <v>796692.1</v>
      </c>
    </row>
    <row r="393" spans="1:11">
      <c r="A393" s="137">
        <v>94017</v>
      </c>
      <c r="B393" s="135" t="s">
        <v>443</v>
      </c>
      <c r="C393" s="41"/>
      <c r="D393" s="41"/>
      <c r="E393" s="129"/>
      <c r="F393" s="129"/>
      <c r="H393" s="130">
        <f t="shared" si="17"/>
        <v>0</v>
      </c>
      <c r="J393" s="4">
        <f t="shared" ref="J393:J430" si="19">J392</f>
        <v>4.3331999999999997</v>
      </c>
      <c r="K393" s="130">
        <f t="shared" si="18"/>
        <v>0</v>
      </c>
    </row>
    <row r="394" spans="1:11">
      <c r="A394" s="137">
        <v>94018</v>
      </c>
      <c r="B394" s="135" t="s">
        <v>444</v>
      </c>
      <c r="C394" s="41">
        <v>4470</v>
      </c>
      <c r="D394" s="41"/>
      <c r="E394" s="129"/>
      <c r="F394" s="129"/>
      <c r="H394" s="130">
        <f t="shared" si="17"/>
        <v>4470</v>
      </c>
      <c r="J394" s="4">
        <f t="shared" si="19"/>
        <v>4.3331999999999997</v>
      </c>
      <c r="K394" s="130">
        <f t="shared" si="18"/>
        <v>19369.400000000001</v>
      </c>
    </row>
    <row r="395" spans="1:11">
      <c r="A395" s="137">
        <v>94019</v>
      </c>
      <c r="B395" s="135" t="s">
        <v>417</v>
      </c>
      <c r="C395" s="41">
        <v>51980.87</v>
      </c>
      <c r="D395" s="41"/>
      <c r="E395" s="129"/>
      <c r="F395" s="129"/>
      <c r="H395" s="130">
        <f t="shared" si="17"/>
        <v>51980.87</v>
      </c>
      <c r="J395" s="4">
        <f t="shared" si="19"/>
        <v>4.3331999999999997</v>
      </c>
      <c r="K395" s="130">
        <f t="shared" si="18"/>
        <v>225243.51</v>
      </c>
    </row>
    <row r="396" spans="1:11">
      <c r="A396" s="137">
        <v>94020</v>
      </c>
      <c r="B396" s="40" t="s">
        <v>384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4.3331999999999997</v>
      </c>
      <c r="K396" s="130">
        <f t="shared" si="18"/>
        <v>0</v>
      </c>
    </row>
    <row r="397" spans="1:11">
      <c r="A397" s="137">
        <v>94021</v>
      </c>
      <c r="B397" s="135" t="s">
        <v>445</v>
      </c>
      <c r="C397" s="41">
        <v>12713.29</v>
      </c>
      <c r="D397" s="41"/>
      <c r="E397" s="129"/>
      <c r="F397" s="129"/>
      <c r="H397" s="130">
        <f t="shared" si="17"/>
        <v>12713.29</v>
      </c>
      <c r="J397" s="4">
        <f t="shared" si="19"/>
        <v>4.3331999999999997</v>
      </c>
      <c r="K397" s="130">
        <f t="shared" si="18"/>
        <v>55089.23</v>
      </c>
    </row>
    <row r="398" spans="1:11">
      <c r="A398" s="137">
        <v>94022</v>
      </c>
      <c r="B398" s="135" t="s">
        <v>446</v>
      </c>
      <c r="C398" s="41">
        <v>53256.9</v>
      </c>
      <c r="D398" s="41"/>
      <c r="E398" s="129"/>
      <c r="F398" s="129"/>
      <c r="H398" s="130">
        <f t="shared" si="17"/>
        <v>53256.9</v>
      </c>
      <c r="J398" s="4">
        <f t="shared" si="19"/>
        <v>4.3331999999999997</v>
      </c>
      <c r="K398" s="130">
        <f t="shared" si="18"/>
        <v>230772.8</v>
      </c>
    </row>
    <row r="399" spans="1:11">
      <c r="A399" s="137">
        <v>94023</v>
      </c>
      <c r="B399" s="135" t="s">
        <v>447</v>
      </c>
      <c r="C399" s="41"/>
      <c r="D399" s="41"/>
      <c r="E399" s="129"/>
      <c r="F399" s="129"/>
      <c r="H399" s="130">
        <f t="shared" si="17"/>
        <v>0</v>
      </c>
      <c r="I399" s="4" t="s">
        <v>544</v>
      </c>
      <c r="J399" s="4">
        <f t="shared" si="19"/>
        <v>4.3331999999999997</v>
      </c>
      <c r="K399" s="134">
        <f t="shared" si="18"/>
        <v>0</v>
      </c>
    </row>
    <row r="400" spans="1:11">
      <c r="A400" s="137">
        <v>94024</v>
      </c>
      <c r="B400" s="135" t="s">
        <v>448</v>
      </c>
      <c r="C400" s="41"/>
      <c r="D400" s="41"/>
      <c r="E400" s="129"/>
      <c r="F400" s="129"/>
      <c r="H400" s="130">
        <f t="shared" si="17"/>
        <v>0</v>
      </c>
      <c r="J400" s="4">
        <f t="shared" si="19"/>
        <v>4.3331999999999997</v>
      </c>
      <c r="K400" s="130">
        <f t="shared" si="18"/>
        <v>0</v>
      </c>
    </row>
    <row r="401" spans="1:11">
      <c r="A401" s="137">
        <v>94025</v>
      </c>
      <c r="B401" s="135" t="s">
        <v>449</v>
      </c>
      <c r="C401" s="41"/>
      <c r="D401" s="41"/>
      <c r="E401" s="129"/>
      <c r="F401" s="129"/>
      <c r="H401" s="130">
        <f t="shared" si="17"/>
        <v>0</v>
      </c>
      <c r="I401" s="4" t="s">
        <v>543</v>
      </c>
      <c r="J401" s="4">
        <f t="shared" si="19"/>
        <v>4.3331999999999997</v>
      </c>
      <c r="K401" s="130">
        <f t="shared" si="18"/>
        <v>0</v>
      </c>
    </row>
    <row r="402" spans="1:11">
      <c r="A402" s="140">
        <v>94026</v>
      </c>
      <c r="B402" s="132" t="s">
        <v>488</v>
      </c>
      <c r="C402" s="133">
        <v>2249305.96</v>
      </c>
      <c r="D402" s="133"/>
      <c r="E402" s="133">
        <v>27900.082649999997</v>
      </c>
      <c r="F402" s="133">
        <v>29005.452300000004</v>
      </c>
      <c r="G402" s="134"/>
      <c r="H402" s="134">
        <f t="shared" ref="H402:H431" si="20">ROUND(C402-D402+E402-F402,2)</f>
        <v>2248200.59</v>
      </c>
      <c r="J402" s="4">
        <f t="shared" si="19"/>
        <v>4.3331999999999997</v>
      </c>
      <c r="K402" s="130">
        <f t="shared" si="18"/>
        <v>9741902.8000000007</v>
      </c>
    </row>
    <row r="403" spans="1:11">
      <c r="A403" s="137">
        <v>94027</v>
      </c>
      <c r="B403" s="135" t="s">
        <v>450</v>
      </c>
      <c r="C403" s="41">
        <v>3350.53</v>
      </c>
      <c r="D403" s="41"/>
      <c r="E403" s="129"/>
      <c r="F403" s="129"/>
      <c r="H403" s="130">
        <f t="shared" si="20"/>
        <v>3350.53</v>
      </c>
      <c r="J403" s="4">
        <f t="shared" si="19"/>
        <v>4.3331999999999997</v>
      </c>
      <c r="K403" s="130">
        <f t="shared" si="18"/>
        <v>14518.52</v>
      </c>
    </row>
    <row r="404" spans="1:11">
      <c r="A404" s="137">
        <v>94028</v>
      </c>
      <c r="B404" s="4" t="s">
        <v>451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4.3331999999999997</v>
      </c>
      <c r="K404" s="130">
        <f t="shared" si="18"/>
        <v>0</v>
      </c>
    </row>
    <row r="405" spans="1:11">
      <c r="A405" s="137">
        <v>94029</v>
      </c>
      <c r="B405" s="4" t="s">
        <v>452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4.3331999999999997</v>
      </c>
      <c r="K405" s="130">
        <f t="shared" si="18"/>
        <v>0</v>
      </c>
    </row>
    <row r="406" spans="1:11">
      <c r="A406" s="137">
        <v>95001</v>
      </c>
      <c r="B406" s="40" t="s">
        <v>397</v>
      </c>
      <c r="C406" s="41"/>
      <c r="D406" s="41"/>
      <c r="E406" s="129"/>
      <c r="F406" s="129"/>
      <c r="H406" s="130">
        <f t="shared" si="20"/>
        <v>0</v>
      </c>
      <c r="J406" s="4">
        <f t="shared" si="19"/>
        <v>4.3331999999999997</v>
      </c>
      <c r="K406" s="130">
        <f t="shared" si="18"/>
        <v>0</v>
      </c>
    </row>
    <row r="407" spans="1:11">
      <c r="A407" s="137">
        <v>95002</v>
      </c>
      <c r="B407" s="40" t="s">
        <v>398</v>
      </c>
      <c r="C407" s="41">
        <v>44572.65</v>
      </c>
      <c r="D407" s="41"/>
      <c r="E407" s="129"/>
      <c r="F407" s="129"/>
      <c r="H407" s="130">
        <f t="shared" si="20"/>
        <v>44572.65</v>
      </c>
      <c r="J407" s="4">
        <f t="shared" si="19"/>
        <v>4.3331999999999997</v>
      </c>
      <c r="K407" s="130">
        <f t="shared" si="18"/>
        <v>193142.21</v>
      </c>
    </row>
    <row r="408" spans="1:11">
      <c r="A408" s="137">
        <v>95003</v>
      </c>
      <c r="B408" s="40" t="s">
        <v>399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4.3331999999999997</v>
      </c>
      <c r="K408" s="130">
        <f t="shared" si="18"/>
        <v>0</v>
      </c>
    </row>
    <row r="409" spans="1:11">
      <c r="A409" s="137">
        <v>96001</v>
      </c>
      <c r="B409" s="40" t="s">
        <v>453</v>
      </c>
      <c r="C409" s="41">
        <v>17500</v>
      </c>
      <c r="D409" s="41"/>
      <c r="E409" s="129"/>
      <c r="F409" s="129"/>
      <c r="H409" s="130">
        <f t="shared" si="20"/>
        <v>17500</v>
      </c>
      <c r="J409" s="4">
        <f t="shared" si="19"/>
        <v>4.3331999999999997</v>
      </c>
      <c r="K409" s="130">
        <f t="shared" si="18"/>
        <v>75831</v>
      </c>
    </row>
    <row r="410" spans="1:11">
      <c r="A410" s="137">
        <v>96002</v>
      </c>
      <c r="B410" s="40" t="s">
        <v>454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4.3331999999999997</v>
      </c>
      <c r="K410" s="130">
        <f t="shared" si="18"/>
        <v>0</v>
      </c>
    </row>
    <row r="411" spans="1:11">
      <c r="A411" s="137">
        <v>96003</v>
      </c>
      <c r="B411" s="40" t="s">
        <v>455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4.3331999999999997</v>
      </c>
      <c r="K411" s="130">
        <f t="shared" si="18"/>
        <v>0</v>
      </c>
    </row>
    <row r="412" spans="1:11">
      <c r="A412" s="137">
        <v>96004</v>
      </c>
      <c r="B412" s="40" t="s">
        <v>456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4.3331999999999997</v>
      </c>
      <c r="K412" s="130">
        <f t="shared" si="18"/>
        <v>0</v>
      </c>
    </row>
    <row r="413" spans="1:11">
      <c r="A413" s="137">
        <v>96005</v>
      </c>
      <c r="B413" s="40" t="s">
        <v>457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4.3331999999999997</v>
      </c>
      <c r="K413" s="130">
        <f t="shared" si="18"/>
        <v>0</v>
      </c>
    </row>
    <row r="414" spans="1:11">
      <c r="A414" s="137">
        <v>96006</v>
      </c>
      <c r="B414" s="40" t="s">
        <v>491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4.3331999999999997</v>
      </c>
      <c r="K414" s="130">
        <f t="shared" si="18"/>
        <v>0</v>
      </c>
    </row>
    <row r="415" spans="1:11">
      <c r="A415" s="137">
        <v>96007</v>
      </c>
      <c r="B415" s="40" t="s">
        <v>458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4.3331999999999997</v>
      </c>
      <c r="K415" s="130">
        <f t="shared" si="18"/>
        <v>0</v>
      </c>
    </row>
    <row r="416" spans="1:11">
      <c r="A416" s="137">
        <v>96008</v>
      </c>
      <c r="B416" s="40" t="s">
        <v>459</v>
      </c>
      <c r="C416" s="41">
        <v>1252.1300000000001</v>
      </c>
      <c r="D416" s="41"/>
      <c r="E416" s="129"/>
      <c r="F416" s="129"/>
      <c r="H416" s="130">
        <f t="shared" si="20"/>
        <v>1252.1300000000001</v>
      </c>
      <c r="J416" s="4">
        <f t="shared" si="19"/>
        <v>4.3331999999999997</v>
      </c>
      <c r="K416" s="130">
        <f t="shared" si="18"/>
        <v>5425.73</v>
      </c>
    </row>
    <row r="417" spans="1:11">
      <c r="A417" s="137">
        <v>97001</v>
      </c>
      <c r="B417" s="40" t="s">
        <v>463</v>
      </c>
      <c r="C417" s="41">
        <v>241000.95999999999</v>
      </c>
      <c r="D417" s="41"/>
      <c r="E417" s="129"/>
      <c r="F417" s="129"/>
      <c r="H417" s="130">
        <f t="shared" si="20"/>
        <v>241000.95999999999</v>
      </c>
      <c r="J417" s="4">
        <f t="shared" si="19"/>
        <v>4.3331999999999997</v>
      </c>
      <c r="K417" s="130">
        <f t="shared" si="18"/>
        <v>1044305.36</v>
      </c>
    </row>
    <row r="418" spans="1:11">
      <c r="A418" s="137">
        <v>97002</v>
      </c>
      <c r="B418" s="40" t="s">
        <v>464</v>
      </c>
      <c r="C418" s="41"/>
      <c r="D418" s="41">
        <v>159605.72</v>
      </c>
      <c r="E418" s="129"/>
      <c r="F418" s="129"/>
      <c r="H418" s="130">
        <f t="shared" si="20"/>
        <v>-159605.72</v>
      </c>
      <c r="J418" s="4">
        <f t="shared" si="19"/>
        <v>4.3331999999999997</v>
      </c>
      <c r="K418" s="134">
        <f t="shared" si="18"/>
        <v>-691603.51</v>
      </c>
    </row>
    <row r="419" spans="1:11">
      <c r="A419" s="137">
        <v>97003</v>
      </c>
      <c r="B419" s="40" t="s">
        <v>460</v>
      </c>
      <c r="C419" s="41">
        <v>90738.39</v>
      </c>
      <c r="D419" s="41"/>
      <c r="E419" s="129"/>
      <c r="F419" s="129"/>
      <c r="H419" s="130">
        <f t="shared" si="20"/>
        <v>90738.39</v>
      </c>
      <c r="J419" s="4">
        <f t="shared" si="19"/>
        <v>4.3331999999999997</v>
      </c>
      <c r="K419" s="130">
        <f t="shared" si="18"/>
        <v>393187.59</v>
      </c>
    </row>
    <row r="420" spans="1:11">
      <c r="A420" s="137">
        <v>97004</v>
      </c>
      <c r="B420" s="40" t="s">
        <v>461</v>
      </c>
      <c r="C420" s="41">
        <v>9430.49</v>
      </c>
      <c r="D420" s="41"/>
      <c r="E420" s="129"/>
      <c r="F420" s="129"/>
      <c r="H420" s="130">
        <f t="shared" si="20"/>
        <v>9430.49</v>
      </c>
      <c r="J420" s="4">
        <f t="shared" si="19"/>
        <v>4.3331999999999997</v>
      </c>
      <c r="K420" s="130">
        <f t="shared" si="18"/>
        <v>40864.199999999997</v>
      </c>
    </row>
    <row r="421" spans="1:11">
      <c r="A421" s="140">
        <v>97005</v>
      </c>
      <c r="B421" s="132" t="s">
        <v>467</v>
      </c>
      <c r="C421" s="133">
        <v>16158.59</v>
      </c>
      <c r="D421" s="133"/>
      <c r="E421" s="133"/>
      <c r="F421" s="133"/>
      <c r="G421" s="134"/>
      <c r="H421" s="134">
        <f t="shared" si="20"/>
        <v>16158.59</v>
      </c>
      <c r="J421" s="4">
        <f t="shared" si="19"/>
        <v>4.3331999999999997</v>
      </c>
      <c r="K421" s="130">
        <f t="shared" si="18"/>
        <v>70018.399999999994</v>
      </c>
    </row>
    <row r="422" spans="1:11">
      <c r="A422" s="39">
        <v>97006</v>
      </c>
      <c r="B422" s="142" t="s">
        <v>468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4.3331999999999997</v>
      </c>
      <c r="K422" s="130">
        <f t="shared" si="18"/>
        <v>0</v>
      </c>
    </row>
    <row r="423" spans="1:11">
      <c r="A423" s="39">
        <v>98000</v>
      </c>
      <c r="B423" s="142" t="s">
        <v>492</v>
      </c>
      <c r="C423" s="41"/>
      <c r="D423" s="41"/>
      <c r="E423" s="129"/>
      <c r="F423" s="129"/>
      <c r="H423" s="130">
        <f t="shared" si="20"/>
        <v>0</v>
      </c>
      <c r="I423" s="4" t="s">
        <v>543</v>
      </c>
      <c r="J423" s="4">
        <f t="shared" si="19"/>
        <v>4.3331999999999997</v>
      </c>
      <c r="K423" s="130">
        <f t="shared" si="18"/>
        <v>0</v>
      </c>
    </row>
    <row r="424" spans="1:11">
      <c r="A424" s="39">
        <v>98001</v>
      </c>
      <c r="B424" s="142" t="s">
        <v>493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4.3331999999999997</v>
      </c>
      <c r="K424" s="130">
        <f t="shared" si="18"/>
        <v>0</v>
      </c>
    </row>
    <row r="425" spans="1:11">
      <c r="A425" s="39">
        <v>98002</v>
      </c>
      <c r="B425" s="142" t="s">
        <v>494</v>
      </c>
      <c r="C425" s="41">
        <v>1449581</v>
      </c>
      <c r="D425" s="41"/>
      <c r="E425" s="129"/>
      <c r="F425" s="129"/>
      <c r="H425" s="130">
        <f t="shared" si="20"/>
        <v>1449581</v>
      </c>
      <c r="J425" s="4">
        <f t="shared" si="19"/>
        <v>4.3331999999999997</v>
      </c>
      <c r="K425" s="130">
        <f t="shared" si="18"/>
        <v>6281324.3899999997</v>
      </c>
    </row>
    <row r="426" spans="1:11">
      <c r="A426" s="39">
        <v>60001</v>
      </c>
      <c r="B426" s="142" t="s">
        <v>392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4.3331999999999997</v>
      </c>
      <c r="K426" s="130">
        <f t="shared" si="18"/>
        <v>0</v>
      </c>
    </row>
    <row r="427" spans="1:11">
      <c r="A427" s="39">
        <v>60002</v>
      </c>
      <c r="B427" s="142" t="s">
        <v>393</v>
      </c>
      <c r="C427" s="41"/>
      <c r="D427" s="41">
        <v>2086</v>
      </c>
      <c r="E427" s="129"/>
      <c r="F427" s="129"/>
      <c r="H427" s="130">
        <f t="shared" si="20"/>
        <v>-2086</v>
      </c>
      <c r="J427" s="4">
        <f t="shared" si="19"/>
        <v>4.3331999999999997</v>
      </c>
      <c r="K427" s="130">
        <f>ROUND(H427*J427,2)</f>
        <v>-9039.06</v>
      </c>
    </row>
    <row r="428" spans="1:11">
      <c r="A428" s="137">
        <v>60003</v>
      </c>
      <c r="B428" s="40" t="s">
        <v>394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4.3331999999999997</v>
      </c>
      <c r="K428" s="130">
        <f>ROUND(H428*J428,2)</f>
        <v>0</v>
      </c>
    </row>
    <row r="429" spans="1:11">
      <c r="A429" s="137">
        <v>60004</v>
      </c>
      <c r="B429" s="40" t="s">
        <v>395</v>
      </c>
      <c r="C429" s="41"/>
      <c r="D429" s="41"/>
      <c r="E429" s="129"/>
      <c r="F429" s="129"/>
      <c r="H429" s="130">
        <f t="shared" si="20"/>
        <v>0</v>
      </c>
      <c r="J429" s="4">
        <f t="shared" si="19"/>
        <v>4.3331999999999997</v>
      </c>
      <c r="K429" s="130">
        <f t="shared" si="18"/>
        <v>0</v>
      </c>
    </row>
    <row r="430" spans="1:11">
      <c r="A430" s="137">
        <v>60005</v>
      </c>
      <c r="B430" s="40" t="s">
        <v>396</v>
      </c>
      <c r="C430" s="41"/>
      <c r="D430" s="41"/>
      <c r="E430" s="129"/>
      <c r="F430" s="129"/>
      <c r="H430" s="130">
        <f t="shared" si="20"/>
        <v>0</v>
      </c>
      <c r="J430" s="4">
        <f t="shared" si="19"/>
        <v>4.3331999999999997</v>
      </c>
      <c r="K430" s="130">
        <f t="shared" si="18"/>
        <v>0</v>
      </c>
    </row>
    <row r="431" spans="1:11">
      <c r="A431" s="137">
        <v>60006</v>
      </c>
      <c r="B431" s="40" t="s">
        <v>462</v>
      </c>
      <c r="C431" s="146"/>
      <c r="D431" s="146"/>
      <c r="E431" s="147"/>
      <c r="F431" s="147"/>
      <c r="H431" s="130">
        <f t="shared" si="20"/>
        <v>0</v>
      </c>
      <c r="J431" s="4">
        <f>J427</f>
        <v>4.3331999999999997</v>
      </c>
      <c r="K431" s="130">
        <f t="shared" si="18"/>
        <v>0</v>
      </c>
    </row>
    <row r="432" spans="1:11" ht="15" thickBot="1">
      <c r="A432" s="39"/>
      <c r="B432" s="40" t="s">
        <v>489</v>
      </c>
      <c r="C432" s="42">
        <f>SUM(C8:C431)</f>
        <v>56001125.380000018</v>
      </c>
      <c r="D432" s="42">
        <f>SUM(D8:D431)</f>
        <v>56001125.379999995</v>
      </c>
      <c r="E432" s="42">
        <f t="shared" ref="E432:F432" si="21">SUM(E8:E431)</f>
        <v>1636583.2349500002</v>
      </c>
      <c r="F432" s="42">
        <f t="shared" si="21"/>
        <v>1636583.2359000002</v>
      </c>
      <c r="H432" s="42">
        <f>SUM(H8:H431)</f>
        <v>3.9581209421157837E-9</v>
      </c>
      <c r="K432" s="42">
        <f>SUM(K8:K431)</f>
        <v>-2.0000000893560355E-2</v>
      </c>
    </row>
    <row r="433" spans="1:6" ht="15" thickTop="1">
      <c r="A433" s="40"/>
      <c r="D433" s="43">
        <f>C432-D432</f>
        <v>0</v>
      </c>
      <c r="F433" s="43">
        <f>E432-F432</f>
        <v>-9.5000001601874828E-4</v>
      </c>
    </row>
  </sheetData>
  <autoFilter ref="A7:O433" xr:uid="{00000000-0001-0000-0700-000000000000}"/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N437"/>
  <sheetViews>
    <sheetView zoomScale="86" zoomScaleNormal="86" workbookViewId="0">
      <pane xSplit="2" ySplit="7" topLeftCell="C338" activePane="bottomRight" state="frozen"/>
      <selection pane="topRight" activeCell="C1" sqref="C1"/>
      <selection pane="bottomLeft" activeCell="A8" sqref="A8"/>
      <selection pane="bottomRight" sqref="A1:F1048576"/>
    </sheetView>
  </sheetViews>
  <sheetFormatPr defaultColWidth="8.69140625" defaultRowHeight="14.6"/>
  <cols>
    <col min="1" max="1" width="12.3828125" style="4" customWidth="1"/>
    <col min="2" max="2" width="47.3828125" style="4" customWidth="1"/>
    <col min="3" max="6" width="16.3828125" style="236" customWidth="1"/>
    <col min="7" max="8" width="16.4609375" style="34" customWidth="1"/>
    <col min="9" max="9" width="8.69140625" style="4"/>
    <col min="10" max="10" width="11.3046875" style="4" bestFit="1" customWidth="1"/>
    <col min="11" max="11" width="16.3046875" style="34" customWidth="1"/>
    <col min="13" max="13" width="14.07421875" style="229" bestFit="1" customWidth="1"/>
    <col min="14" max="14" width="8.765625" style="229" bestFit="1" customWidth="1"/>
  </cols>
  <sheetData>
    <row r="1" spans="1:11">
      <c r="A1" s="1" t="s">
        <v>471</v>
      </c>
      <c r="B1" s="33" t="s">
        <v>498</v>
      </c>
    </row>
    <row r="2" spans="1:11">
      <c r="A2" s="1" t="s">
        <v>583</v>
      </c>
    </row>
    <row r="5" spans="1:11">
      <c r="D5" s="236">
        <v>0</v>
      </c>
      <c r="F5" s="236">
        <v>0</v>
      </c>
    </row>
    <row r="6" spans="1:11">
      <c r="A6" s="35"/>
      <c r="C6" s="237" t="s">
        <v>576</v>
      </c>
      <c r="D6" s="238"/>
      <c r="E6" s="237" t="s">
        <v>577</v>
      </c>
      <c r="F6" s="238"/>
      <c r="H6" s="125" t="s">
        <v>490</v>
      </c>
      <c r="K6" s="125" t="s">
        <v>490</v>
      </c>
    </row>
    <row r="7" spans="1:11">
      <c r="A7" s="239" t="s">
        <v>472</v>
      </c>
      <c r="B7" s="239" t="s">
        <v>473</v>
      </c>
      <c r="C7" s="240" t="s">
        <v>578</v>
      </c>
      <c r="D7" s="240" t="s">
        <v>579</v>
      </c>
      <c r="E7" s="240" t="s">
        <v>578</v>
      </c>
      <c r="F7" s="240" t="s">
        <v>579</v>
      </c>
      <c r="G7" s="127"/>
      <c r="H7" s="128"/>
      <c r="J7" s="4">
        <f>Ex.rate25!U21</f>
        <v>4.3038999999999996</v>
      </c>
      <c r="K7" s="128" t="s">
        <v>514</v>
      </c>
    </row>
    <row r="8" spans="1:11">
      <c r="A8" s="241">
        <v>11100</v>
      </c>
      <c r="B8" s="242" t="s">
        <v>227</v>
      </c>
      <c r="C8" s="243">
        <v>28480</v>
      </c>
      <c r="D8" s="243"/>
      <c r="E8" s="244"/>
      <c r="F8" s="244"/>
      <c r="H8" s="130">
        <f>ROUND(C8-D8+E8-F8,2)</f>
        <v>28480</v>
      </c>
      <c r="J8" s="4">
        <f>J7</f>
        <v>4.3038999999999996</v>
      </c>
      <c r="K8" s="130">
        <f t="shared" ref="K8:K71" si="0">ROUND(H8*J8,2)</f>
        <v>122575.07</v>
      </c>
    </row>
    <row r="9" spans="1:11">
      <c r="A9" s="241">
        <v>11101</v>
      </c>
      <c r="B9" s="242" t="s">
        <v>228</v>
      </c>
      <c r="C9" s="243"/>
      <c r="D9" s="243">
        <v>28480</v>
      </c>
      <c r="E9" s="244"/>
      <c r="F9" s="244"/>
      <c r="H9" s="130">
        <f t="shared" ref="H9:H72" si="1">ROUND(C9-D9+E9-F9,2)</f>
        <v>-28480</v>
      </c>
      <c r="J9" s="4">
        <f t="shared" ref="J9:J72" si="2">J8</f>
        <v>4.3038999999999996</v>
      </c>
      <c r="K9" s="130">
        <f t="shared" si="0"/>
        <v>-122575.07</v>
      </c>
    </row>
    <row r="10" spans="1:11">
      <c r="A10" s="241">
        <v>11200</v>
      </c>
      <c r="B10" s="242" t="s">
        <v>229</v>
      </c>
      <c r="C10" s="243">
        <v>32169</v>
      </c>
      <c r="D10" s="243"/>
      <c r="E10" s="244"/>
      <c r="F10" s="244"/>
      <c r="H10" s="130">
        <f t="shared" si="1"/>
        <v>32169</v>
      </c>
      <c r="J10" s="4">
        <f t="shared" si="2"/>
        <v>4.3038999999999996</v>
      </c>
      <c r="K10" s="130">
        <f t="shared" si="0"/>
        <v>138452.16</v>
      </c>
    </row>
    <row r="11" spans="1:11">
      <c r="A11" s="241">
        <v>11201</v>
      </c>
      <c r="B11" s="242" t="s">
        <v>230</v>
      </c>
      <c r="C11" s="243"/>
      <c r="D11" s="243">
        <v>26445.06</v>
      </c>
      <c r="E11" s="244"/>
      <c r="F11" s="244"/>
      <c r="H11" s="130">
        <f t="shared" si="1"/>
        <v>-26445.06</v>
      </c>
      <c r="J11" s="4">
        <f t="shared" si="2"/>
        <v>4.3038999999999996</v>
      </c>
      <c r="K11" s="130">
        <f t="shared" si="0"/>
        <v>-113816.89</v>
      </c>
    </row>
    <row r="12" spans="1:11">
      <c r="A12" s="241">
        <v>11300</v>
      </c>
      <c r="B12" s="242" t="s">
        <v>231</v>
      </c>
      <c r="C12" s="243">
        <v>156918</v>
      </c>
      <c r="D12" s="243"/>
      <c r="E12" s="244"/>
      <c r="F12" s="244"/>
      <c r="H12" s="130">
        <f t="shared" si="1"/>
        <v>156918</v>
      </c>
      <c r="J12" s="4">
        <f t="shared" si="2"/>
        <v>4.3038999999999996</v>
      </c>
      <c r="K12" s="130">
        <f t="shared" si="0"/>
        <v>675359.38</v>
      </c>
    </row>
    <row r="13" spans="1:11">
      <c r="A13" s="241">
        <v>11301</v>
      </c>
      <c r="B13" s="242" t="s">
        <v>232</v>
      </c>
      <c r="C13" s="243"/>
      <c r="D13" s="243">
        <v>116997.43</v>
      </c>
      <c r="E13" s="244"/>
      <c r="F13" s="244"/>
      <c r="H13" s="130">
        <f t="shared" si="1"/>
        <v>-116997.43</v>
      </c>
      <c r="J13" s="4">
        <f t="shared" si="2"/>
        <v>4.3038999999999996</v>
      </c>
      <c r="K13" s="130">
        <f t="shared" si="0"/>
        <v>-503545.24</v>
      </c>
    </row>
    <row r="14" spans="1:11">
      <c r="A14" s="241">
        <v>11400</v>
      </c>
      <c r="B14" s="242" t="s">
        <v>233</v>
      </c>
      <c r="C14" s="243"/>
      <c r="D14" s="243"/>
      <c r="E14" s="244"/>
      <c r="F14" s="244"/>
      <c r="H14" s="130">
        <f t="shared" si="1"/>
        <v>0</v>
      </c>
      <c r="J14" s="4">
        <f t="shared" si="2"/>
        <v>4.3038999999999996</v>
      </c>
      <c r="K14" s="130">
        <f t="shared" si="0"/>
        <v>0</v>
      </c>
    </row>
    <row r="15" spans="1:11">
      <c r="A15" s="241">
        <v>11401</v>
      </c>
      <c r="B15" s="242" t="s">
        <v>234</v>
      </c>
      <c r="C15" s="243"/>
      <c r="D15" s="243"/>
      <c r="E15" s="244"/>
      <c r="F15" s="244"/>
      <c r="H15" s="130">
        <f t="shared" si="1"/>
        <v>0</v>
      </c>
      <c r="J15" s="4">
        <f t="shared" si="2"/>
        <v>4.3038999999999996</v>
      </c>
      <c r="K15" s="130">
        <f t="shared" si="0"/>
        <v>0</v>
      </c>
    </row>
    <row r="16" spans="1:11">
      <c r="A16" s="245">
        <v>11500</v>
      </c>
      <c r="B16" s="246" t="s">
        <v>237</v>
      </c>
      <c r="C16" s="192">
        <v>4200502.6500000004</v>
      </c>
      <c r="D16" s="192"/>
      <c r="E16" s="192"/>
      <c r="F16" s="192">
        <v>1357110.12</v>
      </c>
      <c r="G16" s="134"/>
      <c r="H16" s="134">
        <f t="shared" si="1"/>
        <v>2843392.53</v>
      </c>
      <c r="J16" s="4">
        <f t="shared" si="2"/>
        <v>4.3038999999999996</v>
      </c>
      <c r="K16" s="134">
        <f t="shared" si="0"/>
        <v>12237677.109999999</v>
      </c>
    </row>
    <row r="17" spans="1:11">
      <c r="A17" s="245">
        <v>11501</v>
      </c>
      <c r="B17" s="246" t="s">
        <v>238</v>
      </c>
      <c r="C17" s="192"/>
      <c r="D17" s="192">
        <v>3207005.29</v>
      </c>
      <c r="E17" s="192">
        <v>1357110.12</v>
      </c>
      <c r="F17" s="192"/>
      <c r="G17" s="134"/>
      <c r="H17" s="134">
        <f t="shared" si="1"/>
        <v>-1849895.17</v>
      </c>
      <c r="J17" s="4">
        <f t="shared" si="2"/>
        <v>4.3038999999999996</v>
      </c>
      <c r="K17" s="134">
        <f t="shared" si="0"/>
        <v>-7961763.8200000003</v>
      </c>
    </row>
    <row r="18" spans="1:11">
      <c r="A18" s="241">
        <v>11600</v>
      </c>
      <c r="B18" s="242" t="s">
        <v>239</v>
      </c>
      <c r="C18" s="243"/>
      <c r="D18" s="243"/>
      <c r="E18" s="244"/>
      <c r="F18" s="244"/>
      <c r="H18" s="130">
        <f t="shared" si="1"/>
        <v>0</v>
      </c>
      <c r="J18" s="4">
        <f t="shared" si="2"/>
        <v>4.3038999999999996</v>
      </c>
      <c r="K18" s="130">
        <f t="shared" si="0"/>
        <v>0</v>
      </c>
    </row>
    <row r="19" spans="1:11">
      <c r="A19" s="241">
        <v>11601</v>
      </c>
      <c r="B19" s="242" t="s">
        <v>240</v>
      </c>
      <c r="C19" s="243"/>
      <c r="D19" s="243"/>
      <c r="E19" s="244"/>
      <c r="F19" s="244"/>
      <c r="H19" s="130">
        <f t="shared" si="1"/>
        <v>0</v>
      </c>
      <c r="J19" s="4">
        <f t="shared" si="2"/>
        <v>4.3038999999999996</v>
      </c>
      <c r="K19" s="130">
        <f t="shared" si="0"/>
        <v>0</v>
      </c>
    </row>
    <row r="20" spans="1:11">
      <c r="A20" s="241">
        <v>11700</v>
      </c>
      <c r="B20" s="242" t="s">
        <v>474</v>
      </c>
      <c r="C20" s="243"/>
      <c r="D20" s="243"/>
      <c r="E20" s="244"/>
      <c r="F20" s="244"/>
      <c r="H20" s="130">
        <f t="shared" si="1"/>
        <v>0</v>
      </c>
      <c r="J20" s="4">
        <f t="shared" si="2"/>
        <v>4.3038999999999996</v>
      </c>
      <c r="K20" s="130">
        <f t="shared" si="0"/>
        <v>0</v>
      </c>
    </row>
    <row r="21" spans="1:11">
      <c r="A21" s="241">
        <v>11701</v>
      </c>
      <c r="B21" s="242" t="s">
        <v>236</v>
      </c>
      <c r="C21" s="243"/>
      <c r="D21" s="243"/>
      <c r="E21" s="244"/>
      <c r="F21" s="244"/>
      <c r="H21" s="130">
        <f t="shared" si="1"/>
        <v>0</v>
      </c>
      <c r="J21" s="4">
        <f t="shared" si="2"/>
        <v>4.3038999999999996</v>
      </c>
      <c r="K21" s="130">
        <f t="shared" si="0"/>
        <v>0</v>
      </c>
    </row>
    <row r="22" spans="1:11">
      <c r="A22" s="241">
        <v>12001</v>
      </c>
      <c r="B22" s="242" t="s">
        <v>224</v>
      </c>
      <c r="C22" s="243"/>
      <c r="D22" s="243"/>
      <c r="E22" s="244"/>
      <c r="F22" s="244"/>
      <c r="H22" s="130">
        <f t="shared" si="1"/>
        <v>0</v>
      </c>
      <c r="J22" s="4">
        <f t="shared" si="2"/>
        <v>4.3038999999999996</v>
      </c>
      <c r="K22" s="130">
        <f t="shared" si="0"/>
        <v>0</v>
      </c>
    </row>
    <row r="23" spans="1:11">
      <c r="A23" s="241">
        <v>12002</v>
      </c>
      <c r="B23" s="242" t="s">
        <v>225</v>
      </c>
      <c r="C23" s="243"/>
      <c r="D23" s="243"/>
      <c r="E23" s="244"/>
      <c r="F23" s="244"/>
      <c r="H23" s="130">
        <f t="shared" si="1"/>
        <v>0</v>
      </c>
      <c r="J23" s="4">
        <f t="shared" si="2"/>
        <v>4.3038999999999996</v>
      </c>
      <c r="K23" s="130">
        <f t="shared" si="0"/>
        <v>0</v>
      </c>
    </row>
    <row r="24" spans="1:11">
      <c r="A24" s="241">
        <v>12003</v>
      </c>
      <c r="B24" s="247" t="s">
        <v>226</v>
      </c>
      <c r="C24" s="243"/>
      <c r="D24" s="243"/>
      <c r="E24" s="244"/>
      <c r="F24" s="244"/>
      <c r="H24" s="130">
        <f t="shared" si="1"/>
        <v>0</v>
      </c>
      <c r="J24" s="4">
        <f t="shared" si="2"/>
        <v>4.3038999999999996</v>
      </c>
      <c r="K24" s="130">
        <f t="shared" si="0"/>
        <v>0</v>
      </c>
    </row>
    <row r="25" spans="1:11">
      <c r="A25" s="35">
        <v>13011</v>
      </c>
      <c r="B25" s="242" t="s">
        <v>91</v>
      </c>
      <c r="C25" s="243"/>
      <c r="D25" s="243"/>
      <c r="E25" s="244"/>
      <c r="F25" s="244"/>
      <c r="H25" s="130">
        <f t="shared" si="1"/>
        <v>0</v>
      </c>
      <c r="J25" s="4">
        <f t="shared" si="2"/>
        <v>4.3038999999999996</v>
      </c>
      <c r="K25" s="130">
        <f t="shared" si="0"/>
        <v>0</v>
      </c>
    </row>
    <row r="26" spans="1:11">
      <c r="A26" s="35">
        <v>13012</v>
      </c>
      <c r="B26" s="247" t="s">
        <v>92</v>
      </c>
      <c r="C26" s="243"/>
      <c r="D26" s="243"/>
      <c r="E26" s="244"/>
      <c r="F26" s="244"/>
      <c r="H26" s="130">
        <f t="shared" si="1"/>
        <v>0</v>
      </c>
      <c r="J26" s="4">
        <f t="shared" si="2"/>
        <v>4.3038999999999996</v>
      </c>
      <c r="K26" s="130">
        <f t="shared" si="0"/>
        <v>0</v>
      </c>
    </row>
    <row r="27" spans="1:11">
      <c r="A27" s="35">
        <v>13021</v>
      </c>
      <c r="B27" s="242" t="s">
        <v>93</v>
      </c>
      <c r="C27" s="243"/>
      <c r="D27" s="243"/>
      <c r="E27" s="244"/>
      <c r="F27" s="244"/>
      <c r="H27" s="130">
        <f t="shared" si="1"/>
        <v>0</v>
      </c>
      <c r="J27" s="4">
        <f t="shared" si="2"/>
        <v>4.3038999999999996</v>
      </c>
      <c r="K27" s="130">
        <f t="shared" si="0"/>
        <v>0</v>
      </c>
    </row>
    <row r="28" spans="1:11">
      <c r="A28" s="35">
        <v>13022</v>
      </c>
      <c r="B28" s="242" t="s">
        <v>94</v>
      </c>
      <c r="C28" s="243"/>
      <c r="D28" s="243"/>
      <c r="E28" s="244"/>
      <c r="F28" s="244"/>
      <c r="H28" s="130">
        <f t="shared" si="1"/>
        <v>0</v>
      </c>
      <c r="J28" s="4">
        <f t="shared" si="2"/>
        <v>4.3038999999999996</v>
      </c>
      <c r="K28" s="130">
        <f t="shared" si="0"/>
        <v>0</v>
      </c>
    </row>
    <row r="29" spans="1:11">
      <c r="A29" s="35">
        <v>13023</v>
      </c>
      <c r="B29" s="242" t="s">
        <v>95</v>
      </c>
      <c r="C29" s="243"/>
      <c r="D29" s="243"/>
      <c r="E29" s="244"/>
      <c r="F29" s="244"/>
      <c r="H29" s="130">
        <f t="shared" si="1"/>
        <v>0</v>
      </c>
      <c r="J29" s="4">
        <f t="shared" si="2"/>
        <v>4.3038999999999996</v>
      </c>
      <c r="K29" s="130">
        <f t="shared" si="0"/>
        <v>0</v>
      </c>
    </row>
    <row r="30" spans="1:11">
      <c r="A30" s="35">
        <v>13024</v>
      </c>
      <c r="B30" s="242" t="s">
        <v>96</v>
      </c>
      <c r="C30" s="243"/>
      <c r="D30" s="243"/>
      <c r="E30" s="244"/>
      <c r="F30" s="244"/>
      <c r="H30" s="130">
        <f t="shared" si="1"/>
        <v>0</v>
      </c>
      <c r="J30" s="4">
        <f t="shared" si="2"/>
        <v>4.3038999999999996</v>
      </c>
      <c r="K30" s="130">
        <f t="shared" si="0"/>
        <v>0</v>
      </c>
    </row>
    <row r="31" spans="1:11">
      <c r="A31" s="35">
        <v>13031</v>
      </c>
      <c r="B31" s="242" t="s">
        <v>97</v>
      </c>
      <c r="C31" s="243"/>
      <c r="D31" s="243"/>
      <c r="E31" s="244"/>
      <c r="F31" s="244"/>
      <c r="H31" s="130">
        <f t="shared" si="1"/>
        <v>0</v>
      </c>
      <c r="J31" s="4">
        <f t="shared" si="2"/>
        <v>4.3038999999999996</v>
      </c>
      <c r="K31" s="130">
        <f t="shared" si="0"/>
        <v>0</v>
      </c>
    </row>
    <row r="32" spans="1:11">
      <c r="A32" s="35">
        <v>13032</v>
      </c>
      <c r="B32" s="242" t="s">
        <v>98</v>
      </c>
      <c r="C32" s="243"/>
      <c r="D32" s="243"/>
      <c r="E32" s="244"/>
      <c r="F32" s="244"/>
      <c r="H32" s="130">
        <f t="shared" si="1"/>
        <v>0</v>
      </c>
      <c r="J32" s="4">
        <f t="shared" si="2"/>
        <v>4.3038999999999996</v>
      </c>
      <c r="K32" s="130">
        <f t="shared" si="0"/>
        <v>0</v>
      </c>
    </row>
    <row r="33" spans="1:11">
      <c r="A33" s="35">
        <v>13041</v>
      </c>
      <c r="B33" s="242" t="s">
        <v>99</v>
      </c>
      <c r="C33" s="243"/>
      <c r="D33" s="243"/>
      <c r="E33" s="244"/>
      <c r="F33" s="244"/>
      <c r="H33" s="130">
        <f t="shared" si="1"/>
        <v>0</v>
      </c>
      <c r="J33" s="4">
        <f t="shared" si="2"/>
        <v>4.3038999999999996</v>
      </c>
      <c r="K33" s="130">
        <f t="shared" si="0"/>
        <v>0</v>
      </c>
    </row>
    <row r="34" spans="1:11">
      <c r="A34" s="35">
        <v>13042</v>
      </c>
      <c r="B34" s="242" t="s">
        <v>100</v>
      </c>
      <c r="C34" s="243"/>
      <c r="D34" s="243"/>
      <c r="E34" s="244"/>
      <c r="F34" s="244"/>
      <c r="H34" s="130">
        <f t="shared" si="1"/>
        <v>0</v>
      </c>
      <c r="J34" s="4">
        <f t="shared" si="2"/>
        <v>4.3038999999999996</v>
      </c>
      <c r="K34" s="130">
        <f t="shared" si="0"/>
        <v>0</v>
      </c>
    </row>
    <row r="35" spans="1:11">
      <c r="A35" s="35">
        <v>13043</v>
      </c>
      <c r="B35" s="242" t="s">
        <v>101</v>
      </c>
      <c r="C35" s="243"/>
      <c r="D35" s="243"/>
      <c r="E35" s="244"/>
      <c r="F35" s="244"/>
      <c r="H35" s="130">
        <f t="shared" si="1"/>
        <v>0</v>
      </c>
      <c r="J35" s="4">
        <f t="shared" si="2"/>
        <v>4.3038999999999996</v>
      </c>
      <c r="K35" s="130">
        <f t="shared" si="0"/>
        <v>0</v>
      </c>
    </row>
    <row r="36" spans="1:11">
      <c r="A36" s="35">
        <v>13044</v>
      </c>
      <c r="B36" s="242" t="s">
        <v>102</v>
      </c>
      <c r="C36" s="243"/>
      <c r="D36" s="243"/>
      <c r="E36" s="244"/>
      <c r="F36" s="244"/>
      <c r="H36" s="130">
        <f t="shared" si="1"/>
        <v>0</v>
      </c>
      <c r="J36" s="4">
        <f t="shared" si="2"/>
        <v>4.3038999999999996</v>
      </c>
      <c r="K36" s="130">
        <f t="shared" si="0"/>
        <v>0</v>
      </c>
    </row>
    <row r="37" spans="1:11">
      <c r="A37" s="35">
        <v>13045</v>
      </c>
      <c r="B37" s="242" t="s">
        <v>103</v>
      </c>
      <c r="C37" s="243"/>
      <c r="D37" s="243"/>
      <c r="E37" s="244"/>
      <c r="F37" s="244"/>
      <c r="H37" s="130">
        <f t="shared" si="1"/>
        <v>0</v>
      </c>
      <c r="J37" s="4">
        <f t="shared" si="2"/>
        <v>4.3038999999999996</v>
      </c>
      <c r="K37" s="130">
        <f t="shared" si="0"/>
        <v>0</v>
      </c>
    </row>
    <row r="38" spans="1:11">
      <c r="A38" s="35">
        <v>13051</v>
      </c>
      <c r="B38" s="242" t="s">
        <v>104</v>
      </c>
      <c r="C38" s="243"/>
      <c r="D38" s="243"/>
      <c r="E38" s="244"/>
      <c r="F38" s="244"/>
      <c r="H38" s="130">
        <f t="shared" si="1"/>
        <v>0</v>
      </c>
      <c r="J38" s="4">
        <f t="shared" si="2"/>
        <v>4.3038999999999996</v>
      </c>
      <c r="K38" s="130">
        <f t="shared" si="0"/>
        <v>0</v>
      </c>
    </row>
    <row r="39" spans="1:11">
      <c r="A39" s="35">
        <v>13052</v>
      </c>
      <c r="B39" s="242" t="s">
        <v>105</v>
      </c>
      <c r="C39" s="243"/>
      <c r="D39" s="243"/>
      <c r="E39" s="244"/>
      <c r="F39" s="244"/>
      <c r="H39" s="130">
        <f t="shared" si="1"/>
        <v>0</v>
      </c>
      <c r="J39" s="4">
        <f t="shared" si="2"/>
        <v>4.3038999999999996</v>
      </c>
      <c r="K39" s="130">
        <f t="shared" si="0"/>
        <v>0</v>
      </c>
    </row>
    <row r="40" spans="1:11">
      <c r="A40" s="35">
        <v>13053</v>
      </c>
      <c r="B40" s="242" t="s">
        <v>106</v>
      </c>
      <c r="C40" s="243"/>
      <c r="D40" s="243"/>
      <c r="E40" s="244"/>
      <c r="F40" s="244"/>
      <c r="H40" s="130">
        <f t="shared" si="1"/>
        <v>0</v>
      </c>
      <c r="J40" s="4">
        <f t="shared" si="2"/>
        <v>4.3038999999999996</v>
      </c>
      <c r="K40" s="130">
        <f t="shared" si="0"/>
        <v>0</v>
      </c>
    </row>
    <row r="41" spans="1:11">
      <c r="A41" s="35">
        <v>13054</v>
      </c>
      <c r="B41" s="242" t="s">
        <v>107</v>
      </c>
      <c r="C41" s="243"/>
      <c r="D41" s="243"/>
      <c r="E41" s="244"/>
      <c r="F41" s="244"/>
      <c r="H41" s="130">
        <f t="shared" si="1"/>
        <v>0</v>
      </c>
      <c r="J41" s="4">
        <f t="shared" si="2"/>
        <v>4.3038999999999996</v>
      </c>
      <c r="K41" s="130">
        <f t="shared" si="0"/>
        <v>0</v>
      </c>
    </row>
    <row r="42" spans="1:11">
      <c r="A42" s="35">
        <v>13055</v>
      </c>
      <c r="B42" s="242" t="s">
        <v>108</v>
      </c>
      <c r="C42" s="243"/>
      <c r="D42" s="243"/>
      <c r="E42" s="244"/>
      <c r="F42" s="244"/>
      <c r="H42" s="130">
        <f t="shared" si="1"/>
        <v>0</v>
      </c>
      <c r="J42" s="4">
        <f t="shared" si="2"/>
        <v>4.3038999999999996</v>
      </c>
      <c r="K42" s="130">
        <f t="shared" si="0"/>
        <v>0</v>
      </c>
    </row>
    <row r="43" spans="1:11">
      <c r="A43" s="35">
        <v>13056</v>
      </c>
      <c r="B43" s="242" t="s">
        <v>109</v>
      </c>
      <c r="C43" s="243"/>
      <c r="D43" s="243"/>
      <c r="E43" s="244"/>
      <c r="F43" s="244"/>
      <c r="H43" s="130">
        <f t="shared" si="1"/>
        <v>0</v>
      </c>
      <c r="J43" s="4">
        <f t="shared" si="2"/>
        <v>4.3038999999999996</v>
      </c>
      <c r="K43" s="130">
        <f t="shared" si="0"/>
        <v>0</v>
      </c>
    </row>
    <row r="44" spans="1:11">
      <c r="A44" s="35">
        <v>13061</v>
      </c>
      <c r="B44" s="242" t="s">
        <v>110</v>
      </c>
      <c r="C44" s="243"/>
      <c r="D44" s="243"/>
      <c r="E44" s="244"/>
      <c r="F44" s="244"/>
      <c r="H44" s="130">
        <f t="shared" si="1"/>
        <v>0</v>
      </c>
      <c r="J44" s="4">
        <f t="shared" si="2"/>
        <v>4.3038999999999996</v>
      </c>
      <c r="K44" s="130">
        <f t="shared" si="0"/>
        <v>0</v>
      </c>
    </row>
    <row r="45" spans="1:11">
      <c r="A45" s="241">
        <v>13081</v>
      </c>
      <c r="B45" s="242" t="s">
        <v>111</v>
      </c>
      <c r="C45" s="243"/>
      <c r="D45" s="243"/>
      <c r="E45" s="244"/>
      <c r="F45" s="244"/>
      <c r="H45" s="130">
        <f t="shared" si="1"/>
        <v>0</v>
      </c>
      <c r="J45" s="4">
        <f t="shared" si="2"/>
        <v>4.3038999999999996</v>
      </c>
      <c r="K45" s="130">
        <f t="shared" si="0"/>
        <v>0</v>
      </c>
    </row>
    <row r="46" spans="1:11">
      <c r="A46" s="241">
        <v>13091</v>
      </c>
      <c r="B46" s="242" t="s">
        <v>112</v>
      </c>
      <c r="C46" s="243"/>
      <c r="D46" s="243"/>
      <c r="E46" s="244"/>
      <c r="F46" s="244"/>
      <c r="H46" s="130">
        <f t="shared" si="1"/>
        <v>0</v>
      </c>
      <c r="J46" s="4">
        <f t="shared" si="2"/>
        <v>4.3038999999999996</v>
      </c>
      <c r="K46" s="130">
        <f t="shared" si="0"/>
        <v>0</v>
      </c>
    </row>
    <row r="47" spans="1:11">
      <c r="A47" s="35">
        <v>13101</v>
      </c>
      <c r="B47" s="242" t="s">
        <v>113</v>
      </c>
      <c r="C47" s="243"/>
      <c r="D47" s="243"/>
      <c r="E47" s="244"/>
      <c r="F47" s="244"/>
      <c r="H47" s="130">
        <f t="shared" si="1"/>
        <v>0</v>
      </c>
      <c r="J47" s="4">
        <f t="shared" si="2"/>
        <v>4.3038999999999996</v>
      </c>
      <c r="K47" s="130">
        <f t="shared" si="0"/>
        <v>0</v>
      </c>
    </row>
    <row r="48" spans="1:11">
      <c r="A48" s="35">
        <v>13111</v>
      </c>
      <c r="B48" s="242" t="s">
        <v>114</v>
      </c>
      <c r="C48" s="243"/>
      <c r="D48" s="243"/>
      <c r="E48" s="244"/>
      <c r="F48" s="244"/>
      <c r="H48" s="130">
        <f t="shared" si="1"/>
        <v>0</v>
      </c>
      <c r="J48" s="4">
        <f t="shared" si="2"/>
        <v>4.3038999999999996</v>
      </c>
      <c r="K48" s="130">
        <f t="shared" si="0"/>
        <v>0</v>
      </c>
    </row>
    <row r="49" spans="1:11">
      <c r="A49" s="35">
        <v>13112</v>
      </c>
      <c r="B49" s="242" t="s">
        <v>115</v>
      </c>
      <c r="C49" s="243"/>
      <c r="D49" s="243"/>
      <c r="E49" s="244"/>
      <c r="F49" s="244"/>
      <c r="H49" s="130">
        <f t="shared" si="1"/>
        <v>0</v>
      </c>
      <c r="J49" s="4">
        <f t="shared" si="2"/>
        <v>4.3038999999999996</v>
      </c>
      <c r="K49" s="130">
        <f t="shared" si="0"/>
        <v>0</v>
      </c>
    </row>
    <row r="50" spans="1:11">
      <c r="A50" s="35">
        <v>13113</v>
      </c>
      <c r="B50" s="242" t="s">
        <v>116</v>
      </c>
      <c r="C50" s="243"/>
      <c r="D50" s="243"/>
      <c r="E50" s="244"/>
      <c r="F50" s="244"/>
      <c r="H50" s="130">
        <f t="shared" si="1"/>
        <v>0</v>
      </c>
      <c r="J50" s="4">
        <f t="shared" si="2"/>
        <v>4.3038999999999996</v>
      </c>
      <c r="K50" s="130">
        <f t="shared" si="0"/>
        <v>0</v>
      </c>
    </row>
    <row r="51" spans="1:11">
      <c r="A51" s="35">
        <v>13114</v>
      </c>
      <c r="B51" s="242" t="s">
        <v>117</v>
      </c>
      <c r="C51" s="243"/>
      <c r="D51" s="243"/>
      <c r="E51" s="244"/>
      <c r="F51" s="244"/>
      <c r="H51" s="130">
        <f t="shared" si="1"/>
        <v>0</v>
      </c>
      <c r="J51" s="4">
        <f t="shared" si="2"/>
        <v>4.3038999999999996</v>
      </c>
      <c r="K51" s="130">
        <f t="shared" si="0"/>
        <v>0</v>
      </c>
    </row>
    <row r="52" spans="1:11">
      <c r="A52" s="35">
        <v>13115</v>
      </c>
      <c r="B52" s="242" t="s">
        <v>118</v>
      </c>
      <c r="C52" s="243"/>
      <c r="D52" s="243"/>
      <c r="E52" s="244"/>
      <c r="F52" s="244"/>
      <c r="H52" s="130">
        <f t="shared" si="1"/>
        <v>0</v>
      </c>
      <c r="J52" s="4">
        <f t="shared" si="2"/>
        <v>4.3038999999999996</v>
      </c>
      <c r="K52" s="130">
        <f t="shared" si="0"/>
        <v>0</v>
      </c>
    </row>
    <row r="53" spans="1:11">
      <c r="A53" s="35">
        <v>13116</v>
      </c>
      <c r="B53" s="242" t="s">
        <v>119</v>
      </c>
      <c r="C53" s="243"/>
      <c r="D53" s="243"/>
      <c r="E53" s="244"/>
      <c r="F53" s="244"/>
      <c r="H53" s="130">
        <f t="shared" si="1"/>
        <v>0</v>
      </c>
      <c r="J53" s="4">
        <f t="shared" si="2"/>
        <v>4.3038999999999996</v>
      </c>
      <c r="K53" s="130">
        <f t="shared" si="0"/>
        <v>0</v>
      </c>
    </row>
    <row r="54" spans="1:11">
      <c r="A54" s="35">
        <v>13117</v>
      </c>
      <c r="B54" s="242" t="s">
        <v>120</v>
      </c>
      <c r="C54" s="243"/>
      <c r="D54" s="243"/>
      <c r="E54" s="244"/>
      <c r="F54" s="244"/>
      <c r="H54" s="130">
        <f t="shared" si="1"/>
        <v>0</v>
      </c>
      <c r="J54" s="4">
        <f t="shared" si="2"/>
        <v>4.3038999999999996</v>
      </c>
      <c r="K54" s="130">
        <f t="shared" si="0"/>
        <v>0</v>
      </c>
    </row>
    <row r="55" spans="1:11">
      <c r="A55" s="35">
        <v>13118</v>
      </c>
      <c r="B55" s="242" t="s">
        <v>121</v>
      </c>
      <c r="C55" s="243"/>
      <c r="D55" s="243"/>
      <c r="E55" s="244"/>
      <c r="F55" s="244"/>
      <c r="H55" s="130">
        <f t="shared" si="1"/>
        <v>0</v>
      </c>
      <c r="J55" s="4">
        <f t="shared" si="2"/>
        <v>4.3038999999999996</v>
      </c>
      <c r="K55" s="130">
        <f t="shared" si="0"/>
        <v>0</v>
      </c>
    </row>
    <row r="56" spans="1:11">
      <c r="A56" s="35">
        <v>13121</v>
      </c>
      <c r="B56" s="247" t="s">
        <v>122</v>
      </c>
      <c r="C56" s="243"/>
      <c r="D56" s="243"/>
      <c r="E56" s="244"/>
      <c r="F56" s="244"/>
      <c r="H56" s="130">
        <f t="shared" si="1"/>
        <v>0</v>
      </c>
      <c r="J56" s="4">
        <f t="shared" si="2"/>
        <v>4.3038999999999996</v>
      </c>
      <c r="K56" s="130">
        <f t="shared" si="0"/>
        <v>0</v>
      </c>
    </row>
    <row r="57" spans="1:11">
      <c r="A57" s="241">
        <v>13131</v>
      </c>
      <c r="B57" s="242" t="s">
        <v>123</v>
      </c>
      <c r="C57" s="243"/>
      <c r="D57" s="243"/>
      <c r="E57" s="244"/>
      <c r="F57" s="244"/>
      <c r="H57" s="130">
        <f t="shared" si="1"/>
        <v>0</v>
      </c>
      <c r="J57" s="4">
        <f t="shared" si="2"/>
        <v>4.3038999999999996</v>
      </c>
      <c r="K57" s="130">
        <f t="shared" si="0"/>
        <v>0</v>
      </c>
    </row>
    <row r="58" spans="1:11">
      <c r="A58" s="241">
        <v>13132</v>
      </c>
      <c r="B58" s="242" t="s">
        <v>124</v>
      </c>
      <c r="C58" s="243"/>
      <c r="D58" s="243"/>
      <c r="E58" s="244"/>
      <c r="F58" s="244"/>
      <c r="H58" s="130">
        <f t="shared" si="1"/>
        <v>0</v>
      </c>
      <c r="J58" s="4">
        <f t="shared" si="2"/>
        <v>4.3038999999999996</v>
      </c>
      <c r="K58" s="130">
        <f t="shared" si="0"/>
        <v>0</v>
      </c>
    </row>
    <row r="59" spans="1:11">
      <c r="A59" s="241">
        <v>13133</v>
      </c>
      <c r="B59" s="242" t="s">
        <v>125</v>
      </c>
      <c r="C59" s="243"/>
      <c r="D59" s="243"/>
      <c r="E59" s="244"/>
      <c r="F59" s="244"/>
      <c r="H59" s="130">
        <f t="shared" si="1"/>
        <v>0</v>
      </c>
      <c r="J59" s="4">
        <f t="shared" si="2"/>
        <v>4.3038999999999996</v>
      </c>
      <c r="K59" s="130">
        <f t="shared" si="0"/>
        <v>0</v>
      </c>
    </row>
    <row r="60" spans="1:11">
      <c r="A60" s="241">
        <v>13134</v>
      </c>
      <c r="B60" s="242" t="s">
        <v>126</v>
      </c>
      <c r="C60" s="243"/>
      <c r="D60" s="243"/>
      <c r="E60" s="244"/>
      <c r="F60" s="244"/>
      <c r="H60" s="130">
        <f t="shared" si="1"/>
        <v>0</v>
      </c>
      <c r="J60" s="4">
        <f t="shared" si="2"/>
        <v>4.3038999999999996</v>
      </c>
      <c r="K60" s="130">
        <f t="shared" si="0"/>
        <v>0</v>
      </c>
    </row>
    <row r="61" spans="1:11">
      <c r="A61" s="241">
        <v>13135</v>
      </c>
      <c r="B61" s="247" t="s">
        <v>127</v>
      </c>
      <c r="C61" s="243"/>
      <c r="D61" s="243"/>
      <c r="E61" s="244"/>
      <c r="F61" s="244"/>
      <c r="H61" s="130">
        <f t="shared" si="1"/>
        <v>0</v>
      </c>
      <c r="J61" s="4">
        <f t="shared" si="2"/>
        <v>4.3038999999999996</v>
      </c>
      <c r="K61" s="130">
        <f t="shared" si="0"/>
        <v>0</v>
      </c>
    </row>
    <row r="62" spans="1:11">
      <c r="A62" s="13">
        <v>13136</v>
      </c>
      <c r="B62" s="242" t="s">
        <v>128</v>
      </c>
      <c r="C62" s="243"/>
      <c r="D62" s="243"/>
      <c r="E62" s="244"/>
      <c r="F62" s="244"/>
      <c r="H62" s="130">
        <f t="shared" si="1"/>
        <v>0</v>
      </c>
      <c r="J62" s="4">
        <f t="shared" si="2"/>
        <v>4.3038999999999996</v>
      </c>
      <c r="K62" s="130">
        <f t="shared" si="0"/>
        <v>0</v>
      </c>
    </row>
    <row r="63" spans="1:11">
      <c r="A63" s="241">
        <v>13141</v>
      </c>
      <c r="B63" s="247" t="s">
        <v>129</v>
      </c>
      <c r="C63" s="243"/>
      <c r="D63" s="243"/>
      <c r="E63" s="244"/>
      <c r="F63" s="244"/>
      <c r="H63" s="130">
        <f t="shared" si="1"/>
        <v>0</v>
      </c>
      <c r="J63" s="4">
        <f t="shared" si="2"/>
        <v>4.3038999999999996</v>
      </c>
      <c r="K63" s="130">
        <f t="shared" si="0"/>
        <v>0</v>
      </c>
    </row>
    <row r="64" spans="1:11">
      <c r="A64" s="241">
        <v>13142</v>
      </c>
      <c r="B64" s="247" t="s">
        <v>130</v>
      </c>
      <c r="C64" s="243"/>
      <c r="D64" s="243"/>
      <c r="E64" s="244"/>
      <c r="F64" s="244"/>
      <c r="H64" s="130">
        <f t="shared" si="1"/>
        <v>0</v>
      </c>
      <c r="J64" s="4">
        <f t="shared" si="2"/>
        <v>4.3038999999999996</v>
      </c>
      <c r="K64" s="130">
        <f t="shared" si="0"/>
        <v>0</v>
      </c>
    </row>
    <row r="65" spans="1:11">
      <c r="A65" s="241">
        <v>13143</v>
      </c>
      <c r="B65" s="242" t="s">
        <v>131</v>
      </c>
      <c r="C65" s="243"/>
      <c r="D65" s="243"/>
      <c r="E65" s="244"/>
      <c r="F65" s="244"/>
      <c r="H65" s="130">
        <f t="shared" si="1"/>
        <v>0</v>
      </c>
      <c r="J65" s="4">
        <f t="shared" si="2"/>
        <v>4.3038999999999996</v>
      </c>
      <c r="K65" s="130">
        <f t="shared" si="0"/>
        <v>0</v>
      </c>
    </row>
    <row r="66" spans="1:11">
      <c r="A66" s="241">
        <v>13144</v>
      </c>
      <c r="B66" s="242" t="s">
        <v>132</v>
      </c>
      <c r="C66" s="243"/>
      <c r="D66" s="243"/>
      <c r="E66" s="244"/>
      <c r="F66" s="244"/>
      <c r="H66" s="130">
        <f t="shared" si="1"/>
        <v>0</v>
      </c>
      <c r="J66" s="4">
        <f t="shared" si="2"/>
        <v>4.3038999999999996</v>
      </c>
      <c r="K66" s="130">
        <f t="shared" si="0"/>
        <v>0</v>
      </c>
    </row>
    <row r="67" spans="1:11">
      <c r="A67" s="241">
        <v>13151</v>
      </c>
      <c r="B67" s="242" t="s">
        <v>133</v>
      </c>
      <c r="C67" s="243"/>
      <c r="D67" s="243"/>
      <c r="E67" s="244"/>
      <c r="F67" s="244"/>
      <c r="H67" s="130">
        <f t="shared" si="1"/>
        <v>0</v>
      </c>
      <c r="J67" s="4">
        <f t="shared" si="2"/>
        <v>4.3038999999999996</v>
      </c>
      <c r="K67" s="130">
        <f t="shared" si="0"/>
        <v>0</v>
      </c>
    </row>
    <row r="68" spans="1:11">
      <c r="A68" s="241">
        <v>13152</v>
      </c>
      <c r="B68" s="242" t="s">
        <v>134</v>
      </c>
      <c r="C68" s="243"/>
      <c r="D68" s="243"/>
      <c r="E68" s="244"/>
      <c r="F68" s="244"/>
      <c r="H68" s="130">
        <f t="shared" si="1"/>
        <v>0</v>
      </c>
      <c r="J68" s="4">
        <f t="shared" si="2"/>
        <v>4.3038999999999996</v>
      </c>
      <c r="K68" s="130">
        <f t="shared" si="0"/>
        <v>0</v>
      </c>
    </row>
    <row r="69" spans="1:11">
      <c r="A69" s="241">
        <v>13153</v>
      </c>
      <c r="B69" s="242" t="s">
        <v>135</v>
      </c>
      <c r="C69" s="243"/>
      <c r="D69" s="243"/>
      <c r="E69" s="244"/>
      <c r="F69" s="244"/>
      <c r="H69" s="130">
        <f t="shared" si="1"/>
        <v>0</v>
      </c>
      <c r="J69" s="4">
        <f t="shared" si="2"/>
        <v>4.3038999999999996</v>
      </c>
      <c r="K69" s="130">
        <f t="shared" si="0"/>
        <v>0</v>
      </c>
    </row>
    <row r="70" spans="1:11">
      <c r="A70" s="241">
        <v>13161</v>
      </c>
      <c r="B70" s="242" t="s">
        <v>136</v>
      </c>
      <c r="C70" s="243">
        <v>8426227.5600000005</v>
      </c>
      <c r="D70" s="243"/>
      <c r="E70" s="244"/>
      <c r="F70" s="244"/>
      <c r="H70" s="130">
        <f t="shared" si="1"/>
        <v>8426227.5600000005</v>
      </c>
      <c r="J70" s="4">
        <f t="shared" si="2"/>
        <v>4.3038999999999996</v>
      </c>
      <c r="K70" s="130">
        <f t="shared" si="0"/>
        <v>36265640.799999997</v>
      </c>
    </row>
    <row r="71" spans="1:11">
      <c r="A71" s="241">
        <v>13162</v>
      </c>
      <c r="B71" s="242" t="s">
        <v>137</v>
      </c>
      <c r="C71" s="243">
        <v>405950.91</v>
      </c>
      <c r="D71" s="243"/>
      <c r="E71" s="244"/>
      <c r="F71" s="244"/>
      <c r="H71" s="130">
        <f t="shared" si="1"/>
        <v>405950.91</v>
      </c>
      <c r="J71" s="4">
        <f t="shared" si="2"/>
        <v>4.3038999999999996</v>
      </c>
      <c r="K71" s="130">
        <f t="shared" si="0"/>
        <v>1747172.12</v>
      </c>
    </row>
    <row r="72" spans="1:11">
      <c r="A72" s="241">
        <v>13163</v>
      </c>
      <c r="B72" s="242" t="s">
        <v>138</v>
      </c>
      <c r="C72" s="243">
        <v>1248231.94</v>
      </c>
      <c r="D72" s="243"/>
      <c r="E72" s="244"/>
      <c r="F72" s="244"/>
      <c r="H72" s="130">
        <f t="shared" si="1"/>
        <v>1248231.94</v>
      </c>
      <c r="J72" s="4">
        <f t="shared" si="2"/>
        <v>4.3038999999999996</v>
      </c>
      <c r="K72" s="130">
        <f t="shared" ref="K72:K135" si="3">ROUND(H72*J72,2)</f>
        <v>5372265.4500000002</v>
      </c>
    </row>
    <row r="73" spans="1:11">
      <c r="A73" s="241">
        <v>13164</v>
      </c>
      <c r="B73" s="242" t="s">
        <v>139</v>
      </c>
      <c r="C73" s="243">
        <v>657560.82999999996</v>
      </c>
      <c r="D73" s="243"/>
      <c r="E73" s="244"/>
      <c r="F73" s="244"/>
      <c r="H73" s="130">
        <f t="shared" ref="H73:H139" si="4">ROUND(C73-D73+E73-F73,2)</f>
        <v>657560.82999999996</v>
      </c>
      <c r="J73" s="4">
        <f t="shared" ref="J73:J136" si="5">J72</f>
        <v>4.3038999999999996</v>
      </c>
      <c r="K73" s="130">
        <f t="shared" si="3"/>
        <v>2830076.06</v>
      </c>
    </row>
    <row r="74" spans="1:11">
      <c r="A74" s="241" t="s">
        <v>559</v>
      </c>
      <c r="B74" s="242" t="s">
        <v>560</v>
      </c>
      <c r="C74" s="243">
        <v>1411792.49</v>
      </c>
      <c r="D74" s="243"/>
      <c r="E74" s="244"/>
      <c r="F74" s="244"/>
      <c r="H74" s="130">
        <f t="shared" si="4"/>
        <v>1411792.49</v>
      </c>
      <c r="J74" s="4">
        <f t="shared" si="5"/>
        <v>4.3038999999999996</v>
      </c>
      <c r="K74" s="130">
        <f t="shared" si="3"/>
        <v>6076213.7000000002</v>
      </c>
    </row>
    <row r="75" spans="1:11">
      <c r="A75" s="35">
        <v>13171</v>
      </c>
      <c r="B75" s="247" t="s">
        <v>140</v>
      </c>
      <c r="C75" s="243"/>
      <c r="D75" s="243"/>
      <c r="E75" s="244"/>
      <c r="F75" s="244"/>
      <c r="H75" s="130">
        <f t="shared" si="4"/>
        <v>0</v>
      </c>
      <c r="J75" s="4">
        <f t="shared" si="5"/>
        <v>4.3038999999999996</v>
      </c>
      <c r="K75" s="130">
        <f t="shared" si="3"/>
        <v>0</v>
      </c>
    </row>
    <row r="76" spans="1:11">
      <c r="A76" s="35">
        <v>13172</v>
      </c>
      <c r="B76" s="247" t="s">
        <v>141</v>
      </c>
      <c r="C76" s="243"/>
      <c r="D76" s="243"/>
      <c r="E76" s="244"/>
      <c r="F76" s="244"/>
      <c r="H76" s="130">
        <f t="shared" si="4"/>
        <v>0</v>
      </c>
      <c r="J76" s="4">
        <f t="shared" si="5"/>
        <v>4.3038999999999996</v>
      </c>
      <c r="K76" s="130">
        <f t="shared" si="3"/>
        <v>0</v>
      </c>
    </row>
    <row r="77" spans="1:11">
      <c r="A77" s="35">
        <v>13181</v>
      </c>
      <c r="B77" s="247" t="s">
        <v>478</v>
      </c>
      <c r="C77" s="243"/>
      <c r="D77" s="243"/>
      <c r="E77" s="244"/>
      <c r="F77" s="244"/>
      <c r="H77" s="130">
        <f t="shared" si="4"/>
        <v>0</v>
      </c>
      <c r="J77" s="4">
        <f t="shared" si="5"/>
        <v>4.3038999999999996</v>
      </c>
      <c r="K77" s="130">
        <f t="shared" si="3"/>
        <v>0</v>
      </c>
    </row>
    <row r="78" spans="1:11">
      <c r="A78" s="35">
        <v>13182</v>
      </c>
      <c r="B78" s="247" t="s">
        <v>143</v>
      </c>
      <c r="C78" s="243"/>
      <c r="D78" s="243"/>
      <c r="E78" s="244"/>
      <c r="F78" s="244"/>
      <c r="H78" s="130">
        <f t="shared" si="4"/>
        <v>0</v>
      </c>
      <c r="J78" s="4">
        <f t="shared" si="5"/>
        <v>4.3038999999999996</v>
      </c>
      <c r="K78" s="130">
        <f t="shared" si="3"/>
        <v>0</v>
      </c>
    </row>
    <row r="79" spans="1:11">
      <c r="A79" s="35">
        <v>13183</v>
      </c>
      <c r="B79" s="247" t="s">
        <v>144</v>
      </c>
      <c r="C79" s="243"/>
      <c r="D79" s="243"/>
      <c r="E79" s="244"/>
      <c r="F79" s="244"/>
      <c r="H79" s="130">
        <f t="shared" si="4"/>
        <v>0</v>
      </c>
      <c r="J79" s="4">
        <f t="shared" si="5"/>
        <v>4.3038999999999996</v>
      </c>
      <c r="K79" s="130">
        <f t="shared" si="3"/>
        <v>0</v>
      </c>
    </row>
    <row r="80" spans="1:11">
      <c r="A80" s="35">
        <v>13191</v>
      </c>
      <c r="B80" s="247" t="s">
        <v>145</v>
      </c>
      <c r="C80" s="243"/>
      <c r="D80" s="243"/>
      <c r="E80" s="244"/>
      <c r="F80" s="244"/>
      <c r="H80" s="130">
        <f t="shared" si="4"/>
        <v>0</v>
      </c>
      <c r="J80" s="4">
        <f t="shared" si="5"/>
        <v>4.3038999999999996</v>
      </c>
      <c r="K80" s="130">
        <f t="shared" si="3"/>
        <v>0</v>
      </c>
    </row>
    <row r="81" spans="1:11">
      <c r="A81" s="35">
        <v>13192</v>
      </c>
      <c r="B81" s="247" t="s">
        <v>146</v>
      </c>
      <c r="C81" s="243"/>
      <c r="D81" s="243"/>
      <c r="E81" s="244"/>
      <c r="F81" s="244"/>
      <c r="H81" s="130">
        <f t="shared" si="4"/>
        <v>0</v>
      </c>
      <c r="J81" s="4">
        <f t="shared" si="5"/>
        <v>4.3038999999999996</v>
      </c>
      <c r="K81" s="130">
        <f t="shared" si="3"/>
        <v>0</v>
      </c>
    </row>
    <row r="82" spans="1:11">
      <c r="A82" s="35">
        <v>13193</v>
      </c>
      <c r="B82" s="247" t="s">
        <v>147</v>
      </c>
      <c r="C82" s="243"/>
      <c r="D82" s="243"/>
      <c r="E82" s="244"/>
      <c r="F82" s="244"/>
      <c r="H82" s="130">
        <f t="shared" si="4"/>
        <v>0</v>
      </c>
      <c r="J82" s="4">
        <f t="shared" si="5"/>
        <v>4.3038999999999996</v>
      </c>
      <c r="K82" s="130">
        <f t="shared" si="3"/>
        <v>0</v>
      </c>
    </row>
    <row r="83" spans="1:11">
      <c r="A83" s="35">
        <v>13194</v>
      </c>
      <c r="B83" s="247" t="s">
        <v>148</v>
      </c>
      <c r="C83" s="243"/>
      <c r="D83" s="243"/>
      <c r="E83" s="244"/>
      <c r="F83" s="244"/>
      <c r="H83" s="130">
        <f t="shared" si="4"/>
        <v>0</v>
      </c>
      <c r="J83" s="4">
        <f t="shared" si="5"/>
        <v>4.3038999999999996</v>
      </c>
      <c r="K83" s="130">
        <f t="shared" si="3"/>
        <v>0</v>
      </c>
    </row>
    <row r="84" spans="1:11">
      <c r="A84" s="35">
        <v>13195</v>
      </c>
      <c r="B84" s="247" t="s">
        <v>149</v>
      </c>
      <c r="C84" s="243"/>
      <c r="D84" s="243"/>
      <c r="E84" s="244"/>
      <c r="F84" s="244"/>
      <c r="H84" s="130">
        <f t="shared" si="4"/>
        <v>0</v>
      </c>
      <c r="J84" s="4">
        <f t="shared" si="5"/>
        <v>4.3038999999999996</v>
      </c>
      <c r="K84" s="130">
        <f t="shared" si="3"/>
        <v>0</v>
      </c>
    </row>
    <row r="85" spans="1:11">
      <c r="A85" s="35">
        <v>13196</v>
      </c>
      <c r="B85" s="247" t="s">
        <v>150</v>
      </c>
      <c r="C85" s="243"/>
      <c r="D85" s="243"/>
      <c r="E85" s="244"/>
      <c r="F85" s="244"/>
      <c r="H85" s="130">
        <f t="shared" si="4"/>
        <v>0</v>
      </c>
      <c r="J85" s="4">
        <f t="shared" si="5"/>
        <v>4.3038999999999996</v>
      </c>
      <c r="K85" s="130">
        <f t="shared" si="3"/>
        <v>0</v>
      </c>
    </row>
    <row r="86" spans="1:11">
      <c r="A86" s="35">
        <v>13201</v>
      </c>
      <c r="B86" s="247" t="s">
        <v>151</v>
      </c>
      <c r="C86" s="243"/>
      <c r="D86" s="243"/>
      <c r="E86" s="244"/>
      <c r="F86" s="244"/>
      <c r="H86" s="130">
        <f t="shared" si="4"/>
        <v>0</v>
      </c>
      <c r="J86" s="4">
        <f t="shared" si="5"/>
        <v>4.3038999999999996</v>
      </c>
      <c r="K86" s="130">
        <f t="shared" si="3"/>
        <v>0</v>
      </c>
    </row>
    <row r="87" spans="1:11">
      <c r="A87" s="35">
        <v>13202</v>
      </c>
      <c r="B87" s="247" t="s">
        <v>152</v>
      </c>
      <c r="C87" s="243"/>
      <c r="D87" s="243"/>
      <c r="E87" s="244"/>
      <c r="F87" s="244"/>
      <c r="H87" s="130">
        <f t="shared" si="4"/>
        <v>0</v>
      </c>
      <c r="J87" s="4">
        <f t="shared" si="5"/>
        <v>4.3038999999999996</v>
      </c>
      <c r="K87" s="130">
        <f t="shared" si="3"/>
        <v>0</v>
      </c>
    </row>
    <row r="88" spans="1:11">
      <c r="A88" s="35">
        <v>13203</v>
      </c>
      <c r="B88" s="247" t="s">
        <v>153</v>
      </c>
      <c r="C88" s="243"/>
      <c r="D88" s="243"/>
      <c r="E88" s="244"/>
      <c r="F88" s="244"/>
      <c r="H88" s="130">
        <f t="shared" si="4"/>
        <v>0</v>
      </c>
      <c r="J88" s="4">
        <f t="shared" si="5"/>
        <v>4.3038999999999996</v>
      </c>
      <c r="K88" s="130">
        <f t="shared" si="3"/>
        <v>0</v>
      </c>
    </row>
    <row r="89" spans="1:11">
      <c r="A89" s="35">
        <v>13204</v>
      </c>
      <c r="B89" s="247" t="s">
        <v>154</v>
      </c>
      <c r="C89" s="243"/>
      <c r="D89" s="243"/>
      <c r="E89" s="244"/>
      <c r="F89" s="244"/>
      <c r="H89" s="130">
        <f t="shared" si="4"/>
        <v>0</v>
      </c>
      <c r="J89" s="4">
        <f t="shared" si="5"/>
        <v>4.3038999999999996</v>
      </c>
      <c r="K89" s="130">
        <f t="shared" si="3"/>
        <v>0</v>
      </c>
    </row>
    <row r="90" spans="1:11">
      <c r="A90" s="35">
        <v>13205</v>
      </c>
      <c r="B90" s="247" t="s">
        <v>155</v>
      </c>
      <c r="C90" s="243"/>
      <c r="D90" s="243"/>
      <c r="E90" s="244"/>
      <c r="F90" s="244"/>
      <c r="H90" s="130">
        <f t="shared" si="4"/>
        <v>0</v>
      </c>
      <c r="J90" s="4">
        <f t="shared" si="5"/>
        <v>4.3038999999999996</v>
      </c>
      <c r="K90" s="130">
        <f t="shared" si="3"/>
        <v>0</v>
      </c>
    </row>
    <row r="91" spans="1:11">
      <c r="A91" s="35">
        <v>13206</v>
      </c>
      <c r="B91" s="247" t="s">
        <v>156</v>
      </c>
      <c r="C91" s="243"/>
      <c r="D91" s="243"/>
      <c r="E91" s="244"/>
      <c r="F91" s="244"/>
      <c r="H91" s="130">
        <f t="shared" si="4"/>
        <v>0</v>
      </c>
      <c r="J91" s="4">
        <f t="shared" si="5"/>
        <v>4.3038999999999996</v>
      </c>
      <c r="K91" s="130">
        <f t="shared" si="3"/>
        <v>0</v>
      </c>
    </row>
    <row r="92" spans="1:11">
      <c r="A92" s="35">
        <v>13211</v>
      </c>
      <c r="B92" s="247" t="s">
        <v>157</v>
      </c>
      <c r="C92" s="243"/>
      <c r="D92" s="243"/>
      <c r="E92" s="244"/>
      <c r="F92" s="244"/>
      <c r="H92" s="130">
        <f t="shared" si="4"/>
        <v>0</v>
      </c>
      <c r="J92" s="4">
        <f t="shared" si="5"/>
        <v>4.3038999999999996</v>
      </c>
      <c r="K92" s="130">
        <f t="shared" si="3"/>
        <v>0</v>
      </c>
    </row>
    <row r="93" spans="1:11">
      <c r="A93" s="35">
        <v>13212</v>
      </c>
      <c r="B93" s="247" t="s">
        <v>158</v>
      </c>
      <c r="C93" s="243"/>
      <c r="D93" s="243"/>
      <c r="E93" s="244"/>
      <c r="F93" s="244"/>
      <c r="H93" s="130">
        <f t="shared" si="4"/>
        <v>0</v>
      </c>
      <c r="J93" s="4">
        <f t="shared" si="5"/>
        <v>4.3038999999999996</v>
      </c>
      <c r="K93" s="130">
        <f t="shared" si="3"/>
        <v>0</v>
      </c>
    </row>
    <row r="94" spans="1:11">
      <c r="A94" s="35">
        <v>13213</v>
      </c>
      <c r="B94" s="247" t="s">
        <v>159</v>
      </c>
      <c r="C94" s="243"/>
      <c r="D94" s="243"/>
      <c r="E94" s="244"/>
      <c r="F94" s="244"/>
      <c r="H94" s="130">
        <f t="shared" si="4"/>
        <v>0</v>
      </c>
      <c r="J94" s="4">
        <f t="shared" si="5"/>
        <v>4.3038999999999996</v>
      </c>
      <c r="K94" s="130">
        <f t="shared" si="3"/>
        <v>0</v>
      </c>
    </row>
    <row r="95" spans="1:11">
      <c r="A95" s="35">
        <v>13214</v>
      </c>
      <c r="B95" s="247" t="s">
        <v>160</v>
      </c>
      <c r="C95" s="243"/>
      <c r="D95" s="243"/>
      <c r="E95" s="244"/>
      <c r="F95" s="244"/>
      <c r="H95" s="130">
        <f t="shared" si="4"/>
        <v>0</v>
      </c>
      <c r="J95" s="4">
        <f t="shared" si="5"/>
        <v>4.3038999999999996</v>
      </c>
      <c r="K95" s="130">
        <f t="shared" si="3"/>
        <v>0</v>
      </c>
    </row>
    <row r="96" spans="1:11">
      <c r="A96" s="35">
        <v>13215</v>
      </c>
      <c r="B96" s="247" t="s">
        <v>161</v>
      </c>
      <c r="C96" s="243"/>
      <c r="D96" s="243"/>
      <c r="E96" s="244"/>
      <c r="F96" s="244"/>
      <c r="H96" s="130">
        <f t="shared" si="4"/>
        <v>0</v>
      </c>
      <c r="J96" s="4">
        <f t="shared" si="5"/>
        <v>4.3038999999999996</v>
      </c>
      <c r="K96" s="130">
        <f t="shared" si="3"/>
        <v>0</v>
      </c>
    </row>
    <row r="97" spans="1:11">
      <c r="A97" s="35">
        <v>13216</v>
      </c>
      <c r="B97" s="247" t="s">
        <v>162</v>
      </c>
      <c r="C97" s="243"/>
      <c r="D97" s="243"/>
      <c r="E97" s="244"/>
      <c r="F97" s="244"/>
      <c r="H97" s="130">
        <f t="shared" si="4"/>
        <v>0</v>
      </c>
      <c r="J97" s="4">
        <f t="shared" si="5"/>
        <v>4.3038999999999996</v>
      </c>
      <c r="K97" s="130">
        <f t="shared" si="3"/>
        <v>0</v>
      </c>
    </row>
    <row r="98" spans="1:11">
      <c r="A98" s="35">
        <v>13217</v>
      </c>
      <c r="B98" s="247" t="s">
        <v>163</v>
      </c>
      <c r="C98" s="243"/>
      <c r="D98" s="243"/>
      <c r="E98" s="244"/>
      <c r="F98" s="244"/>
      <c r="H98" s="130">
        <f t="shared" si="4"/>
        <v>0</v>
      </c>
      <c r="J98" s="4">
        <f t="shared" si="5"/>
        <v>4.3038999999999996</v>
      </c>
      <c r="K98" s="130">
        <f t="shared" si="3"/>
        <v>0</v>
      </c>
    </row>
    <row r="99" spans="1:11">
      <c r="A99" s="35">
        <v>13221</v>
      </c>
      <c r="B99" s="247" t="s">
        <v>164</v>
      </c>
      <c r="C99" s="243"/>
      <c r="D99" s="243"/>
      <c r="E99" s="244"/>
      <c r="F99" s="244"/>
      <c r="H99" s="130">
        <f t="shared" si="4"/>
        <v>0</v>
      </c>
      <c r="J99" s="4">
        <f t="shared" si="5"/>
        <v>4.3038999999999996</v>
      </c>
      <c r="K99" s="130">
        <f t="shared" si="3"/>
        <v>0</v>
      </c>
    </row>
    <row r="100" spans="1:11">
      <c r="A100" s="35">
        <v>13231</v>
      </c>
      <c r="B100" s="247" t="s">
        <v>479</v>
      </c>
      <c r="C100" s="243"/>
      <c r="D100" s="243"/>
      <c r="E100" s="244"/>
      <c r="F100" s="244"/>
      <c r="H100" s="130">
        <f t="shared" si="4"/>
        <v>0</v>
      </c>
      <c r="J100" s="4">
        <f t="shared" si="5"/>
        <v>4.3038999999999996</v>
      </c>
      <c r="K100" s="130">
        <f t="shared" si="3"/>
        <v>0</v>
      </c>
    </row>
    <row r="101" spans="1:11">
      <c r="A101" s="13">
        <v>13232</v>
      </c>
      <c r="B101" s="242" t="s">
        <v>166</v>
      </c>
      <c r="C101" s="243"/>
      <c r="D101" s="243"/>
      <c r="E101" s="244"/>
      <c r="F101" s="244"/>
      <c r="H101" s="130">
        <f t="shared" si="4"/>
        <v>0</v>
      </c>
      <c r="J101" s="4">
        <f t="shared" si="5"/>
        <v>4.3038999999999996</v>
      </c>
      <c r="K101" s="130">
        <f t="shared" si="3"/>
        <v>0</v>
      </c>
    </row>
    <row r="102" spans="1:11">
      <c r="A102" s="35">
        <v>13241</v>
      </c>
      <c r="B102" s="247" t="s">
        <v>167</v>
      </c>
      <c r="C102" s="243"/>
      <c r="D102" s="243"/>
      <c r="E102" s="244"/>
      <c r="F102" s="244"/>
      <c r="H102" s="130">
        <f t="shared" si="4"/>
        <v>0</v>
      </c>
      <c r="J102" s="4">
        <f t="shared" si="5"/>
        <v>4.3038999999999996</v>
      </c>
      <c r="K102" s="130">
        <f t="shared" si="3"/>
        <v>0</v>
      </c>
    </row>
    <row r="103" spans="1:11">
      <c r="A103" s="35">
        <v>13242</v>
      </c>
      <c r="B103" s="247" t="s">
        <v>480</v>
      </c>
      <c r="C103" s="243"/>
      <c r="D103" s="243"/>
      <c r="E103" s="244"/>
      <c r="F103" s="244"/>
      <c r="H103" s="130">
        <f t="shared" si="4"/>
        <v>0</v>
      </c>
      <c r="J103" s="4">
        <f t="shared" si="5"/>
        <v>4.3038999999999996</v>
      </c>
      <c r="K103" s="130">
        <f t="shared" si="3"/>
        <v>0</v>
      </c>
    </row>
    <row r="104" spans="1:11">
      <c r="A104" s="35">
        <v>13243</v>
      </c>
      <c r="B104" s="247" t="s">
        <v>169</v>
      </c>
      <c r="C104" s="243"/>
      <c r="D104" s="243"/>
      <c r="E104" s="244"/>
      <c r="F104" s="244"/>
      <c r="H104" s="130">
        <f t="shared" si="4"/>
        <v>0</v>
      </c>
      <c r="J104" s="4">
        <f t="shared" si="5"/>
        <v>4.3038999999999996</v>
      </c>
      <c r="K104" s="130">
        <f t="shared" si="3"/>
        <v>0</v>
      </c>
    </row>
    <row r="105" spans="1:11">
      <c r="A105" s="35">
        <v>13251</v>
      </c>
      <c r="B105" s="242" t="s">
        <v>170</v>
      </c>
      <c r="C105" s="243"/>
      <c r="D105" s="243"/>
      <c r="E105" s="244"/>
      <c r="F105" s="244"/>
      <c r="H105" s="130">
        <f t="shared" si="4"/>
        <v>0</v>
      </c>
      <c r="J105" s="4">
        <f t="shared" si="5"/>
        <v>4.3038999999999996</v>
      </c>
      <c r="K105" s="130">
        <f t="shared" si="3"/>
        <v>0</v>
      </c>
    </row>
    <row r="106" spans="1:11">
      <c r="A106" s="35">
        <v>13252</v>
      </c>
      <c r="B106" s="242" t="s">
        <v>171</v>
      </c>
      <c r="C106" s="243"/>
      <c r="D106" s="243"/>
      <c r="E106" s="244"/>
      <c r="F106" s="244"/>
      <c r="H106" s="130">
        <f t="shared" si="4"/>
        <v>0</v>
      </c>
      <c r="J106" s="4">
        <f t="shared" si="5"/>
        <v>4.3038999999999996</v>
      </c>
      <c r="K106" s="130">
        <f t="shared" si="3"/>
        <v>0</v>
      </c>
    </row>
    <row r="107" spans="1:11">
      <c r="A107" s="35">
        <v>13253</v>
      </c>
      <c r="B107" s="242" t="s">
        <v>172</v>
      </c>
      <c r="C107" s="243"/>
      <c r="D107" s="243"/>
      <c r="E107" s="244"/>
      <c r="F107" s="244"/>
      <c r="H107" s="130">
        <f t="shared" si="4"/>
        <v>0</v>
      </c>
      <c r="J107" s="4">
        <f t="shared" si="5"/>
        <v>4.3038999999999996</v>
      </c>
      <c r="K107" s="130">
        <f t="shared" si="3"/>
        <v>0</v>
      </c>
    </row>
    <row r="108" spans="1:11">
      <c r="A108" s="35">
        <v>13254</v>
      </c>
      <c r="B108" s="242" t="s">
        <v>173</v>
      </c>
      <c r="C108" s="243"/>
      <c r="D108" s="243"/>
      <c r="E108" s="244"/>
      <c r="F108" s="244"/>
      <c r="H108" s="130">
        <f t="shared" si="4"/>
        <v>0</v>
      </c>
      <c r="J108" s="4">
        <f t="shared" si="5"/>
        <v>4.3038999999999996</v>
      </c>
      <c r="K108" s="130">
        <f t="shared" si="3"/>
        <v>0</v>
      </c>
    </row>
    <row r="109" spans="1:11">
      <c r="A109" s="13">
        <v>13261</v>
      </c>
      <c r="B109" s="242" t="s">
        <v>174</v>
      </c>
      <c r="C109" s="243"/>
      <c r="D109" s="243"/>
      <c r="E109" s="244"/>
      <c r="F109" s="244"/>
      <c r="H109" s="130">
        <f>ROUND(C109-D109+E109-F109,2)</f>
        <v>0</v>
      </c>
      <c r="J109" s="4">
        <f t="shared" si="5"/>
        <v>4.3038999999999996</v>
      </c>
      <c r="K109" s="130">
        <f t="shared" si="3"/>
        <v>0</v>
      </c>
    </row>
    <row r="110" spans="1:11">
      <c r="A110" s="35">
        <v>13501</v>
      </c>
      <c r="B110" s="242" t="s">
        <v>176</v>
      </c>
      <c r="C110" s="243"/>
      <c r="D110" s="243"/>
      <c r="E110" s="244"/>
      <c r="F110" s="244"/>
      <c r="H110" s="130">
        <f t="shared" si="4"/>
        <v>0</v>
      </c>
      <c r="J110" s="4">
        <f t="shared" si="5"/>
        <v>4.3038999999999996</v>
      </c>
      <c r="K110" s="130">
        <f t="shared" si="3"/>
        <v>0</v>
      </c>
    </row>
    <row r="111" spans="1:11">
      <c r="A111" s="35">
        <v>13502</v>
      </c>
      <c r="B111" s="242" t="s">
        <v>177</v>
      </c>
      <c r="C111" s="243"/>
      <c r="D111" s="243"/>
      <c r="E111" s="244"/>
      <c r="F111" s="244"/>
      <c r="H111" s="130">
        <f t="shared" si="4"/>
        <v>0</v>
      </c>
      <c r="J111" s="4">
        <f t="shared" si="5"/>
        <v>4.3038999999999996</v>
      </c>
      <c r="K111" s="130">
        <f t="shared" si="3"/>
        <v>0</v>
      </c>
    </row>
    <row r="112" spans="1:11">
      <c r="A112" s="35">
        <v>13503</v>
      </c>
      <c r="B112" s="242" t="s">
        <v>178</v>
      </c>
      <c r="C112" s="243"/>
      <c r="D112" s="243"/>
      <c r="E112" s="244"/>
      <c r="F112" s="244"/>
      <c r="H112" s="130">
        <f t="shared" si="4"/>
        <v>0</v>
      </c>
      <c r="J112" s="4">
        <f t="shared" si="5"/>
        <v>4.3038999999999996</v>
      </c>
      <c r="K112" s="130">
        <f t="shared" si="3"/>
        <v>0</v>
      </c>
    </row>
    <row r="113" spans="1:14">
      <c r="A113" s="35">
        <v>13601</v>
      </c>
      <c r="B113" s="242" t="s">
        <v>175</v>
      </c>
      <c r="C113" s="243"/>
      <c r="D113" s="243"/>
      <c r="E113" s="244"/>
      <c r="F113" s="244"/>
      <c r="H113" s="130">
        <f t="shared" si="4"/>
        <v>0</v>
      </c>
      <c r="J113" s="4">
        <f t="shared" si="5"/>
        <v>4.3038999999999996</v>
      </c>
      <c r="K113" s="130">
        <f t="shared" si="3"/>
        <v>0</v>
      </c>
    </row>
    <row r="114" spans="1:14">
      <c r="A114" s="35">
        <v>14101</v>
      </c>
      <c r="B114" s="247" t="s">
        <v>179</v>
      </c>
      <c r="C114" s="243">
        <v>3402306.39</v>
      </c>
      <c r="D114" s="243"/>
      <c r="E114" s="244"/>
      <c r="F114" s="244"/>
      <c r="H114" s="130">
        <f t="shared" si="4"/>
        <v>3402306.39</v>
      </c>
      <c r="J114" s="4">
        <f t="shared" si="5"/>
        <v>4.3038999999999996</v>
      </c>
      <c r="K114" s="130">
        <f t="shared" si="3"/>
        <v>14643186.470000001</v>
      </c>
    </row>
    <row r="115" spans="1:14">
      <c r="A115" s="35">
        <v>14102</v>
      </c>
      <c r="B115" s="247" t="s">
        <v>180</v>
      </c>
      <c r="C115" s="243">
        <v>1801625.73</v>
      </c>
      <c r="D115" s="243"/>
      <c r="E115" s="244"/>
      <c r="F115" s="244"/>
      <c r="H115" s="130">
        <f t="shared" si="4"/>
        <v>1801625.73</v>
      </c>
      <c r="I115" s="4" t="s">
        <v>543</v>
      </c>
      <c r="J115" s="4">
        <f t="shared" si="5"/>
        <v>4.3038999999999996</v>
      </c>
      <c r="K115" s="134">
        <f t="shared" si="3"/>
        <v>7754016.9800000004</v>
      </c>
    </row>
    <row r="116" spans="1:14">
      <c r="A116" s="248">
        <v>14103</v>
      </c>
      <c r="B116" s="249" t="s">
        <v>481</v>
      </c>
      <c r="C116" s="192"/>
      <c r="D116" s="192"/>
      <c r="E116" s="192"/>
      <c r="F116" s="192"/>
      <c r="G116" s="134"/>
      <c r="H116" s="134">
        <f t="shared" si="4"/>
        <v>0</v>
      </c>
      <c r="J116" s="4">
        <f t="shared" si="5"/>
        <v>4.3038999999999996</v>
      </c>
      <c r="K116" s="130">
        <f t="shared" si="3"/>
        <v>0</v>
      </c>
    </row>
    <row r="117" spans="1:14">
      <c r="A117" s="35">
        <v>14201</v>
      </c>
      <c r="B117" s="247" t="s">
        <v>181</v>
      </c>
      <c r="C117" s="243"/>
      <c r="D117" s="243"/>
      <c r="E117" s="244"/>
      <c r="F117" s="244"/>
      <c r="H117" s="130">
        <f t="shared" si="4"/>
        <v>0</v>
      </c>
      <c r="J117" s="4">
        <f t="shared" si="5"/>
        <v>4.3038999999999996</v>
      </c>
      <c r="K117" s="130">
        <f t="shared" si="3"/>
        <v>0</v>
      </c>
    </row>
    <row r="118" spans="1:14">
      <c r="A118" s="35">
        <v>15001</v>
      </c>
      <c r="B118" s="242" t="s">
        <v>182</v>
      </c>
      <c r="C118" s="243"/>
      <c r="D118" s="243"/>
      <c r="E118" s="244"/>
      <c r="F118" s="244"/>
      <c r="H118" s="130">
        <f t="shared" si="4"/>
        <v>0</v>
      </c>
      <c r="J118" s="4">
        <f t="shared" si="5"/>
        <v>4.3038999999999996</v>
      </c>
      <c r="K118" s="130">
        <f t="shared" si="3"/>
        <v>0</v>
      </c>
    </row>
    <row r="119" spans="1:14">
      <c r="A119" s="35">
        <v>15002</v>
      </c>
      <c r="B119" s="242" t="s">
        <v>183</v>
      </c>
      <c r="C119" s="243"/>
      <c r="D119" s="243"/>
      <c r="E119" s="244"/>
      <c r="F119" s="244"/>
      <c r="H119" s="130">
        <f t="shared" si="4"/>
        <v>0</v>
      </c>
      <c r="J119" s="4">
        <f t="shared" si="5"/>
        <v>4.3038999999999996</v>
      </c>
      <c r="K119" s="130">
        <f t="shared" si="3"/>
        <v>0</v>
      </c>
    </row>
    <row r="120" spans="1:14">
      <c r="A120" s="35">
        <v>15003</v>
      </c>
      <c r="B120" s="242" t="s">
        <v>184</v>
      </c>
      <c r="C120" s="243"/>
      <c r="D120" s="243"/>
      <c r="E120" s="244"/>
      <c r="F120" s="244"/>
      <c r="H120" s="130">
        <f t="shared" si="4"/>
        <v>0</v>
      </c>
      <c r="J120" s="4">
        <f t="shared" si="5"/>
        <v>4.3038999999999996</v>
      </c>
      <c r="K120" s="130">
        <f t="shared" si="3"/>
        <v>0</v>
      </c>
    </row>
    <row r="121" spans="1:14">
      <c r="A121" s="35">
        <v>15004</v>
      </c>
      <c r="B121" s="242" t="s">
        <v>243</v>
      </c>
      <c r="C121" s="243">
        <v>149400</v>
      </c>
      <c r="D121" s="243"/>
      <c r="E121" s="244"/>
      <c r="F121" s="244"/>
      <c r="H121" s="130">
        <f t="shared" si="4"/>
        <v>149400</v>
      </c>
      <c r="J121" s="4">
        <f t="shared" si="5"/>
        <v>4.3038999999999996</v>
      </c>
      <c r="K121" s="130">
        <f t="shared" si="3"/>
        <v>643002.66</v>
      </c>
    </row>
    <row r="122" spans="1:14">
      <c r="A122" s="35">
        <v>15005</v>
      </c>
      <c r="B122" s="242" t="s">
        <v>185</v>
      </c>
      <c r="C122" s="243">
        <v>218030.33</v>
      </c>
      <c r="D122" s="243"/>
      <c r="E122" s="244"/>
      <c r="F122" s="244"/>
      <c r="H122" s="130">
        <f t="shared" si="4"/>
        <v>218030.33</v>
      </c>
      <c r="J122" s="4">
        <f t="shared" si="5"/>
        <v>4.3038999999999996</v>
      </c>
      <c r="K122" s="130">
        <f t="shared" si="3"/>
        <v>938380.74</v>
      </c>
    </row>
    <row r="123" spans="1:14">
      <c r="A123" s="35">
        <v>15006</v>
      </c>
      <c r="B123" s="242" t="s">
        <v>218</v>
      </c>
      <c r="C123" s="243"/>
      <c r="D123" s="243"/>
      <c r="E123" s="244"/>
      <c r="F123" s="244"/>
      <c r="H123" s="130">
        <f t="shared" si="4"/>
        <v>0</v>
      </c>
      <c r="J123" s="4">
        <f t="shared" si="5"/>
        <v>4.3038999999999996</v>
      </c>
      <c r="K123" s="130">
        <f t="shared" si="3"/>
        <v>0</v>
      </c>
    </row>
    <row r="124" spans="1:14">
      <c r="A124" s="35">
        <v>15007</v>
      </c>
      <c r="B124" s="242" t="s">
        <v>186</v>
      </c>
      <c r="C124" s="243"/>
      <c r="D124" s="243"/>
      <c r="E124" s="244"/>
      <c r="F124" s="244"/>
      <c r="H124" s="130">
        <f t="shared" si="4"/>
        <v>0</v>
      </c>
      <c r="J124" s="4">
        <f t="shared" si="5"/>
        <v>4.3038999999999996</v>
      </c>
      <c r="K124" s="130">
        <f t="shared" si="3"/>
        <v>0</v>
      </c>
    </row>
    <row r="125" spans="1:14" s="193" customFormat="1">
      <c r="A125" s="35">
        <v>15008</v>
      </c>
      <c r="B125" s="242" t="s">
        <v>187</v>
      </c>
      <c r="C125" s="243"/>
      <c r="D125" s="243"/>
      <c r="E125" s="244"/>
      <c r="F125" s="244"/>
      <c r="G125" s="34"/>
      <c r="H125" s="130">
        <f t="shared" si="4"/>
        <v>0</v>
      </c>
      <c r="I125" s="217"/>
      <c r="J125" s="4">
        <f t="shared" si="5"/>
        <v>4.3038999999999996</v>
      </c>
      <c r="K125" s="130">
        <f t="shared" si="3"/>
        <v>0</v>
      </c>
      <c r="L125"/>
      <c r="M125" s="229"/>
      <c r="N125" s="229"/>
    </row>
    <row r="126" spans="1:14">
      <c r="A126" s="35">
        <v>15009</v>
      </c>
      <c r="B126" s="242" t="s">
        <v>245</v>
      </c>
      <c r="C126" s="192">
        <v>1151525</v>
      </c>
      <c r="D126" s="192"/>
      <c r="E126" s="192"/>
      <c r="F126" s="192"/>
      <c r="H126" s="130">
        <f t="shared" si="4"/>
        <v>1151525</v>
      </c>
      <c r="J126" s="4">
        <f t="shared" si="5"/>
        <v>4.3038999999999996</v>
      </c>
      <c r="K126" s="130">
        <f t="shared" si="3"/>
        <v>4956048.45</v>
      </c>
    </row>
    <row r="127" spans="1:14">
      <c r="A127" s="35">
        <v>15010</v>
      </c>
      <c r="B127" s="242" t="s">
        <v>219</v>
      </c>
      <c r="C127" s="243"/>
      <c r="D127" s="243"/>
      <c r="E127" s="244"/>
      <c r="F127" s="244"/>
      <c r="H127" s="130">
        <f t="shared" si="4"/>
        <v>0</v>
      </c>
      <c r="J127" s="4">
        <f t="shared" si="5"/>
        <v>4.3038999999999996</v>
      </c>
      <c r="K127" s="130">
        <f t="shared" si="3"/>
        <v>0</v>
      </c>
    </row>
    <row r="128" spans="1:14">
      <c r="A128" s="35">
        <v>15011</v>
      </c>
      <c r="B128" s="242" t="s">
        <v>220</v>
      </c>
      <c r="C128" s="243"/>
      <c r="D128" s="243"/>
      <c r="E128" s="244"/>
      <c r="F128" s="244"/>
      <c r="H128" s="130">
        <f t="shared" si="4"/>
        <v>0</v>
      </c>
      <c r="J128" s="4">
        <f t="shared" si="5"/>
        <v>4.3038999999999996</v>
      </c>
      <c r="K128" s="130">
        <f t="shared" si="3"/>
        <v>0</v>
      </c>
    </row>
    <row r="129" spans="1:11">
      <c r="A129" s="35">
        <v>15012</v>
      </c>
      <c r="B129" s="242" t="s">
        <v>221</v>
      </c>
      <c r="C129" s="243"/>
      <c r="D129" s="243"/>
      <c r="E129" s="244"/>
      <c r="F129" s="244"/>
      <c r="H129" s="130">
        <f t="shared" si="4"/>
        <v>0</v>
      </c>
      <c r="J129" s="4">
        <f t="shared" si="5"/>
        <v>4.3038999999999996</v>
      </c>
      <c r="K129" s="130">
        <f t="shared" si="3"/>
        <v>0</v>
      </c>
    </row>
    <row r="130" spans="1:11">
      <c r="A130" s="35">
        <v>15013</v>
      </c>
      <c r="B130" s="242" t="s">
        <v>244</v>
      </c>
      <c r="C130" s="243"/>
      <c r="D130" s="243"/>
      <c r="E130" s="244">
        <v>1616434.03</v>
      </c>
      <c r="F130" s="244">
        <v>988077.33</v>
      </c>
      <c r="H130" s="130">
        <f t="shared" si="4"/>
        <v>628356.69999999995</v>
      </c>
      <c r="J130" s="4">
        <f t="shared" si="5"/>
        <v>4.3038999999999996</v>
      </c>
      <c r="K130" s="130">
        <f t="shared" si="3"/>
        <v>2704384.4</v>
      </c>
    </row>
    <row r="131" spans="1:11">
      <c r="A131" s="35">
        <v>15014</v>
      </c>
      <c r="B131" s="242" t="s">
        <v>188</v>
      </c>
      <c r="C131" s="243"/>
      <c r="D131" s="243"/>
      <c r="E131" s="244"/>
      <c r="F131" s="244"/>
      <c r="H131" s="130">
        <f t="shared" si="4"/>
        <v>0</v>
      </c>
      <c r="J131" s="4">
        <f t="shared" si="5"/>
        <v>4.3038999999999996</v>
      </c>
      <c r="K131" s="130">
        <f t="shared" si="3"/>
        <v>0</v>
      </c>
    </row>
    <row r="132" spans="1:11">
      <c r="A132" s="35">
        <v>15015</v>
      </c>
      <c r="B132" s="242" t="s">
        <v>189</v>
      </c>
      <c r="C132" s="243"/>
      <c r="D132" s="243"/>
      <c r="E132" s="244"/>
      <c r="F132" s="244"/>
      <c r="H132" s="130">
        <f t="shared" si="4"/>
        <v>0</v>
      </c>
      <c r="I132" s="4" t="s">
        <v>543</v>
      </c>
      <c r="J132" s="4">
        <f t="shared" si="5"/>
        <v>4.3038999999999996</v>
      </c>
      <c r="K132" s="134">
        <f t="shared" si="3"/>
        <v>0</v>
      </c>
    </row>
    <row r="133" spans="1:11">
      <c r="A133" s="248">
        <v>15016</v>
      </c>
      <c r="B133" s="246" t="s">
        <v>241</v>
      </c>
      <c r="C133" s="192"/>
      <c r="D133" s="192"/>
      <c r="E133" s="192">
        <v>222567.58095</v>
      </c>
      <c r="F133" s="192">
        <v>56150.370950000011</v>
      </c>
      <c r="G133" s="134"/>
      <c r="H133" s="134">
        <f t="shared" si="4"/>
        <v>166417.21</v>
      </c>
      <c r="J133" s="4">
        <f t="shared" si="5"/>
        <v>4.3038999999999996</v>
      </c>
      <c r="K133" s="130">
        <f t="shared" si="3"/>
        <v>716243.03</v>
      </c>
    </row>
    <row r="134" spans="1:11">
      <c r="A134" s="35">
        <v>15017</v>
      </c>
      <c r="B134" s="247" t="s">
        <v>222</v>
      </c>
      <c r="C134" s="243"/>
      <c r="D134" s="243"/>
      <c r="E134" s="244"/>
      <c r="F134" s="244"/>
      <c r="H134" s="130">
        <f t="shared" si="4"/>
        <v>0</v>
      </c>
      <c r="J134" s="4">
        <f t="shared" si="5"/>
        <v>4.3038999999999996</v>
      </c>
      <c r="K134" s="130">
        <f t="shared" si="3"/>
        <v>0</v>
      </c>
    </row>
    <row r="135" spans="1:11">
      <c r="A135" s="35">
        <v>15018</v>
      </c>
      <c r="B135" s="247" t="s">
        <v>223</v>
      </c>
      <c r="C135" s="243"/>
      <c r="D135" s="243"/>
      <c r="E135" s="244"/>
      <c r="F135" s="244"/>
      <c r="H135" s="130">
        <f t="shared" si="4"/>
        <v>0</v>
      </c>
      <c r="J135" s="4">
        <f t="shared" si="5"/>
        <v>4.3038999999999996</v>
      </c>
      <c r="K135" s="130">
        <f t="shared" si="3"/>
        <v>0</v>
      </c>
    </row>
    <row r="136" spans="1:11">
      <c r="A136" s="250"/>
      <c r="B136" s="251" t="s">
        <v>482</v>
      </c>
      <c r="C136" s="243"/>
      <c r="D136" s="243"/>
      <c r="E136" s="244"/>
      <c r="F136" s="244"/>
      <c r="H136" s="130">
        <f t="shared" si="4"/>
        <v>0</v>
      </c>
      <c r="J136" s="4">
        <f t="shared" si="5"/>
        <v>4.3038999999999996</v>
      </c>
      <c r="K136" s="130">
        <f t="shared" ref="K136:K199" si="6">ROUND(H136*J136,2)</f>
        <v>0</v>
      </c>
    </row>
    <row r="137" spans="1:11">
      <c r="A137" s="35">
        <v>15101</v>
      </c>
      <c r="B137" s="242" t="s">
        <v>207</v>
      </c>
      <c r="C137" s="243"/>
      <c r="D137" s="243"/>
      <c r="E137" s="244"/>
      <c r="F137" s="244"/>
      <c r="H137" s="130">
        <f t="shared" si="4"/>
        <v>0</v>
      </c>
      <c r="J137" s="4">
        <f t="shared" ref="J137:J200" si="7">J136</f>
        <v>4.3038999999999996</v>
      </c>
      <c r="K137" s="130">
        <f t="shared" si="6"/>
        <v>0</v>
      </c>
    </row>
    <row r="138" spans="1:11">
      <c r="A138" s="35">
        <v>15102</v>
      </c>
      <c r="B138" s="242" t="s">
        <v>208</v>
      </c>
      <c r="C138" s="243"/>
      <c r="D138" s="243"/>
      <c r="E138" s="244"/>
      <c r="F138" s="244"/>
      <c r="H138" s="130">
        <f t="shared" si="4"/>
        <v>0</v>
      </c>
      <c r="J138" s="4">
        <f t="shared" si="7"/>
        <v>4.3038999999999996</v>
      </c>
      <c r="K138" s="130">
        <f t="shared" si="6"/>
        <v>0</v>
      </c>
    </row>
    <row r="139" spans="1:11">
      <c r="A139" s="35">
        <v>15103</v>
      </c>
      <c r="B139" s="242" t="s">
        <v>209</v>
      </c>
      <c r="C139" s="243"/>
      <c r="D139" s="243"/>
      <c r="E139" s="244"/>
      <c r="F139" s="244"/>
      <c r="H139" s="130">
        <f t="shared" si="4"/>
        <v>0</v>
      </c>
      <c r="J139" s="4">
        <f t="shared" si="7"/>
        <v>4.3038999999999996</v>
      </c>
      <c r="K139" s="130">
        <f t="shared" si="6"/>
        <v>0</v>
      </c>
    </row>
    <row r="140" spans="1:11">
      <c r="A140" s="35">
        <v>15104</v>
      </c>
      <c r="B140" s="242" t="s">
        <v>210</v>
      </c>
      <c r="C140" s="243"/>
      <c r="D140" s="243"/>
      <c r="E140" s="244"/>
      <c r="F140" s="244"/>
      <c r="H140" s="130">
        <f t="shared" ref="H140:H203" si="8">ROUND(C140-D140+E140-F140,2)</f>
        <v>0</v>
      </c>
      <c r="J140" s="4">
        <f t="shared" si="7"/>
        <v>4.3038999999999996</v>
      </c>
      <c r="K140" s="130">
        <f t="shared" si="6"/>
        <v>0</v>
      </c>
    </row>
    <row r="141" spans="1:11">
      <c r="A141" s="35">
        <v>15105</v>
      </c>
      <c r="B141" s="242" t="s">
        <v>211</v>
      </c>
      <c r="C141" s="243"/>
      <c r="D141" s="243"/>
      <c r="E141" s="244"/>
      <c r="F141" s="244"/>
      <c r="H141" s="130">
        <f t="shared" si="8"/>
        <v>0</v>
      </c>
      <c r="J141" s="4">
        <f t="shared" si="7"/>
        <v>4.3038999999999996</v>
      </c>
      <c r="K141" s="130">
        <f t="shared" si="6"/>
        <v>0</v>
      </c>
    </row>
    <row r="142" spans="1:11">
      <c r="A142" s="35">
        <v>15106</v>
      </c>
      <c r="B142" s="242" t="s">
        <v>212</v>
      </c>
      <c r="C142" s="243"/>
      <c r="D142" s="243"/>
      <c r="E142" s="244"/>
      <c r="F142" s="244"/>
      <c r="H142" s="130">
        <f t="shared" si="8"/>
        <v>0</v>
      </c>
      <c r="J142" s="4">
        <f t="shared" si="7"/>
        <v>4.3038999999999996</v>
      </c>
      <c r="K142" s="130">
        <f t="shared" si="6"/>
        <v>0</v>
      </c>
    </row>
    <row r="143" spans="1:11">
      <c r="A143" s="35">
        <v>15107</v>
      </c>
      <c r="B143" s="242" t="s">
        <v>213</v>
      </c>
      <c r="C143" s="243"/>
      <c r="D143" s="243"/>
      <c r="E143" s="244"/>
      <c r="F143" s="244"/>
      <c r="H143" s="130">
        <f t="shared" si="8"/>
        <v>0</v>
      </c>
      <c r="J143" s="4">
        <f t="shared" si="7"/>
        <v>4.3038999999999996</v>
      </c>
      <c r="K143" s="130">
        <f t="shared" si="6"/>
        <v>0</v>
      </c>
    </row>
    <row r="144" spans="1:11">
      <c r="A144" s="35">
        <v>15108</v>
      </c>
      <c r="B144" s="242" t="s">
        <v>214</v>
      </c>
      <c r="C144" s="243"/>
      <c r="D144" s="243"/>
      <c r="E144" s="244"/>
      <c r="F144" s="244"/>
      <c r="H144" s="130">
        <f t="shared" si="8"/>
        <v>0</v>
      </c>
      <c r="J144" s="4">
        <f t="shared" si="7"/>
        <v>4.3038999999999996</v>
      </c>
      <c r="K144" s="130">
        <f t="shared" si="6"/>
        <v>0</v>
      </c>
    </row>
    <row r="145" spans="1:11">
      <c r="A145" s="35">
        <v>15109</v>
      </c>
      <c r="B145" s="242" t="s">
        <v>215</v>
      </c>
      <c r="C145" s="243"/>
      <c r="D145" s="243"/>
      <c r="E145" s="244"/>
      <c r="F145" s="244"/>
      <c r="H145" s="130">
        <f t="shared" si="8"/>
        <v>0</v>
      </c>
      <c r="J145" s="4">
        <f t="shared" si="7"/>
        <v>4.3038999999999996</v>
      </c>
      <c r="K145" s="130">
        <f t="shared" si="6"/>
        <v>0</v>
      </c>
    </row>
    <row r="146" spans="1:11">
      <c r="A146" s="35">
        <v>15110</v>
      </c>
      <c r="B146" s="242" t="s">
        <v>190</v>
      </c>
      <c r="C146" s="243"/>
      <c r="D146" s="243"/>
      <c r="E146" s="244"/>
      <c r="F146" s="244"/>
      <c r="H146" s="130">
        <f t="shared" si="8"/>
        <v>0</v>
      </c>
      <c r="J146" s="4">
        <f t="shared" si="7"/>
        <v>4.3038999999999996</v>
      </c>
      <c r="K146" s="130">
        <f t="shared" si="6"/>
        <v>0</v>
      </c>
    </row>
    <row r="147" spans="1:11">
      <c r="A147" s="35">
        <v>15111</v>
      </c>
      <c r="B147" s="242" t="s">
        <v>191</v>
      </c>
      <c r="C147" s="243"/>
      <c r="D147" s="243"/>
      <c r="E147" s="244"/>
      <c r="F147" s="244"/>
      <c r="H147" s="130">
        <f t="shared" si="8"/>
        <v>0</v>
      </c>
      <c r="J147" s="4">
        <f t="shared" si="7"/>
        <v>4.3038999999999996</v>
      </c>
      <c r="K147" s="130">
        <f t="shared" si="6"/>
        <v>0</v>
      </c>
    </row>
    <row r="148" spans="1:11">
      <c r="A148" s="35">
        <v>15112</v>
      </c>
      <c r="B148" s="242" t="s">
        <v>192</v>
      </c>
      <c r="C148" s="243"/>
      <c r="D148" s="243"/>
      <c r="E148" s="244"/>
      <c r="F148" s="244"/>
      <c r="H148" s="130">
        <f t="shared" si="8"/>
        <v>0</v>
      </c>
      <c r="J148" s="4">
        <f t="shared" si="7"/>
        <v>4.3038999999999996</v>
      </c>
      <c r="K148" s="130">
        <f t="shared" si="6"/>
        <v>0</v>
      </c>
    </row>
    <row r="149" spans="1:11">
      <c r="A149" s="35">
        <v>15113</v>
      </c>
      <c r="B149" s="242" t="s">
        <v>193</v>
      </c>
      <c r="C149" s="243"/>
      <c r="D149" s="243"/>
      <c r="E149" s="244"/>
      <c r="F149" s="244"/>
      <c r="H149" s="130">
        <f t="shared" si="8"/>
        <v>0</v>
      </c>
      <c r="J149" s="4">
        <f t="shared" si="7"/>
        <v>4.3038999999999996</v>
      </c>
      <c r="K149" s="130">
        <f t="shared" si="6"/>
        <v>0</v>
      </c>
    </row>
    <row r="150" spans="1:11">
      <c r="A150" s="35">
        <v>15114</v>
      </c>
      <c r="B150" s="242" t="s">
        <v>216</v>
      </c>
      <c r="C150" s="243"/>
      <c r="D150" s="243"/>
      <c r="E150" s="244"/>
      <c r="F150" s="244"/>
      <c r="H150" s="130">
        <f t="shared" si="8"/>
        <v>0</v>
      </c>
      <c r="J150" s="4">
        <f t="shared" si="7"/>
        <v>4.3038999999999996</v>
      </c>
      <c r="K150" s="130">
        <f t="shared" si="6"/>
        <v>0</v>
      </c>
    </row>
    <row r="151" spans="1:11">
      <c r="A151" s="35">
        <v>15115</v>
      </c>
      <c r="B151" s="242" t="s">
        <v>194</v>
      </c>
      <c r="C151" s="243"/>
      <c r="D151" s="243"/>
      <c r="E151" s="244"/>
      <c r="F151" s="244"/>
      <c r="H151" s="130">
        <f t="shared" si="8"/>
        <v>0</v>
      </c>
      <c r="J151" s="4">
        <f t="shared" si="7"/>
        <v>4.3038999999999996</v>
      </c>
      <c r="K151" s="130">
        <f t="shared" si="6"/>
        <v>0</v>
      </c>
    </row>
    <row r="152" spans="1:11">
      <c r="A152" s="35">
        <v>15116</v>
      </c>
      <c r="B152" s="242" t="s">
        <v>195</v>
      </c>
      <c r="C152" s="243"/>
      <c r="D152" s="243"/>
      <c r="E152" s="244"/>
      <c r="F152" s="244"/>
      <c r="H152" s="130">
        <f t="shared" si="8"/>
        <v>0</v>
      </c>
      <c r="J152" s="4">
        <f t="shared" si="7"/>
        <v>4.3038999999999996</v>
      </c>
      <c r="K152" s="130">
        <f t="shared" si="6"/>
        <v>0</v>
      </c>
    </row>
    <row r="153" spans="1:11">
      <c r="A153" s="35">
        <v>15117</v>
      </c>
      <c r="B153" s="242" t="s">
        <v>196</v>
      </c>
      <c r="C153" s="243"/>
      <c r="D153" s="243"/>
      <c r="E153" s="244"/>
      <c r="F153" s="244"/>
      <c r="H153" s="130">
        <f t="shared" si="8"/>
        <v>0</v>
      </c>
      <c r="J153" s="4">
        <f t="shared" si="7"/>
        <v>4.3038999999999996</v>
      </c>
      <c r="K153" s="130">
        <f t="shared" si="6"/>
        <v>0</v>
      </c>
    </row>
    <row r="154" spans="1:11">
      <c r="A154" s="35">
        <v>15118</v>
      </c>
      <c r="B154" s="242" t="s">
        <v>197</v>
      </c>
      <c r="C154" s="243"/>
      <c r="D154" s="243"/>
      <c r="E154" s="244"/>
      <c r="F154" s="244"/>
      <c r="H154" s="130">
        <f t="shared" si="8"/>
        <v>0</v>
      </c>
      <c r="J154" s="4">
        <f t="shared" si="7"/>
        <v>4.3038999999999996</v>
      </c>
      <c r="K154" s="130">
        <f t="shared" si="6"/>
        <v>0</v>
      </c>
    </row>
    <row r="155" spans="1:11">
      <c r="A155" s="35">
        <v>15119</v>
      </c>
      <c r="B155" s="242" t="s">
        <v>198</v>
      </c>
      <c r="C155" s="243"/>
      <c r="D155" s="243"/>
      <c r="E155" s="244"/>
      <c r="F155" s="244"/>
      <c r="H155" s="130">
        <f t="shared" si="8"/>
        <v>0</v>
      </c>
      <c r="J155" s="4">
        <f t="shared" si="7"/>
        <v>4.3038999999999996</v>
      </c>
      <c r="K155" s="130">
        <f t="shared" si="6"/>
        <v>0</v>
      </c>
    </row>
    <row r="156" spans="1:11">
      <c r="A156" s="35">
        <v>15120</v>
      </c>
      <c r="B156" s="242" t="s">
        <v>199</v>
      </c>
      <c r="C156" s="243"/>
      <c r="D156" s="243"/>
      <c r="E156" s="244"/>
      <c r="F156" s="244"/>
      <c r="H156" s="130">
        <f t="shared" si="8"/>
        <v>0</v>
      </c>
      <c r="J156" s="4">
        <f t="shared" si="7"/>
        <v>4.3038999999999996</v>
      </c>
      <c r="K156" s="130">
        <f t="shared" si="6"/>
        <v>0</v>
      </c>
    </row>
    <row r="157" spans="1:11">
      <c r="A157" s="35">
        <v>15121</v>
      </c>
      <c r="B157" s="242" t="s">
        <v>200</v>
      </c>
      <c r="C157" s="243"/>
      <c r="D157" s="243"/>
      <c r="E157" s="244"/>
      <c r="F157" s="244"/>
      <c r="H157" s="130">
        <f t="shared" si="8"/>
        <v>0</v>
      </c>
      <c r="J157" s="4">
        <f t="shared" si="7"/>
        <v>4.3038999999999996</v>
      </c>
      <c r="K157" s="130">
        <f t="shared" si="6"/>
        <v>0</v>
      </c>
    </row>
    <row r="158" spans="1:11">
      <c r="A158" s="35">
        <v>15122</v>
      </c>
      <c r="B158" s="242" t="s">
        <v>201</v>
      </c>
      <c r="C158" s="243"/>
      <c r="D158" s="243"/>
      <c r="E158" s="244"/>
      <c r="F158" s="244"/>
      <c r="H158" s="130">
        <f t="shared" si="8"/>
        <v>0</v>
      </c>
      <c r="J158" s="4">
        <f t="shared" si="7"/>
        <v>4.3038999999999996</v>
      </c>
      <c r="K158" s="130">
        <f t="shared" si="6"/>
        <v>0</v>
      </c>
    </row>
    <row r="159" spans="1:11">
      <c r="A159" s="35">
        <v>15123</v>
      </c>
      <c r="B159" s="242" t="s">
        <v>202</v>
      </c>
      <c r="C159" s="243"/>
      <c r="D159" s="243"/>
      <c r="E159" s="244"/>
      <c r="F159" s="244"/>
      <c r="H159" s="130">
        <f t="shared" si="8"/>
        <v>0</v>
      </c>
      <c r="J159" s="4">
        <f t="shared" si="7"/>
        <v>4.3038999999999996</v>
      </c>
      <c r="K159" s="130">
        <f t="shared" si="6"/>
        <v>0</v>
      </c>
    </row>
    <row r="160" spans="1:11">
      <c r="A160" s="35">
        <v>15124</v>
      </c>
      <c r="B160" s="242" t="s">
        <v>203</v>
      </c>
      <c r="C160" s="243"/>
      <c r="D160" s="243"/>
      <c r="E160" s="244"/>
      <c r="F160" s="244"/>
      <c r="H160" s="130">
        <f t="shared" si="8"/>
        <v>0</v>
      </c>
      <c r="J160" s="4">
        <f t="shared" si="7"/>
        <v>4.3038999999999996</v>
      </c>
      <c r="K160" s="130">
        <f t="shared" si="6"/>
        <v>0</v>
      </c>
    </row>
    <row r="161" spans="1:14">
      <c r="A161" s="35">
        <v>15125</v>
      </c>
      <c r="B161" s="242" t="s">
        <v>204</v>
      </c>
      <c r="C161" s="243"/>
      <c r="D161" s="243"/>
      <c r="E161" s="244"/>
      <c r="F161" s="244"/>
      <c r="H161" s="130">
        <f t="shared" si="8"/>
        <v>0</v>
      </c>
      <c r="J161" s="4">
        <f t="shared" si="7"/>
        <v>4.3038999999999996</v>
      </c>
      <c r="K161" s="130">
        <f t="shared" si="6"/>
        <v>0</v>
      </c>
    </row>
    <row r="162" spans="1:14">
      <c r="A162" s="35">
        <v>15126</v>
      </c>
      <c r="B162" s="242" t="s">
        <v>205</v>
      </c>
      <c r="C162" s="243"/>
      <c r="D162" s="243"/>
      <c r="E162" s="244"/>
      <c r="F162" s="244"/>
      <c r="H162" s="130">
        <f t="shared" si="8"/>
        <v>0</v>
      </c>
      <c r="J162" s="4">
        <f t="shared" si="7"/>
        <v>4.3038999999999996</v>
      </c>
      <c r="K162" s="130">
        <f t="shared" si="6"/>
        <v>0</v>
      </c>
    </row>
    <row r="163" spans="1:14">
      <c r="A163" s="35">
        <v>15136</v>
      </c>
      <c r="B163" s="242" t="s">
        <v>217</v>
      </c>
      <c r="C163" s="243"/>
      <c r="D163" s="243"/>
      <c r="E163" s="244"/>
      <c r="F163" s="244"/>
      <c r="H163" s="130">
        <f t="shared" si="8"/>
        <v>0</v>
      </c>
      <c r="J163" s="4">
        <f t="shared" si="7"/>
        <v>4.3038999999999996</v>
      </c>
      <c r="K163" s="130">
        <f t="shared" si="6"/>
        <v>0</v>
      </c>
    </row>
    <row r="164" spans="1:14">
      <c r="A164" s="35">
        <v>15137</v>
      </c>
      <c r="B164" s="242" t="s">
        <v>206</v>
      </c>
      <c r="C164" s="243"/>
      <c r="D164" s="243"/>
      <c r="E164" s="244"/>
      <c r="F164" s="244"/>
      <c r="H164" s="130">
        <f t="shared" si="8"/>
        <v>0</v>
      </c>
      <c r="I164" s="4" t="s">
        <v>543</v>
      </c>
      <c r="J164" s="4">
        <f t="shared" si="7"/>
        <v>4.3038999999999996</v>
      </c>
      <c r="K164" s="134">
        <f t="shared" si="6"/>
        <v>0</v>
      </c>
    </row>
    <row r="165" spans="1:14">
      <c r="A165" s="248">
        <v>21000</v>
      </c>
      <c r="B165" s="246" t="s">
        <v>483</v>
      </c>
      <c r="C165" s="192"/>
      <c r="D165" s="192"/>
      <c r="E165" s="192"/>
      <c r="F165" s="192"/>
      <c r="G165" s="134"/>
      <c r="H165" s="134">
        <f t="shared" si="8"/>
        <v>0</v>
      </c>
      <c r="J165" s="4">
        <f t="shared" si="7"/>
        <v>4.3038999999999996</v>
      </c>
      <c r="K165" s="130">
        <f t="shared" si="6"/>
        <v>0</v>
      </c>
    </row>
    <row r="166" spans="1:14">
      <c r="A166" s="35">
        <v>21001</v>
      </c>
      <c r="B166" s="242" t="s">
        <v>256</v>
      </c>
      <c r="C166" s="243"/>
      <c r="D166" s="243"/>
      <c r="E166" s="244"/>
      <c r="F166" s="244"/>
      <c r="H166" s="130">
        <f t="shared" si="8"/>
        <v>0</v>
      </c>
      <c r="J166" s="4">
        <f t="shared" si="7"/>
        <v>4.3038999999999996</v>
      </c>
      <c r="K166" s="130">
        <f t="shared" si="6"/>
        <v>0</v>
      </c>
    </row>
    <row r="167" spans="1:14">
      <c r="A167" s="35">
        <v>21002</v>
      </c>
      <c r="B167" s="242" t="s">
        <v>294</v>
      </c>
      <c r="C167" s="243"/>
      <c r="D167" s="243"/>
      <c r="E167" s="244"/>
      <c r="F167" s="244"/>
      <c r="H167" s="130">
        <f t="shared" si="8"/>
        <v>0</v>
      </c>
      <c r="J167" s="4">
        <f t="shared" si="7"/>
        <v>4.3038999999999996</v>
      </c>
      <c r="K167" s="130">
        <f t="shared" si="6"/>
        <v>0</v>
      </c>
    </row>
    <row r="168" spans="1:14">
      <c r="A168" s="35">
        <v>22001</v>
      </c>
      <c r="B168" s="247" t="s">
        <v>179</v>
      </c>
      <c r="C168" s="243"/>
      <c r="D168" s="243">
        <v>158760.6</v>
      </c>
      <c r="E168" s="244"/>
      <c r="F168" s="244"/>
      <c r="H168" s="130">
        <f t="shared" si="8"/>
        <v>-158760.6</v>
      </c>
      <c r="J168" s="4">
        <f t="shared" si="7"/>
        <v>4.3038999999999996</v>
      </c>
      <c r="K168" s="130">
        <f t="shared" si="6"/>
        <v>-683289.75</v>
      </c>
    </row>
    <row r="169" spans="1:14">
      <c r="A169" s="35">
        <v>22002</v>
      </c>
      <c r="B169" s="247" t="s">
        <v>180</v>
      </c>
      <c r="C169" s="243"/>
      <c r="D169" s="243">
        <v>9690321.9800000004</v>
      </c>
      <c r="E169" s="244"/>
      <c r="F169" s="244"/>
      <c r="H169" s="130">
        <f t="shared" si="8"/>
        <v>-9690321.9800000004</v>
      </c>
      <c r="J169" s="4">
        <f t="shared" si="7"/>
        <v>4.3038999999999996</v>
      </c>
      <c r="K169" s="130">
        <f t="shared" si="6"/>
        <v>-41706176.770000003</v>
      </c>
    </row>
    <row r="170" spans="1:14">
      <c r="A170" s="35">
        <v>22101</v>
      </c>
      <c r="B170" s="242" t="s">
        <v>247</v>
      </c>
      <c r="C170" s="243"/>
      <c r="D170" s="243">
        <v>5155.8</v>
      </c>
      <c r="E170" s="244"/>
      <c r="F170" s="244"/>
      <c r="H170" s="130">
        <f t="shared" si="8"/>
        <v>-5155.8</v>
      </c>
      <c r="J170" s="4">
        <f t="shared" si="7"/>
        <v>4.3038999999999996</v>
      </c>
      <c r="K170" s="130">
        <f t="shared" si="6"/>
        <v>-22190.05</v>
      </c>
    </row>
    <row r="171" spans="1:14">
      <c r="A171" s="35">
        <v>23001</v>
      </c>
      <c r="B171" s="242" t="s">
        <v>246</v>
      </c>
      <c r="C171" s="243"/>
      <c r="D171" s="243"/>
      <c r="E171" s="244"/>
      <c r="F171" s="244"/>
      <c r="H171" s="130">
        <f t="shared" si="8"/>
        <v>0</v>
      </c>
      <c r="J171" s="4">
        <f t="shared" si="7"/>
        <v>4.3038999999999996</v>
      </c>
      <c r="K171" s="130">
        <f t="shared" si="6"/>
        <v>0</v>
      </c>
    </row>
    <row r="172" spans="1:14">
      <c r="A172" s="35">
        <v>25001</v>
      </c>
      <c r="B172" s="242" t="s">
        <v>248</v>
      </c>
      <c r="C172" s="243"/>
      <c r="D172" s="243"/>
      <c r="E172" s="244"/>
      <c r="F172" s="244"/>
      <c r="H172" s="130">
        <f t="shared" si="8"/>
        <v>0</v>
      </c>
      <c r="J172" s="4">
        <f t="shared" si="7"/>
        <v>4.3038999999999996</v>
      </c>
      <c r="K172" s="130">
        <f t="shared" si="6"/>
        <v>0</v>
      </c>
    </row>
    <row r="173" spans="1:14">
      <c r="A173" s="35">
        <v>25002</v>
      </c>
      <c r="B173" s="242" t="s">
        <v>249</v>
      </c>
      <c r="C173" s="243"/>
      <c r="D173" s="243"/>
      <c r="E173" s="244"/>
      <c r="F173" s="244"/>
      <c r="H173" s="130">
        <f t="shared" si="8"/>
        <v>0</v>
      </c>
      <c r="J173" s="4">
        <f t="shared" si="7"/>
        <v>4.3038999999999996</v>
      </c>
      <c r="K173" s="130">
        <f t="shared" si="6"/>
        <v>0</v>
      </c>
    </row>
    <row r="174" spans="1:14" s="193" customFormat="1">
      <c r="A174" s="35">
        <v>25003</v>
      </c>
      <c r="B174" s="242" t="s">
        <v>250</v>
      </c>
      <c r="C174" s="243"/>
      <c r="D174" s="243">
        <v>2741504.24</v>
      </c>
      <c r="E174" s="244"/>
      <c r="F174" s="244"/>
      <c r="G174" s="34"/>
      <c r="H174" s="130">
        <f t="shared" si="8"/>
        <v>-2741504.24</v>
      </c>
      <c r="I174" s="217"/>
      <c r="J174" s="4">
        <f t="shared" si="7"/>
        <v>4.3038999999999996</v>
      </c>
      <c r="K174" s="130">
        <f t="shared" si="6"/>
        <v>-11799160.1</v>
      </c>
      <c r="L174"/>
      <c r="M174" s="229"/>
      <c r="N174" s="229"/>
    </row>
    <row r="175" spans="1:14">
      <c r="A175" s="35">
        <v>25004</v>
      </c>
      <c r="B175" s="242" t="s">
        <v>251</v>
      </c>
      <c r="C175" s="192"/>
      <c r="D175" s="192">
        <v>398539.68</v>
      </c>
      <c r="E175" s="192"/>
      <c r="F175" s="192"/>
      <c r="H175" s="130">
        <f t="shared" si="8"/>
        <v>-398539.68</v>
      </c>
      <c r="J175" s="4">
        <f t="shared" si="7"/>
        <v>4.3038999999999996</v>
      </c>
      <c r="K175" s="130">
        <f t="shared" si="6"/>
        <v>-1715274.93</v>
      </c>
    </row>
    <row r="176" spans="1:14">
      <c r="A176" s="35">
        <v>25005</v>
      </c>
      <c r="B176" s="242" t="s">
        <v>252</v>
      </c>
      <c r="C176" s="243"/>
      <c r="D176" s="243"/>
      <c r="E176" s="244"/>
      <c r="F176" s="244"/>
      <c r="H176" s="130">
        <f t="shared" si="8"/>
        <v>0</v>
      </c>
      <c r="J176" s="4">
        <f t="shared" si="7"/>
        <v>4.3038999999999996</v>
      </c>
      <c r="K176" s="130">
        <f t="shared" si="6"/>
        <v>0</v>
      </c>
    </row>
    <row r="177" spans="1:14" s="193" customFormat="1">
      <c r="A177" s="35">
        <v>25006</v>
      </c>
      <c r="B177" s="242" t="s">
        <v>483</v>
      </c>
      <c r="C177" s="243"/>
      <c r="D177" s="243">
        <v>1008589.14</v>
      </c>
      <c r="E177" s="244"/>
      <c r="F177" s="244"/>
      <c r="G177" s="34"/>
      <c r="H177" s="130">
        <f t="shared" si="8"/>
        <v>-1008589.14</v>
      </c>
      <c r="I177" s="217"/>
      <c r="J177" s="4">
        <f t="shared" si="7"/>
        <v>4.3038999999999996</v>
      </c>
      <c r="K177" s="130">
        <f t="shared" si="6"/>
        <v>-4340866.8</v>
      </c>
      <c r="L177"/>
      <c r="M177" s="229"/>
      <c r="N177" s="229"/>
    </row>
    <row r="178" spans="1:14">
      <c r="A178" s="35">
        <v>25007</v>
      </c>
      <c r="B178" s="242" t="s">
        <v>286</v>
      </c>
      <c r="C178" s="192"/>
      <c r="D178" s="192"/>
      <c r="E178" s="192">
        <v>835855.18</v>
      </c>
      <c r="F178" s="192">
        <v>835855.18</v>
      </c>
      <c r="H178" s="130">
        <f t="shared" si="8"/>
        <v>0</v>
      </c>
      <c r="J178" s="4">
        <f t="shared" si="7"/>
        <v>4.3038999999999996</v>
      </c>
      <c r="K178" s="130">
        <f t="shared" si="6"/>
        <v>0</v>
      </c>
    </row>
    <row r="179" spans="1:14">
      <c r="A179" s="35">
        <v>25008</v>
      </c>
      <c r="B179" s="247" t="s">
        <v>287</v>
      </c>
      <c r="C179" s="243"/>
      <c r="D179" s="243"/>
      <c r="E179" s="244"/>
      <c r="F179" s="244"/>
      <c r="H179" s="130">
        <f t="shared" si="8"/>
        <v>0</v>
      </c>
      <c r="J179" s="4">
        <f t="shared" si="7"/>
        <v>4.3038999999999996</v>
      </c>
      <c r="K179" s="130">
        <f t="shared" si="6"/>
        <v>0</v>
      </c>
    </row>
    <row r="180" spans="1:14">
      <c r="A180" s="35">
        <v>25009</v>
      </c>
      <c r="B180" s="247" t="s">
        <v>288</v>
      </c>
      <c r="C180" s="243"/>
      <c r="D180" s="243"/>
      <c r="E180" s="244"/>
      <c r="F180" s="244"/>
      <c r="H180" s="130">
        <f t="shared" si="8"/>
        <v>0</v>
      </c>
      <c r="J180" s="4">
        <f t="shared" si="7"/>
        <v>4.3038999999999996</v>
      </c>
      <c r="K180" s="130">
        <f t="shared" si="6"/>
        <v>0</v>
      </c>
    </row>
    <row r="181" spans="1:14">
      <c r="A181" s="35">
        <v>25010</v>
      </c>
      <c r="B181" s="242" t="s">
        <v>253</v>
      </c>
      <c r="C181" s="243"/>
      <c r="D181" s="243"/>
      <c r="E181" s="244"/>
      <c r="F181" s="244"/>
      <c r="H181" s="130">
        <f t="shared" si="8"/>
        <v>0</v>
      </c>
      <c r="J181" s="4">
        <f t="shared" si="7"/>
        <v>4.3038999999999996</v>
      </c>
      <c r="K181" s="130">
        <f t="shared" si="6"/>
        <v>0</v>
      </c>
    </row>
    <row r="182" spans="1:14">
      <c r="A182" s="35">
        <v>25011</v>
      </c>
      <c r="B182" s="247" t="s">
        <v>289</v>
      </c>
      <c r="C182" s="243"/>
      <c r="D182" s="243"/>
      <c r="E182" s="244"/>
      <c r="F182" s="244"/>
      <c r="H182" s="130">
        <f t="shared" si="8"/>
        <v>0</v>
      </c>
      <c r="I182" s="4" t="s">
        <v>544</v>
      </c>
      <c r="J182" s="4">
        <f t="shared" si="7"/>
        <v>4.3038999999999996</v>
      </c>
      <c r="K182" s="130">
        <f t="shared" si="6"/>
        <v>0</v>
      </c>
    </row>
    <row r="183" spans="1:14">
      <c r="A183" s="248">
        <v>25012</v>
      </c>
      <c r="B183" s="246" t="s">
        <v>242</v>
      </c>
      <c r="C183" s="192"/>
      <c r="D183" s="192"/>
      <c r="E183" s="192">
        <v>58010.909000000014</v>
      </c>
      <c r="F183" s="192">
        <v>221937.96900000001</v>
      </c>
      <c r="G183" s="134"/>
      <c r="H183" s="134">
        <f t="shared" si="8"/>
        <v>-163927.06</v>
      </c>
      <c r="J183" s="4">
        <f t="shared" si="7"/>
        <v>4.3038999999999996</v>
      </c>
      <c r="K183" s="130">
        <f t="shared" si="6"/>
        <v>-705525.67</v>
      </c>
    </row>
    <row r="184" spans="1:14">
      <c r="A184" s="35">
        <v>25013</v>
      </c>
      <c r="B184" s="242" t="s">
        <v>292</v>
      </c>
      <c r="C184" s="243"/>
      <c r="D184" s="243"/>
      <c r="E184" s="244"/>
      <c r="F184" s="244"/>
      <c r="H184" s="130">
        <f t="shared" si="8"/>
        <v>0</v>
      </c>
      <c r="J184" s="4">
        <f t="shared" si="7"/>
        <v>4.3038999999999996</v>
      </c>
      <c r="K184" s="130">
        <f t="shared" si="6"/>
        <v>0</v>
      </c>
    </row>
    <row r="185" spans="1:14">
      <c r="A185" s="35">
        <v>25014</v>
      </c>
      <c r="B185" s="247" t="s">
        <v>293</v>
      </c>
      <c r="C185" s="243"/>
      <c r="D185" s="243"/>
      <c r="E185" s="244"/>
      <c r="F185" s="244"/>
      <c r="H185" s="130">
        <f t="shared" si="8"/>
        <v>0</v>
      </c>
      <c r="J185" s="4">
        <f t="shared" si="7"/>
        <v>4.3038999999999996</v>
      </c>
      <c r="K185" s="130">
        <f t="shared" si="6"/>
        <v>0</v>
      </c>
    </row>
    <row r="186" spans="1:14">
      <c r="A186" s="35">
        <v>25015</v>
      </c>
      <c r="B186" s="247" t="s">
        <v>290</v>
      </c>
      <c r="C186" s="243"/>
      <c r="D186" s="243"/>
      <c r="E186" s="244"/>
      <c r="F186" s="244"/>
      <c r="H186" s="130">
        <f t="shared" si="8"/>
        <v>0</v>
      </c>
      <c r="J186" s="4">
        <f t="shared" si="7"/>
        <v>4.3038999999999996</v>
      </c>
      <c r="K186" s="130">
        <f t="shared" si="6"/>
        <v>0</v>
      </c>
    </row>
    <row r="187" spans="1:14">
      <c r="A187" s="35">
        <v>25016</v>
      </c>
      <c r="B187" s="247" t="s">
        <v>291</v>
      </c>
      <c r="C187" s="243"/>
      <c r="D187" s="243"/>
      <c r="E187" s="244"/>
      <c r="F187" s="244"/>
      <c r="H187" s="130">
        <f t="shared" si="8"/>
        <v>0</v>
      </c>
      <c r="J187" s="4">
        <f t="shared" si="7"/>
        <v>4.3038999999999996</v>
      </c>
      <c r="K187" s="130">
        <f t="shared" si="6"/>
        <v>0</v>
      </c>
    </row>
    <row r="188" spans="1:14">
      <c r="A188" s="250"/>
      <c r="B188" s="251" t="s">
        <v>484</v>
      </c>
      <c r="C188" s="243"/>
      <c r="D188" s="243"/>
      <c r="E188" s="244"/>
      <c r="F188" s="244"/>
      <c r="H188" s="130">
        <f t="shared" si="8"/>
        <v>0</v>
      </c>
      <c r="J188" s="4">
        <f t="shared" si="7"/>
        <v>4.3038999999999996</v>
      </c>
      <c r="K188" s="130">
        <f t="shared" si="6"/>
        <v>0</v>
      </c>
    </row>
    <row r="189" spans="1:14">
      <c r="A189" s="35" t="s">
        <v>275</v>
      </c>
      <c r="B189" s="242" t="s">
        <v>207</v>
      </c>
      <c r="C189" s="243"/>
      <c r="D189" s="243"/>
      <c r="E189" s="244"/>
      <c r="F189" s="244"/>
      <c r="H189" s="130">
        <f t="shared" si="8"/>
        <v>0</v>
      </c>
      <c r="J189" s="4">
        <f t="shared" si="7"/>
        <v>4.3038999999999996</v>
      </c>
      <c r="K189" s="130">
        <f t="shared" si="6"/>
        <v>0</v>
      </c>
    </row>
    <row r="190" spans="1:14">
      <c r="A190" s="35" t="s">
        <v>276</v>
      </c>
      <c r="B190" s="242" t="s">
        <v>208</v>
      </c>
      <c r="C190" s="243"/>
      <c r="D190" s="243"/>
      <c r="E190" s="244"/>
      <c r="F190" s="244"/>
      <c r="H190" s="130">
        <f t="shared" si="8"/>
        <v>0</v>
      </c>
      <c r="J190" s="4">
        <f t="shared" si="7"/>
        <v>4.3038999999999996</v>
      </c>
      <c r="K190" s="130">
        <f t="shared" si="6"/>
        <v>0</v>
      </c>
    </row>
    <row r="191" spans="1:14">
      <c r="A191" s="35" t="s">
        <v>277</v>
      </c>
      <c r="B191" s="242" t="s">
        <v>209</v>
      </c>
      <c r="C191" s="243"/>
      <c r="D191" s="243"/>
      <c r="E191" s="244"/>
      <c r="F191" s="244"/>
      <c r="H191" s="130">
        <f t="shared" si="8"/>
        <v>0</v>
      </c>
      <c r="J191" s="4">
        <f t="shared" si="7"/>
        <v>4.3038999999999996</v>
      </c>
      <c r="K191" s="130">
        <f t="shared" si="6"/>
        <v>0</v>
      </c>
    </row>
    <row r="192" spans="1:14">
      <c r="A192" s="35" t="s">
        <v>278</v>
      </c>
      <c r="B192" s="242" t="s">
        <v>210</v>
      </c>
      <c r="C192" s="243"/>
      <c r="D192" s="243"/>
      <c r="E192" s="244"/>
      <c r="F192" s="244"/>
      <c r="H192" s="130">
        <f t="shared" si="8"/>
        <v>0</v>
      </c>
      <c r="J192" s="4">
        <f t="shared" si="7"/>
        <v>4.3038999999999996</v>
      </c>
      <c r="K192" s="130">
        <f t="shared" si="6"/>
        <v>0</v>
      </c>
    </row>
    <row r="193" spans="1:11">
      <c r="A193" s="35" t="s">
        <v>279</v>
      </c>
      <c r="B193" s="242" t="s">
        <v>211</v>
      </c>
      <c r="C193" s="243"/>
      <c r="D193" s="243"/>
      <c r="E193" s="244"/>
      <c r="F193" s="244"/>
      <c r="H193" s="130">
        <f t="shared" si="8"/>
        <v>0</v>
      </c>
      <c r="J193" s="4">
        <f t="shared" si="7"/>
        <v>4.3038999999999996</v>
      </c>
      <c r="K193" s="130">
        <f t="shared" si="6"/>
        <v>0</v>
      </c>
    </row>
    <row r="194" spans="1:11">
      <c r="A194" s="35" t="s">
        <v>280</v>
      </c>
      <c r="B194" s="242" t="s">
        <v>212</v>
      </c>
      <c r="C194" s="243"/>
      <c r="D194" s="243"/>
      <c r="E194" s="244"/>
      <c r="F194" s="244"/>
      <c r="H194" s="130">
        <f t="shared" si="8"/>
        <v>0</v>
      </c>
      <c r="J194" s="4">
        <f t="shared" si="7"/>
        <v>4.3038999999999996</v>
      </c>
      <c r="K194" s="130">
        <f t="shared" si="6"/>
        <v>0</v>
      </c>
    </row>
    <row r="195" spans="1:11">
      <c r="A195" s="35" t="s">
        <v>281</v>
      </c>
      <c r="B195" s="242" t="s">
        <v>213</v>
      </c>
      <c r="C195" s="243"/>
      <c r="D195" s="243"/>
      <c r="E195" s="244"/>
      <c r="F195" s="244"/>
      <c r="H195" s="130">
        <f t="shared" si="8"/>
        <v>0</v>
      </c>
      <c r="J195" s="4">
        <f t="shared" si="7"/>
        <v>4.3038999999999996</v>
      </c>
      <c r="K195" s="130">
        <f t="shared" si="6"/>
        <v>0</v>
      </c>
    </row>
    <row r="196" spans="1:11">
      <c r="A196" s="35" t="s">
        <v>282</v>
      </c>
      <c r="B196" s="242" t="s">
        <v>214</v>
      </c>
      <c r="C196" s="243"/>
      <c r="D196" s="243"/>
      <c r="E196" s="244"/>
      <c r="F196" s="244"/>
      <c r="H196" s="130">
        <f t="shared" si="8"/>
        <v>0</v>
      </c>
      <c r="J196" s="4">
        <f t="shared" si="7"/>
        <v>4.3038999999999996</v>
      </c>
      <c r="K196" s="130">
        <f t="shared" si="6"/>
        <v>0</v>
      </c>
    </row>
    <row r="197" spans="1:11">
      <c r="A197" s="35" t="s">
        <v>283</v>
      </c>
      <c r="B197" s="242" t="s">
        <v>215</v>
      </c>
      <c r="C197" s="243"/>
      <c r="D197" s="243"/>
      <c r="E197" s="244"/>
      <c r="F197" s="244"/>
      <c r="H197" s="130">
        <f t="shared" si="8"/>
        <v>0</v>
      </c>
      <c r="J197" s="4">
        <f t="shared" si="7"/>
        <v>4.3038999999999996</v>
      </c>
      <c r="K197" s="130">
        <f t="shared" si="6"/>
        <v>0</v>
      </c>
    </row>
    <row r="198" spans="1:11">
      <c r="A198" s="35" t="s">
        <v>258</v>
      </c>
      <c r="B198" s="242" t="s">
        <v>190</v>
      </c>
      <c r="C198" s="243"/>
      <c r="D198" s="243"/>
      <c r="E198" s="244"/>
      <c r="F198" s="244"/>
      <c r="H198" s="130">
        <f t="shared" si="8"/>
        <v>0</v>
      </c>
      <c r="J198" s="4">
        <f t="shared" si="7"/>
        <v>4.3038999999999996</v>
      </c>
      <c r="K198" s="130">
        <f t="shared" si="6"/>
        <v>0</v>
      </c>
    </row>
    <row r="199" spans="1:11">
      <c r="A199" s="35" t="s">
        <v>259</v>
      </c>
      <c r="B199" s="242" t="s">
        <v>191</v>
      </c>
      <c r="C199" s="243"/>
      <c r="D199" s="243"/>
      <c r="E199" s="244"/>
      <c r="F199" s="244"/>
      <c r="H199" s="130">
        <f t="shared" si="8"/>
        <v>0</v>
      </c>
      <c r="J199" s="4">
        <f t="shared" si="7"/>
        <v>4.3038999999999996</v>
      </c>
      <c r="K199" s="130">
        <f t="shared" si="6"/>
        <v>0</v>
      </c>
    </row>
    <row r="200" spans="1:11">
      <c r="A200" s="35" t="s">
        <v>260</v>
      </c>
      <c r="B200" s="242" t="s">
        <v>192</v>
      </c>
      <c r="C200" s="243"/>
      <c r="D200" s="243"/>
      <c r="E200" s="244"/>
      <c r="F200" s="244"/>
      <c r="H200" s="130">
        <f t="shared" si="8"/>
        <v>0</v>
      </c>
      <c r="J200" s="4">
        <f t="shared" si="7"/>
        <v>4.3038999999999996</v>
      </c>
      <c r="K200" s="130">
        <f t="shared" ref="K200:K263" si="9">ROUND(H200*J200,2)</f>
        <v>0</v>
      </c>
    </row>
    <row r="201" spans="1:11">
      <c r="A201" s="35" t="s">
        <v>261</v>
      </c>
      <c r="B201" s="242" t="s">
        <v>193</v>
      </c>
      <c r="C201" s="243"/>
      <c r="D201" s="243"/>
      <c r="E201" s="244"/>
      <c r="F201" s="244"/>
      <c r="H201" s="130">
        <f t="shared" si="8"/>
        <v>0</v>
      </c>
      <c r="J201" s="4">
        <f t="shared" ref="J201:J264" si="10">J200</f>
        <v>4.3038999999999996</v>
      </c>
      <c r="K201" s="130">
        <f t="shared" si="9"/>
        <v>0</v>
      </c>
    </row>
    <row r="202" spans="1:11">
      <c r="A202" s="35" t="s">
        <v>284</v>
      </c>
      <c r="B202" s="242" t="s">
        <v>216</v>
      </c>
      <c r="C202" s="243"/>
      <c r="D202" s="243"/>
      <c r="E202" s="244"/>
      <c r="F202" s="244"/>
      <c r="H202" s="130">
        <f t="shared" si="8"/>
        <v>0</v>
      </c>
      <c r="J202" s="4">
        <f t="shared" si="10"/>
        <v>4.3038999999999996</v>
      </c>
      <c r="K202" s="130">
        <f t="shared" si="9"/>
        <v>0</v>
      </c>
    </row>
    <row r="203" spans="1:11">
      <c r="A203" s="35" t="s">
        <v>262</v>
      </c>
      <c r="B203" s="242" t="s">
        <v>194</v>
      </c>
      <c r="C203" s="243"/>
      <c r="D203" s="243"/>
      <c r="E203" s="244"/>
      <c r="F203" s="244"/>
      <c r="H203" s="130">
        <f t="shared" si="8"/>
        <v>0</v>
      </c>
      <c r="J203" s="4">
        <f t="shared" si="10"/>
        <v>4.3038999999999996</v>
      </c>
      <c r="K203" s="130">
        <f t="shared" si="9"/>
        <v>0</v>
      </c>
    </row>
    <row r="204" spans="1:11">
      <c r="A204" s="35" t="s">
        <v>263</v>
      </c>
      <c r="B204" s="242" t="s">
        <v>195</v>
      </c>
      <c r="C204" s="243"/>
      <c r="D204" s="243"/>
      <c r="E204" s="244"/>
      <c r="F204" s="244"/>
      <c r="H204" s="130">
        <f t="shared" ref="H204:H268" si="11">ROUND(C204-D204+E204-F204,2)</f>
        <v>0</v>
      </c>
      <c r="J204" s="4">
        <f t="shared" si="10"/>
        <v>4.3038999999999996</v>
      </c>
      <c r="K204" s="130">
        <f t="shared" si="9"/>
        <v>0</v>
      </c>
    </row>
    <row r="205" spans="1:11">
      <c r="A205" s="35" t="s">
        <v>264</v>
      </c>
      <c r="B205" s="242" t="s">
        <v>196</v>
      </c>
      <c r="C205" s="243"/>
      <c r="D205" s="243"/>
      <c r="E205" s="244"/>
      <c r="F205" s="244"/>
      <c r="H205" s="130">
        <f t="shared" si="11"/>
        <v>0</v>
      </c>
      <c r="J205" s="4">
        <f t="shared" si="10"/>
        <v>4.3038999999999996</v>
      </c>
      <c r="K205" s="130">
        <f t="shared" si="9"/>
        <v>0</v>
      </c>
    </row>
    <row r="206" spans="1:11">
      <c r="A206" s="35" t="s">
        <v>265</v>
      </c>
      <c r="B206" s="242" t="s">
        <v>197</v>
      </c>
      <c r="C206" s="243"/>
      <c r="D206" s="243"/>
      <c r="E206" s="244"/>
      <c r="F206" s="244"/>
      <c r="H206" s="130">
        <f t="shared" si="11"/>
        <v>0</v>
      </c>
      <c r="J206" s="4">
        <f t="shared" si="10"/>
        <v>4.3038999999999996</v>
      </c>
      <c r="K206" s="130">
        <f t="shared" si="9"/>
        <v>0</v>
      </c>
    </row>
    <row r="207" spans="1:11">
      <c r="A207" s="35" t="s">
        <v>266</v>
      </c>
      <c r="B207" s="242" t="s">
        <v>198</v>
      </c>
      <c r="C207" s="243"/>
      <c r="D207" s="243"/>
      <c r="E207" s="244"/>
      <c r="F207" s="244"/>
      <c r="H207" s="130">
        <f t="shared" si="11"/>
        <v>0</v>
      </c>
      <c r="J207" s="4">
        <f t="shared" si="10"/>
        <v>4.3038999999999996</v>
      </c>
      <c r="K207" s="130">
        <f t="shared" si="9"/>
        <v>0</v>
      </c>
    </row>
    <row r="208" spans="1:11">
      <c r="A208" s="35" t="s">
        <v>267</v>
      </c>
      <c r="B208" s="242" t="s">
        <v>199</v>
      </c>
      <c r="C208" s="243"/>
      <c r="D208" s="243"/>
      <c r="E208" s="244"/>
      <c r="F208" s="244"/>
      <c r="H208" s="130">
        <f t="shared" si="11"/>
        <v>0</v>
      </c>
      <c r="J208" s="4">
        <f t="shared" si="10"/>
        <v>4.3038999999999996</v>
      </c>
      <c r="K208" s="130">
        <f t="shared" si="9"/>
        <v>0</v>
      </c>
    </row>
    <row r="209" spans="1:11">
      <c r="A209" s="35" t="s">
        <v>268</v>
      </c>
      <c r="B209" s="242" t="s">
        <v>200</v>
      </c>
      <c r="C209" s="243"/>
      <c r="D209" s="243"/>
      <c r="E209" s="244"/>
      <c r="F209" s="244"/>
      <c r="H209" s="130">
        <f t="shared" si="11"/>
        <v>0</v>
      </c>
      <c r="J209" s="4">
        <f t="shared" si="10"/>
        <v>4.3038999999999996</v>
      </c>
      <c r="K209" s="130">
        <f t="shared" si="9"/>
        <v>0</v>
      </c>
    </row>
    <row r="210" spans="1:11">
      <c r="A210" s="35" t="s">
        <v>269</v>
      </c>
      <c r="B210" s="242" t="s">
        <v>201</v>
      </c>
      <c r="C210" s="243"/>
      <c r="D210" s="243"/>
      <c r="E210" s="244"/>
      <c r="F210" s="244"/>
      <c r="H210" s="130">
        <f t="shared" si="11"/>
        <v>0</v>
      </c>
      <c r="J210" s="4">
        <f t="shared" si="10"/>
        <v>4.3038999999999996</v>
      </c>
      <c r="K210" s="130">
        <f t="shared" si="9"/>
        <v>0</v>
      </c>
    </row>
    <row r="211" spans="1:11">
      <c r="A211" s="35" t="s">
        <v>270</v>
      </c>
      <c r="B211" s="242" t="s">
        <v>202</v>
      </c>
      <c r="C211" s="243"/>
      <c r="D211" s="243"/>
      <c r="E211" s="244"/>
      <c r="F211" s="244"/>
      <c r="H211" s="130">
        <f t="shared" si="11"/>
        <v>0</v>
      </c>
      <c r="J211" s="4">
        <f t="shared" si="10"/>
        <v>4.3038999999999996</v>
      </c>
      <c r="K211" s="130">
        <f t="shared" si="9"/>
        <v>0</v>
      </c>
    </row>
    <row r="212" spans="1:11">
      <c r="A212" s="35" t="s">
        <v>271</v>
      </c>
      <c r="B212" s="242" t="s">
        <v>203</v>
      </c>
      <c r="C212" s="243"/>
      <c r="D212" s="243"/>
      <c r="E212" s="244"/>
      <c r="F212" s="244"/>
      <c r="H212" s="130">
        <f t="shared" si="11"/>
        <v>0</v>
      </c>
      <c r="J212" s="4">
        <f t="shared" si="10"/>
        <v>4.3038999999999996</v>
      </c>
      <c r="K212" s="130">
        <f t="shared" si="9"/>
        <v>0</v>
      </c>
    </row>
    <row r="213" spans="1:11">
      <c r="A213" s="35" t="s">
        <v>272</v>
      </c>
      <c r="B213" s="242" t="s">
        <v>204</v>
      </c>
      <c r="C213" s="243"/>
      <c r="D213" s="243"/>
      <c r="E213" s="244"/>
      <c r="F213" s="244"/>
      <c r="H213" s="130">
        <f t="shared" si="11"/>
        <v>0</v>
      </c>
      <c r="J213" s="4">
        <f t="shared" si="10"/>
        <v>4.3038999999999996</v>
      </c>
      <c r="K213" s="130">
        <f t="shared" si="9"/>
        <v>0</v>
      </c>
    </row>
    <row r="214" spans="1:11">
      <c r="A214" s="35" t="s">
        <v>273</v>
      </c>
      <c r="B214" s="242" t="s">
        <v>205</v>
      </c>
      <c r="C214" s="243"/>
      <c r="D214" s="243"/>
      <c r="E214" s="244"/>
      <c r="F214" s="244"/>
      <c r="H214" s="130">
        <f t="shared" si="11"/>
        <v>0</v>
      </c>
      <c r="J214" s="4">
        <f t="shared" si="10"/>
        <v>4.3038999999999996</v>
      </c>
      <c r="K214" s="130">
        <f t="shared" si="9"/>
        <v>0</v>
      </c>
    </row>
    <row r="215" spans="1:11">
      <c r="A215" s="35" t="s">
        <v>285</v>
      </c>
      <c r="B215" s="242" t="s">
        <v>217</v>
      </c>
      <c r="C215" s="243"/>
      <c r="D215" s="243"/>
      <c r="E215" s="244"/>
      <c r="F215" s="244"/>
      <c r="H215" s="130">
        <f t="shared" si="11"/>
        <v>0</v>
      </c>
      <c r="J215" s="4">
        <f t="shared" si="10"/>
        <v>4.3038999999999996</v>
      </c>
      <c r="K215" s="130">
        <f t="shared" si="9"/>
        <v>0</v>
      </c>
    </row>
    <row r="216" spans="1:11">
      <c r="A216" s="35" t="s">
        <v>274</v>
      </c>
      <c r="B216" s="242" t="s">
        <v>206</v>
      </c>
      <c r="C216" s="243"/>
      <c r="D216" s="243"/>
      <c r="E216" s="244"/>
      <c r="F216" s="244"/>
      <c r="H216" s="130">
        <f t="shared" si="11"/>
        <v>0</v>
      </c>
      <c r="J216" s="4">
        <f t="shared" si="10"/>
        <v>4.3038999999999996</v>
      </c>
      <c r="K216" s="130">
        <f t="shared" si="9"/>
        <v>0</v>
      </c>
    </row>
    <row r="217" spans="1:11">
      <c r="A217" s="35">
        <v>30010</v>
      </c>
      <c r="B217" s="242" t="s">
        <v>295</v>
      </c>
      <c r="C217" s="243"/>
      <c r="D217" s="243">
        <v>500000</v>
      </c>
      <c r="E217" s="244"/>
      <c r="F217" s="244"/>
      <c r="H217" s="130">
        <f t="shared" si="11"/>
        <v>-500000</v>
      </c>
      <c r="J217" s="4">
        <f t="shared" si="10"/>
        <v>4.3038999999999996</v>
      </c>
      <c r="K217" s="130">
        <f t="shared" si="9"/>
        <v>-2151950</v>
      </c>
    </row>
    <row r="218" spans="1:11">
      <c r="A218" s="35">
        <v>30011</v>
      </c>
      <c r="B218" s="247" t="s">
        <v>296</v>
      </c>
      <c r="C218" s="243"/>
      <c r="D218" s="243"/>
      <c r="E218" s="244"/>
      <c r="F218" s="244"/>
      <c r="H218" s="130">
        <f t="shared" si="11"/>
        <v>0</v>
      </c>
      <c r="J218" s="4">
        <f t="shared" si="10"/>
        <v>4.3038999999999996</v>
      </c>
      <c r="K218" s="130">
        <f t="shared" si="9"/>
        <v>0</v>
      </c>
    </row>
    <row r="219" spans="1:11">
      <c r="A219" s="35">
        <v>30020</v>
      </c>
      <c r="B219" s="242" t="s">
        <v>297</v>
      </c>
      <c r="C219" s="243"/>
      <c r="D219" s="243"/>
      <c r="E219" s="244"/>
      <c r="F219" s="244"/>
      <c r="H219" s="130">
        <f t="shared" si="11"/>
        <v>0</v>
      </c>
      <c r="J219" s="4">
        <f t="shared" si="10"/>
        <v>4.3038999999999996</v>
      </c>
      <c r="K219" s="130">
        <f t="shared" si="9"/>
        <v>0</v>
      </c>
    </row>
    <row r="220" spans="1:11">
      <c r="A220" s="35">
        <v>30030</v>
      </c>
      <c r="B220" s="242" t="s">
        <v>298</v>
      </c>
      <c r="C220" s="243"/>
      <c r="D220" s="243"/>
      <c r="E220" s="244"/>
      <c r="F220" s="244"/>
      <c r="H220" s="130">
        <f t="shared" si="11"/>
        <v>0</v>
      </c>
      <c r="J220" s="4">
        <f t="shared" si="10"/>
        <v>4.3038999999999996</v>
      </c>
      <c r="K220" s="130">
        <f t="shared" si="9"/>
        <v>0</v>
      </c>
    </row>
    <row r="221" spans="1:11">
      <c r="A221" s="35">
        <v>30031</v>
      </c>
      <c r="B221" s="247" t="s">
        <v>299</v>
      </c>
      <c r="C221" s="243"/>
      <c r="D221" s="243"/>
      <c r="E221" s="244"/>
      <c r="F221" s="244"/>
      <c r="H221" s="130">
        <f t="shared" si="11"/>
        <v>0</v>
      </c>
      <c r="I221" s="4" t="s">
        <v>543</v>
      </c>
      <c r="J221" s="4">
        <f t="shared" si="10"/>
        <v>4.3038999999999996</v>
      </c>
      <c r="K221" s="134">
        <f t="shared" si="9"/>
        <v>0</v>
      </c>
    </row>
    <row r="222" spans="1:11">
      <c r="A222" s="248">
        <v>30040</v>
      </c>
      <c r="B222" s="246" t="s">
        <v>301</v>
      </c>
      <c r="C222" s="192"/>
      <c r="D222" s="192">
        <v>2450458.98</v>
      </c>
      <c r="E222" s="192"/>
      <c r="F222" s="192">
        <v>629.61194999999134</v>
      </c>
      <c r="G222" s="134"/>
      <c r="H222" s="134">
        <f>ROUND(C222-D222+E222-F222,2)</f>
        <v>-2451088.59</v>
      </c>
      <c r="J222" s="4">
        <f t="shared" si="10"/>
        <v>4.3038999999999996</v>
      </c>
      <c r="K222" s="130">
        <f t="shared" si="9"/>
        <v>-10549240.18</v>
      </c>
    </row>
    <row r="223" spans="1:11">
      <c r="A223" s="35">
        <v>30041</v>
      </c>
      <c r="B223" s="247" t="s">
        <v>300</v>
      </c>
      <c r="C223" s="243"/>
      <c r="D223" s="243"/>
      <c r="E223" s="244"/>
      <c r="F223" s="244"/>
      <c r="H223" s="130">
        <f>ROUND(C223-D223+E223-F223,2)</f>
        <v>0</v>
      </c>
      <c r="J223" s="4">
        <f t="shared" si="10"/>
        <v>4.3038999999999996</v>
      </c>
      <c r="K223" s="130">
        <f t="shared" si="9"/>
        <v>0</v>
      </c>
    </row>
    <row r="224" spans="1:11">
      <c r="A224" s="35">
        <v>30050</v>
      </c>
      <c r="B224" s="242" t="s">
        <v>302</v>
      </c>
      <c r="C224" s="243"/>
      <c r="D224" s="243"/>
      <c r="E224" s="244"/>
      <c r="F224" s="244"/>
      <c r="H224" s="130">
        <f t="shared" si="11"/>
        <v>0</v>
      </c>
      <c r="J224" s="4">
        <f t="shared" si="10"/>
        <v>4.3038999999999996</v>
      </c>
      <c r="K224" s="130">
        <f t="shared" si="9"/>
        <v>0</v>
      </c>
    </row>
    <row r="225" spans="1:11">
      <c r="A225" s="35">
        <v>71000</v>
      </c>
      <c r="B225" s="242" t="s">
        <v>485</v>
      </c>
      <c r="C225" s="243"/>
      <c r="D225" s="243"/>
      <c r="E225" s="244"/>
      <c r="F225" s="244"/>
      <c r="H225" s="130">
        <f t="shared" si="11"/>
        <v>0</v>
      </c>
      <c r="J225" s="4">
        <f t="shared" si="10"/>
        <v>4.3038999999999996</v>
      </c>
      <c r="K225" s="130">
        <f t="shared" si="9"/>
        <v>0</v>
      </c>
    </row>
    <row r="226" spans="1:11">
      <c r="A226" s="35">
        <v>71001</v>
      </c>
      <c r="B226" s="242" t="s">
        <v>304</v>
      </c>
      <c r="C226" s="243"/>
      <c r="D226" s="243"/>
      <c r="E226" s="244"/>
      <c r="F226" s="244"/>
      <c r="H226" s="130">
        <f t="shared" si="11"/>
        <v>0</v>
      </c>
      <c r="J226" s="4">
        <f t="shared" si="10"/>
        <v>4.3038999999999996</v>
      </c>
      <c r="K226" s="130">
        <f t="shared" si="9"/>
        <v>0</v>
      </c>
    </row>
    <row r="227" spans="1:11">
      <c r="A227" s="35">
        <v>71002</v>
      </c>
      <c r="B227" s="242" t="s">
        <v>305</v>
      </c>
      <c r="C227" s="243"/>
      <c r="D227" s="243"/>
      <c r="E227" s="244"/>
      <c r="F227" s="244"/>
      <c r="H227" s="130">
        <f t="shared" si="11"/>
        <v>0</v>
      </c>
      <c r="J227" s="4">
        <f t="shared" si="10"/>
        <v>4.3038999999999996</v>
      </c>
      <c r="K227" s="130">
        <f t="shared" si="9"/>
        <v>0</v>
      </c>
    </row>
    <row r="228" spans="1:11">
      <c r="A228" s="35">
        <v>71003</v>
      </c>
      <c r="B228" s="242" t="s">
        <v>306</v>
      </c>
      <c r="C228" s="243"/>
      <c r="D228" s="243"/>
      <c r="E228" s="244"/>
      <c r="F228" s="244"/>
      <c r="H228" s="130">
        <f t="shared" si="11"/>
        <v>0</v>
      </c>
      <c r="J228" s="4">
        <f t="shared" si="10"/>
        <v>4.3038999999999996</v>
      </c>
      <c r="K228" s="130">
        <f t="shared" si="9"/>
        <v>0</v>
      </c>
    </row>
    <row r="229" spans="1:11">
      <c r="A229" s="35">
        <v>71004</v>
      </c>
      <c r="B229" s="242" t="s">
        <v>307</v>
      </c>
      <c r="C229" s="243"/>
      <c r="D229" s="243"/>
      <c r="E229" s="244"/>
      <c r="F229" s="244"/>
      <c r="H229" s="130">
        <f t="shared" si="11"/>
        <v>0</v>
      </c>
      <c r="J229" s="4">
        <f t="shared" si="10"/>
        <v>4.3038999999999996</v>
      </c>
      <c r="K229" s="130">
        <f t="shared" si="9"/>
        <v>0</v>
      </c>
    </row>
    <row r="230" spans="1:11">
      <c r="A230" s="35">
        <v>71005</v>
      </c>
      <c r="B230" s="242" t="s">
        <v>308</v>
      </c>
      <c r="C230" s="243"/>
      <c r="D230" s="243"/>
      <c r="E230" s="244"/>
      <c r="F230" s="244"/>
      <c r="H230" s="130">
        <f t="shared" si="11"/>
        <v>0</v>
      </c>
      <c r="J230" s="4">
        <f t="shared" si="10"/>
        <v>4.3038999999999996</v>
      </c>
      <c r="K230" s="130">
        <f t="shared" si="9"/>
        <v>0</v>
      </c>
    </row>
    <row r="231" spans="1:11">
      <c r="A231" s="35">
        <v>71006</v>
      </c>
      <c r="B231" s="242" t="s">
        <v>309</v>
      </c>
      <c r="C231" s="243"/>
      <c r="D231" s="243"/>
      <c r="E231" s="244"/>
      <c r="F231" s="244"/>
      <c r="H231" s="130">
        <f t="shared" si="11"/>
        <v>0</v>
      </c>
      <c r="J231" s="4">
        <f t="shared" si="10"/>
        <v>4.3038999999999996</v>
      </c>
      <c r="K231" s="130">
        <f t="shared" si="9"/>
        <v>0</v>
      </c>
    </row>
    <row r="232" spans="1:11">
      <c r="A232" s="35">
        <v>71007</v>
      </c>
      <c r="B232" s="242" t="s">
        <v>310</v>
      </c>
      <c r="C232" s="243"/>
      <c r="D232" s="243"/>
      <c r="E232" s="244"/>
      <c r="F232" s="244"/>
      <c r="H232" s="130">
        <f t="shared" si="11"/>
        <v>0</v>
      </c>
      <c r="J232" s="4">
        <f t="shared" si="10"/>
        <v>4.3038999999999996</v>
      </c>
      <c r="K232" s="130">
        <f t="shared" si="9"/>
        <v>0</v>
      </c>
    </row>
    <row r="233" spans="1:11">
      <c r="A233" s="35">
        <v>71008</v>
      </c>
      <c r="B233" s="242" t="s">
        <v>311</v>
      </c>
      <c r="C233" s="243"/>
      <c r="D233" s="243"/>
      <c r="E233" s="244"/>
      <c r="F233" s="244"/>
      <c r="H233" s="130">
        <f t="shared" si="11"/>
        <v>0</v>
      </c>
      <c r="J233" s="4">
        <f t="shared" si="10"/>
        <v>4.3038999999999996</v>
      </c>
      <c r="K233" s="130">
        <f t="shared" si="9"/>
        <v>0</v>
      </c>
    </row>
    <row r="234" spans="1:11">
      <c r="A234" s="35">
        <v>71009</v>
      </c>
      <c r="B234" s="242" t="s">
        <v>312</v>
      </c>
      <c r="C234" s="243"/>
      <c r="D234" s="243">
        <v>7505049.1200000001</v>
      </c>
      <c r="E234" s="244"/>
      <c r="F234" s="244"/>
      <c r="H234" s="130">
        <f t="shared" si="11"/>
        <v>-7505049.1200000001</v>
      </c>
      <c r="J234" s="4">
        <f t="shared" si="10"/>
        <v>4.3038999999999996</v>
      </c>
      <c r="K234" s="130">
        <f t="shared" si="9"/>
        <v>-32300980.91</v>
      </c>
    </row>
    <row r="235" spans="1:11">
      <c r="A235" s="35">
        <v>71010</v>
      </c>
      <c r="B235" s="247" t="s">
        <v>313</v>
      </c>
      <c r="C235" s="243"/>
      <c r="D235" s="243"/>
      <c r="E235" s="244"/>
      <c r="F235" s="244"/>
      <c r="H235" s="130">
        <f t="shared" si="11"/>
        <v>0</v>
      </c>
      <c r="J235" s="4">
        <f t="shared" si="10"/>
        <v>4.3038999999999996</v>
      </c>
      <c r="K235" s="130">
        <f t="shared" si="9"/>
        <v>0</v>
      </c>
    </row>
    <row r="236" spans="1:11">
      <c r="A236" s="241">
        <v>71011</v>
      </c>
      <c r="B236" s="247" t="s">
        <v>314</v>
      </c>
      <c r="C236" s="243"/>
      <c r="D236" s="243"/>
      <c r="E236" s="244"/>
      <c r="F236" s="244"/>
      <c r="H236" s="130">
        <f t="shared" si="11"/>
        <v>0</v>
      </c>
      <c r="J236" s="4">
        <f t="shared" si="10"/>
        <v>4.3038999999999996</v>
      </c>
      <c r="K236" s="130">
        <f t="shared" si="9"/>
        <v>0</v>
      </c>
    </row>
    <row r="237" spans="1:11">
      <c r="A237" s="241">
        <v>71012</v>
      </c>
      <c r="B237" s="247" t="s">
        <v>315</v>
      </c>
      <c r="C237" s="243"/>
      <c r="D237" s="243"/>
      <c r="E237" s="244"/>
      <c r="F237" s="244"/>
      <c r="H237" s="130">
        <f t="shared" si="11"/>
        <v>0</v>
      </c>
      <c r="J237" s="4">
        <f t="shared" si="10"/>
        <v>4.3038999999999996</v>
      </c>
      <c r="K237" s="130">
        <f t="shared" si="9"/>
        <v>0</v>
      </c>
    </row>
    <row r="238" spans="1:11">
      <c r="A238" s="241">
        <v>71013</v>
      </c>
      <c r="B238" s="247" t="s">
        <v>316</v>
      </c>
      <c r="C238" s="243"/>
      <c r="D238" s="243"/>
      <c r="E238" s="244"/>
      <c r="F238" s="244"/>
      <c r="H238" s="130">
        <f t="shared" si="11"/>
        <v>0</v>
      </c>
      <c r="J238" s="4">
        <f t="shared" si="10"/>
        <v>4.3038999999999996</v>
      </c>
      <c r="K238" s="130">
        <f t="shared" si="9"/>
        <v>0</v>
      </c>
    </row>
    <row r="239" spans="1:11">
      <c r="A239" s="241">
        <v>71014</v>
      </c>
      <c r="B239" s="247" t="s">
        <v>317</v>
      </c>
      <c r="C239" s="243"/>
      <c r="D239" s="243"/>
      <c r="E239" s="244"/>
      <c r="F239" s="244"/>
      <c r="H239" s="130">
        <f t="shared" si="11"/>
        <v>0</v>
      </c>
      <c r="J239" s="4">
        <f t="shared" si="10"/>
        <v>4.3038999999999996</v>
      </c>
      <c r="K239" s="130">
        <f t="shared" si="9"/>
        <v>0</v>
      </c>
    </row>
    <row r="240" spans="1:11">
      <c r="A240" s="241">
        <v>71015</v>
      </c>
      <c r="B240" s="247" t="s">
        <v>318</v>
      </c>
      <c r="C240" s="243"/>
      <c r="D240" s="243"/>
      <c r="E240" s="244"/>
      <c r="F240" s="244"/>
      <c r="H240" s="130">
        <f t="shared" si="11"/>
        <v>0</v>
      </c>
      <c r="J240" s="4">
        <f t="shared" si="10"/>
        <v>4.3038999999999996</v>
      </c>
      <c r="K240" s="130">
        <f t="shared" si="9"/>
        <v>0</v>
      </c>
    </row>
    <row r="241" spans="1:11">
      <c r="A241" s="241">
        <v>71016</v>
      </c>
      <c r="B241" s="247" t="s">
        <v>319</v>
      </c>
      <c r="C241" s="243"/>
      <c r="D241" s="243"/>
      <c r="E241" s="244"/>
      <c r="F241" s="244"/>
      <c r="H241" s="130">
        <f t="shared" si="11"/>
        <v>0</v>
      </c>
      <c r="J241" s="4">
        <f t="shared" si="10"/>
        <v>4.3038999999999996</v>
      </c>
      <c r="K241" s="130">
        <f t="shared" si="9"/>
        <v>0</v>
      </c>
    </row>
    <row r="242" spans="1:11">
      <c r="A242" s="241">
        <v>71017</v>
      </c>
      <c r="B242" s="247" t="s">
        <v>320</v>
      </c>
      <c r="C242" s="243"/>
      <c r="D242" s="243">
        <v>2891443.98</v>
      </c>
      <c r="E242" s="244"/>
      <c r="F242" s="244"/>
      <c r="H242" s="130">
        <f t="shared" si="11"/>
        <v>-2891443.98</v>
      </c>
      <c r="J242" s="4">
        <f t="shared" si="10"/>
        <v>4.3038999999999996</v>
      </c>
      <c r="K242" s="130">
        <f t="shared" si="9"/>
        <v>-12444485.75</v>
      </c>
    </row>
    <row r="243" spans="1:11">
      <c r="A243" s="241">
        <v>71018</v>
      </c>
      <c r="B243" s="247" t="s">
        <v>321</v>
      </c>
      <c r="C243" s="243"/>
      <c r="D243" s="243"/>
      <c r="E243" s="244"/>
      <c r="F243" s="244"/>
      <c r="H243" s="130">
        <f t="shared" si="11"/>
        <v>0</v>
      </c>
      <c r="J243" s="4">
        <f t="shared" si="10"/>
        <v>4.3038999999999996</v>
      </c>
      <c r="K243" s="130">
        <f t="shared" si="9"/>
        <v>0</v>
      </c>
    </row>
    <row r="244" spans="1:11">
      <c r="A244" s="241">
        <v>71019</v>
      </c>
      <c r="B244" s="247" t="s">
        <v>322</v>
      </c>
      <c r="C244" s="243"/>
      <c r="D244" s="243"/>
      <c r="E244" s="244"/>
      <c r="F244" s="244"/>
      <c r="H244" s="130">
        <f t="shared" si="11"/>
        <v>0</v>
      </c>
      <c r="J244" s="4">
        <f t="shared" si="10"/>
        <v>4.3038999999999996</v>
      </c>
      <c r="K244" s="130">
        <f t="shared" si="9"/>
        <v>0</v>
      </c>
    </row>
    <row r="245" spans="1:11">
      <c r="A245" s="241">
        <v>71020</v>
      </c>
      <c r="B245" s="247" t="s">
        <v>323</v>
      </c>
      <c r="C245" s="243"/>
      <c r="D245" s="243"/>
      <c r="E245" s="244"/>
      <c r="F245" s="244"/>
      <c r="H245" s="130">
        <f t="shared" si="11"/>
        <v>0</v>
      </c>
      <c r="J245" s="4">
        <f t="shared" si="10"/>
        <v>4.3038999999999996</v>
      </c>
      <c r="K245" s="130">
        <f t="shared" si="9"/>
        <v>0</v>
      </c>
    </row>
    <row r="246" spans="1:11">
      <c r="A246" s="241">
        <v>71021</v>
      </c>
      <c r="B246" s="247" t="s">
        <v>324</v>
      </c>
      <c r="C246" s="243"/>
      <c r="D246" s="243"/>
      <c r="E246" s="244"/>
      <c r="F246" s="244"/>
      <c r="H246" s="130">
        <f t="shared" si="11"/>
        <v>0</v>
      </c>
      <c r="J246" s="4">
        <f t="shared" si="10"/>
        <v>4.3038999999999996</v>
      </c>
      <c r="K246" s="130">
        <f t="shared" si="9"/>
        <v>0</v>
      </c>
    </row>
    <row r="247" spans="1:11">
      <c r="A247" s="241">
        <v>71022</v>
      </c>
      <c r="B247" s="247" t="s">
        <v>325</v>
      </c>
      <c r="C247" s="243"/>
      <c r="D247" s="243"/>
      <c r="E247" s="244"/>
      <c r="F247" s="244"/>
      <c r="H247" s="130">
        <f t="shared" si="11"/>
        <v>0</v>
      </c>
      <c r="J247" s="4">
        <f t="shared" si="10"/>
        <v>4.3038999999999996</v>
      </c>
      <c r="K247" s="130">
        <f t="shared" si="9"/>
        <v>0</v>
      </c>
    </row>
    <row r="248" spans="1:11">
      <c r="A248" s="241">
        <v>71023</v>
      </c>
      <c r="B248" s="247" t="s">
        <v>326</v>
      </c>
      <c r="C248" s="243"/>
      <c r="D248" s="243"/>
      <c r="E248" s="244"/>
      <c r="F248" s="244"/>
      <c r="H248" s="130">
        <f t="shared" si="11"/>
        <v>0</v>
      </c>
      <c r="J248" s="4">
        <f t="shared" si="10"/>
        <v>4.3038999999999996</v>
      </c>
      <c r="K248" s="130">
        <f t="shared" si="9"/>
        <v>0</v>
      </c>
    </row>
    <row r="249" spans="1:11">
      <c r="A249" s="241">
        <v>71024</v>
      </c>
      <c r="B249" s="247" t="s">
        <v>327</v>
      </c>
      <c r="C249" s="243"/>
      <c r="D249" s="243"/>
      <c r="E249" s="244"/>
      <c r="F249" s="244"/>
      <c r="H249" s="130">
        <f t="shared" si="11"/>
        <v>0</v>
      </c>
      <c r="J249" s="4">
        <f t="shared" si="10"/>
        <v>4.3038999999999996</v>
      </c>
      <c r="K249" s="130">
        <f t="shared" si="9"/>
        <v>0</v>
      </c>
    </row>
    <row r="250" spans="1:11">
      <c r="A250" s="13">
        <v>71025</v>
      </c>
      <c r="B250" s="242" t="s">
        <v>328</v>
      </c>
      <c r="C250" s="243"/>
      <c r="D250" s="243"/>
      <c r="E250" s="244"/>
      <c r="F250" s="244"/>
      <c r="H250" s="130">
        <f t="shared" si="11"/>
        <v>0</v>
      </c>
      <c r="J250" s="4">
        <f t="shared" si="10"/>
        <v>4.3038999999999996</v>
      </c>
      <c r="K250" s="130">
        <f t="shared" si="9"/>
        <v>0</v>
      </c>
    </row>
    <row r="251" spans="1:11">
      <c r="A251" s="13">
        <v>71026</v>
      </c>
      <c r="B251" s="242" t="s">
        <v>329</v>
      </c>
      <c r="C251" s="243"/>
      <c r="D251" s="243"/>
      <c r="E251" s="244"/>
      <c r="F251" s="244"/>
      <c r="H251" s="130">
        <f t="shared" si="11"/>
        <v>0</v>
      </c>
      <c r="J251" s="4">
        <f t="shared" si="10"/>
        <v>4.3038999999999996</v>
      </c>
      <c r="K251" s="130">
        <f t="shared" si="9"/>
        <v>0</v>
      </c>
    </row>
    <row r="252" spans="1:11">
      <c r="A252" s="13">
        <v>71027</v>
      </c>
      <c r="B252" s="242" t="s">
        <v>330</v>
      </c>
      <c r="C252" s="243"/>
      <c r="D252" s="243"/>
      <c r="E252" s="244"/>
      <c r="F252" s="244"/>
      <c r="H252" s="130">
        <f t="shared" si="11"/>
        <v>0</v>
      </c>
      <c r="J252" s="4">
        <f t="shared" si="10"/>
        <v>4.3038999999999996</v>
      </c>
      <c r="K252" s="130">
        <f t="shared" si="9"/>
        <v>0</v>
      </c>
    </row>
    <row r="253" spans="1:11">
      <c r="A253" s="13">
        <v>71028</v>
      </c>
      <c r="B253" s="242" t="s">
        <v>331</v>
      </c>
      <c r="C253" s="243"/>
      <c r="D253" s="243"/>
      <c r="E253" s="244"/>
      <c r="F253" s="244"/>
      <c r="H253" s="130">
        <f t="shared" si="11"/>
        <v>0</v>
      </c>
      <c r="J253" s="4">
        <f t="shared" si="10"/>
        <v>4.3038999999999996</v>
      </c>
      <c r="K253" s="130">
        <f t="shared" si="9"/>
        <v>0</v>
      </c>
    </row>
    <row r="254" spans="1:11">
      <c r="A254" s="13" t="s">
        <v>584</v>
      </c>
      <c r="B254" s="242" t="s">
        <v>561</v>
      </c>
      <c r="C254" s="243"/>
      <c r="D254" s="243">
        <v>7181073.8799999999</v>
      </c>
      <c r="E254" s="244"/>
      <c r="F254" s="244"/>
      <c r="H254" s="130">
        <f t="shared" si="11"/>
        <v>-7181073.8799999999</v>
      </c>
      <c r="J254" s="4">
        <f t="shared" si="10"/>
        <v>4.3038999999999996</v>
      </c>
      <c r="K254" s="130">
        <f t="shared" si="9"/>
        <v>-30906623.870000001</v>
      </c>
    </row>
    <row r="255" spans="1:11">
      <c r="A255" s="35">
        <v>71998</v>
      </c>
      <c r="B255" s="242" t="s">
        <v>332</v>
      </c>
      <c r="C255" s="243"/>
      <c r="D255" s="243">
        <v>24314439.420000002</v>
      </c>
      <c r="E255" s="244"/>
      <c r="F255" s="244"/>
      <c r="H255" s="130">
        <f t="shared" si="11"/>
        <v>-24314439.420000002</v>
      </c>
      <c r="J255" s="4">
        <f t="shared" si="10"/>
        <v>4.3038999999999996</v>
      </c>
      <c r="K255" s="130">
        <f t="shared" si="9"/>
        <v>-104646915.81999999</v>
      </c>
    </row>
    <row r="256" spans="1:11">
      <c r="A256" s="35">
        <v>72100</v>
      </c>
      <c r="B256" s="242" t="s">
        <v>333</v>
      </c>
      <c r="C256" s="243"/>
      <c r="D256" s="243"/>
      <c r="E256" s="244"/>
      <c r="F256" s="244"/>
      <c r="H256" s="130">
        <f t="shared" si="11"/>
        <v>0</v>
      </c>
      <c r="J256" s="4">
        <f t="shared" si="10"/>
        <v>4.3038999999999996</v>
      </c>
      <c r="K256" s="130">
        <f t="shared" si="9"/>
        <v>0</v>
      </c>
    </row>
    <row r="257" spans="1:11">
      <c r="A257" s="35">
        <v>72101</v>
      </c>
      <c r="B257" s="242" t="s">
        <v>334</v>
      </c>
      <c r="C257" s="243"/>
      <c r="D257" s="243"/>
      <c r="E257" s="244"/>
      <c r="F257" s="244"/>
      <c r="H257" s="130">
        <f t="shared" si="11"/>
        <v>0</v>
      </c>
      <c r="J257" s="4">
        <f t="shared" si="10"/>
        <v>4.3038999999999996</v>
      </c>
      <c r="K257" s="130">
        <f t="shared" si="9"/>
        <v>0</v>
      </c>
    </row>
    <row r="258" spans="1:11">
      <c r="A258" s="35">
        <v>72102</v>
      </c>
      <c r="B258" s="242" t="s">
        <v>335</v>
      </c>
      <c r="C258" s="243"/>
      <c r="D258" s="243"/>
      <c r="E258" s="244"/>
      <c r="F258" s="244"/>
      <c r="H258" s="130">
        <f t="shared" si="11"/>
        <v>0</v>
      </c>
      <c r="J258" s="4">
        <f t="shared" si="10"/>
        <v>4.3038999999999996</v>
      </c>
      <c r="K258" s="130">
        <f t="shared" si="9"/>
        <v>0</v>
      </c>
    </row>
    <row r="259" spans="1:11">
      <c r="A259" s="35">
        <v>72200</v>
      </c>
      <c r="B259" s="242" t="s">
        <v>337</v>
      </c>
      <c r="C259" s="243"/>
      <c r="D259" s="243"/>
      <c r="E259" s="244"/>
      <c r="F259" s="244"/>
      <c r="H259" s="130">
        <f t="shared" si="11"/>
        <v>0</v>
      </c>
      <c r="J259" s="4">
        <f t="shared" si="10"/>
        <v>4.3038999999999996</v>
      </c>
      <c r="K259" s="130">
        <f t="shared" si="9"/>
        <v>0</v>
      </c>
    </row>
    <row r="260" spans="1:11">
      <c r="A260" s="13">
        <v>73006</v>
      </c>
      <c r="B260" s="242" t="s">
        <v>338</v>
      </c>
      <c r="C260" s="243"/>
      <c r="D260" s="243"/>
      <c r="E260" s="244"/>
      <c r="F260" s="244"/>
      <c r="H260" s="130">
        <f t="shared" si="11"/>
        <v>0</v>
      </c>
      <c r="J260" s="4">
        <f t="shared" si="10"/>
        <v>4.3038999999999996</v>
      </c>
      <c r="K260" s="130">
        <f t="shared" si="9"/>
        <v>0</v>
      </c>
    </row>
    <row r="261" spans="1:11">
      <c r="A261" s="35">
        <v>74100</v>
      </c>
      <c r="B261" s="242" t="s">
        <v>339</v>
      </c>
      <c r="C261" s="243"/>
      <c r="D261" s="243"/>
      <c r="E261" s="244"/>
      <c r="F261" s="244"/>
      <c r="H261" s="130">
        <f t="shared" si="11"/>
        <v>0</v>
      </c>
      <c r="J261" s="4">
        <f t="shared" si="10"/>
        <v>4.3038999999999996</v>
      </c>
      <c r="K261" s="130">
        <f t="shared" si="9"/>
        <v>0</v>
      </c>
    </row>
    <row r="262" spans="1:11">
      <c r="A262" s="35">
        <v>74101</v>
      </c>
      <c r="B262" s="242" t="s">
        <v>340</v>
      </c>
      <c r="C262" s="243"/>
      <c r="D262" s="243"/>
      <c r="E262" s="244"/>
      <c r="F262" s="244"/>
      <c r="H262" s="130">
        <f t="shared" si="11"/>
        <v>0</v>
      </c>
      <c r="J262" s="4">
        <f t="shared" si="10"/>
        <v>4.3038999999999996</v>
      </c>
      <c r="K262" s="130">
        <f t="shared" si="9"/>
        <v>0</v>
      </c>
    </row>
    <row r="263" spans="1:11">
      <c r="A263" s="35">
        <v>74102</v>
      </c>
      <c r="B263" s="242" t="s">
        <v>341</v>
      </c>
      <c r="C263" s="243"/>
      <c r="D263" s="243"/>
      <c r="E263" s="244"/>
      <c r="F263" s="244"/>
      <c r="H263" s="130">
        <f t="shared" si="11"/>
        <v>0</v>
      </c>
      <c r="J263" s="4">
        <f t="shared" si="10"/>
        <v>4.3038999999999996</v>
      </c>
      <c r="K263" s="130">
        <f t="shared" si="9"/>
        <v>0</v>
      </c>
    </row>
    <row r="264" spans="1:11">
      <c r="A264" s="35">
        <v>74200</v>
      </c>
      <c r="B264" s="242" t="s">
        <v>342</v>
      </c>
      <c r="C264" s="243"/>
      <c r="D264" s="243"/>
      <c r="E264" s="244"/>
      <c r="F264" s="244"/>
      <c r="H264" s="130">
        <f t="shared" si="11"/>
        <v>0</v>
      </c>
      <c r="J264" s="4">
        <f t="shared" si="10"/>
        <v>4.3038999999999996</v>
      </c>
      <c r="K264" s="130">
        <f t="shared" ref="K264:K327" si="12">ROUND(H264*J264,2)</f>
        <v>0</v>
      </c>
    </row>
    <row r="265" spans="1:11">
      <c r="A265" s="35">
        <v>74201</v>
      </c>
      <c r="B265" s="242" t="s">
        <v>343</v>
      </c>
      <c r="C265" s="243"/>
      <c r="D265" s="243"/>
      <c r="E265" s="244"/>
      <c r="F265" s="244"/>
      <c r="H265" s="130">
        <f t="shared" si="11"/>
        <v>0</v>
      </c>
      <c r="J265" s="4">
        <f t="shared" ref="J265:J328" si="13">J264</f>
        <v>4.3038999999999996</v>
      </c>
      <c r="K265" s="130">
        <f t="shared" si="12"/>
        <v>0</v>
      </c>
    </row>
    <row r="266" spans="1:11">
      <c r="A266" s="35">
        <v>74202</v>
      </c>
      <c r="B266" s="242" t="s">
        <v>344</v>
      </c>
      <c r="C266" s="243"/>
      <c r="D266" s="243"/>
      <c r="E266" s="244"/>
      <c r="F266" s="244"/>
      <c r="H266" s="130">
        <f t="shared" si="11"/>
        <v>0</v>
      </c>
      <c r="J266" s="4">
        <f t="shared" si="13"/>
        <v>4.3038999999999996</v>
      </c>
      <c r="K266" s="130">
        <f t="shared" si="12"/>
        <v>0</v>
      </c>
    </row>
    <row r="267" spans="1:11">
      <c r="A267" s="35">
        <v>74203</v>
      </c>
      <c r="B267" s="242" t="s">
        <v>345</v>
      </c>
      <c r="C267" s="243"/>
      <c r="D267" s="243"/>
      <c r="E267" s="244"/>
      <c r="F267" s="244"/>
      <c r="H267" s="130">
        <f t="shared" si="11"/>
        <v>0</v>
      </c>
      <c r="J267" s="4">
        <f t="shared" si="13"/>
        <v>4.3038999999999996</v>
      </c>
      <c r="K267" s="130">
        <f t="shared" si="12"/>
        <v>0</v>
      </c>
    </row>
    <row r="268" spans="1:11">
      <c r="A268" s="35">
        <v>74204</v>
      </c>
      <c r="B268" s="242" t="s">
        <v>346</v>
      </c>
      <c r="C268" s="243"/>
      <c r="D268" s="243"/>
      <c r="E268" s="244"/>
      <c r="F268" s="244"/>
      <c r="H268" s="130">
        <f t="shared" si="11"/>
        <v>0</v>
      </c>
      <c r="J268" s="4">
        <f t="shared" si="13"/>
        <v>4.3038999999999996</v>
      </c>
      <c r="K268" s="130">
        <f t="shared" si="12"/>
        <v>0</v>
      </c>
    </row>
    <row r="269" spans="1:11">
      <c r="A269" s="35">
        <v>74300</v>
      </c>
      <c r="B269" s="242" t="s">
        <v>347</v>
      </c>
      <c r="C269" s="243"/>
      <c r="D269" s="243"/>
      <c r="E269" s="244"/>
      <c r="F269" s="244"/>
      <c r="H269" s="130">
        <f t="shared" ref="H269:H337" si="14">ROUND(C269-D269+E269-F269,2)</f>
        <v>0</v>
      </c>
      <c r="J269" s="4">
        <f t="shared" si="13"/>
        <v>4.3038999999999996</v>
      </c>
      <c r="K269" s="130">
        <f t="shared" si="12"/>
        <v>0</v>
      </c>
    </row>
    <row r="270" spans="1:11">
      <c r="A270" s="35">
        <v>81000</v>
      </c>
      <c r="B270" s="242" t="s">
        <v>486</v>
      </c>
      <c r="C270" s="243"/>
      <c r="D270" s="243"/>
      <c r="E270" s="244"/>
      <c r="F270" s="244"/>
      <c r="H270" s="130">
        <f t="shared" si="14"/>
        <v>0</v>
      </c>
      <c r="J270" s="4">
        <f t="shared" si="13"/>
        <v>4.3038999999999996</v>
      </c>
      <c r="K270" s="130">
        <f t="shared" si="12"/>
        <v>0</v>
      </c>
    </row>
    <row r="271" spans="1:11">
      <c r="A271" s="35">
        <v>81001</v>
      </c>
      <c r="B271" s="247" t="s">
        <v>304</v>
      </c>
      <c r="C271" s="243"/>
      <c r="D271" s="243"/>
      <c r="E271" s="244"/>
      <c r="F271" s="244"/>
      <c r="H271" s="130">
        <f t="shared" si="14"/>
        <v>0</v>
      </c>
      <c r="J271" s="4">
        <f t="shared" si="13"/>
        <v>4.3038999999999996</v>
      </c>
      <c r="K271" s="130">
        <f t="shared" si="12"/>
        <v>0</v>
      </c>
    </row>
    <row r="272" spans="1:11">
      <c r="A272" s="35">
        <v>81002</v>
      </c>
      <c r="B272" s="247" t="s">
        <v>305</v>
      </c>
      <c r="C272" s="243"/>
      <c r="D272" s="243"/>
      <c r="E272" s="244"/>
      <c r="F272" s="244"/>
      <c r="H272" s="130">
        <f t="shared" si="14"/>
        <v>0</v>
      </c>
      <c r="J272" s="4">
        <f t="shared" si="13"/>
        <v>4.3038999999999996</v>
      </c>
      <c r="K272" s="130">
        <f t="shared" si="12"/>
        <v>0</v>
      </c>
    </row>
    <row r="273" spans="1:11">
      <c r="A273" s="35">
        <v>81003</v>
      </c>
      <c r="B273" s="247" t="s">
        <v>306</v>
      </c>
      <c r="C273" s="243"/>
      <c r="D273" s="243"/>
      <c r="E273" s="244"/>
      <c r="F273" s="244"/>
      <c r="H273" s="130">
        <f t="shared" si="14"/>
        <v>0</v>
      </c>
      <c r="J273" s="4">
        <f t="shared" si="13"/>
        <v>4.3038999999999996</v>
      </c>
      <c r="K273" s="130">
        <f t="shared" si="12"/>
        <v>0</v>
      </c>
    </row>
    <row r="274" spans="1:11">
      <c r="A274" s="35">
        <v>81004</v>
      </c>
      <c r="B274" s="247" t="s">
        <v>307</v>
      </c>
      <c r="C274" s="243"/>
      <c r="D274" s="243"/>
      <c r="E274" s="244"/>
      <c r="F274" s="244"/>
      <c r="H274" s="130">
        <f t="shared" si="14"/>
        <v>0</v>
      </c>
      <c r="J274" s="4">
        <f t="shared" si="13"/>
        <v>4.3038999999999996</v>
      </c>
      <c r="K274" s="130">
        <f t="shared" si="12"/>
        <v>0</v>
      </c>
    </row>
    <row r="275" spans="1:11">
      <c r="A275" s="35">
        <v>81005</v>
      </c>
      <c r="B275" s="247" t="s">
        <v>308</v>
      </c>
      <c r="C275" s="243"/>
      <c r="D275" s="243"/>
      <c r="E275" s="244"/>
      <c r="F275" s="244"/>
      <c r="H275" s="130">
        <f t="shared" si="14"/>
        <v>0</v>
      </c>
      <c r="J275" s="4">
        <f t="shared" si="13"/>
        <v>4.3038999999999996</v>
      </c>
      <c r="K275" s="130">
        <f t="shared" si="12"/>
        <v>0</v>
      </c>
    </row>
    <row r="276" spans="1:11">
      <c r="A276" s="35">
        <v>81006</v>
      </c>
      <c r="B276" s="247" t="s">
        <v>309</v>
      </c>
      <c r="C276" s="243"/>
      <c r="D276" s="243"/>
      <c r="E276" s="244"/>
      <c r="F276" s="244"/>
      <c r="H276" s="130">
        <f t="shared" si="14"/>
        <v>0</v>
      </c>
      <c r="J276" s="4">
        <f t="shared" si="13"/>
        <v>4.3038999999999996</v>
      </c>
      <c r="K276" s="130">
        <f t="shared" si="12"/>
        <v>0</v>
      </c>
    </row>
    <row r="277" spans="1:11">
      <c r="A277" s="35">
        <v>81007</v>
      </c>
      <c r="B277" s="242" t="s">
        <v>310</v>
      </c>
      <c r="C277" s="243"/>
      <c r="D277" s="243"/>
      <c r="E277" s="244"/>
      <c r="F277" s="244"/>
      <c r="H277" s="130">
        <f t="shared" si="14"/>
        <v>0</v>
      </c>
      <c r="J277" s="4">
        <f t="shared" si="13"/>
        <v>4.3038999999999996</v>
      </c>
      <c r="K277" s="130">
        <f t="shared" si="12"/>
        <v>0</v>
      </c>
    </row>
    <row r="278" spans="1:11">
      <c r="A278" s="35">
        <v>81008</v>
      </c>
      <c r="B278" s="242" t="s">
        <v>311</v>
      </c>
      <c r="C278" s="243"/>
      <c r="D278" s="243"/>
      <c r="E278" s="244"/>
      <c r="F278" s="244"/>
      <c r="H278" s="130">
        <f t="shared" si="14"/>
        <v>0</v>
      </c>
      <c r="J278" s="4">
        <f t="shared" si="13"/>
        <v>4.3038999999999996</v>
      </c>
      <c r="K278" s="130">
        <f t="shared" si="12"/>
        <v>0</v>
      </c>
    </row>
    <row r="279" spans="1:11">
      <c r="A279" s="35">
        <v>81009</v>
      </c>
      <c r="B279" s="242" t="s">
        <v>312</v>
      </c>
      <c r="C279" s="243">
        <v>4780529.3600000003</v>
      </c>
      <c r="D279" s="243"/>
      <c r="E279" s="244"/>
      <c r="F279" s="244"/>
      <c r="H279" s="130">
        <f t="shared" si="14"/>
        <v>4780529.3600000003</v>
      </c>
      <c r="J279" s="4">
        <f t="shared" si="13"/>
        <v>4.3038999999999996</v>
      </c>
      <c r="K279" s="130">
        <f t="shared" si="12"/>
        <v>20574920.309999999</v>
      </c>
    </row>
    <row r="280" spans="1:11">
      <c r="A280" s="35">
        <v>81010</v>
      </c>
      <c r="B280" s="247" t="s">
        <v>313</v>
      </c>
      <c r="C280" s="243"/>
      <c r="D280" s="243"/>
      <c r="E280" s="244"/>
      <c r="F280" s="244"/>
      <c r="H280" s="130">
        <f t="shared" si="14"/>
        <v>0</v>
      </c>
      <c r="J280" s="4">
        <f t="shared" si="13"/>
        <v>4.3038999999999996</v>
      </c>
      <c r="K280" s="130">
        <f t="shared" si="12"/>
        <v>0</v>
      </c>
    </row>
    <row r="281" spans="1:11">
      <c r="A281" s="35">
        <v>81011</v>
      </c>
      <c r="B281" s="247" t="s">
        <v>314</v>
      </c>
      <c r="C281" s="243"/>
      <c r="D281" s="243"/>
      <c r="E281" s="244"/>
      <c r="F281" s="244"/>
      <c r="H281" s="130">
        <f t="shared" si="14"/>
        <v>0</v>
      </c>
      <c r="J281" s="4">
        <f t="shared" si="13"/>
        <v>4.3038999999999996</v>
      </c>
      <c r="K281" s="130">
        <f t="shared" si="12"/>
        <v>0</v>
      </c>
    </row>
    <row r="282" spans="1:11">
      <c r="A282" s="35">
        <v>81012</v>
      </c>
      <c r="B282" s="247" t="s">
        <v>315</v>
      </c>
      <c r="C282" s="243"/>
      <c r="D282" s="243"/>
      <c r="E282" s="244"/>
      <c r="F282" s="244"/>
      <c r="H282" s="130">
        <f t="shared" si="14"/>
        <v>0</v>
      </c>
      <c r="J282" s="4">
        <f t="shared" si="13"/>
        <v>4.3038999999999996</v>
      </c>
      <c r="K282" s="130">
        <f t="shared" si="12"/>
        <v>0</v>
      </c>
    </row>
    <row r="283" spans="1:11">
      <c r="A283" s="35">
        <v>81013</v>
      </c>
      <c r="B283" s="247" t="s">
        <v>316</v>
      </c>
      <c r="C283" s="243"/>
      <c r="D283" s="243"/>
      <c r="E283" s="244"/>
      <c r="F283" s="244"/>
      <c r="H283" s="130">
        <f t="shared" si="14"/>
        <v>0</v>
      </c>
      <c r="J283" s="4">
        <f t="shared" si="13"/>
        <v>4.3038999999999996</v>
      </c>
      <c r="K283" s="130">
        <f t="shared" si="12"/>
        <v>0</v>
      </c>
    </row>
    <row r="284" spans="1:11">
      <c r="A284" s="35">
        <v>81014</v>
      </c>
      <c r="B284" s="247" t="s">
        <v>317</v>
      </c>
      <c r="C284" s="243"/>
      <c r="D284" s="243"/>
      <c r="E284" s="244"/>
      <c r="F284" s="244"/>
      <c r="H284" s="130">
        <f t="shared" si="14"/>
        <v>0</v>
      </c>
      <c r="J284" s="4">
        <f t="shared" si="13"/>
        <v>4.3038999999999996</v>
      </c>
      <c r="K284" s="130">
        <f t="shared" si="12"/>
        <v>0</v>
      </c>
    </row>
    <row r="285" spans="1:11">
      <c r="A285" s="35">
        <v>81015</v>
      </c>
      <c r="B285" s="247" t="s">
        <v>318</v>
      </c>
      <c r="C285" s="243"/>
      <c r="D285" s="243"/>
      <c r="E285" s="244"/>
      <c r="F285" s="244"/>
      <c r="H285" s="130">
        <f t="shared" si="14"/>
        <v>0</v>
      </c>
      <c r="J285" s="4">
        <f t="shared" si="13"/>
        <v>4.3038999999999996</v>
      </c>
      <c r="K285" s="130">
        <f t="shared" si="12"/>
        <v>0</v>
      </c>
    </row>
    <row r="286" spans="1:11">
      <c r="A286" s="241">
        <v>81016</v>
      </c>
      <c r="B286" s="247" t="s">
        <v>319</v>
      </c>
      <c r="C286" s="243"/>
      <c r="D286" s="243"/>
      <c r="E286" s="244"/>
      <c r="F286" s="244"/>
      <c r="H286" s="130">
        <f t="shared" si="14"/>
        <v>0</v>
      </c>
      <c r="J286" s="4">
        <f t="shared" si="13"/>
        <v>4.3038999999999996</v>
      </c>
      <c r="K286" s="130">
        <f t="shared" si="12"/>
        <v>0</v>
      </c>
    </row>
    <row r="287" spans="1:11">
      <c r="A287" s="241">
        <v>81017</v>
      </c>
      <c r="B287" s="247" t="s">
        <v>320</v>
      </c>
      <c r="C287" s="243">
        <v>2459649.3199999998</v>
      </c>
      <c r="D287" s="243"/>
      <c r="E287" s="244"/>
      <c r="F287" s="244"/>
      <c r="H287" s="130">
        <f t="shared" si="14"/>
        <v>2459649.3199999998</v>
      </c>
      <c r="J287" s="4">
        <f t="shared" si="13"/>
        <v>4.3038999999999996</v>
      </c>
      <c r="K287" s="130">
        <f t="shared" si="12"/>
        <v>10586084.710000001</v>
      </c>
    </row>
    <row r="288" spans="1:11">
      <c r="A288" s="241">
        <v>81018</v>
      </c>
      <c r="B288" s="247" t="s">
        <v>321</v>
      </c>
      <c r="C288" s="243"/>
      <c r="D288" s="243"/>
      <c r="E288" s="244"/>
      <c r="F288" s="244"/>
      <c r="H288" s="130">
        <f t="shared" si="14"/>
        <v>0</v>
      </c>
      <c r="J288" s="4">
        <f t="shared" si="13"/>
        <v>4.3038999999999996</v>
      </c>
      <c r="K288" s="130">
        <f t="shared" si="12"/>
        <v>0</v>
      </c>
    </row>
    <row r="289" spans="1:11">
      <c r="A289" s="241">
        <v>81019</v>
      </c>
      <c r="B289" s="247" t="s">
        <v>322</v>
      </c>
      <c r="C289" s="243"/>
      <c r="D289" s="243"/>
      <c r="E289" s="244"/>
      <c r="F289" s="244"/>
      <c r="H289" s="130">
        <f t="shared" si="14"/>
        <v>0</v>
      </c>
      <c r="J289" s="4">
        <f t="shared" si="13"/>
        <v>4.3038999999999996</v>
      </c>
      <c r="K289" s="130">
        <f t="shared" si="12"/>
        <v>0</v>
      </c>
    </row>
    <row r="290" spans="1:11">
      <c r="A290" s="241">
        <v>81020</v>
      </c>
      <c r="B290" s="247" t="s">
        <v>323</v>
      </c>
      <c r="C290" s="243"/>
      <c r="D290" s="243"/>
      <c r="E290" s="244"/>
      <c r="F290" s="244"/>
      <c r="H290" s="130">
        <f t="shared" si="14"/>
        <v>0</v>
      </c>
      <c r="J290" s="4">
        <f t="shared" si="13"/>
        <v>4.3038999999999996</v>
      </c>
      <c r="K290" s="130">
        <f t="shared" si="12"/>
        <v>0</v>
      </c>
    </row>
    <row r="291" spans="1:11">
      <c r="A291" s="241">
        <v>81021</v>
      </c>
      <c r="B291" s="247" t="s">
        <v>324</v>
      </c>
      <c r="C291" s="243"/>
      <c r="D291" s="243"/>
      <c r="E291" s="244"/>
      <c r="F291" s="244"/>
      <c r="H291" s="130">
        <f t="shared" si="14"/>
        <v>0</v>
      </c>
      <c r="J291" s="4">
        <f t="shared" si="13"/>
        <v>4.3038999999999996</v>
      </c>
      <c r="K291" s="130">
        <f t="shared" si="12"/>
        <v>0</v>
      </c>
    </row>
    <row r="292" spans="1:11">
      <c r="A292" s="241">
        <v>81022</v>
      </c>
      <c r="B292" s="247" t="s">
        <v>325</v>
      </c>
      <c r="C292" s="243"/>
      <c r="D292" s="243"/>
      <c r="E292" s="244"/>
      <c r="F292" s="244"/>
      <c r="H292" s="130">
        <f t="shared" si="14"/>
        <v>0</v>
      </c>
      <c r="J292" s="4">
        <f t="shared" si="13"/>
        <v>4.3038999999999996</v>
      </c>
      <c r="K292" s="130">
        <f t="shared" si="12"/>
        <v>0</v>
      </c>
    </row>
    <row r="293" spans="1:11">
      <c r="A293" s="241">
        <v>81023</v>
      </c>
      <c r="B293" s="247" t="s">
        <v>326</v>
      </c>
      <c r="C293" s="243"/>
      <c r="D293" s="243"/>
      <c r="E293" s="244"/>
      <c r="F293" s="244"/>
      <c r="H293" s="130">
        <f t="shared" si="14"/>
        <v>0</v>
      </c>
      <c r="J293" s="4">
        <f t="shared" si="13"/>
        <v>4.3038999999999996</v>
      </c>
      <c r="K293" s="130">
        <f t="shared" si="12"/>
        <v>0</v>
      </c>
    </row>
    <row r="294" spans="1:11">
      <c r="A294" s="241">
        <v>81024</v>
      </c>
      <c r="B294" s="247" t="s">
        <v>327</v>
      </c>
      <c r="C294" s="243"/>
      <c r="D294" s="243"/>
      <c r="E294" s="244"/>
      <c r="F294" s="244"/>
      <c r="H294" s="130">
        <f t="shared" si="14"/>
        <v>0</v>
      </c>
      <c r="J294" s="4">
        <f t="shared" si="13"/>
        <v>4.3038999999999996</v>
      </c>
      <c r="K294" s="130">
        <f t="shared" si="12"/>
        <v>0</v>
      </c>
    </row>
    <row r="295" spans="1:11">
      <c r="A295" s="13">
        <v>81025</v>
      </c>
      <c r="B295" s="242" t="s">
        <v>328</v>
      </c>
      <c r="C295" s="243"/>
      <c r="D295" s="243"/>
      <c r="E295" s="244"/>
      <c r="F295" s="244"/>
      <c r="H295" s="130">
        <f t="shared" si="14"/>
        <v>0</v>
      </c>
      <c r="J295" s="4">
        <f t="shared" si="13"/>
        <v>4.3038999999999996</v>
      </c>
      <c r="K295" s="130">
        <f t="shared" si="12"/>
        <v>0</v>
      </c>
    </row>
    <row r="296" spans="1:11">
      <c r="A296" s="13">
        <v>81026</v>
      </c>
      <c r="B296" s="242" t="s">
        <v>329</v>
      </c>
      <c r="C296" s="243"/>
      <c r="D296" s="243"/>
      <c r="E296" s="244"/>
      <c r="F296" s="244"/>
      <c r="H296" s="130">
        <f t="shared" si="14"/>
        <v>0</v>
      </c>
      <c r="J296" s="4">
        <f t="shared" si="13"/>
        <v>4.3038999999999996</v>
      </c>
      <c r="K296" s="130">
        <f t="shared" si="12"/>
        <v>0</v>
      </c>
    </row>
    <row r="297" spans="1:11">
      <c r="A297" s="13">
        <v>81027</v>
      </c>
      <c r="B297" s="242" t="s">
        <v>330</v>
      </c>
      <c r="C297" s="243"/>
      <c r="D297" s="243"/>
      <c r="E297" s="244"/>
      <c r="F297" s="244"/>
      <c r="H297" s="130">
        <f t="shared" si="14"/>
        <v>0</v>
      </c>
      <c r="J297" s="4">
        <f t="shared" si="13"/>
        <v>4.3038999999999996</v>
      </c>
      <c r="K297" s="130">
        <f t="shared" si="12"/>
        <v>0</v>
      </c>
    </row>
    <row r="298" spans="1:11">
      <c r="A298" s="13">
        <v>81028</v>
      </c>
      <c r="B298" s="242" t="s">
        <v>331</v>
      </c>
      <c r="C298" s="243"/>
      <c r="D298" s="243"/>
      <c r="E298" s="244"/>
      <c r="F298" s="244"/>
      <c r="H298" s="130">
        <f t="shared" si="14"/>
        <v>0</v>
      </c>
      <c r="J298" s="4">
        <f t="shared" si="13"/>
        <v>4.3038999999999996</v>
      </c>
      <c r="K298" s="130">
        <f t="shared" si="12"/>
        <v>0</v>
      </c>
    </row>
    <row r="299" spans="1:11">
      <c r="A299" s="13" t="s">
        <v>585</v>
      </c>
      <c r="B299" s="242" t="s">
        <v>561</v>
      </c>
      <c r="C299" s="243">
        <v>6809878.6100000003</v>
      </c>
      <c r="D299" s="243"/>
      <c r="E299" s="244"/>
      <c r="F299" s="244"/>
      <c r="H299" s="130">
        <f t="shared" si="14"/>
        <v>6809878.6100000003</v>
      </c>
      <c r="J299" s="4">
        <f t="shared" si="13"/>
        <v>4.3038999999999996</v>
      </c>
      <c r="K299" s="130">
        <f t="shared" si="12"/>
        <v>29309036.550000001</v>
      </c>
    </row>
    <row r="300" spans="1:11">
      <c r="A300" s="35">
        <v>81998</v>
      </c>
      <c r="B300" s="247" t="s">
        <v>348</v>
      </c>
      <c r="C300" s="243">
        <v>14316844</v>
      </c>
      <c r="D300" s="243"/>
      <c r="E300" s="244"/>
      <c r="F300" s="244"/>
      <c r="H300" s="130">
        <f t="shared" si="14"/>
        <v>14316844</v>
      </c>
      <c r="J300" s="4">
        <f t="shared" si="13"/>
        <v>4.3038999999999996</v>
      </c>
      <c r="K300" s="130">
        <f t="shared" si="12"/>
        <v>61618264.890000001</v>
      </c>
    </row>
    <row r="301" spans="1:11">
      <c r="A301" s="35">
        <v>82099</v>
      </c>
      <c r="B301" s="242" t="s">
        <v>349</v>
      </c>
      <c r="C301" s="243"/>
      <c r="D301" s="243"/>
      <c r="E301" s="244"/>
      <c r="F301" s="244"/>
      <c r="H301" s="130">
        <f t="shared" si="14"/>
        <v>0</v>
      </c>
      <c r="J301" s="4">
        <f t="shared" si="13"/>
        <v>4.3038999999999996</v>
      </c>
      <c r="K301" s="130">
        <f t="shared" si="12"/>
        <v>0</v>
      </c>
    </row>
    <row r="302" spans="1:11">
      <c r="A302" s="35">
        <v>82100</v>
      </c>
      <c r="B302" s="242" t="s">
        <v>350</v>
      </c>
      <c r="C302" s="243"/>
      <c r="D302" s="243"/>
      <c r="E302" s="244"/>
      <c r="F302" s="244"/>
      <c r="H302" s="130">
        <f t="shared" si="14"/>
        <v>0</v>
      </c>
      <c r="J302" s="4">
        <f t="shared" si="13"/>
        <v>4.3038999999999996</v>
      </c>
      <c r="K302" s="130">
        <f t="shared" si="12"/>
        <v>0</v>
      </c>
    </row>
    <row r="303" spans="1:11">
      <c r="A303" s="35">
        <v>82101</v>
      </c>
      <c r="B303" s="242" t="s">
        <v>351</v>
      </c>
      <c r="C303" s="243"/>
      <c r="D303" s="243"/>
      <c r="E303" s="244"/>
      <c r="F303" s="244"/>
      <c r="H303" s="130">
        <f t="shared" si="14"/>
        <v>0</v>
      </c>
      <c r="J303" s="4">
        <f t="shared" si="13"/>
        <v>4.3038999999999996</v>
      </c>
      <c r="K303" s="130">
        <f t="shared" si="12"/>
        <v>0</v>
      </c>
    </row>
    <row r="304" spans="1:11">
      <c r="A304" s="35">
        <v>82102</v>
      </c>
      <c r="B304" s="242" t="s">
        <v>352</v>
      </c>
      <c r="C304" s="243"/>
      <c r="D304" s="243"/>
      <c r="E304" s="244"/>
      <c r="F304" s="244"/>
      <c r="H304" s="130">
        <f t="shared" si="14"/>
        <v>0</v>
      </c>
      <c r="J304" s="4">
        <f t="shared" si="13"/>
        <v>4.3038999999999996</v>
      </c>
      <c r="K304" s="130">
        <f t="shared" si="12"/>
        <v>0</v>
      </c>
    </row>
    <row r="305" spans="1:11">
      <c r="A305" s="35">
        <v>82103</v>
      </c>
      <c r="B305" s="242" t="s">
        <v>353</v>
      </c>
      <c r="C305" s="243"/>
      <c r="D305" s="243"/>
      <c r="E305" s="244"/>
      <c r="F305" s="244"/>
      <c r="H305" s="130">
        <f t="shared" si="14"/>
        <v>0</v>
      </c>
      <c r="J305" s="4">
        <f t="shared" si="13"/>
        <v>4.3038999999999996</v>
      </c>
      <c r="K305" s="130">
        <f t="shared" si="12"/>
        <v>0</v>
      </c>
    </row>
    <row r="306" spans="1:11">
      <c r="A306" s="35">
        <v>82104</v>
      </c>
      <c r="B306" s="242" t="s">
        <v>354</v>
      </c>
      <c r="C306" s="243"/>
      <c r="D306" s="243"/>
      <c r="E306" s="244"/>
      <c r="F306" s="244"/>
      <c r="H306" s="130">
        <f t="shared" si="14"/>
        <v>0</v>
      </c>
      <c r="J306" s="4">
        <f t="shared" si="13"/>
        <v>4.3038999999999996</v>
      </c>
      <c r="K306" s="130">
        <f t="shared" si="12"/>
        <v>0</v>
      </c>
    </row>
    <row r="307" spans="1:11">
      <c r="A307" s="35">
        <v>82105</v>
      </c>
      <c r="B307" s="242" t="s">
        <v>355</v>
      </c>
      <c r="C307" s="243"/>
      <c r="D307" s="243"/>
      <c r="E307" s="244"/>
      <c r="F307" s="244"/>
      <c r="H307" s="130">
        <f t="shared" si="14"/>
        <v>0</v>
      </c>
      <c r="J307" s="4">
        <f t="shared" si="13"/>
        <v>4.3038999999999996</v>
      </c>
      <c r="K307" s="130">
        <f t="shared" si="12"/>
        <v>0</v>
      </c>
    </row>
    <row r="308" spans="1:11">
      <c r="A308" s="35">
        <v>82106</v>
      </c>
      <c r="B308" s="247" t="s">
        <v>356</v>
      </c>
      <c r="C308" s="243"/>
      <c r="D308" s="243"/>
      <c r="E308" s="244"/>
      <c r="F308" s="244"/>
      <c r="H308" s="130">
        <f t="shared" si="14"/>
        <v>0</v>
      </c>
      <c r="J308" s="4">
        <f t="shared" si="13"/>
        <v>4.3038999999999996</v>
      </c>
      <c r="K308" s="130">
        <f t="shared" si="12"/>
        <v>0</v>
      </c>
    </row>
    <row r="309" spans="1:11">
      <c r="A309" s="35">
        <v>82107</v>
      </c>
      <c r="B309" s="247" t="s">
        <v>357</v>
      </c>
      <c r="C309" s="243"/>
      <c r="D309" s="243"/>
      <c r="E309" s="244"/>
      <c r="F309" s="244"/>
      <c r="H309" s="130">
        <f t="shared" si="14"/>
        <v>0</v>
      </c>
      <c r="J309" s="4">
        <f t="shared" si="13"/>
        <v>4.3038999999999996</v>
      </c>
      <c r="K309" s="130">
        <f t="shared" si="12"/>
        <v>0</v>
      </c>
    </row>
    <row r="310" spans="1:11">
      <c r="A310" s="35">
        <v>82108</v>
      </c>
      <c r="B310" s="242" t="s">
        <v>358</v>
      </c>
      <c r="C310" s="243"/>
      <c r="D310" s="243"/>
      <c r="E310" s="244"/>
      <c r="F310" s="244"/>
      <c r="H310" s="130">
        <f t="shared" si="14"/>
        <v>0</v>
      </c>
      <c r="J310" s="4">
        <f t="shared" si="13"/>
        <v>4.3038999999999996</v>
      </c>
      <c r="K310" s="130">
        <f t="shared" si="12"/>
        <v>0</v>
      </c>
    </row>
    <row r="311" spans="1:11">
      <c r="A311" s="35">
        <v>82201</v>
      </c>
      <c r="B311" s="247" t="s">
        <v>360</v>
      </c>
      <c r="C311" s="243"/>
      <c r="D311" s="243"/>
      <c r="E311" s="244"/>
      <c r="F311" s="244"/>
      <c r="H311" s="130">
        <f t="shared" si="14"/>
        <v>0</v>
      </c>
      <c r="J311" s="4">
        <f t="shared" si="13"/>
        <v>4.3038999999999996</v>
      </c>
      <c r="K311" s="130">
        <f t="shared" si="12"/>
        <v>0</v>
      </c>
    </row>
    <row r="312" spans="1:11">
      <c r="A312" s="35">
        <v>82202</v>
      </c>
      <c r="B312" s="247" t="s">
        <v>361</v>
      </c>
      <c r="C312" s="243"/>
      <c r="D312" s="243"/>
      <c r="E312" s="244"/>
      <c r="F312" s="244"/>
      <c r="H312" s="130">
        <f t="shared" si="14"/>
        <v>0</v>
      </c>
      <c r="J312" s="4">
        <f t="shared" si="13"/>
        <v>4.3038999999999996</v>
      </c>
      <c r="K312" s="130">
        <f t="shared" si="12"/>
        <v>0</v>
      </c>
    </row>
    <row r="313" spans="1:11">
      <c r="A313" s="35">
        <v>82203</v>
      </c>
      <c r="B313" s="247" t="s">
        <v>362</v>
      </c>
      <c r="C313" s="243"/>
      <c r="D313" s="243"/>
      <c r="E313" s="244"/>
      <c r="F313" s="244"/>
      <c r="H313" s="130">
        <f t="shared" si="14"/>
        <v>0</v>
      </c>
      <c r="J313" s="4">
        <f t="shared" si="13"/>
        <v>4.3038999999999996</v>
      </c>
      <c r="K313" s="130">
        <f t="shared" si="12"/>
        <v>0</v>
      </c>
    </row>
    <row r="314" spans="1:11">
      <c r="A314" s="35">
        <v>82204</v>
      </c>
      <c r="B314" s="247" t="s">
        <v>363</v>
      </c>
      <c r="C314" s="243"/>
      <c r="D314" s="243"/>
      <c r="E314" s="244"/>
      <c r="F314" s="244"/>
      <c r="H314" s="130">
        <f t="shared" si="14"/>
        <v>0</v>
      </c>
      <c r="J314" s="4">
        <f t="shared" si="13"/>
        <v>4.3038999999999996</v>
      </c>
      <c r="K314" s="130">
        <f t="shared" si="12"/>
        <v>0</v>
      </c>
    </row>
    <row r="315" spans="1:11">
      <c r="A315" s="35">
        <v>82205</v>
      </c>
      <c r="B315" s="247" t="s">
        <v>364</v>
      </c>
      <c r="C315" s="243"/>
      <c r="D315" s="243"/>
      <c r="E315" s="244"/>
      <c r="F315" s="244"/>
      <c r="H315" s="130">
        <f t="shared" si="14"/>
        <v>0</v>
      </c>
      <c r="J315" s="4">
        <f t="shared" si="13"/>
        <v>4.3038999999999996</v>
      </c>
      <c r="K315" s="130">
        <f t="shared" si="12"/>
        <v>0</v>
      </c>
    </row>
    <row r="316" spans="1:11">
      <c r="A316" s="35">
        <v>82600</v>
      </c>
      <c r="B316" s="242" t="s">
        <v>365</v>
      </c>
      <c r="C316" s="243"/>
      <c r="D316" s="243"/>
      <c r="E316" s="244"/>
      <c r="F316" s="244"/>
      <c r="H316" s="130">
        <f t="shared" si="14"/>
        <v>0</v>
      </c>
      <c r="J316" s="4">
        <f t="shared" si="13"/>
        <v>4.3038999999999996</v>
      </c>
      <c r="K316" s="130">
        <f t="shared" si="12"/>
        <v>0</v>
      </c>
    </row>
    <row r="317" spans="1:11">
      <c r="A317" s="35">
        <v>82601</v>
      </c>
      <c r="B317" s="242" t="s">
        <v>366</v>
      </c>
      <c r="C317" s="243"/>
      <c r="D317" s="243"/>
      <c r="E317" s="244"/>
      <c r="F317" s="244"/>
      <c r="H317" s="130">
        <f t="shared" si="14"/>
        <v>0</v>
      </c>
      <c r="J317" s="4">
        <f t="shared" si="13"/>
        <v>4.3038999999999996</v>
      </c>
      <c r="K317" s="130">
        <f t="shared" si="12"/>
        <v>0</v>
      </c>
    </row>
    <row r="318" spans="1:11">
      <c r="A318" s="35">
        <v>82602</v>
      </c>
      <c r="B318" s="242" t="s">
        <v>367</v>
      </c>
      <c r="C318" s="243"/>
      <c r="D318" s="243"/>
      <c r="E318" s="244"/>
      <c r="F318" s="244"/>
      <c r="H318" s="130">
        <f t="shared" si="14"/>
        <v>0</v>
      </c>
      <c r="J318" s="4">
        <f t="shared" si="13"/>
        <v>4.3038999999999996</v>
      </c>
      <c r="K318" s="130">
        <f t="shared" si="12"/>
        <v>0</v>
      </c>
    </row>
    <row r="319" spans="1:11">
      <c r="A319" s="35">
        <v>82603</v>
      </c>
      <c r="B319" s="242" t="s">
        <v>368</v>
      </c>
      <c r="C319" s="243"/>
      <c r="D319" s="243"/>
      <c r="E319" s="244"/>
      <c r="F319" s="244"/>
      <c r="H319" s="130">
        <f t="shared" si="14"/>
        <v>0</v>
      </c>
      <c r="J319" s="4">
        <f t="shared" si="13"/>
        <v>4.3038999999999996</v>
      </c>
      <c r="K319" s="130">
        <f t="shared" si="12"/>
        <v>0</v>
      </c>
    </row>
    <row r="320" spans="1:11">
      <c r="A320" s="35">
        <v>82604</v>
      </c>
      <c r="B320" s="242" t="s">
        <v>369</v>
      </c>
      <c r="C320" s="243"/>
      <c r="D320" s="243"/>
      <c r="E320" s="244"/>
      <c r="F320" s="244"/>
      <c r="H320" s="130">
        <f t="shared" si="14"/>
        <v>0</v>
      </c>
      <c r="J320" s="4">
        <f t="shared" si="13"/>
        <v>4.3038999999999996</v>
      </c>
      <c r="K320" s="130">
        <f t="shared" si="12"/>
        <v>0</v>
      </c>
    </row>
    <row r="321" spans="1:11">
      <c r="A321" s="35">
        <v>82605</v>
      </c>
      <c r="B321" s="242" t="s">
        <v>370</v>
      </c>
      <c r="C321" s="243"/>
      <c r="D321" s="243"/>
      <c r="E321" s="244"/>
      <c r="F321" s="244"/>
      <c r="H321" s="130">
        <f t="shared" si="14"/>
        <v>0</v>
      </c>
      <c r="J321" s="4">
        <f t="shared" si="13"/>
        <v>4.3038999999999996</v>
      </c>
      <c r="K321" s="130">
        <f t="shared" si="12"/>
        <v>0</v>
      </c>
    </row>
    <row r="322" spans="1:11">
      <c r="A322" s="35">
        <v>82606</v>
      </c>
      <c r="B322" s="247" t="s">
        <v>371</v>
      </c>
      <c r="C322" s="243"/>
      <c r="D322" s="243"/>
      <c r="E322" s="244"/>
      <c r="F322" s="244"/>
      <c r="H322" s="130">
        <f t="shared" si="14"/>
        <v>0</v>
      </c>
      <c r="J322" s="4">
        <f t="shared" si="13"/>
        <v>4.3038999999999996</v>
      </c>
      <c r="K322" s="130">
        <f t="shared" si="12"/>
        <v>0</v>
      </c>
    </row>
    <row r="323" spans="1:11">
      <c r="A323" s="35">
        <v>82607</v>
      </c>
      <c r="B323" s="247" t="s">
        <v>372</v>
      </c>
      <c r="C323" s="243"/>
      <c r="D323" s="243"/>
      <c r="E323" s="244"/>
      <c r="F323" s="244"/>
      <c r="H323" s="130">
        <f t="shared" si="14"/>
        <v>0</v>
      </c>
      <c r="J323" s="4">
        <f t="shared" si="13"/>
        <v>4.3038999999999996</v>
      </c>
      <c r="K323" s="130">
        <f t="shared" si="12"/>
        <v>0</v>
      </c>
    </row>
    <row r="324" spans="1:11">
      <c r="A324" s="35">
        <v>82700</v>
      </c>
      <c r="B324" s="242" t="s">
        <v>373</v>
      </c>
      <c r="C324" s="243"/>
      <c r="D324" s="243"/>
      <c r="E324" s="244"/>
      <c r="F324" s="244"/>
      <c r="H324" s="130">
        <f t="shared" si="14"/>
        <v>0</v>
      </c>
      <c r="J324" s="4">
        <f t="shared" si="13"/>
        <v>4.3038999999999996</v>
      </c>
      <c r="K324" s="130">
        <f t="shared" si="12"/>
        <v>0</v>
      </c>
    </row>
    <row r="325" spans="1:11">
      <c r="A325" s="35">
        <v>82701</v>
      </c>
      <c r="B325" s="242" t="s">
        <v>374</v>
      </c>
      <c r="C325" s="243"/>
      <c r="D325" s="243"/>
      <c r="E325" s="244"/>
      <c r="F325" s="244"/>
      <c r="H325" s="130">
        <f t="shared" si="14"/>
        <v>0</v>
      </c>
      <c r="J325" s="4">
        <f t="shared" si="13"/>
        <v>4.3038999999999996</v>
      </c>
      <c r="K325" s="130">
        <f t="shared" si="12"/>
        <v>0</v>
      </c>
    </row>
    <row r="326" spans="1:11">
      <c r="A326" s="35">
        <v>82702</v>
      </c>
      <c r="B326" s="242" t="s">
        <v>375</v>
      </c>
      <c r="C326" s="243"/>
      <c r="D326" s="243"/>
      <c r="E326" s="244"/>
      <c r="F326" s="244"/>
      <c r="H326" s="130">
        <f t="shared" si="14"/>
        <v>0</v>
      </c>
      <c r="J326" s="4">
        <f t="shared" si="13"/>
        <v>4.3038999999999996</v>
      </c>
      <c r="K326" s="130">
        <f t="shared" si="12"/>
        <v>0</v>
      </c>
    </row>
    <row r="327" spans="1:11">
      <c r="A327" s="35">
        <v>82703</v>
      </c>
      <c r="B327" s="242" t="s">
        <v>376</v>
      </c>
      <c r="C327" s="243"/>
      <c r="D327" s="243"/>
      <c r="E327" s="244"/>
      <c r="F327" s="244"/>
      <c r="H327" s="130">
        <f t="shared" si="14"/>
        <v>0</v>
      </c>
      <c r="J327" s="4">
        <f t="shared" si="13"/>
        <v>4.3038999999999996</v>
      </c>
      <c r="K327" s="130">
        <f t="shared" si="12"/>
        <v>0</v>
      </c>
    </row>
    <row r="328" spans="1:11">
      <c r="A328" s="35">
        <v>82704</v>
      </c>
      <c r="B328" s="242" t="s">
        <v>377</v>
      </c>
      <c r="C328" s="243"/>
      <c r="D328" s="243"/>
      <c r="E328" s="244"/>
      <c r="F328" s="244"/>
      <c r="H328" s="130">
        <f t="shared" si="14"/>
        <v>0</v>
      </c>
      <c r="J328" s="4">
        <f t="shared" si="13"/>
        <v>4.3038999999999996</v>
      </c>
      <c r="K328" s="130">
        <f t="shared" ref="K328:K391" si="15">ROUND(H328*J328,2)</f>
        <v>0</v>
      </c>
    </row>
    <row r="329" spans="1:11">
      <c r="A329" s="35">
        <v>82705</v>
      </c>
      <c r="B329" s="242" t="s">
        <v>378</v>
      </c>
      <c r="C329" s="243"/>
      <c r="D329" s="243"/>
      <c r="E329" s="244"/>
      <c r="F329" s="244"/>
      <c r="H329" s="130">
        <f t="shared" si="14"/>
        <v>0</v>
      </c>
      <c r="J329" s="4">
        <f t="shared" ref="J329:J392" si="16">J328</f>
        <v>4.3038999999999996</v>
      </c>
      <c r="K329" s="130">
        <f t="shared" si="15"/>
        <v>0</v>
      </c>
    </row>
    <row r="330" spans="1:11">
      <c r="A330" s="35">
        <v>82706</v>
      </c>
      <c r="B330" s="242" t="s">
        <v>379</v>
      </c>
      <c r="C330" s="243"/>
      <c r="D330" s="243"/>
      <c r="E330" s="244"/>
      <c r="F330" s="244"/>
      <c r="H330" s="130">
        <f t="shared" si="14"/>
        <v>0</v>
      </c>
      <c r="J330" s="4">
        <f t="shared" si="16"/>
        <v>4.3038999999999996</v>
      </c>
      <c r="K330" s="130">
        <f t="shared" si="15"/>
        <v>0</v>
      </c>
    </row>
    <row r="331" spans="1:11">
      <c r="A331" s="13">
        <v>83006</v>
      </c>
      <c r="B331" s="242" t="s">
        <v>380</v>
      </c>
      <c r="C331" s="243"/>
      <c r="D331" s="243"/>
      <c r="E331" s="244"/>
      <c r="F331" s="244"/>
      <c r="H331" s="130">
        <f t="shared" si="14"/>
        <v>0</v>
      </c>
      <c r="J331" s="4">
        <f t="shared" si="16"/>
        <v>4.3038999999999996</v>
      </c>
      <c r="K331" s="130">
        <f t="shared" si="15"/>
        <v>0</v>
      </c>
    </row>
    <row r="332" spans="1:11">
      <c r="A332" s="35">
        <v>84100</v>
      </c>
      <c r="B332" s="242" t="s">
        <v>381</v>
      </c>
      <c r="C332" s="243"/>
      <c r="D332" s="243"/>
      <c r="E332" s="244"/>
      <c r="F332" s="244"/>
      <c r="H332" s="130">
        <f t="shared" si="14"/>
        <v>0</v>
      </c>
      <c r="J332" s="4">
        <f t="shared" si="16"/>
        <v>4.3038999999999996</v>
      </c>
      <c r="K332" s="130">
        <f t="shared" si="15"/>
        <v>0</v>
      </c>
    </row>
    <row r="333" spans="1:11">
      <c r="A333" s="35">
        <v>84101</v>
      </c>
      <c r="B333" s="242" t="s">
        <v>382</v>
      </c>
      <c r="C333" s="243"/>
      <c r="D333" s="243"/>
      <c r="E333" s="244"/>
      <c r="F333" s="244"/>
      <c r="H333" s="130">
        <f t="shared" si="14"/>
        <v>0</v>
      </c>
      <c r="J333" s="4">
        <f t="shared" si="16"/>
        <v>4.3038999999999996</v>
      </c>
      <c r="K333" s="130">
        <f t="shared" si="15"/>
        <v>0</v>
      </c>
    </row>
    <row r="334" spans="1:11">
      <c r="A334" s="35">
        <v>84102</v>
      </c>
      <c r="B334" s="242" t="s">
        <v>383</v>
      </c>
      <c r="C334" s="243"/>
      <c r="D334" s="243"/>
      <c r="E334" s="244"/>
      <c r="F334" s="244"/>
      <c r="H334" s="130">
        <f t="shared" si="14"/>
        <v>0</v>
      </c>
      <c r="J334" s="4">
        <f t="shared" si="16"/>
        <v>4.3038999999999996</v>
      </c>
      <c r="K334" s="130">
        <f t="shared" si="15"/>
        <v>0</v>
      </c>
    </row>
    <row r="335" spans="1:11">
      <c r="A335" s="35">
        <v>84103</v>
      </c>
      <c r="B335" s="242" t="s">
        <v>384</v>
      </c>
      <c r="C335" s="243"/>
      <c r="D335" s="243"/>
      <c r="E335" s="244"/>
      <c r="F335" s="244"/>
      <c r="H335" s="130">
        <f t="shared" si="14"/>
        <v>0</v>
      </c>
      <c r="J335" s="4">
        <f t="shared" si="16"/>
        <v>4.3038999999999996</v>
      </c>
      <c r="K335" s="130">
        <f t="shared" si="15"/>
        <v>0</v>
      </c>
    </row>
    <row r="336" spans="1:11">
      <c r="A336" s="35">
        <v>84104</v>
      </c>
      <c r="B336" s="242" t="s">
        <v>385</v>
      </c>
      <c r="C336" s="243"/>
      <c r="D336" s="243"/>
      <c r="E336" s="244"/>
      <c r="F336" s="244"/>
      <c r="H336" s="130">
        <f t="shared" si="14"/>
        <v>0</v>
      </c>
      <c r="J336" s="4">
        <f t="shared" si="16"/>
        <v>4.3038999999999996</v>
      </c>
      <c r="K336" s="130">
        <f t="shared" si="15"/>
        <v>0</v>
      </c>
    </row>
    <row r="337" spans="1:14">
      <c r="A337" s="35">
        <v>84201</v>
      </c>
      <c r="B337" s="242" t="s">
        <v>343</v>
      </c>
      <c r="C337" s="243"/>
      <c r="D337" s="243"/>
      <c r="E337" s="244"/>
      <c r="F337" s="244"/>
      <c r="H337" s="130">
        <f t="shared" si="14"/>
        <v>0</v>
      </c>
      <c r="J337" s="4">
        <f t="shared" si="16"/>
        <v>4.3038999999999996</v>
      </c>
      <c r="K337" s="130">
        <f t="shared" si="15"/>
        <v>0</v>
      </c>
    </row>
    <row r="338" spans="1:14">
      <c r="A338" s="35">
        <v>84202</v>
      </c>
      <c r="B338" s="242" t="s">
        <v>344</v>
      </c>
      <c r="C338" s="243"/>
      <c r="D338" s="243"/>
      <c r="E338" s="244"/>
      <c r="F338" s="244"/>
      <c r="H338" s="130">
        <f t="shared" ref="H338:H401" si="17">ROUND(C338-D338+E338-F338,2)</f>
        <v>0</v>
      </c>
      <c r="J338" s="4">
        <f t="shared" si="16"/>
        <v>4.3038999999999996</v>
      </c>
      <c r="K338" s="130">
        <f t="shared" si="15"/>
        <v>0</v>
      </c>
    </row>
    <row r="339" spans="1:14">
      <c r="A339" s="35">
        <v>84203</v>
      </c>
      <c r="B339" s="242" t="s">
        <v>345</v>
      </c>
      <c r="C339" s="243"/>
      <c r="D339" s="243"/>
      <c r="E339" s="244"/>
      <c r="F339" s="244"/>
      <c r="H339" s="130">
        <f t="shared" si="17"/>
        <v>0</v>
      </c>
      <c r="J339" s="4">
        <f t="shared" si="16"/>
        <v>4.3038999999999996</v>
      </c>
      <c r="K339" s="130">
        <f t="shared" si="15"/>
        <v>0</v>
      </c>
    </row>
    <row r="340" spans="1:14">
      <c r="A340" s="35">
        <v>84204</v>
      </c>
      <c r="B340" s="242" t="s">
        <v>346</v>
      </c>
      <c r="C340" s="243"/>
      <c r="D340" s="243"/>
      <c r="E340" s="244"/>
      <c r="F340" s="244"/>
      <c r="H340" s="130">
        <f t="shared" si="17"/>
        <v>0</v>
      </c>
      <c r="J340" s="4">
        <f t="shared" si="16"/>
        <v>4.3038999999999996</v>
      </c>
      <c r="K340" s="130">
        <f t="shared" si="15"/>
        <v>0</v>
      </c>
    </row>
    <row r="341" spans="1:14">
      <c r="A341" s="35">
        <v>84205</v>
      </c>
      <c r="B341" s="242" t="s">
        <v>386</v>
      </c>
      <c r="C341" s="243"/>
      <c r="D341" s="243"/>
      <c r="E341" s="244"/>
      <c r="F341" s="244"/>
      <c r="H341" s="130">
        <f t="shared" si="17"/>
        <v>0</v>
      </c>
      <c r="J341" s="4">
        <f t="shared" si="16"/>
        <v>4.3038999999999996</v>
      </c>
      <c r="K341" s="130">
        <f t="shared" si="15"/>
        <v>0</v>
      </c>
    </row>
    <row r="342" spans="1:14">
      <c r="A342" s="35">
        <v>84206</v>
      </c>
      <c r="B342" s="242" t="s">
        <v>387</v>
      </c>
      <c r="C342" s="243"/>
      <c r="D342" s="243"/>
      <c r="E342" s="244"/>
      <c r="F342" s="244"/>
      <c r="H342" s="130">
        <f t="shared" si="17"/>
        <v>0</v>
      </c>
      <c r="J342" s="4">
        <f t="shared" si="16"/>
        <v>4.3038999999999996</v>
      </c>
      <c r="K342" s="130">
        <f t="shared" si="15"/>
        <v>0</v>
      </c>
    </row>
    <row r="343" spans="1:14">
      <c r="A343" s="35">
        <v>84207</v>
      </c>
      <c r="B343" s="242" t="s">
        <v>388</v>
      </c>
      <c r="C343" s="243"/>
      <c r="D343" s="243"/>
      <c r="E343" s="244"/>
      <c r="F343" s="244"/>
      <c r="H343" s="130">
        <f t="shared" si="17"/>
        <v>0</v>
      </c>
      <c r="J343" s="4">
        <f t="shared" si="16"/>
        <v>4.3038999999999996</v>
      </c>
      <c r="K343" s="130">
        <f t="shared" si="15"/>
        <v>0</v>
      </c>
    </row>
    <row r="344" spans="1:14">
      <c r="A344" s="35">
        <v>84300</v>
      </c>
      <c r="B344" s="242" t="s">
        <v>389</v>
      </c>
      <c r="C344" s="243"/>
      <c r="D344" s="243"/>
      <c r="E344" s="244"/>
      <c r="F344" s="244"/>
      <c r="H344" s="130">
        <f t="shared" si="17"/>
        <v>0</v>
      </c>
      <c r="J344" s="4">
        <f t="shared" si="16"/>
        <v>4.3038999999999996</v>
      </c>
      <c r="K344" s="130">
        <f t="shared" si="15"/>
        <v>0</v>
      </c>
    </row>
    <row r="345" spans="1:14" s="193" customFormat="1">
      <c r="A345" s="35">
        <v>85001</v>
      </c>
      <c r="B345" s="247" t="s">
        <v>390</v>
      </c>
      <c r="C345" s="243"/>
      <c r="D345" s="243"/>
      <c r="E345" s="244"/>
      <c r="F345" s="244"/>
      <c r="G345" s="34"/>
      <c r="H345" s="130">
        <f t="shared" si="17"/>
        <v>0</v>
      </c>
      <c r="I345" s="217"/>
      <c r="J345" s="4">
        <f t="shared" si="16"/>
        <v>4.3038999999999996</v>
      </c>
      <c r="K345" s="130">
        <f t="shared" si="15"/>
        <v>0</v>
      </c>
      <c r="L345"/>
      <c r="M345" s="229"/>
      <c r="N345" s="229"/>
    </row>
    <row r="346" spans="1:14">
      <c r="A346" s="35">
        <v>85002</v>
      </c>
      <c r="B346" s="247" t="s">
        <v>391</v>
      </c>
      <c r="C346" s="243"/>
      <c r="D346" s="243"/>
      <c r="E346" s="244"/>
      <c r="F346" s="244"/>
      <c r="H346" s="130">
        <f t="shared" si="17"/>
        <v>0</v>
      </c>
      <c r="J346" s="4">
        <f t="shared" si="16"/>
        <v>4.3038999999999996</v>
      </c>
      <c r="K346" s="130">
        <f t="shared" si="15"/>
        <v>0</v>
      </c>
    </row>
    <row r="347" spans="1:14">
      <c r="A347" s="35">
        <v>91001</v>
      </c>
      <c r="B347" s="242" t="s">
        <v>400</v>
      </c>
      <c r="C347" s="243">
        <v>3980720.01</v>
      </c>
      <c r="D347" s="243"/>
      <c r="E347" s="244"/>
      <c r="F347" s="244"/>
      <c r="H347" s="130">
        <f t="shared" si="17"/>
        <v>3980720.01</v>
      </c>
      <c r="J347" s="4">
        <f t="shared" si="16"/>
        <v>4.3038999999999996</v>
      </c>
      <c r="K347" s="130">
        <f t="shared" si="15"/>
        <v>17132620.850000001</v>
      </c>
    </row>
    <row r="348" spans="1:14">
      <c r="A348" s="35">
        <v>91002</v>
      </c>
      <c r="B348" s="242" t="s">
        <v>401</v>
      </c>
      <c r="C348" s="192">
        <v>316250.02</v>
      </c>
      <c r="D348" s="192"/>
      <c r="E348" s="192"/>
      <c r="F348" s="192"/>
      <c r="H348" s="130">
        <f t="shared" si="17"/>
        <v>316250.02</v>
      </c>
      <c r="J348" s="4">
        <f t="shared" si="16"/>
        <v>4.3038999999999996</v>
      </c>
      <c r="K348" s="130">
        <f t="shared" si="15"/>
        <v>1361108.46</v>
      </c>
    </row>
    <row r="349" spans="1:14">
      <c r="A349" s="35">
        <v>91003</v>
      </c>
      <c r="B349" s="242" t="s">
        <v>402</v>
      </c>
      <c r="C349" s="243"/>
      <c r="D349" s="243"/>
      <c r="E349" s="244"/>
      <c r="F349" s="244"/>
      <c r="H349" s="130">
        <f t="shared" si="17"/>
        <v>0</v>
      </c>
      <c r="J349" s="4">
        <f t="shared" si="16"/>
        <v>4.3038999999999996</v>
      </c>
      <c r="K349" s="130">
        <f t="shared" si="15"/>
        <v>0</v>
      </c>
    </row>
    <row r="350" spans="1:14">
      <c r="A350" s="35">
        <v>91004</v>
      </c>
      <c r="B350" s="247" t="s">
        <v>403</v>
      </c>
      <c r="C350" s="243"/>
      <c r="D350" s="243"/>
      <c r="E350" s="244"/>
      <c r="F350" s="244"/>
      <c r="H350" s="130">
        <f t="shared" si="17"/>
        <v>0</v>
      </c>
      <c r="J350" s="4">
        <f t="shared" si="16"/>
        <v>4.3038999999999996</v>
      </c>
      <c r="K350" s="130">
        <f t="shared" si="15"/>
        <v>0</v>
      </c>
    </row>
    <row r="351" spans="1:14">
      <c r="A351" s="35">
        <v>91005</v>
      </c>
      <c r="B351" s="247" t="s">
        <v>404</v>
      </c>
      <c r="C351" s="243"/>
      <c r="D351" s="243"/>
      <c r="E351" s="244"/>
      <c r="F351" s="244"/>
      <c r="H351" s="130">
        <f t="shared" si="17"/>
        <v>0</v>
      </c>
      <c r="J351" s="4">
        <f t="shared" si="16"/>
        <v>4.3038999999999996</v>
      </c>
      <c r="K351" s="130">
        <f t="shared" si="15"/>
        <v>0</v>
      </c>
    </row>
    <row r="352" spans="1:14">
      <c r="A352" s="35">
        <v>91006</v>
      </c>
      <c r="B352" s="247" t="s">
        <v>405</v>
      </c>
      <c r="C352" s="243">
        <v>182662.09</v>
      </c>
      <c r="D352" s="243"/>
      <c r="E352" s="244"/>
      <c r="F352" s="244"/>
      <c r="H352" s="130">
        <f t="shared" si="17"/>
        <v>182662.09</v>
      </c>
      <c r="J352" s="4">
        <f t="shared" si="16"/>
        <v>4.3038999999999996</v>
      </c>
      <c r="K352" s="130">
        <f t="shared" si="15"/>
        <v>786159.37</v>
      </c>
    </row>
    <row r="353" spans="1:11">
      <c r="A353" s="35">
        <v>91007</v>
      </c>
      <c r="B353" s="247" t="s">
        <v>406</v>
      </c>
      <c r="C353" s="243">
        <v>8050</v>
      </c>
      <c r="D353" s="243"/>
      <c r="E353" s="244"/>
      <c r="F353" s="244"/>
      <c r="H353" s="130">
        <f t="shared" si="17"/>
        <v>8050</v>
      </c>
      <c r="J353" s="4">
        <f t="shared" si="16"/>
        <v>4.3038999999999996</v>
      </c>
      <c r="K353" s="130">
        <f t="shared" si="15"/>
        <v>34646.400000000001</v>
      </c>
    </row>
    <row r="354" spans="1:11">
      <c r="A354" s="35">
        <v>91008</v>
      </c>
      <c r="B354" s="247" t="s">
        <v>407</v>
      </c>
      <c r="C354" s="243">
        <v>48937.27</v>
      </c>
      <c r="D354" s="243"/>
      <c r="E354" s="244"/>
      <c r="F354" s="244"/>
      <c r="H354" s="130">
        <f t="shared" si="17"/>
        <v>48937.27</v>
      </c>
      <c r="J354" s="4">
        <f t="shared" si="16"/>
        <v>4.3038999999999996</v>
      </c>
      <c r="K354" s="130">
        <f t="shared" si="15"/>
        <v>210621.12</v>
      </c>
    </row>
    <row r="355" spans="1:11">
      <c r="A355" s="35">
        <v>91009</v>
      </c>
      <c r="B355" s="247" t="s">
        <v>408</v>
      </c>
      <c r="C355" s="243"/>
      <c r="D355" s="243"/>
      <c r="E355" s="244"/>
      <c r="F355" s="244"/>
      <c r="H355" s="130">
        <f t="shared" si="17"/>
        <v>0</v>
      </c>
      <c r="J355" s="4">
        <f t="shared" si="16"/>
        <v>4.3038999999999996</v>
      </c>
      <c r="K355" s="130">
        <f t="shared" si="15"/>
        <v>0</v>
      </c>
    </row>
    <row r="356" spans="1:11">
      <c r="A356" s="35">
        <v>91010</v>
      </c>
      <c r="B356" s="247" t="s">
        <v>487</v>
      </c>
      <c r="C356" s="243">
        <v>9303.08</v>
      </c>
      <c r="D356" s="243"/>
      <c r="E356" s="244"/>
      <c r="F356" s="244"/>
      <c r="H356" s="130">
        <f t="shared" si="17"/>
        <v>9303.08</v>
      </c>
      <c r="J356" s="4">
        <f t="shared" si="16"/>
        <v>4.3038999999999996</v>
      </c>
      <c r="K356" s="130">
        <f t="shared" si="15"/>
        <v>40039.53</v>
      </c>
    </row>
    <row r="357" spans="1:11">
      <c r="A357" s="35">
        <v>91011</v>
      </c>
      <c r="B357" s="247" t="s">
        <v>410</v>
      </c>
      <c r="C357" s="243"/>
      <c r="D357" s="243"/>
      <c r="E357" s="244"/>
      <c r="F357" s="244"/>
      <c r="H357" s="130">
        <f t="shared" si="17"/>
        <v>0</v>
      </c>
      <c r="J357" s="4">
        <f t="shared" si="16"/>
        <v>4.3038999999999996</v>
      </c>
      <c r="K357" s="130">
        <f t="shared" si="15"/>
        <v>0</v>
      </c>
    </row>
    <row r="358" spans="1:11">
      <c r="A358" s="35">
        <v>91012</v>
      </c>
      <c r="B358" s="242" t="s">
        <v>252</v>
      </c>
      <c r="C358" s="243"/>
      <c r="D358" s="243"/>
      <c r="E358" s="244"/>
      <c r="F358" s="244"/>
      <c r="H358" s="130">
        <f t="shared" si="17"/>
        <v>0</v>
      </c>
      <c r="J358" s="4">
        <f t="shared" si="16"/>
        <v>4.3038999999999996</v>
      </c>
      <c r="K358" s="130">
        <f t="shared" si="15"/>
        <v>0</v>
      </c>
    </row>
    <row r="359" spans="1:11">
      <c r="A359" s="241">
        <v>91013</v>
      </c>
      <c r="B359" s="247" t="s">
        <v>411</v>
      </c>
      <c r="C359" s="243"/>
      <c r="D359" s="243"/>
      <c r="E359" s="244"/>
      <c r="F359" s="244"/>
      <c r="H359" s="130">
        <f t="shared" si="17"/>
        <v>0</v>
      </c>
      <c r="J359" s="4">
        <f t="shared" si="16"/>
        <v>4.3038999999999996</v>
      </c>
      <c r="K359" s="130">
        <f t="shared" si="15"/>
        <v>0</v>
      </c>
    </row>
    <row r="360" spans="1:11">
      <c r="A360" s="35">
        <v>91200</v>
      </c>
      <c r="B360" s="247" t="s">
        <v>412</v>
      </c>
      <c r="C360" s="243">
        <v>137928.70000000001</v>
      </c>
      <c r="D360" s="243"/>
      <c r="E360" s="244"/>
      <c r="F360" s="244"/>
      <c r="H360" s="130">
        <f t="shared" si="17"/>
        <v>137928.70000000001</v>
      </c>
      <c r="J360" s="4">
        <f t="shared" si="16"/>
        <v>4.3038999999999996</v>
      </c>
      <c r="K360" s="130">
        <f t="shared" si="15"/>
        <v>593631.32999999996</v>
      </c>
    </row>
    <row r="361" spans="1:11">
      <c r="A361" s="35">
        <v>91201</v>
      </c>
      <c r="B361" s="247" t="s">
        <v>413</v>
      </c>
      <c r="C361" s="243"/>
      <c r="D361" s="243"/>
      <c r="E361" s="244"/>
      <c r="F361" s="244"/>
      <c r="H361" s="130">
        <f t="shared" si="17"/>
        <v>0</v>
      </c>
      <c r="J361" s="4">
        <f t="shared" si="16"/>
        <v>4.3038999999999996</v>
      </c>
      <c r="K361" s="130">
        <f t="shared" si="15"/>
        <v>0</v>
      </c>
    </row>
    <row r="362" spans="1:11">
      <c r="A362" s="35">
        <v>91202</v>
      </c>
      <c r="B362" s="247" t="s">
        <v>414</v>
      </c>
      <c r="C362" s="243"/>
      <c r="D362" s="243"/>
      <c r="E362" s="244"/>
      <c r="F362" s="244"/>
      <c r="H362" s="130">
        <f t="shared" si="17"/>
        <v>0</v>
      </c>
      <c r="J362" s="4">
        <f t="shared" si="16"/>
        <v>4.3038999999999996</v>
      </c>
      <c r="K362" s="130">
        <f t="shared" si="15"/>
        <v>0</v>
      </c>
    </row>
    <row r="363" spans="1:11">
      <c r="A363" s="35">
        <v>92001</v>
      </c>
      <c r="B363" s="247" t="s">
        <v>415</v>
      </c>
      <c r="C363" s="243"/>
      <c r="D363" s="243"/>
      <c r="E363" s="244"/>
      <c r="F363" s="244"/>
      <c r="H363" s="130">
        <f t="shared" si="17"/>
        <v>0</v>
      </c>
      <c r="J363" s="4">
        <f t="shared" si="16"/>
        <v>4.3038999999999996</v>
      </c>
      <c r="K363" s="130">
        <f t="shared" si="15"/>
        <v>0</v>
      </c>
    </row>
    <row r="364" spans="1:11">
      <c r="A364" s="35">
        <v>92002</v>
      </c>
      <c r="B364" s="247" t="s">
        <v>416</v>
      </c>
      <c r="C364" s="243"/>
      <c r="D364" s="243"/>
      <c r="E364" s="244"/>
      <c r="F364" s="244"/>
      <c r="H364" s="130">
        <f t="shared" si="17"/>
        <v>0</v>
      </c>
      <c r="J364" s="4">
        <f t="shared" si="16"/>
        <v>4.3038999999999996</v>
      </c>
      <c r="K364" s="130">
        <f t="shared" si="15"/>
        <v>0</v>
      </c>
    </row>
    <row r="365" spans="1:11">
      <c r="A365" s="35">
        <v>92003</v>
      </c>
      <c r="B365" s="247" t="s">
        <v>417</v>
      </c>
      <c r="C365" s="243"/>
      <c r="D365" s="243"/>
      <c r="E365" s="244"/>
      <c r="F365" s="244"/>
      <c r="H365" s="130">
        <f t="shared" si="17"/>
        <v>0</v>
      </c>
      <c r="J365" s="4">
        <f t="shared" si="16"/>
        <v>4.3038999999999996</v>
      </c>
      <c r="K365" s="130">
        <f t="shared" si="15"/>
        <v>0</v>
      </c>
    </row>
    <row r="366" spans="1:11">
      <c r="A366" s="35">
        <v>92004</v>
      </c>
      <c r="B366" s="247" t="s">
        <v>418</v>
      </c>
      <c r="C366" s="243"/>
      <c r="D366" s="243"/>
      <c r="E366" s="244"/>
      <c r="F366" s="244"/>
      <c r="H366" s="130">
        <f t="shared" si="17"/>
        <v>0</v>
      </c>
      <c r="J366" s="4">
        <f t="shared" si="16"/>
        <v>4.3038999999999996</v>
      </c>
      <c r="K366" s="130">
        <f t="shared" si="15"/>
        <v>0</v>
      </c>
    </row>
    <row r="367" spans="1:11">
      <c r="A367" s="35">
        <v>92005</v>
      </c>
      <c r="B367" s="247" t="s">
        <v>419</v>
      </c>
      <c r="C367" s="243"/>
      <c r="D367" s="243"/>
      <c r="E367" s="244"/>
      <c r="F367" s="244"/>
      <c r="H367" s="130">
        <f t="shared" si="17"/>
        <v>0</v>
      </c>
      <c r="J367" s="4">
        <f t="shared" si="16"/>
        <v>4.3038999999999996</v>
      </c>
      <c r="K367" s="130">
        <f t="shared" si="15"/>
        <v>0</v>
      </c>
    </row>
    <row r="368" spans="1:11">
      <c r="A368" s="35">
        <v>92006</v>
      </c>
      <c r="B368" s="247" t="s">
        <v>420</v>
      </c>
      <c r="C368" s="243"/>
      <c r="D368" s="243"/>
      <c r="E368" s="244"/>
      <c r="F368" s="244"/>
      <c r="H368" s="130">
        <f t="shared" si="17"/>
        <v>0</v>
      </c>
      <c r="J368" s="4">
        <f t="shared" si="16"/>
        <v>4.3038999999999996</v>
      </c>
      <c r="K368" s="130">
        <f t="shared" si="15"/>
        <v>0</v>
      </c>
    </row>
    <row r="369" spans="1:11">
      <c r="A369" s="35">
        <v>92007</v>
      </c>
      <c r="B369" s="247" t="s">
        <v>421</v>
      </c>
      <c r="C369" s="243"/>
      <c r="D369" s="243"/>
      <c r="E369" s="244"/>
      <c r="F369" s="244"/>
      <c r="H369" s="130">
        <f t="shared" si="17"/>
        <v>0</v>
      </c>
      <c r="J369" s="4">
        <f t="shared" si="16"/>
        <v>4.3038999999999996</v>
      </c>
      <c r="K369" s="130">
        <f t="shared" si="15"/>
        <v>0</v>
      </c>
    </row>
    <row r="370" spans="1:11">
      <c r="A370" s="35">
        <v>92008</v>
      </c>
      <c r="B370" s="247" t="s">
        <v>422</v>
      </c>
      <c r="C370" s="243"/>
      <c r="D370" s="243"/>
      <c r="E370" s="244"/>
      <c r="F370" s="244"/>
      <c r="H370" s="130">
        <f t="shared" si="17"/>
        <v>0</v>
      </c>
      <c r="J370" s="4">
        <f t="shared" si="16"/>
        <v>4.3038999999999996</v>
      </c>
      <c r="K370" s="130">
        <f t="shared" si="15"/>
        <v>0</v>
      </c>
    </row>
    <row r="371" spans="1:11">
      <c r="A371" s="20">
        <v>92009</v>
      </c>
      <c r="B371" s="242" t="s">
        <v>423</v>
      </c>
      <c r="C371" s="243"/>
      <c r="D371" s="243"/>
      <c r="E371" s="244"/>
      <c r="F371" s="244"/>
      <c r="H371" s="130">
        <f t="shared" si="17"/>
        <v>0</v>
      </c>
      <c r="J371" s="4">
        <f t="shared" si="16"/>
        <v>4.3038999999999996</v>
      </c>
      <c r="K371" s="130">
        <f t="shared" si="15"/>
        <v>0</v>
      </c>
    </row>
    <row r="372" spans="1:11">
      <c r="A372" s="35">
        <v>93001</v>
      </c>
      <c r="B372" s="247" t="s">
        <v>424</v>
      </c>
      <c r="C372" s="243">
        <v>34733.599999999999</v>
      </c>
      <c r="D372" s="243"/>
      <c r="E372" s="244"/>
      <c r="F372" s="244"/>
      <c r="H372" s="130">
        <f t="shared" si="17"/>
        <v>34733.599999999999</v>
      </c>
      <c r="J372" s="4">
        <f t="shared" si="16"/>
        <v>4.3038999999999996</v>
      </c>
      <c r="K372" s="130">
        <f t="shared" si="15"/>
        <v>149489.94</v>
      </c>
    </row>
    <row r="373" spans="1:11">
      <c r="A373" s="35">
        <v>93002</v>
      </c>
      <c r="B373" s="247" t="s">
        <v>425</v>
      </c>
      <c r="C373" s="243">
        <v>27168</v>
      </c>
      <c r="D373" s="243"/>
      <c r="E373" s="244"/>
      <c r="F373" s="244"/>
      <c r="H373" s="130">
        <f t="shared" si="17"/>
        <v>27168</v>
      </c>
      <c r="J373" s="4">
        <f t="shared" si="16"/>
        <v>4.3038999999999996</v>
      </c>
      <c r="K373" s="130">
        <f t="shared" si="15"/>
        <v>116928.36</v>
      </c>
    </row>
    <row r="374" spans="1:11">
      <c r="A374" s="35">
        <v>93003</v>
      </c>
      <c r="B374" s="247" t="s">
        <v>426</v>
      </c>
      <c r="C374" s="243">
        <v>220</v>
      </c>
      <c r="D374" s="243"/>
      <c r="E374" s="244"/>
      <c r="F374" s="244"/>
      <c r="H374" s="130">
        <f t="shared" si="17"/>
        <v>220</v>
      </c>
      <c r="J374" s="4">
        <f t="shared" si="16"/>
        <v>4.3038999999999996</v>
      </c>
      <c r="K374" s="134">
        <f t="shared" si="15"/>
        <v>946.86</v>
      </c>
    </row>
    <row r="375" spans="1:11">
      <c r="A375" s="35">
        <v>93004</v>
      </c>
      <c r="B375" s="247" t="s">
        <v>427</v>
      </c>
      <c r="C375" s="243">
        <v>8075</v>
      </c>
      <c r="D375" s="243"/>
      <c r="E375" s="244"/>
      <c r="F375" s="244"/>
      <c r="H375" s="130">
        <f t="shared" si="17"/>
        <v>8075</v>
      </c>
      <c r="J375" s="4">
        <f t="shared" si="16"/>
        <v>4.3038999999999996</v>
      </c>
      <c r="K375" s="130">
        <f t="shared" si="15"/>
        <v>34753.99</v>
      </c>
    </row>
    <row r="376" spans="1:11">
      <c r="A376" s="35">
        <v>93005</v>
      </c>
      <c r="B376" s="247" t="s">
        <v>428</v>
      </c>
      <c r="C376" s="243">
        <v>622.30999999999995</v>
      </c>
      <c r="D376" s="243"/>
      <c r="E376" s="244"/>
      <c r="F376" s="244"/>
      <c r="H376" s="130">
        <f t="shared" si="17"/>
        <v>622.30999999999995</v>
      </c>
      <c r="I376" s="4" t="s">
        <v>543</v>
      </c>
      <c r="J376" s="4">
        <f t="shared" si="16"/>
        <v>4.3038999999999996</v>
      </c>
      <c r="K376" s="130">
        <f t="shared" si="15"/>
        <v>2678.36</v>
      </c>
    </row>
    <row r="377" spans="1:11">
      <c r="A377" s="248">
        <v>94001</v>
      </c>
      <c r="B377" s="249" t="s">
        <v>429</v>
      </c>
      <c r="C377" s="192">
        <v>25420</v>
      </c>
      <c r="D377" s="192"/>
      <c r="E377" s="192"/>
      <c r="F377" s="192"/>
      <c r="G377" s="134"/>
      <c r="H377" s="134">
        <f t="shared" si="17"/>
        <v>25420</v>
      </c>
      <c r="J377" s="4">
        <f t="shared" si="16"/>
        <v>4.3038999999999996</v>
      </c>
      <c r="K377" s="130">
        <f t="shared" si="15"/>
        <v>109405.14</v>
      </c>
    </row>
    <row r="378" spans="1:11">
      <c r="A378" s="35">
        <v>94002</v>
      </c>
      <c r="B378" s="247" t="s">
        <v>430</v>
      </c>
      <c r="C378" s="243"/>
      <c r="D378" s="243"/>
      <c r="E378" s="244"/>
      <c r="F378" s="244"/>
      <c r="H378" s="130">
        <f t="shared" si="17"/>
        <v>0</v>
      </c>
      <c r="J378" s="4">
        <f t="shared" si="16"/>
        <v>4.3038999999999996</v>
      </c>
      <c r="K378" s="130">
        <f t="shared" si="15"/>
        <v>0</v>
      </c>
    </row>
    <row r="379" spans="1:11">
      <c r="A379" s="35">
        <v>94003</v>
      </c>
      <c r="B379" s="247" t="s">
        <v>431</v>
      </c>
      <c r="C379" s="243"/>
      <c r="D379" s="243"/>
      <c r="E379" s="244"/>
      <c r="F379" s="244"/>
      <c r="H379" s="130">
        <f t="shared" si="17"/>
        <v>0</v>
      </c>
      <c r="J379" s="4">
        <f t="shared" si="16"/>
        <v>4.3038999999999996</v>
      </c>
      <c r="K379" s="130">
        <f t="shared" si="15"/>
        <v>0</v>
      </c>
    </row>
    <row r="380" spans="1:11">
      <c r="A380" s="35">
        <v>94004</v>
      </c>
      <c r="B380" s="247" t="s">
        <v>432</v>
      </c>
      <c r="C380" s="243"/>
      <c r="D380" s="243"/>
      <c r="E380" s="244"/>
      <c r="F380" s="244"/>
      <c r="H380" s="130">
        <f t="shared" si="17"/>
        <v>0</v>
      </c>
      <c r="J380" s="4">
        <f t="shared" si="16"/>
        <v>4.3038999999999996</v>
      </c>
      <c r="K380" s="130">
        <f t="shared" si="15"/>
        <v>0</v>
      </c>
    </row>
    <row r="381" spans="1:11">
      <c r="A381" s="35">
        <v>94005</v>
      </c>
      <c r="B381" s="247" t="s">
        <v>433</v>
      </c>
      <c r="C381" s="243">
        <v>19370</v>
      </c>
      <c r="D381" s="243"/>
      <c r="E381" s="244"/>
      <c r="F381" s="244"/>
      <c r="H381" s="130">
        <f t="shared" si="17"/>
        <v>19370</v>
      </c>
      <c r="J381" s="4">
        <f t="shared" si="16"/>
        <v>4.3038999999999996</v>
      </c>
      <c r="K381" s="130">
        <f t="shared" si="15"/>
        <v>83366.539999999994</v>
      </c>
    </row>
    <row r="382" spans="1:11">
      <c r="A382" s="35">
        <v>94006</v>
      </c>
      <c r="B382" s="247" t="s">
        <v>434</v>
      </c>
      <c r="C382" s="243">
        <v>82676</v>
      </c>
      <c r="D382" s="243"/>
      <c r="E382" s="244"/>
      <c r="F382" s="244"/>
      <c r="H382" s="130">
        <f t="shared" si="17"/>
        <v>82676</v>
      </c>
      <c r="J382" s="4">
        <f t="shared" si="16"/>
        <v>4.3038999999999996</v>
      </c>
      <c r="K382" s="130">
        <f t="shared" si="15"/>
        <v>355829.24</v>
      </c>
    </row>
    <row r="383" spans="1:11">
      <c r="A383" s="35">
        <v>94007</v>
      </c>
      <c r="B383" s="247" t="s">
        <v>435</v>
      </c>
      <c r="C383" s="243">
        <v>3647.32</v>
      </c>
      <c r="D383" s="243"/>
      <c r="E383" s="244"/>
      <c r="F383" s="244"/>
      <c r="H383" s="130">
        <f t="shared" si="17"/>
        <v>3647.32</v>
      </c>
      <c r="J383" s="4">
        <f t="shared" si="16"/>
        <v>4.3038999999999996</v>
      </c>
      <c r="K383" s="130">
        <f t="shared" si="15"/>
        <v>15697.7</v>
      </c>
    </row>
    <row r="384" spans="1:11">
      <c r="A384" s="35">
        <v>94008</v>
      </c>
      <c r="B384" s="247" t="s">
        <v>436</v>
      </c>
      <c r="C384" s="243">
        <v>12000</v>
      </c>
      <c r="D384" s="243"/>
      <c r="E384" s="244"/>
      <c r="F384" s="244"/>
      <c r="H384" s="130">
        <f t="shared" si="17"/>
        <v>12000</v>
      </c>
      <c r="J384" s="4">
        <f t="shared" si="16"/>
        <v>4.3038999999999996</v>
      </c>
      <c r="K384" s="130">
        <f t="shared" si="15"/>
        <v>51646.8</v>
      </c>
    </row>
    <row r="385" spans="1:11">
      <c r="A385" s="35">
        <v>94009</v>
      </c>
      <c r="B385" s="247" t="s">
        <v>437</v>
      </c>
      <c r="C385" s="243">
        <v>629</v>
      </c>
      <c r="D385" s="243"/>
      <c r="E385" s="244"/>
      <c r="F385" s="244"/>
      <c r="H385" s="130">
        <f t="shared" si="17"/>
        <v>629</v>
      </c>
      <c r="J385" s="4">
        <f t="shared" si="16"/>
        <v>4.3038999999999996</v>
      </c>
      <c r="K385" s="130">
        <f t="shared" si="15"/>
        <v>2707.15</v>
      </c>
    </row>
    <row r="386" spans="1:11">
      <c r="A386" s="35">
        <v>94010</v>
      </c>
      <c r="B386" s="247" t="s">
        <v>438</v>
      </c>
      <c r="C386" s="243">
        <v>52579.44</v>
      </c>
      <c r="D386" s="243"/>
      <c r="E386" s="244"/>
      <c r="F386" s="244"/>
      <c r="H386" s="130">
        <f t="shared" si="17"/>
        <v>52579.44</v>
      </c>
      <c r="J386" s="4">
        <f t="shared" si="16"/>
        <v>4.3038999999999996</v>
      </c>
      <c r="K386" s="130">
        <f t="shared" si="15"/>
        <v>226296.65</v>
      </c>
    </row>
    <row r="387" spans="1:11">
      <c r="A387" s="35">
        <v>94011</v>
      </c>
      <c r="B387" s="247" t="s">
        <v>439</v>
      </c>
      <c r="C387" s="243"/>
      <c r="D387" s="243"/>
      <c r="E387" s="244"/>
      <c r="F387" s="244"/>
      <c r="H387" s="130">
        <f t="shared" si="17"/>
        <v>0</v>
      </c>
      <c r="J387" s="4">
        <f t="shared" si="16"/>
        <v>4.3038999999999996</v>
      </c>
      <c r="K387" s="134">
        <f t="shared" si="15"/>
        <v>0</v>
      </c>
    </row>
    <row r="388" spans="1:11">
      <c r="A388" s="35">
        <v>94012</v>
      </c>
      <c r="B388" s="247" t="s">
        <v>440</v>
      </c>
      <c r="C388" s="243">
        <v>193.98</v>
      </c>
      <c r="D388" s="243"/>
      <c r="E388" s="244"/>
      <c r="F388" s="244"/>
      <c r="H388" s="130">
        <f t="shared" si="17"/>
        <v>193.98</v>
      </c>
      <c r="J388" s="4">
        <f t="shared" si="16"/>
        <v>4.3038999999999996</v>
      </c>
      <c r="K388" s="130">
        <f t="shared" si="15"/>
        <v>834.87</v>
      </c>
    </row>
    <row r="389" spans="1:11">
      <c r="A389" s="35">
        <v>94013</v>
      </c>
      <c r="B389" s="247" t="s">
        <v>441</v>
      </c>
      <c r="C389" s="243"/>
      <c r="D389" s="243"/>
      <c r="E389" s="244"/>
      <c r="F389" s="244"/>
      <c r="H389" s="130">
        <f t="shared" si="17"/>
        <v>0</v>
      </c>
      <c r="I389" s="4" t="s">
        <v>543</v>
      </c>
      <c r="J389" s="4">
        <f t="shared" si="16"/>
        <v>4.3038999999999996</v>
      </c>
      <c r="K389" s="134">
        <f t="shared" si="15"/>
        <v>0</v>
      </c>
    </row>
    <row r="390" spans="1:11">
      <c r="A390" s="248">
        <v>94014</v>
      </c>
      <c r="B390" s="249" t="s">
        <v>465</v>
      </c>
      <c r="C390" s="192"/>
      <c r="D390" s="192"/>
      <c r="E390" s="192"/>
      <c r="F390" s="192"/>
      <c r="G390" s="134"/>
      <c r="H390" s="134">
        <f t="shared" si="17"/>
        <v>0</v>
      </c>
      <c r="J390" s="4">
        <f t="shared" si="16"/>
        <v>4.3038999999999996</v>
      </c>
      <c r="K390" s="130">
        <f t="shared" si="15"/>
        <v>0</v>
      </c>
    </row>
    <row r="391" spans="1:11">
      <c r="A391" s="35">
        <v>94015</v>
      </c>
      <c r="B391" s="247" t="s">
        <v>466</v>
      </c>
      <c r="C391" s="243"/>
      <c r="D391" s="243"/>
      <c r="E391" s="244"/>
      <c r="F391" s="244"/>
      <c r="H391" s="130">
        <f t="shared" si="17"/>
        <v>0</v>
      </c>
      <c r="I391" s="4" t="s">
        <v>543</v>
      </c>
      <c r="J391" s="4">
        <f t="shared" si="16"/>
        <v>4.3038999999999996</v>
      </c>
      <c r="K391" s="130">
        <f t="shared" si="15"/>
        <v>0</v>
      </c>
    </row>
    <row r="392" spans="1:11">
      <c r="A392" s="248">
        <v>94016</v>
      </c>
      <c r="B392" s="249" t="s">
        <v>442</v>
      </c>
      <c r="C392" s="192">
        <v>362162.91</v>
      </c>
      <c r="D392" s="192"/>
      <c r="E392" s="192"/>
      <c r="F392" s="192"/>
      <c r="G392" s="134"/>
      <c r="H392" s="134">
        <f t="shared" si="17"/>
        <v>362162.91</v>
      </c>
      <c r="J392" s="4">
        <f t="shared" si="16"/>
        <v>4.3038999999999996</v>
      </c>
      <c r="K392" s="130">
        <f t="shared" ref="K392:K431" si="18">ROUND(H392*J392,2)</f>
        <v>1558712.95</v>
      </c>
    </row>
    <row r="393" spans="1:11">
      <c r="A393" s="35">
        <v>94017</v>
      </c>
      <c r="B393" s="247" t="s">
        <v>443</v>
      </c>
      <c r="C393" s="243"/>
      <c r="D393" s="243"/>
      <c r="E393" s="244"/>
      <c r="F393" s="244"/>
      <c r="H393" s="130">
        <f t="shared" si="17"/>
        <v>0</v>
      </c>
      <c r="J393" s="4">
        <f t="shared" ref="J393:J430" si="19">J392</f>
        <v>4.3038999999999996</v>
      </c>
      <c r="K393" s="130">
        <f t="shared" si="18"/>
        <v>0</v>
      </c>
    </row>
    <row r="394" spans="1:11">
      <c r="A394" s="35">
        <v>94018</v>
      </c>
      <c r="B394" s="247" t="s">
        <v>444</v>
      </c>
      <c r="C394" s="243">
        <v>4470</v>
      </c>
      <c r="D394" s="243"/>
      <c r="E394" s="244"/>
      <c r="F394" s="244"/>
      <c r="H394" s="130">
        <f t="shared" si="17"/>
        <v>4470</v>
      </c>
      <c r="J394" s="4">
        <f t="shared" si="19"/>
        <v>4.3038999999999996</v>
      </c>
      <c r="K394" s="130">
        <f t="shared" si="18"/>
        <v>19238.43</v>
      </c>
    </row>
    <row r="395" spans="1:11">
      <c r="A395" s="35">
        <v>94019</v>
      </c>
      <c r="B395" s="247" t="s">
        <v>417</v>
      </c>
      <c r="C395" s="243">
        <v>59980.87</v>
      </c>
      <c r="D395" s="243"/>
      <c r="E395" s="244"/>
      <c r="F395" s="244"/>
      <c r="H395" s="130">
        <f t="shared" si="17"/>
        <v>59980.87</v>
      </c>
      <c r="J395" s="4">
        <f t="shared" si="19"/>
        <v>4.3038999999999996</v>
      </c>
      <c r="K395" s="130">
        <f t="shared" si="18"/>
        <v>258151.67</v>
      </c>
    </row>
    <row r="396" spans="1:11">
      <c r="A396" s="35">
        <v>94020</v>
      </c>
      <c r="B396" s="242" t="s">
        <v>384</v>
      </c>
      <c r="C396" s="243"/>
      <c r="D396" s="243"/>
      <c r="E396" s="244"/>
      <c r="F396" s="244"/>
      <c r="H396" s="130">
        <f t="shared" si="17"/>
        <v>0</v>
      </c>
      <c r="J396" s="4">
        <f t="shared" si="19"/>
        <v>4.3038999999999996</v>
      </c>
      <c r="K396" s="130">
        <f t="shared" si="18"/>
        <v>0</v>
      </c>
    </row>
    <row r="397" spans="1:11">
      <c r="A397" s="35">
        <v>94021</v>
      </c>
      <c r="B397" s="247" t="s">
        <v>445</v>
      </c>
      <c r="C397" s="243">
        <v>15016.39</v>
      </c>
      <c r="D397" s="243"/>
      <c r="E397" s="244"/>
      <c r="F397" s="244"/>
      <c r="H397" s="130">
        <f t="shared" si="17"/>
        <v>15016.39</v>
      </c>
      <c r="J397" s="4">
        <f t="shared" si="19"/>
        <v>4.3038999999999996</v>
      </c>
      <c r="K397" s="130">
        <f t="shared" si="18"/>
        <v>64629.04</v>
      </c>
    </row>
    <row r="398" spans="1:11">
      <c r="A398" s="35">
        <v>94022</v>
      </c>
      <c r="B398" s="247" t="s">
        <v>446</v>
      </c>
      <c r="C398" s="243">
        <v>53491.62</v>
      </c>
      <c r="D398" s="243"/>
      <c r="E398" s="244"/>
      <c r="F398" s="244"/>
      <c r="H398" s="130">
        <f t="shared" si="17"/>
        <v>53491.62</v>
      </c>
      <c r="J398" s="4">
        <f t="shared" si="19"/>
        <v>4.3038999999999996</v>
      </c>
      <c r="K398" s="130">
        <f t="shared" si="18"/>
        <v>230222.58</v>
      </c>
    </row>
    <row r="399" spans="1:11">
      <c r="A399" s="35">
        <v>94023</v>
      </c>
      <c r="B399" s="247" t="s">
        <v>447</v>
      </c>
      <c r="C399" s="243"/>
      <c r="D399" s="243"/>
      <c r="E399" s="244"/>
      <c r="F399" s="244"/>
      <c r="H399" s="130">
        <f t="shared" si="17"/>
        <v>0</v>
      </c>
      <c r="I399" s="4" t="s">
        <v>544</v>
      </c>
      <c r="J399" s="4">
        <f t="shared" si="19"/>
        <v>4.3038999999999996</v>
      </c>
      <c r="K399" s="134">
        <f t="shared" si="18"/>
        <v>0</v>
      </c>
    </row>
    <row r="400" spans="1:11">
      <c r="A400" s="35">
        <v>94024</v>
      </c>
      <c r="B400" s="247" t="s">
        <v>448</v>
      </c>
      <c r="C400" s="243"/>
      <c r="D400" s="243"/>
      <c r="E400" s="244"/>
      <c r="F400" s="244"/>
      <c r="H400" s="130">
        <f t="shared" si="17"/>
        <v>0</v>
      </c>
      <c r="J400" s="4">
        <f t="shared" si="19"/>
        <v>4.3038999999999996</v>
      </c>
      <c r="K400" s="130">
        <f t="shared" si="18"/>
        <v>0</v>
      </c>
    </row>
    <row r="401" spans="1:11">
      <c r="A401" s="35">
        <v>94025</v>
      </c>
      <c r="B401" s="247" t="s">
        <v>449</v>
      </c>
      <c r="C401" s="243"/>
      <c r="D401" s="243"/>
      <c r="E401" s="244"/>
      <c r="F401" s="244"/>
      <c r="H401" s="130">
        <f t="shared" si="17"/>
        <v>0</v>
      </c>
      <c r="I401" s="4" t="s">
        <v>543</v>
      </c>
      <c r="J401" s="4">
        <f t="shared" si="19"/>
        <v>4.3038999999999996</v>
      </c>
      <c r="K401" s="130">
        <f t="shared" si="18"/>
        <v>0</v>
      </c>
    </row>
    <row r="402" spans="1:11">
      <c r="A402" s="248">
        <v>94026</v>
      </c>
      <c r="B402" s="246" t="s">
        <v>488</v>
      </c>
      <c r="C402" s="192">
        <v>3029884.81</v>
      </c>
      <c r="D402" s="192"/>
      <c r="E402" s="192">
        <v>1044227.70095</v>
      </c>
      <c r="F402" s="192">
        <v>1674444.939</v>
      </c>
      <c r="G402" s="134"/>
      <c r="H402" s="134">
        <f t="shared" ref="H402:H431" si="20">ROUND(C402-D402+E402-F402,2)</f>
        <v>2399667.5699999998</v>
      </c>
      <c r="J402" s="4">
        <f t="shared" si="19"/>
        <v>4.3038999999999996</v>
      </c>
      <c r="K402" s="130">
        <f t="shared" si="18"/>
        <v>10327929.25</v>
      </c>
    </row>
    <row r="403" spans="1:11">
      <c r="A403" s="35">
        <v>94027</v>
      </c>
      <c r="B403" s="247" t="s">
        <v>450</v>
      </c>
      <c r="C403" s="243">
        <v>3587.86</v>
      </c>
      <c r="D403" s="243"/>
      <c r="E403" s="244"/>
      <c r="F403" s="244"/>
      <c r="H403" s="130">
        <f t="shared" si="20"/>
        <v>3587.86</v>
      </c>
      <c r="J403" s="4">
        <f t="shared" si="19"/>
        <v>4.3038999999999996</v>
      </c>
      <c r="K403" s="130">
        <f t="shared" si="18"/>
        <v>15441.79</v>
      </c>
    </row>
    <row r="404" spans="1:11">
      <c r="A404" s="35">
        <v>94028</v>
      </c>
      <c r="B404" s="4" t="s">
        <v>451</v>
      </c>
      <c r="C404" s="243"/>
      <c r="D404" s="243"/>
      <c r="E404" s="244"/>
      <c r="F404" s="244"/>
      <c r="H404" s="130">
        <f t="shared" si="20"/>
        <v>0</v>
      </c>
      <c r="J404" s="4">
        <f t="shared" si="19"/>
        <v>4.3038999999999996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43"/>
      <c r="D405" s="243"/>
      <c r="E405" s="244"/>
      <c r="F405" s="244"/>
      <c r="H405" s="130">
        <f t="shared" si="20"/>
        <v>0</v>
      </c>
      <c r="J405" s="4">
        <f t="shared" si="19"/>
        <v>4.3038999999999996</v>
      </c>
      <c r="K405" s="130">
        <f t="shared" si="18"/>
        <v>0</v>
      </c>
    </row>
    <row r="406" spans="1:11">
      <c r="A406" s="35">
        <v>95001</v>
      </c>
      <c r="B406" s="242" t="s">
        <v>397</v>
      </c>
      <c r="C406" s="243"/>
      <c r="D406" s="243"/>
      <c r="E406" s="244"/>
      <c r="F406" s="244"/>
      <c r="H406" s="130">
        <f t="shared" si="20"/>
        <v>0</v>
      </c>
      <c r="J406" s="4">
        <f t="shared" si="19"/>
        <v>4.3038999999999996</v>
      </c>
      <c r="K406" s="130">
        <f t="shared" si="18"/>
        <v>0</v>
      </c>
    </row>
    <row r="407" spans="1:11">
      <c r="A407" s="35">
        <v>95002</v>
      </c>
      <c r="B407" s="242" t="s">
        <v>398</v>
      </c>
      <c r="C407" s="243">
        <v>49042.65</v>
      </c>
      <c r="D407" s="243"/>
      <c r="E407" s="244"/>
      <c r="F407" s="244"/>
      <c r="H407" s="130">
        <f t="shared" si="20"/>
        <v>49042.65</v>
      </c>
      <c r="J407" s="4">
        <f t="shared" si="19"/>
        <v>4.3038999999999996</v>
      </c>
      <c r="K407" s="130">
        <f t="shared" si="18"/>
        <v>211074.66</v>
      </c>
    </row>
    <row r="408" spans="1:11">
      <c r="A408" s="35">
        <v>95003</v>
      </c>
      <c r="B408" s="242" t="s">
        <v>399</v>
      </c>
      <c r="C408" s="243"/>
      <c r="D408" s="243"/>
      <c r="E408" s="244"/>
      <c r="F408" s="244"/>
      <c r="H408" s="130">
        <f t="shared" si="20"/>
        <v>0</v>
      </c>
      <c r="J408" s="4">
        <f t="shared" si="19"/>
        <v>4.3038999999999996</v>
      </c>
      <c r="K408" s="130">
        <f t="shared" si="18"/>
        <v>0</v>
      </c>
    </row>
    <row r="409" spans="1:11">
      <c r="A409" s="35">
        <v>96001</v>
      </c>
      <c r="B409" s="242" t="s">
        <v>453</v>
      </c>
      <c r="C409" s="243">
        <v>21000</v>
      </c>
      <c r="D409" s="243"/>
      <c r="E409" s="244"/>
      <c r="F409" s="244"/>
      <c r="H409" s="130">
        <f t="shared" si="20"/>
        <v>21000</v>
      </c>
      <c r="J409" s="4">
        <f t="shared" si="19"/>
        <v>4.3038999999999996</v>
      </c>
      <c r="K409" s="130">
        <f t="shared" si="18"/>
        <v>90381.9</v>
      </c>
    </row>
    <row r="410" spans="1:11">
      <c r="A410" s="35">
        <v>96002</v>
      </c>
      <c r="B410" s="242" t="s">
        <v>454</v>
      </c>
      <c r="C410" s="243"/>
      <c r="D410" s="243"/>
      <c r="E410" s="244"/>
      <c r="F410" s="244"/>
      <c r="H410" s="130">
        <f t="shared" si="20"/>
        <v>0</v>
      </c>
      <c r="J410" s="4">
        <f t="shared" si="19"/>
        <v>4.3038999999999996</v>
      </c>
      <c r="K410" s="130">
        <f t="shared" si="18"/>
        <v>0</v>
      </c>
    </row>
    <row r="411" spans="1:11">
      <c r="A411" s="35">
        <v>96003</v>
      </c>
      <c r="B411" s="242" t="s">
        <v>455</v>
      </c>
      <c r="C411" s="243"/>
      <c r="D411" s="243"/>
      <c r="E411" s="244"/>
      <c r="F411" s="244"/>
      <c r="H411" s="130">
        <f t="shared" si="20"/>
        <v>0</v>
      </c>
      <c r="J411" s="4">
        <f t="shared" si="19"/>
        <v>4.3038999999999996</v>
      </c>
      <c r="K411" s="130">
        <f t="shared" si="18"/>
        <v>0</v>
      </c>
    </row>
    <row r="412" spans="1:11">
      <c r="A412" s="35">
        <v>96004</v>
      </c>
      <c r="B412" s="242" t="s">
        <v>456</v>
      </c>
      <c r="C412" s="243"/>
      <c r="D412" s="243"/>
      <c r="E412" s="244"/>
      <c r="F412" s="244"/>
      <c r="H412" s="130">
        <f t="shared" si="20"/>
        <v>0</v>
      </c>
      <c r="J412" s="4">
        <f t="shared" si="19"/>
        <v>4.3038999999999996</v>
      </c>
      <c r="K412" s="130">
        <f t="shared" si="18"/>
        <v>0</v>
      </c>
    </row>
    <row r="413" spans="1:11">
      <c r="A413" s="35">
        <v>96005</v>
      </c>
      <c r="B413" s="242" t="s">
        <v>457</v>
      </c>
      <c r="C413" s="243"/>
      <c r="D413" s="243"/>
      <c r="E413" s="244"/>
      <c r="F413" s="244"/>
      <c r="H413" s="130">
        <f t="shared" si="20"/>
        <v>0</v>
      </c>
      <c r="J413" s="4">
        <f t="shared" si="19"/>
        <v>4.3038999999999996</v>
      </c>
      <c r="K413" s="130">
        <f t="shared" si="18"/>
        <v>0</v>
      </c>
    </row>
    <row r="414" spans="1:11">
      <c r="A414" s="35">
        <v>96006</v>
      </c>
      <c r="B414" s="242" t="s">
        <v>586</v>
      </c>
      <c r="C414" s="243"/>
      <c r="D414" s="243"/>
      <c r="E414" s="244"/>
      <c r="F414" s="244"/>
      <c r="H414" s="130">
        <f t="shared" si="20"/>
        <v>0</v>
      </c>
      <c r="J414" s="4">
        <f t="shared" si="19"/>
        <v>4.3038999999999996</v>
      </c>
      <c r="K414" s="130">
        <f t="shared" si="18"/>
        <v>0</v>
      </c>
    </row>
    <row r="415" spans="1:11">
      <c r="A415" s="35">
        <v>96007</v>
      </c>
      <c r="B415" s="242" t="s">
        <v>458</v>
      </c>
      <c r="C415" s="243"/>
      <c r="D415" s="243"/>
      <c r="E415" s="244"/>
      <c r="F415" s="244"/>
      <c r="H415" s="130">
        <f t="shared" si="20"/>
        <v>0</v>
      </c>
      <c r="J415" s="4">
        <f t="shared" si="19"/>
        <v>4.3038999999999996</v>
      </c>
      <c r="K415" s="130">
        <f t="shared" si="18"/>
        <v>0</v>
      </c>
    </row>
    <row r="416" spans="1:11">
      <c r="A416" s="35">
        <v>96008</v>
      </c>
      <c r="B416" s="242" t="s">
        <v>459</v>
      </c>
      <c r="C416" s="243">
        <v>1502.54</v>
      </c>
      <c r="D416" s="243"/>
      <c r="E416" s="244"/>
      <c r="F416" s="244"/>
      <c r="H416" s="130">
        <f t="shared" si="20"/>
        <v>1502.54</v>
      </c>
      <c r="J416" s="4">
        <f t="shared" si="19"/>
        <v>4.3038999999999996</v>
      </c>
      <c r="K416" s="130">
        <f t="shared" si="18"/>
        <v>6466.78</v>
      </c>
    </row>
    <row r="417" spans="1:11">
      <c r="A417" s="35">
        <v>97001</v>
      </c>
      <c r="B417" s="242" t="s">
        <v>463</v>
      </c>
      <c r="C417" s="243">
        <v>136980.92000000001</v>
      </c>
      <c r="D417" s="243"/>
      <c r="E417" s="244"/>
      <c r="F417" s="244"/>
      <c r="H417" s="130">
        <f t="shared" si="20"/>
        <v>136980.92000000001</v>
      </c>
      <c r="J417" s="4">
        <f t="shared" si="19"/>
        <v>4.3038999999999996</v>
      </c>
      <c r="K417" s="130">
        <f t="shared" si="18"/>
        <v>589552.18000000005</v>
      </c>
    </row>
    <row r="418" spans="1:11">
      <c r="A418" s="35">
        <v>97002</v>
      </c>
      <c r="B418" s="242" t="s">
        <v>464</v>
      </c>
      <c r="C418" s="243"/>
      <c r="D418" s="243">
        <v>196439.14</v>
      </c>
      <c r="E418" s="244"/>
      <c r="F418" s="244"/>
      <c r="H418" s="130">
        <f t="shared" si="20"/>
        <v>-196439.14</v>
      </c>
      <c r="J418" s="4">
        <f t="shared" si="19"/>
        <v>4.3038999999999996</v>
      </c>
      <c r="K418" s="134">
        <f t="shared" si="18"/>
        <v>-845454.41</v>
      </c>
    </row>
    <row r="419" spans="1:11">
      <c r="A419" s="35">
        <v>97003</v>
      </c>
      <c r="B419" s="242" t="s">
        <v>460</v>
      </c>
      <c r="C419" s="243">
        <v>102956.43</v>
      </c>
      <c r="D419" s="243"/>
      <c r="E419" s="244"/>
      <c r="F419" s="244"/>
      <c r="H419" s="130">
        <f t="shared" si="20"/>
        <v>102956.43</v>
      </c>
      <c r="J419" s="4">
        <f t="shared" si="19"/>
        <v>4.3038999999999996</v>
      </c>
      <c r="K419" s="130">
        <f t="shared" si="18"/>
        <v>443114.18</v>
      </c>
    </row>
    <row r="420" spans="1:11">
      <c r="A420" s="35">
        <v>97004</v>
      </c>
      <c r="B420" s="242" t="s">
        <v>461</v>
      </c>
      <c r="C420" s="243">
        <v>11297.88</v>
      </c>
      <c r="D420" s="243"/>
      <c r="E420" s="244"/>
      <c r="F420" s="244"/>
      <c r="H420" s="130">
        <f t="shared" si="20"/>
        <v>11297.88</v>
      </c>
      <c r="J420" s="4">
        <f t="shared" si="19"/>
        <v>4.3038999999999996</v>
      </c>
      <c r="K420" s="130">
        <f t="shared" si="18"/>
        <v>48624.95</v>
      </c>
    </row>
    <row r="421" spans="1:11">
      <c r="A421" s="248">
        <v>97005</v>
      </c>
      <c r="B421" s="246" t="s">
        <v>467</v>
      </c>
      <c r="C421" s="192">
        <v>30194.71</v>
      </c>
      <c r="D421" s="192"/>
      <c r="E421" s="192"/>
      <c r="F421" s="192"/>
      <c r="G421" s="134"/>
      <c r="H421" s="134">
        <f t="shared" si="20"/>
        <v>30194.71</v>
      </c>
      <c r="J421" s="4">
        <f t="shared" si="19"/>
        <v>4.3038999999999996</v>
      </c>
      <c r="K421" s="130">
        <f t="shared" si="18"/>
        <v>129955.01</v>
      </c>
    </row>
    <row r="422" spans="1:11">
      <c r="A422" s="241">
        <v>97006</v>
      </c>
      <c r="B422" s="247" t="s">
        <v>468</v>
      </c>
      <c r="C422" s="243"/>
      <c r="D422" s="243"/>
      <c r="E422" s="244"/>
      <c r="F422" s="244"/>
      <c r="H422" s="130">
        <f t="shared" si="20"/>
        <v>0</v>
      </c>
      <c r="J422" s="4">
        <f t="shared" si="19"/>
        <v>4.3038999999999996</v>
      </c>
      <c r="K422" s="130">
        <f t="shared" si="18"/>
        <v>0</v>
      </c>
    </row>
    <row r="423" spans="1:11">
      <c r="A423" s="241">
        <v>98000</v>
      </c>
      <c r="B423" s="247" t="s">
        <v>492</v>
      </c>
      <c r="C423" s="243"/>
      <c r="D423" s="243"/>
      <c r="E423" s="244"/>
      <c r="F423" s="244"/>
      <c r="H423" s="130">
        <f t="shared" si="20"/>
        <v>0</v>
      </c>
      <c r="I423" s="4" t="s">
        <v>543</v>
      </c>
      <c r="J423" s="4">
        <f t="shared" si="19"/>
        <v>4.3038999999999996</v>
      </c>
      <c r="K423" s="130">
        <f t="shared" si="18"/>
        <v>0</v>
      </c>
    </row>
    <row r="424" spans="1:11">
      <c r="A424" s="241">
        <v>98001</v>
      </c>
      <c r="B424" s="247" t="s">
        <v>493</v>
      </c>
      <c r="C424" s="243"/>
      <c r="D424" s="243"/>
      <c r="E424" s="244"/>
      <c r="F424" s="244"/>
      <c r="H424" s="130">
        <f t="shared" si="20"/>
        <v>0</v>
      </c>
      <c r="J424" s="4">
        <f t="shared" si="19"/>
        <v>4.3038999999999996</v>
      </c>
      <c r="K424" s="130">
        <f t="shared" si="18"/>
        <v>0</v>
      </c>
    </row>
    <row r="425" spans="1:11">
      <c r="A425" s="241">
        <v>98002</v>
      </c>
      <c r="B425" s="247" t="s">
        <v>494</v>
      </c>
      <c r="C425" s="243">
        <v>1935856.2</v>
      </c>
      <c r="D425" s="243"/>
      <c r="E425" s="244"/>
      <c r="F425" s="244"/>
      <c r="H425" s="130">
        <f t="shared" si="20"/>
        <v>1935856.2</v>
      </c>
      <c r="J425" s="4">
        <f t="shared" si="19"/>
        <v>4.3038999999999996</v>
      </c>
      <c r="K425" s="130">
        <f t="shared" si="18"/>
        <v>8331731.5</v>
      </c>
    </row>
    <row r="426" spans="1:11">
      <c r="A426" s="241">
        <v>60001</v>
      </c>
      <c r="B426" s="247" t="s">
        <v>392</v>
      </c>
      <c r="C426" s="243"/>
      <c r="D426" s="243"/>
      <c r="E426" s="244"/>
      <c r="F426" s="244"/>
      <c r="H426" s="130">
        <f t="shared" si="20"/>
        <v>0</v>
      </c>
      <c r="J426" s="4">
        <f t="shared" si="19"/>
        <v>4.3038999999999996</v>
      </c>
      <c r="K426" s="130">
        <f t="shared" si="18"/>
        <v>0</v>
      </c>
    </row>
    <row r="427" spans="1:11">
      <c r="A427" s="241">
        <v>60002</v>
      </c>
      <c r="B427" s="247" t="s">
        <v>393</v>
      </c>
      <c r="C427" s="243"/>
      <c r="D427" s="243">
        <v>5529.99</v>
      </c>
      <c r="E427" s="244"/>
      <c r="F427" s="244"/>
      <c r="H427" s="130">
        <f t="shared" si="20"/>
        <v>-5529.99</v>
      </c>
      <c r="J427" s="4">
        <f t="shared" si="19"/>
        <v>4.3038999999999996</v>
      </c>
      <c r="K427" s="130">
        <f>ROUND(H427*J427,2)</f>
        <v>-23800.52</v>
      </c>
    </row>
    <row r="428" spans="1:11">
      <c r="A428" s="35">
        <v>60003</v>
      </c>
      <c r="B428" s="242" t="s">
        <v>394</v>
      </c>
      <c r="C428" s="243"/>
      <c r="D428" s="243"/>
      <c r="E428" s="244"/>
      <c r="F428" s="244"/>
      <c r="H428" s="130">
        <f t="shared" si="20"/>
        <v>0</v>
      </c>
      <c r="J428" s="4">
        <f t="shared" si="19"/>
        <v>4.3038999999999996</v>
      </c>
      <c r="K428" s="130">
        <f>ROUND(H428*J428,2)</f>
        <v>0</v>
      </c>
    </row>
    <row r="429" spans="1:11">
      <c r="A429" s="35">
        <v>60004</v>
      </c>
      <c r="B429" s="242" t="s">
        <v>395</v>
      </c>
      <c r="C429" s="243"/>
      <c r="D429" s="243"/>
      <c r="E429" s="244"/>
      <c r="F429" s="244"/>
      <c r="H429" s="130">
        <f t="shared" si="20"/>
        <v>0</v>
      </c>
      <c r="J429" s="4">
        <f t="shared" si="19"/>
        <v>4.3038999999999996</v>
      </c>
      <c r="K429" s="130">
        <f t="shared" si="18"/>
        <v>0</v>
      </c>
    </row>
    <row r="430" spans="1:11">
      <c r="A430" s="35">
        <v>60005</v>
      </c>
      <c r="B430" s="242" t="s">
        <v>396</v>
      </c>
      <c r="C430" s="243"/>
      <c r="D430" s="243"/>
      <c r="E430" s="244"/>
      <c r="F430" s="244"/>
      <c r="H430" s="130">
        <f t="shared" si="20"/>
        <v>0</v>
      </c>
      <c r="J430" s="4">
        <f t="shared" si="19"/>
        <v>4.3038999999999996</v>
      </c>
      <c r="K430" s="130">
        <f t="shared" si="18"/>
        <v>0</v>
      </c>
    </row>
    <row r="431" spans="1:11">
      <c r="A431" s="35">
        <v>60006</v>
      </c>
      <c r="B431" s="242" t="s">
        <v>462</v>
      </c>
      <c r="C431" s="252"/>
      <c r="D431" s="252"/>
      <c r="E431" s="253"/>
      <c r="F431" s="253"/>
      <c r="H431" s="130">
        <f t="shared" si="20"/>
        <v>0</v>
      </c>
      <c r="J431" s="4">
        <f>J427</f>
        <v>4.3038999999999996</v>
      </c>
      <c r="K431" s="130">
        <f t="shared" si="18"/>
        <v>0</v>
      </c>
    </row>
    <row r="432" spans="1:11" ht="15" thickBot="1">
      <c r="A432" s="241"/>
      <c r="B432" s="242" t="s">
        <v>489</v>
      </c>
      <c r="C432" s="254">
        <v>62426233.730000004</v>
      </c>
      <c r="D432" s="254">
        <v>62426233.730000012</v>
      </c>
      <c r="E432" s="254">
        <v>5134205.5208999999</v>
      </c>
      <c r="F432" s="254">
        <v>5134205.5208999999</v>
      </c>
      <c r="H432" s="42">
        <f>SUM(H8:H431)</f>
        <v>-3.0358933145180345E-9</v>
      </c>
      <c r="K432" s="42">
        <f>SUM(K8:K431)</f>
        <v>2.0000038221041905E-2</v>
      </c>
    </row>
    <row r="433" spans="1:6" ht="15" thickTop="1">
      <c r="A433" s="242"/>
      <c r="D433" s="255">
        <v>0</v>
      </c>
      <c r="F433" s="255">
        <v>0</v>
      </c>
    </row>
    <row r="435" spans="1:6">
      <c r="A435" s="35"/>
    </row>
    <row r="436" spans="1:6">
      <c r="A436" s="35"/>
    </row>
    <row r="437" spans="1:6">
      <c r="A437" s="35"/>
    </row>
  </sheetData>
  <autoFilter ref="A1:J434" xr:uid="{00000000-0009-0000-0000-000008000000}"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2025-08-01T10:07:25Z</dcterms:modified>
</cp:coreProperties>
</file>