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anicargo-my.sharepoint.com/personal/yossawadee_anicargo_com/Documents/Ploy/P_ANI/P_ANI/P_ANI/ANI_FS_Monthly/2025/25-06/"/>
    </mc:Choice>
  </mc:AlternateContent>
  <xr:revisionPtr revIDLastSave="43" documentId="13_ncr:1_{D6F48B74-2CCA-4D59-9064-087A07C2842A}" xr6:coauthVersionLast="47" xr6:coauthVersionMax="47" xr10:uidLastSave="{FB9B68CE-50A5-45B2-95FA-8C8848E2422F}"/>
  <bookViews>
    <workbookView xWindow="-14400" yWindow="-1410" windowWidth="14400" windowHeight="15600" xr2:uid="{00000000-000D-0000-FFFF-FFFF00000000}"/>
  </bookViews>
  <sheets>
    <sheet name="BS" sheetId="1" r:id="rId1"/>
    <sheet name="PL" sheetId="2" r:id="rId2"/>
    <sheet name="TB" sheetId="3" r:id="rId3"/>
    <sheet name="Jan" sheetId="4" r:id="rId4"/>
    <sheet name="Feb" sheetId="5" r:id="rId5"/>
    <sheet name="Adjustment" sheetId="17" r:id="rId6"/>
    <sheet name="Mar" sheetId="6" r:id="rId7"/>
    <sheet name="Apr" sheetId="7" r:id="rId8"/>
    <sheet name="May" sheetId="8" r:id="rId9"/>
    <sheet name="Jun" sheetId="9" r:id="rId10"/>
    <sheet name="Jul" sheetId="10" r:id="rId11"/>
    <sheet name="Aug" sheetId="11" r:id="rId12"/>
    <sheet name="Sep" sheetId="12" r:id="rId13"/>
    <sheet name="Oct" sheetId="13" r:id="rId14"/>
    <sheet name="Nov" sheetId="14" r:id="rId15"/>
    <sheet name="Dec" sheetId="15" r:id="rId16"/>
    <sheet name="Ex.rate25" sheetId="16" r:id="rId17"/>
  </sheets>
  <definedNames>
    <definedName name="_xlnm._FilterDatabase" localSheetId="7" hidden="1">Apr!$A$1:$N$450</definedName>
    <definedName name="_xlnm._FilterDatabase" localSheetId="11" hidden="1">Aug!$A$1:$I$432</definedName>
    <definedName name="_xlnm._FilterDatabase" localSheetId="0" hidden="1">BS!$A$7:$AN$87</definedName>
    <definedName name="_xlnm._FilterDatabase" localSheetId="4" hidden="1">Feb!$A$7:$J$432</definedName>
    <definedName name="_xlnm._FilterDatabase" localSheetId="3" hidden="1">Jan!$A$1:$K$450</definedName>
    <definedName name="_xlnm._FilterDatabase" localSheetId="10" hidden="1">Jul!$A$1:$K$432</definedName>
    <definedName name="_xlnm._FilterDatabase" localSheetId="9" hidden="1">Jun!$D$1:$D$433</definedName>
    <definedName name="_xlnm._FilterDatabase" localSheetId="8" hidden="1">May!$A$7:$N$432</definedName>
    <definedName name="_xlnm._FilterDatabase" localSheetId="14" hidden="1">Nov!$A$1:$I$432</definedName>
    <definedName name="_xlnm._FilterDatabase" localSheetId="13" hidden="1">Oct!$A$1:$I$432</definedName>
    <definedName name="_xlnm._FilterDatabase" localSheetId="1" hidden="1">PL!$A$7:$AD$23</definedName>
    <definedName name="_xlnm._FilterDatabase" localSheetId="2" hidden="1">TB!$A$5:$AO$607</definedName>
    <definedName name="CIQWBGuid" hidden="1">"04991638-1b61-450a-b56c-a0f9b277925f"</definedName>
    <definedName name="IQ_ADDIN" hidden="1">"AUTO"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45125.0700810185</definedName>
    <definedName name="IQ_QTD" hidden="1">750000</definedName>
    <definedName name="IQ_TODAY" hidden="1">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06" i="3" l="1"/>
  <c r="M506" i="3"/>
  <c r="L506" i="3"/>
  <c r="K506" i="3"/>
  <c r="J506" i="3"/>
  <c r="I506" i="3"/>
  <c r="H506" i="3"/>
  <c r="G506" i="3"/>
  <c r="F506" i="3"/>
  <c r="E506" i="3"/>
  <c r="D506" i="3"/>
  <c r="C506" i="3"/>
  <c r="F431" i="11"/>
  <c r="E431" i="11"/>
  <c r="F432" i="11" s="1"/>
  <c r="F5" i="11" s="1"/>
  <c r="C431" i="11"/>
  <c r="D221" i="11"/>
  <c r="D431" i="11" s="1"/>
  <c r="A180" i="11"/>
  <c r="D177" i="11"/>
  <c r="F431" i="12"/>
  <c r="E431" i="12"/>
  <c r="F432" i="12" s="1"/>
  <c r="F5" i="12" s="1"/>
  <c r="C431" i="12"/>
  <c r="D221" i="12"/>
  <c r="A180" i="12"/>
  <c r="D177" i="12"/>
  <c r="D431" i="12" s="1"/>
  <c r="D432" i="12" s="1"/>
  <c r="D5" i="12" s="1"/>
  <c r="F432" i="13"/>
  <c r="F5" i="13" s="1"/>
  <c r="F431" i="13"/>
  <c r="E431" i="13"/>
  <c r="C431" i="13"/>
  <c r="D221" i="13"/>
  <c r="A180" i="13"/>
  <c r="D177" i="13"/>
  <c r="D431" i="13" s="1"/>
  <c r="F431" i="14"/>
  <c r="E431" i="14"/>
  <c r="F432" i="14" s="1"/>
  <c r="F5" i="14" s="1"/>
  <c r="D431" i="14"/>
  <c r="C431" i="14"/>
  <c r="D432" i="14" s="1"/>
  <c r="D5" i="14" s="1"/>
  <c r="D221" i="14"/>
  <c r="A180" i="14"/>
  <c r="D177" i="14"/>
  <c r="F431" i="15"/>
  <c r="F432" i="15" s="1"/>
  <c r="F5" i="15" s="1"/>
  <c r="E431" i="15"/>
  <c r="C431" i="15"/>
  <c r="D221" i="15"/>
  <c r="A180" i="15"/>
  <c r="D177" i="15"/>
  <c r="D431" i="15" s="1"/>
  <c r="D432" i="15" s="1"/>
  <c r="D5" i="15" s="1"/>
  <c r="F431" i="10"/>
  <c r="E431" i="10"/>
  <c r="F432" i="10" s="1"/>
  <c r="F5" i="10" s="1"/>
  <c r="C431" i="10"/>
  <c r="D221" i="10"/>
  <c r="D431" i="10" s="1"/>
  <c r="A180" i="10"/>
  <c r="D177" i="10"/>
  <c r="K431" i="9"/>
  <c r="C431" i="9"/>
  <c r="D221" i="9"/>
  <c r="E431" i="9"/>
  <c r="F432" i="9" s="1"/>
  <c r="F5" i="9" s="1"/>
  <c r="A180" i="9"/>
  <c r="D177" i="9"/>
  <c r="D431" i="9" s="1"/>
  <c r="F431" i="9"/>
  <c r="D432" i="10" l="1"/>
  <c r="D5" i="10" s="1"/>
  <c r="D432" i="13"/>
  <c r="D5" i="13" s="1"/>
  <c r="D432" i="11"/>
  <c r="D5" i="11" s="1"/>
  <c r="D432" i="9"/>
  <c r="D5" i="9" s="1"/>
  <c r="AA57" i="16" l="1"/>
  <c r="Z57" i="16"/>
  <c r="Y57" i="16"/>
  <c r="X57" i="16"/>
  <c r="W57" i="16"/>
  <c r="V57" i="16"/>
  <c r="U57" i="16"/>
  <c r="T57" i="16"/>
  <c r="S57" i="16"/>
  <c r="R57" i="16"/>
  <c r="Q57" i="16"/>
  <c r="P57" i="16"/>
  <c r="AA56" i="16"/>
  <c r="Z56" i="16"/>
  <c r="Y56" i="16"/>
  <c r="X56" i="16"/>
  <c r="W56" i="16"/>
  <c r="V56" i="16"/>
  <c r="U56" i="16"/>
  <c r="T56" i="16"/>
  <c r="S56" i="16"/>
  <c r="R56" i="16"/>
  <c r="Q56" i="16"/>
  <c r="P56" i="16"/>
  <c r="AA55" i="16"/>
  <c r="Z55" i="16"/>
  <c r="Y55" i="16"/>
  <c r="X55" i="16"/>
  <c r="W55" i="16"/>
  <c r="V55" i="16"/>
  <c r="U55" i="16"/>
  <c r="T55" i="16"/>
  <c r="S55" i="16"/>
  <c r="R55" i="16"/>
  <c r="Q55" i="16"/>
  <c r="P55" i="16"/>
  <c r="AA54" i="16"/>
  <c r="Z54" i="16"/>
  <c r="Y54" i="16"/>
  <c r="X54" i="16"/>
  <c r="W54" i="16"/>
  <c r="V54" i="16"/>
  <c r="U54" i="16"/>
  <c r="T54" i="16"/>
  <c r="S54" i="16"/>
  <c r="R54" i="16"/>
  <c r="Q54" i="16"/>
  <c r="P54" i="16"/>
  <c r="AA51" i="16"/>
  <c r="Z51" i="16"/>
  <c r="Y51" i="16"/>
  <c r="X51" i="16"/>
  <c r="W51" i="16"/>
  <c r="V51" i="16"/>
  <c r="U51" i="16"/>
  <c r="T51" i="16"/>
  <c r="S51" i="16"/>
  <c r="R51" i="16"/>
  <c r="Q51" i="16"/>
  <c r="P51" i="16"/>
  <c r="AA50" i="16"/>
  <c r="Z50" i="16"/>
  <c r="Y50" i="16"/>
  <c r="X50" i="16"/>
  <c r="W50" i="16"/>
  <c r="V50" i="16"/>
  <c r="U50" i="16"/>
  <c r="T50" i="16"/>
  <c r="S50" i="16"/>
  <c r="R50" i="16"/>
  <c r="Q50" i="16"/>
  <c r="P50" i="16"/>
  <c r="AA49" i="16"/>
  <c r="Z49" i="16"/>
  <c r="Y49" i="16"/>
  <c r="X49" i="16"/>
  <c r="W49" i="16"/>
  <c r="V49" i="16"/>
  <c r="U49" i="16"/>
  <c r="T49" i="16"/>
  <c r="S49" i="16"/>
  <c r="R49" i="16"/>
  <c r="Q49" i="16"/>
  <c r="P49" i="16"/>
  <c r="AA48" i="16"/>
  <c r="Z48" i="16"/>
  <c r="Y48" i="16"/>
  <c r="X48" i="16"/>
  <c r="W48" i="16"/>
  <c r="V48" i="16"/>
  <c r="U48" i="16"/>
  <c r="T48" i="16"/>
  <c r="S48" i="16"/>
  <c r="R48" i="16"/>
  <c r="Q48" i="16"/>
  <c r="P48" i="16"/>
  <c r="AA45" i="16"/>
  <c r="Z45" i="16"/>
  <c r="Y45" i="16"/>
  <c r="X45" i="16"/>
  <c r="W45" i="16"/>
  <c r="V45" i="16"/>
  <c r="U45" i="16"/>
  <c r="T45" i="16"/>
  <c r="S45" i="16"/>
  <c r="R45" i="16"/>
  <c r="Q45" i="16"/>
  <c r="P45" i="16"/>
  <c r="AA44" i="16"/>
  <c r="Z44" i="16"/>
  <c r="Y44" i="16"/>
  <c r="X44" i="16"/>
  <c r="W44" i="16"/>
  <c r="V44" i="16"/>
  <c r="U44" i="16"/>
  <c r="T44" i="16"/>
  <c r="S44" i="16"/>
  <c r="R44" i="16"/>
  <c r="Q44" i="16"/>
  <c r="P44" i="16"/>
  <c r="AA43" i="16"/>
  <c r="Z43" i="16"/>
  <c r="Y43" i="16"/>
  <c r="X43" i="16"/>
  <c r="W43" i="16"/>
  <c r="V43" i="16"/>
  <c r="U43" i="16"/>
  <c r="T43" i="16"/>
  <c r="S43" i="16"/>
  <c r="R43" i="16"/>
  <c r="Q43" i="16"/>
  <c r="P43" i="16"/>
  <c r="A43" i="16"/>
  <c r="A44" i="16" s="1"/>
  <c r="A45" i="16" s="1"/>
  <c r="AA42" i="16"/>
  <c r="Z42" i="16"/>
  <c r="Y42" i="16"/>
  <c r="X42" i="16"/>
  <c r="W42" i="16"/>
  <c r="V42" i="16"/>
  <c r="U42" i="16"/>
  <c r="T42" i="16"/>
  <c r="S42" i="16"/>
  <c r="R42" i="16"/>
  <c r="Q42" i="16"/>
  <c r="P42" i="16"/>
  <c r="B41" i="16"/>
  <c r="A41" i="16"/>
  <c r="AA39" i="16"/>
  <c r="Z39" i="16"/>
  <c r="Y39" i="16"/>
  <c r="X39" i="16"/>
  <c r="W39" i="16"/>
  <c r="V39" i="16"/>
  <c r="U39" i="16"/>
  <c r="T39" i="16"/>
  <c r="S39" i="16"/>
  <c r="R39" i="16"/>
  <c r="Q39" i="16"/>
  <c r="P39" i="16"/>
  <c r="AA38" i="16"/>
  <c r="Z38" i="16"/>
  <c r="Y38" i="16"/>
  <c r="X38" i="16"/>
  <c r="W38" i="16"/>
  <c r="V38" i="16"/>
  <c r="U38" i="16"/>
  <c r="T38" i="16"/>
  <c r="S38" i="16"/>
  <c r="R38" i="16"/>
  <c r="Q38" i="16"/>
  <c r="P38" i="16"/>
  <c r="AA37" i="16"/>
  <c r="Z37" i="16"/>
  <c r="Y37" i="16"/>
  <c r="X37" i="16"/>
  <c r="W37" i="16"/>
  <c r="V37" i="16"/>
  <c r="U37" i="16"/>
  <c r="T37" i="16"/>
  <c r="S37" i="16"/>
  <c r="R37" i="16"/>
  <c r="Q37" i="16"/>
  <c r="P37" i="16"/>
  <c r="AA36" i="16"/>
  <c r="Z36" i="16"/>
  <c r="Y36" i="16"/>
  <c r="X36" i="16"/>
  <c r="W36" i="16"/>
  <c r="V36" i="16"/>
  <c r="U36" i="16"/>
  <c r="T36" i="16"/>
  <c r="S36" i="16"/>
  <c r="R36" i="16"/>
  <c r="Q36" i="16"/>
  <c r="P36" i="16"/>
  <c r="B35" i="16"/>
  <c r="A35" i="16"/>
  <c r="AA33" i="16"/>
  <c r="Z33" i="16"/>
  <c r="Y33" i="16"/>
  <c r="X33" i="16"/>
  <c r="W33" i="16"/>
  <c r="V33" i="16"/>
  <c r="U33" i="16"/>
  <c r="T33" i="16"/>
  <c r="S33" i="16"/>
  <c r="R33" i="16"/>
  <c r="Q33" i="16"/>
  <c r="P33" i="16"/>
  <c r="AA32" i="16"/>
  <c r="Z32" i="16"/>
  <c r="Y32" i="16"/>
  <c r="X32" i="16"/>
  <c r="W32" i="16"/>
  <c r="V32" i="16"/>
  <c r="U32" i="16"/>
  <c r="T32" i="16"/>
  <c r="S32" i="16"/>
  <c r="R32" i="16"/>
  <c r="Q32" i="16"/>
  <c r="P32" i="16"/>
  <c r="AA30" i="16"/>
  <c r="Z30" i="16"/>
  <c r="Y30" i="16"/>
  <c r="X30" i="16"/>
  <c r="W30" i="16"/>
  <c r="V30" i="16"/>
  <c r="U30" i="16"/>
  <c r="T30" i="16"/>
  <c r="S30" i="16"/>
  <c r="R30" i="16"/>
  <c r="Q30" i="16"/>
  <c r="P30" i="16"/>
  <c r="B29" i="16"/>
  <c r="A29" i="16"/>
  <c r="AA27" i="16"/>
  <c r="Z27" i="16"/>
  <c r="Y27" i="16"/>
  <c r="X27" i="16"/>
  <c r="W27" i="16"/>
  <c r="V27" i="16"/>
  <c r="U27" i="16"/>
  <c r="T27" i="16"/>
  <c r="S27" i="16"/>
  <c r="R27" i="16"/>
  <c r="Q27" i="16"/>
  <c r="P27" i="16"/>
  <c r="AA26" i="16"/>
  <c r="Z26" i="16"/>
  <c r="Y26" i="16"/>
  <c r="X26" i="16"/>
  <c r="W26" i="16"/>
  <c r="V26" i="16"/>
  <c r="U26" i="16"/>
  <c r="T26" i="16"/>
  <c r="S26" i="16"/>
  <c r="R26" i="16"/>
  <c r="Q26" i="16"/>
  <c r="P26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B23" i="16"/>
  <c r="A23" i="16"/>
  <c r="AA21" i="16"/>
  <c r="Z21" i="16"/>
  <c r="Y21" i="16"/>
  <c r="X21" i="16"/>
  <c r="W21" i="16"/>
  <c r="V21" i="16"/>
  <c r="U21" i="16"/>
  <c r="T21" i="16"/>
  <c r="S21" i="16"/>
  <c r="R21" i="16"/>
  <c r="Q21" i="16"/>
  <c r="P21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AA18" i="16"/>
  <c r="Z18" i="16"/>
  <c r="Y18" i="16"/>
  <c r="X18" i="16"/>
  <c r="W18" i="16"/>
  <c r="V18" i="16"/>
  <c r="U18" i="16"/>
  <c r="T18" i="16"/>
  <c r="S18" i="16"/>
  <c r="R18" i="16"/>
  <c r="Q18" i="16"/>
  <c r="P18" i="16"/>
  <c r="K17" i="16"/>
  <c r="K23" i="16" s="1"/>
  <c r="K29" i="16" s="1"/>
  <c r="K35" i="16" s="1"/>
  <c r="K41" i="16" s="1"/>
  <c r="K47" i="16" s="1"/>
  <c r="K53" i="16" s="1"/>
  <c r="F17" i="16"/>
  <c r="F23" i="16" s="1"/>
  <c r="F29" i="16" s="1"/>
  <c r="F35" i="16" s="1"/>
  <c r="F41" i="16" s="1"/>
  <c r="B17" i="16"/>
  <c r="A17" i="16"/>
  <c r="AA15" i="16"/>
  <c r="Z15" i="16"/>
  <c r="Y15" i="16"/>
  <c r="X15" i="16"/>
  <c r="W15" i="16"/>
  <c r="V15" i="16"/>
  <c r="U15" i="16"/>
  <c r="J7" i="9" s="1"/>
  <c r="T15" i="16"/>
  <c r="S15" i="16"/>
  <c r="R15" i="16"/>
  <c r="Q15" i="16"/>
  <c r="P15" i="16"/>
  <c r="AA14" i="16"/>
  <c r="Z14" i="16"/>
  <c r="Y14" i="16"/>
  <c r="X14" i="16"/>
  <c r="W14" i="16"/>
  <c r="V14" i="16"/>
  <c r="U14" i="16"/>
  <c r="T14" i="16"/>
  <c r="S14" i="16"/>
  <c r="R14" i="16"/>
  <c r="Q14" i="16"/>
  <c r="P14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AA12" i="16"/>
  <c r="Z12" i="16"/>
  <c r="Y12" i="16"/>
  <c r="X12" i="16"/>
  <c r="W12" i="16"/>
  <c r="V12" i="16"/>
  <c r="U12" i="16"/>
  <c r="T12" i="16"/>
  <c r="S12" i="16"/>
  <c r="R12" i="16"/>
  <c r="Q12" i="16"/>
  <c r="P12" i="16"/>
  <c r="Z11" i="16"/>
  <c r="Z17" i="16" s="1"/>
  <c r="Z23" i="16" s="1"/>
  <c r="Z29" i="16" s="1"/>
  <c r="Z35" i="16" s="1"/>
  <c r="Z41" i="16" s="1"/>
  <c r="Z47" i="16" s="1"/>
  <c r="Z53" i="16" s="1"/>
  <c r="Y11" i="16"/>
  <c r="Y17" i="16" s="1"/>
  <c r="Y23" i="16" s="1"/>
  <c r="Y29" i="16" s="1"/>
  <c r="Y35" i="16" s="1"/>
  <c r="Y41" i="16" s="1"/>
  <c r="Y47" i="16" s="1"/>
  <c r="Y53" i="16" s="1"/>
  <c r="V11" i="16"/>
  <c r="V17" i="16" s="1"/>
  <c r="V23" i="16" s="1"/>
  <c r="V29" i="16" s="1"/>
  <c r="V35" i="16" s="1"/>
  <c r="V41" i="16" s="1"/>
  <c r="V47" i="16" s="1"/>
  <c r="V53" i="16" s="1"/>
  <c r="R11" i="16"/>
  <c r="R17" i="16" s="1"/>
  <c r="R23" i="16" s="1"/>
  <c r="R29" i="16" s="1"/>
  <c r="R35" i="16" s="1"/>
  <c r="R41" i="16" s="1"/>
  <c r="R47" i="16" s="1"/>
  <c r="R53" i="16" s="1"/>
  <c r="Q11" i="16"/>
  <c r="Q17" i="16" s="1"/>
  <c r="Q23" i="16" s="1"/>
  <c r="Q29" i="16" s="1"/>
  <c r="Q35" i="16" s="1"/>
  <c r="Q41" i="16" s="1"/>
  <c r="Q47" i="16" s="1"/>
  <c r="Q53" i="16" s="1"/>
  <c r="K11" i="16"/>
  <c r="I11" i="16"/>
  <c r="I17" i="16" s="1"/>
  <c r="I23" i="16" s="1"/>
  <c r="I29" i="16" s="1"/>
  <c r="I35" i="16" s="1"/>
  <c r="I41" i="16" s="1"/>
  <c r="G11" i="16"/>
  <c r="G17" i="16" s="1"/>
  <c r="G23" i="16" s="1"/>
  <c r="G29" i="16" s="1"/>
  <c r="G35" i="16" s="1"/>
  <c r="G41" i="16" s="1"/>
  <c r="F11" i="16"/>
  <c r="B11" i="16"/>
  <c r="A11" i="16"/>
  <c r="AA9" i="16"/>
  <c r="Z9" i="16"/>
  <c r="Y9" i="16"/>
  <c r="X9" i="16"/>
  <c r="W9" i="16"/>
  <c r="V9" i="16"/>
  <c r="U9" i="16"/>
  <c r="T9" i="16"/>
  <c r="S9" i="16"/>
  <c r="R9" i="16"/>
  <c r="Q9" i="16"/>
  <c r="P9" i="16"/>
  <c r="AA8" i="16"/>
  <c r="Z8" i="16"/>
  <c r="Y8" i="16"/>
  <c r="X8" i="16"/>
  <c r="W8" i="16"/>
  <c r="V8" i="16"/>
  <c r="U8" i="16"/>
  <c r="T8" i="16"/>
  <c r="S8" i="16"/>
  <c r="R8" i="16"/>
  <c r="Q8" i="16"/>
  <c r="P8" i="16"/>
  <c r="AA7" i="16"/>
  <c r="Z7" i="16"/>
  <c r="Y7" i="16"/>
  <c r="X7" i="16"/>
  <c r="W7" i="16"/>
  <c r="V7" i="16"/>
  <c r="U7" i="16"/>
  <c r="T7" i="16"/>
  <c r="S7" i="16"/>
  <c r="R7" i="16"/>
  <c r="Q7" i="16"/>
  <c r="P7" i="16"/>
  <c r="AA6" i="16"/>
  <c r="Z6" i="16"/>
  <c r="Y6" i="16"/>
  <c r="X6" i="16"/>
  <c r="W6" i="16"/>
  <c r="V6" i="16"/>
  <c r="U6" i="16"/>
  <c r="T6" i="16"/>
  <c r="S6" i="16"/>
  <c r="R6" i="16"/>
  <c r="Q6" i="16"/>
  <c r="P6" i="16"/>
  <c r="AA5" i="16"/>
  <c r="AA11" i="16" s="1"/>
  <c r="AA17" i="16" s="1"/>
  <c r="AA23" i="16" s="1"/>
  <c r="AA29" i="16" s="1"/>
  <c r="AA35" i="16" s="1"/>
  <c r="AA41" i="16" s="1"/>
  <c r="AA47" i="16" s="1"/>
  <c r="AA53" i="16" s="1"/>
  <c r="Z5" i="16"/>
  <c r="Y5" i="16"/>
  <c r="X5" i="16"/>
  <c r="X11" i="16" s="1"/>
  <c r="X17" i="16" s="1"/>
  <c r="X23" i="16" s="1"/>
  <c r="X29" i="16" s="1"/>
  <c r="X35" i="16" s="1"/>
  <c r="X41" i="16" s="1"/>
  <c r="X47" i="16" s="1"/>
  <c r="X53" i="16" s="1"/>
  <c r="W5" i="16"/>
  <c r="W11" i="16" s="1"/>
  <c r="W17" i="16" s="1"/>
  <c r="W23" i="16" s="1"/>
  <c r="W29" i="16" s="1"/>
  <c r="W35" i="16" s="1"/>
  <c r="W41" i="16" s="1"/>
  <c r="W47" i="16" s="1"/>
  <c r="W53" i="16" s="1"/>
  <c r="V5" i="16"/>
  <c r="U5" i="16"/>
  <c r="U11" i="16" s="1"/>
  <c r="U17" i="16" s="1"/>
  <c r="U23" i="16" s="1"/>
  <c r="U29" i="16" s="1"/>
  <c r="U35" i="16" s="1"/>
  <c r="U41" i="16" s="1"/>
  <c r="U47" i="16" s="1"/>
  <c r="U53" i="16" s="1"/>
  <c r="T5" i="16"/>
  <c r="T11" i="16" s="1"/>
  <c r="T17" i="16" s="1"/>
  <c r="T23" i="16" s="1"/>
  <c r="T29" i="16" s="1"/>
  <c r="T35" i="16" s="1"/>
  <c r="T41" i="16" s="1"/>
  <c r="T47" i="16" s="1"/>
  <c r="T53" i="16" s="1"/>
  <c r="S5" i="16"/>
  <c r="S11" i="16" s="1"/>
  <c r="S17" i="16" s="1"/>
  <c r="S23" i="16" s="1"/>
  <c r="S29" i="16" s="1"/>
  <c r="S35" i="16" s="1"/>
  <c r="S41" i="16" s="1"/>
  <c r="S47" i="16" s="1"/>
  <c r="S53" i="16" s="1"/>
  <c r="R5" i="16"/>
  <c r="Q5" i="16"/>
  <c r="P5" i="16"/>
  <c r="P11" i="16" s="1"/>
  <c r="P17" i="16" s="1"/>
  <c r="P23" i="16" s="1"/>
  <c r="P29" i="16" s="1"/>
  <c r="P35" i="16" s="1"/>
  <c r="P41" i="16" s="1"/>
  <c r="P47" i="16" s="1"/>
  <c r="P53" i="16" s="1"/>
  <c r="Q4" i="16"/>
  <c r="R4" i="16" s="1"/>
  <c r="S4" i="16" s="1"/>
  <c r="T4" i="16" s="1"/>
  <c r="U4" i="16" s="1"/>
  <c r="V4" i="16" s="1"/>
  <c r="W4" i="16" s="1"/>
  <c r="X4" i="16" s="1"/>
  <c r="Y4" i="16" s="1"/>
  <c r="Z4" i="16" s="1"/>
  <c r="AA4" i="16" s="1"/>
  <c r="H430" i="15" l="1"/>
  <c r="H429" i="15"/>
  <c r="H428" i="15"/>
  <c r="H427" i="15"/>
  <c r="H426" i="15"/>
  <c r="H425" i="15"/>
  <c r="H424" i="15"/>
  <c r="H423" i="15"/>
  <c r="H422" i="15"/>
  <c r="H421" i="15"/>
  <c r="H420" i="15"/>
  <c r="H419" i="15"/>
  <c r="H418" i="15"/>
  <c r="H417" i="15"/>
  <c r="H416" i="15"/>
  <c r="H415" i="15"/>
  <c r="H414" i="15"/>
  <c r="H413" i="15"/>
  <c r="H412" i="15"/>
  <c r="H411" i="15"/>
  <c r="H410" i="15"/>
  <c r="H409" i="15"/>
  <c r="H408" i="15"/>
  <c r="H407" i="15"/>
  <c r="H406" i="15"/>
  <c r="H405" i="15"/>
  <c r="H404" i="15"/>
  <c r="H403" i="15"/>
  <c r="H402" i="15"/>
  <c r="H401" i="15"/>
  <c r="H400" i="15"/>
  <c r="H399" i="15"/>
  <c r="H398" i="15"/>
  <c r="H397" i="15"/>
  <c r="H396" i="15"/>
  <c r="H395" i="15"/>
  <c r="H394" i="15"/>
  <c r="H393" i="15"/>
  <c r="H392" i="15"/>
  <c r="H391" i="15"/>
  <c r="H390" i="15"/>
  <c r="H389" i="15"/>
  <c r="H388" i="15"/>
  <c r="H387" i="15"/>
  <c r="H386" i="15"/>
  <c r="H385" i="15"/>
  <c r="H384" i="15"/>
  <c r="H383" i="15"/>
  <c r="H382" i="15"/>
  <c r="H381" i="15"/>
  <c r="H380" i="15"/>
  <c r="H379" i="15"/>
  <c r="H378" i="15"/>
  <c r="H377" i="15"/>
  <c r="H376" i="15"/>
  <c r="H375" i="15"/>
  <c r="H374" i="15"/>
  <c r="H373" i="15"/>
  <c r="H372" i="15"/>
  <c r="H371" i="15"/>
  <c r="H370" i="15"/>
  <c r="H369" i="15"/>
  <c r="H368" i="15"/>
  <c r="H367" i="15"/>
  <c r="H366" i="15"/>
  <c r="H365" i="15"/>
  <c r="H364" i="15"/>
  <c r="H363" i="15"/>
  <c r="H362" i="15"/>
  <c r="H361" i="15"/>
  <c r="H360" i="15"/>
  <c r="H359" i="15"/>
  <c r="H358" i="15"/>
  <c r="H357" i="15"/>
  <c r="H356" i="15"/>
  <c r="H355" i="15"/>
  <c r="H354" i="15"/>
  <c r="H353" i="15"/>
  <c r="H352" i="15"/>
  <c r="H351" i="15"/>
  <c r="H350" i="15"/>
  <c r="H349" i="15"/>
  <c r="H348" i="15"/>
  <c r="H347" i="15"/>
  <c r="H346" i="15"/>
  <c r="H345" i="15"/>
  <c r="H344" i="15"/>
  <c r="H343" i="15"/>
  <c r="H342" i="15"/>
  <c r="H341" i="15"/>
  <c r="H340" i="15"/>
  <c r="H339" i="15"/>
  <c r="H338" i="15"/>
  <c r="H337" i="15"/>
  <c r="H336" i="15"/>
  <c r="H335" i="15"/>
  <c r="H334" i="15"/>
  <c r="H333" i="15"/>
  <c r="H332" i="15"/>
  <c r="H331" i="15"/>
  <c r="H330" i="15"/>
  <c r="H329" i="15"/>
  <c r="H328" i="15"/>
  <c r="H327" i="15"/>
  <c r="H326" i="15"/>
  <c r="H325" i="15"/>
  <c r="H324" i="15"/>
  <c r="H323" i="15"/>
  <c r="H322" i="15"/>
  <c r="H321" i="15"/>
  <c r="H320" i="15"/>
  <c r="H319" i="15"/>
  <c r="H318" i="15"/>
  <c r="H317" i="15"/>
  <c r="H316" i="15"/>
  <c r="H315" i="15"/>
  <c r="H314" i="15"/>
  <c r="H313" i="15"/>
  <c r="H312" i="15"/>
  <c r="H311" i="15"/>
  <c r="H310" i="15"/>
  <c r="H309" i="15"/>
  <c r="H308" i="15"/>
  <c r="H307" i="15"/>
  <c r="H306" i="15"/>
  <c r="H305" i="15"/>
  <c r="H304" i="15"/>
  <c r="H303" i="15"/>
  <c r="H302" i="15"/>
  <c r="H301" i="15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430" i="14"/>
  <c r="H429" i="14"/>
  <c r="H428" i="14"/>
  <c r="H427" i="14"/>
  <c r="H426" i="14"/>
  <c r="H425" i="14"/>
  <c r="H424" i="14"/>
  <c r="H423" i="14"/>
  <c r="H422" i="14"/>
  <c r="H421" i="14"/>
  <c r="H420" i="14"/>
  <c r="H419" i="14"/>
  <c r="H418" i="14"/>
  <c r="H417" i="14"/>
  <c r="H416" i="14"/>
  <c r="H415" i="14"/>
  <c r="H414" i="14"/>
  <c r="H413" i="14"/>
  <c r="H412" i="14"/>
  <c r="H411" i="14"/>
  <c r="H410" i="14"/>
  <c r="H409" i="14"/>
  <c r="H408" i="14"/>
  <c r="H407" i="14"/>
  <c r="H406" i="14"/>
  <c r="H405" i="14"/>
  <c r="H404" i="14"/>
  <c r="H403" i="14"/>
  <c r="H402" i="14"/>
  <c r="H401" i="14"/>
  <c r="H400" i="14"/>
  <c r="H399" i="14"/>
  <c r="H398" i="14"/>
  <c r="H397" i="14"/>
  <c r="H396" i="14"/>
  <c r="H395" i="14"/>
  <c r="H394" i="14"/>
  <c r="H393" i="14"/>
  <c r="H392" i="14"/>
  <c r="H391" i="14"/>
  <c r="H390" i="14"/>
  <c r="H389" i="14"/>
  <c r="H388" i="14"/>
  <c r="H387" i="14"/>
  <c r="H386" i="14"/>
  <c r="H385" i="14"/>
  <c r="H384" i="14"/>
  <c r="H383" i="14"/>
  <c r="H382" i="14"/>
  <c r="H381" i="14"/>
  <c r="H380" i="14"/>
  <c r="H379" i="14"/>
  <c r="H378" i="14"/>
  <c r="H377" i="14"/>
  <c r="H376" i="14"/>
  <c r="H375" i="14"/>
  <c r="H374" i="14"/>
  <c r="H373" i="14"/>
  <c r="H372" i="14"/>
  <c r="H371" i="14"/>
  <c r="H370" i="14"/>
  <c r="H369" i="14"/>
  <c r="H368" i="14"/>
  <c r="H367" i="14"/>
  <c r="H366" i="14"/>
  <c r="H365" i="14"/>
  <c r="H364" i="14"/>
  <c r="H363" i="14"/>
  <c r="H362" i="14"/>
  <c r="H361" i="14"/>
  <c r="H360" i="14"/>
  <c r="H359" i="14"/>
  <c r="H358" i="14"/>
  <c r="H357" i="14"/>
  <c r="H356" i="14"/>
  <c r="H355" i="14"/>
  <c r="H354" i="14"/>
  <c r="H353" i="14"/>
  <c r="H352" i="14"/>
  <c r="H351" i="14"/>
  <c r="H350" i="14"/>
  <c r="H349" i="14"/>
  <c r="H348" i="14"/>
  <c r="H347" i="14"/>
  <c r="H346" i="14"/>
  <c r="H345" i="14"/>
  <c r="H344" i="14"/>
  <c r="H343" i="14"/>
  <c r="H342" i="14"/>
  <c r="H341" i="14"/>
  <c r="H340" i="14"/>
  <c r="H339" i="14"/>
  <c r="H338" i="14"/>
  <c r="H337" i="14"/>
  <c r="H336" i="14"/>
  <c r="H335" i="14"/>
  <c r="H334" i="14"/>
  <c r="H333" i="14"/>
  <c r="H332" i="14"/>
  <c r="H331" i="14"/>
  <c r="H330" i="14"/>
  <c r="H329" i="14"/>
  <c r="H328" i="14"/>
  <c r="H327" i="14"/>
  <c r="H326" i="14"/>
  <c r="H325" i="14"/>
  <c r="H324" i="14"/>
  <c r="H323" i="14"/>
  <c r="H322" i="14"/>
  <c r="H321" i="14"/>
  <c r="H320" i="14"/>
  <c r="H319" i="14"/>
  <c r="H318" i="14"/>
  <c r="H317" i="14"/>
  <c r="H316" i="14"/>
  <c r="H315" i="14"/>
  <c r="H314" i="14"/>
  <c r="H313" i="14"/>
  <c r="H312" i="14"/>
  <c r="H311" i="14"/>
  <c r="H310" i="14"/>
  <c r="H309" i="14"/>
  <c r="H308" i="14"/>
  <c r="H307" i="14"/>
  <c r="H306" i="14"/>
  <c r="H305" i="14"/>
  <c r="H304" i="14"/>
  <c r="H303" i="14"/>
  <c r="H302" i="14"/>
  <c r="H301" i="14"/>
  <c r="H300" i="14"/>
  <c r="H299" i="14"/>
  <c r="H298" i="14"/>
  <c r="H297" i="14"/>
  <c r="H296" i="14"/>
  <c r="H295" i="14"/>
  <c r="H294" i="14"/>
  <c r="H293" i="14"/>
  <c r="H292" i="14"/>
  <c r="H291" i="14"/>
  <c r="H290" i="14"/>
  <c r="H289" i="14"/>
  <c r="H288" i="14"/>
  <c r="H287" i="14"/>
  <c r="H286" i="14"/>
  <c r="H285" i="14"/>
  <c r="H284" i="14"/>
  <c r="H283" i="14"/>
  <c r="H282" i="14"/>
  <c r="H281" i="14"/>
  <c r="H280" i="14"/>
  <c r="H279" i="14"/>
  <c r="H278" i="14"/>
  <c r="H277" i="14"/>
  <c r="H276" i="14"/>
  <c r="H275" i="14"/>
  <c r="H274" i="14"/>
  <c r="H273" i="14"/>
  <c r="H272" i="14"/>
  <c r="H271" i="14"/>
  <c r="H270" i="14"/>
  <c r="H269" i="14"/>
  <c r="H268" i="14"/>
  <c r="H267" i="14"/>
  <c r="H266" i="14"/>
  <c r="H265" i="14"/>
  <c r="H264" i="14"/>
  <c r="H263" i="14"/>
  <c r="H262" i="14"/>
  <c r="H261" i="14"/>
  <c r="H260" i="14"/>
  <c r="H259" i="14"/>
  <c r="H258" i="14"/>
  <c r="H257" i="14"/>
  <c r="H256" i="14"/>
  <c r="H255" i="14"/>
  <c r="H254" i="14"/>
  <c r="H253" i="14"/>
  <c r="H252" i="14"/>
  <c r="H251" i="14"/>
  <c r="H250" i="14"/>
  <c r="H249" i="14"/>
  <c r="H248" i="14"/>
  <c r="H247" i="14"/>
  <c r="H246" i="14"/>
  <c r="H245" i="14"/>
  <c r="H244" i="14"/>
  <c r="H243" i="14"/>
  <c r="H242" i="14"/>
  <c r="H241" i="14"/>
  <c r="H240" i="14"/>
  <c r="H239" i="14"/>
  <c r="H238" i="14"/>
  <c r="H237" i="14"/>
  <c r="H236" i="14"/>
  <c r="H235" i="14"/>
  <c r="H234" i="14"/>
  <c r="H233" i="14"/>
  <c r="H232" i="14"/>
  <c r="H231" i="14"/>
  <c r="H230" i="14"/>
  <c r="H229" i="14"/>
  <c r="H228" i="14"/>
  <c r="H227" i="14"/>
  <c r="H226" i="14"/>
  <c r="H225" i="14"/>
  <c r="H224" i="14"/>
  <c r="H223" i="14"/>
  <c r="H222" i="14"/>
  <c r="H221" i="14"/>
  <c r="H220" i="14"/>
  <c r="H219" i="14"/>
  <c r="H218" i="14"/>
  <c r="H217" i="14"/>
  <c r="H216" i="14"/>
  <c r="H215" i="14"/>
  <c r="H214" i="14"/>
  <c r="H213" i="14"/>
  <c r="H212" i="14"/>
  <c r="H211" i="14"/>
  <c r="H210" i="14"/>
  <c r="H209" i="14"/>
  <c r="H208" i="14"/>
  <c r="H207" i="14"/>
  <c r="H206" i="14"/>
  <c r="H205" i="14"/>
  <c r="H204" i="14"/>
  <c r="H203" i="14"/>
  <c r="H202" i="14"/>
  <c r="H201" i="14"/>
  <c r="H200" i="14"/>
  <c r="H199" i="14"/>
  <c r="H198" i="14"/>
  <c r="H197" i="14"/>
  <c r="H196" i="14"/>
  <c r="H195" i="14"/>
  <c r="H194" i="14"/>
  <c r="H193" i="14"/>
  <c r="H192" i="14"/>
  <c r="H191" i="14"/>
  <c r="H190" i="14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430" i="13"/>
  <c r="H429" i="13"/>
  <c r="H428" i="13"/>
  <c r="H427" i="13"/>
  <c r="H426" i="13"/>
  <c r="H425" i="13"/>
  <c r="H424" i="13"/>
  <c r="H423" i="13"/>
  <c r="H422" i="13"/>
  <c r="H421" i="13"/>
  <c r="H420" i="13"/>
  <c r="H419" i="13"/>
  <c r="H418" i="13"/>
  <c r="H417" i="13"/>
  <c r="H416" i="13"/>
  <c r="H415" i="13"/>
  <c r="H414" i="13"/>
  <c r="H413" i="13"/>
  <c r="H412" i="13"/>
  <c r="H411" i="13"/>
  <c r="H410" i="13"/>
  <c r="H409" i="13"/>
  <c r="H408" i="13"/>
  <c r="H407" i="13"/>
  <c r="H406" i="13"/>
  <c r="H405" i="13"/>
  <c r="H404" i="13"/>
  <c r="H403" i="13"/>
  <c r="H402" i="13"/>
  <c r="H401" i="13"/>
  <c r="H400" i="13"/>
  <c r="H399" i="13"/>
  <c r="H398" i="13"/>
  <c r="H397" i="13"/>
  <c r="H396" i="13"/>
  <c r="H395" i="13"/>
  <c r="H394" i="13"/>
  <c r="H393" i="13"/>
  <c r="H392" i="13"/>
  <c r="H391" i="13"/>
  <c r="H390" i="13"/>
  <c r="H389" i="13"/>
  <c r="H388" i="13"/>
  <c r="H387" i="13"/>
  <c r="H386" i="13"/>
  <c r="H385" i="13"/>
  <c r="H384" i="13"/>
  <c r="H383" i="13"/>
  <c r="H382" i="13"/>
  <c r="H381" i="13"/>
  <c r="H380" i="13"/>
  <c r="H379" i="13"/>
  <c r="H378" i="13"/>
  <c r="H377" i="13"/>
  <c r="H376" i="13"/>
  <c r="H375" i="13"/>
  <c r="H374" i="13"/>
  <c r="H373" i="13"/>
  <c r="H372" i="13"/>
  <c r="H371" i="13"/>
  <c r="H370" i="13"/>
  <c r="H369" i="13"/>
  <c r="H368" i="13"/>
  <c r="H367" i="13"/>
  <c r="H366" i="13"/>
  <c r="H365" i="13"/>
  <c r="H364" i="13"/>
  <c r="H363" i="13"/>
  <c r="H362" i="13"/>
  <c r="H361" i="13"/>
  <c r="H360" i="13"/>
  <c r="H359" i="13"/>
  <c r="H358" i="13"/>
  <c r="H357" i="13"/>
  <c r="H356" i="13"/>
  <c r="H355" i="13"/>
  <c r="H354" i="13"/>
  <c r="H353" i="13"/>
  <c r="H352" i="13"/>
  <c r="H351" i="13"/>
  <c r="H350" i="13"/>
  <c r="H349" i="13"/>
  <c r="H348" i="13"/>
  <c r="H347" i="13"/>
  <c r="H346" i="13"/>
  <c r="H345" i="13"/>
  <c r="H344" i="13"/>
  <c r="H343" i="13"/>
  <c r="H342" i="13"/>
  <c r="H341" i="13"/>
  <c r="H340" i="13"/>
  <c r="H339" i="13"/>
  <c r="H338" i="13"/>
  <c r="H337" i="13"/>
  <c r="H336" i="13"/>
  <c r="H335" i="13"/>
  <c r="H334" i="13"/>
  <c r="H333" i="13"/>
  <c r="H332" i="13"/>
  <c r="H331" i="13"/>
  <c r="H330" i="13"/>
  <c r="H329" i="13"/>
  <c r="H328" i="13"/>
  <c r="H327" i="13"/>
  <c r="H326" i="13"/>
  <c r="H325" i="13"/>
  <c r="H324" i="13"/>
  <c r="H323" i="13"/>
  <c r="H322" i="13"/>
  <c r="H321" i="13"/>
  <c r="H320" i="13"/>
  <c r="H319" i="13"/>
  <c r="H318" i="13"/>
  <c r="H317" i="13"/>
  <c r="H316" i="13"/>
  <c r="H315" i="13"/>
  <c r="H314" i="13"/>
  <c r="H313" i="13"/>
  <c r="H312" i="13"/>
  <c r="H311" i="13"/>
  <c r="H310" i="13"/>
  <c r="H309" i="13"/>
  <c r="H308" i="13"/>
  <c r="H307" i="13"/>
  <c r="H306" i="13"/>
  <c r="H305" i="13"/>
  <c r="H304" i="13"/>
  <c r="H303" i="13"/>
  <c r="H302" i="13"/>
  <c r="H301" i="13"/>
  <c r="H300" i="13"/>
  <c r="H299" i="13"/>
  <c r="H298" i="13"/>
  <c r="H297" i="13"/>
  <c r="H296" i="13"/>
  <c r="H295" i="13"/>
  <c r="H294" i="13"/>
  <c r="H293" i="13"/>
  <c r="H292" i="13"/>
  <c r="H291" i="13"/>
  <c r="H290" i="13"/>
  <c r="H289" i="13"/>
  <c r="H288" i="13"/>
  <c r="H287" i="13"/>
  <c r="H286" i="13"/>
  <c r="H285" i="13"/>
  <c r="H284" i="13"/>
  <c r="H283" i="13"/>
  <c r="H282" i="13"/>
  <c r="H281" i="13"/>
  <c r="H280" i="13"/>
  <c r="H279" i="13"/>
  <c r="H278" i="13"/>
  <c r="H277" i="13"/>
  <c r="H276" i="13"/>
  <c r="H275" i="13"/>
  <c r="H274" i="13"/>
  <c r="H273" i="13"/>
  <c r="H272" i="13"/>
  <c r="H271" i="13"/>
  <c r="H270" i="13"/>
  <c r="H269" i="13"/>
  <c r="H268" i="13"/>
  <c r="H267" i="13"/>
  <c r="H266" i="13"/>
  <c r="H265" i="13"/>
  <c r="H264" i="13"/>
  <c r="H263" i="13"/>
  <c r="H262" i="13"/>
  <c r="H261" i="13"/>
  <c r="H260" i="13"/>
  <c r="H259" i="13"/>
  <c r="H258" i="13"/>
  <c r="H257" i="13"/>
  <c r="H256" i="13"/>
  <c r="H255" i="13"/>
  <c r="H254" i="13"/>
  <c r="H253" i="13"/>
  <c r="H252" i="13"/>
  <c r="H251" i="13"/>
  <c r="H250" i="13"/>
  <c r="H249" i="13"/>
  <c r="H248" i="13"/>
  <c r="H247" i="13"/>
  <c r="H246" i="13"/>
  <c r="H245" i="13"/>
  <c r="H244" i="13"/>
  <c r="H243" i="13"/>
  <c r="H242" i="13"/>
  <c r="H241" i="13"/>
  <c r="H240" i="13"/>
  <c r="H239" i="13"/>
  <c r="H238" i="13"/>
  <c r="H237" i="13"/>
  <c r="H236" i="13"/>
  <c r="H235" i="13"/>
  <c r="H234" i="13"/>
  <c r="H233" i="13"/>
  <c r="H232" i="13"/>
  <c r="H231" i="13"/>
  <c r="H230" i="13"/>
  <c r="H229" i="13"/>
  <c r="H228" i="13"/>
  <c r="H227" i="13"/>
  <c r="H226" i="13"/>
  <c r="H225" i="13"/>
  <c r="H224" i="13"/>
  <c r="H223" i="13"/>
  <c r="H222" i="13"/>
  <c r="H221" i="13"/>
  <c r="H220" i="13"/>
  <c r="H219" i="13"/>
  <c r="H218" i="13"/>
  <c r="H217" i="13"/>
  <c r="H216" i="13"/>
  <c r="H215" i="13"/>
  <c r="H214" i="13"/>
  <c r="H213" i="13"/>
  <c r="H212" i="13"/>
  <c r="H211" i="13"/>
  <c r="H210" i="13"/>
  <c r="H209" i="13"/>
  <c r="H208" i="13"/>
  <c r="H207" i="13"/>
  <c r="H206" i="13"/>
  <c r="H205" i="13"/>
  <c r="H204" i="13"/>
  <c r="H203" i="13"/>
  <c r="H202" i="13"/>
  <c r="H201" i="13"/>
  <c r="H200" i="13"/>
  <c r="H199" i="13"/>
  <c r="H198" i="13"/>
  <c r="H197" i="13"/>
  <c r="H196" i="13"/>
  <c r="H195" i="13"/>
  <c r="H194" i="13"/>
  <c r="H193" i="13"/>
  <c r="H192" i="13"/>
  <c r="H191" i="13"/>
  <c r="H190" i="13"/>
  <c r="H189" i="13"/>
  <c r="H188" i="13"/>
  <c r="H187" i="13"/>
  <c r="H186" i="13"/>
  <c r="H185" i="13"/>
  <c r="H184" i="13"/>
  <c r="H183" i="13"/>
  <c r="H182" i="13"/>
  <c r="H181" i="13"/>
  <c r="H180" i="13"/>
  <c r="H179" i="13"/>
  <c r="H178" i="13"/>
  <c r="H177" i="13"/>
  <c r="H176" i="13"/>
  <c r="H175" i="13"/>
  <c r="H174" i="13"/>
  <c r="H173" i="13"/>
  <c r="H172" i="13"/>
  <c r="H171" i="13"/>
  <c r="H170" i="13"/>
  <c r="H169" i="13"/>
  <c r="H168" i="13"/>
  <c r="H167" i="13"/>
  <c r="H166" i="13"/>
  <c r="H165" i="13"/>
  <c r="H164" i="13"/>
  <c r="H163" i="13"/>
  <c r="H162" i="13"/>
  <c r="H161" i="13"/>
  <c r="H160" i="13"/>
  <c r="H159" i="13"/>
  <c r="H158" i="13"/>
  <c r="H157" i="13"/>
  <c r="H156" i="13"/>
  <c r="H155" i="13"/>
  <c r="H154" i="13"/>
  <c r="H153" i="13"/>
  <c r="H152" i="13"/>
  <c r="H151" i="13"/>
  <c r="H150" i="13"/>
  <c r="H149" i="13"/>
  <c r="H148" i="13"/>
  <c r="H147" i="13"/>
  <c r="H146" i="13"/>
  <c r="H145" i="13"/>
  <c r="H144" i="13"/>
  <c r="H143" i="13"/>
  <c r="H142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430" i="12"/>
  <c r="H429" i="12"/>
  <c r="H428" i="12"/>
  <c r="H427" i="12"/>
  <c r="H426" i="12"/>
  <c r="H425" i="12"/>
  <c r="H424" i="12"/>
  <c r="H423" i="12"/>
  <c r="H422" i="12"/>
  <c r="H421" i="12"/>
  <c r="H420" i="12"/>
  <c r="H419" i="12"/>
  <c r="H418" i="12"/>
  <c r="H417" i="12"/>
  <c r="H416" i="12"/>
  <c r="H415" i="12"/>
  <c r="H414" i="12"/>
  <c r="H413" i="12"/>
  <c r="H412" i="12"/>
  <c r="H411" i="12"/>
  <c r="H410" i="12"/>
  <c r="H409" i="12"/>
  <c r="H408" i="12"/>
  <c r="H407" i="12"/>
  <c r="H406" i="12"/>
  <c r="H405" i="12"/>
  <c r="H404" i="12"/>
  <c r="H403" i="12"/>
  <c r="H402" i="12"/>
  <c r="H401" i="12"/>
  <c r="H400" i="12"/>
  <c r="H399" i="12"/>
  <c r="H398" i="12"/>
  <c r="H397" i="12"/>
  <c r="H396" i="12"/>
  <c r="H395" i="12"/>
  <c r="H394" i="12"/>
  <c r="H393" i="12"/>
  <c r="H392" i="12"/>
  <c r="H391" i="12"/>
  <c r="H390" i="12"/>
  <c r="H389" i="12"/>
  <c r="H388" i="12"/>
  <c r="H387" i="12"/>
  <c r="H386" i="12"/>
  <c r="H385" i="12"/>
  <c r="H384" i="12"/>
  <c r="H383" i="12"/>
  <c r="H382" i="12"/>
  <c r="H381" i="12"/>
  <c r="H380" i="12"/>
  <c r="H379" i="12"/>
  <c r="H378" i="12"/>
  <c r="H377" i="12"/>
  <c r="H376" i="12"/>
  <c r="H375" i="12"/>
  <c r="H374" i="12"/>
  <c r="H373" i="12"/>
  <c r="H372" i="12"/>
  <c r="H371" i="12"/>
  <c r="H370" i="12"/>
  <c r="H369" i="12"/>
  <c r="H368" i="12"/>
  <c r="H367" i="12"/>
  <c r="H366" i="12"/>
  <c r="H365" i="12"/>
  <c r="H364" i="12"/>
  <c r="H363" i="12"/>
  <c r="H362" i="12"/>
  <c r="H361" i="12"/>
  <c r="H360" i="12"/>
  <c r="H359" i="12"/>
  <c r="H358" i="12"/>
  <c r="H357" i="12"/>
  <c r="H356" i="12"/>
  <c r="H355" i="12"/>
  <c r="H354" i="12"/>
  <c r="H353" i="12"/>
  <c r="H352" i="12"/>
  <c r="H351" i="12"/>
  <c r="H350" i="12"/>
  <c r="H349" i="12"/>
  <c r="H348" i="12"/>
  <c r="H347" i="12"/>
  <c r="H346" i="12"/>
  <c r="H345" i="12"/>
  <c r="H344" i="12"/>
  <c r="H343" i="12"/>
  <c r="H342" i="12"/>
  <c r="H341" i="12"/>
  <c r="H340" i="12"/>
  <c r="H339" i="12"/>
  <c r="H338" i="12"/>
  <c r="H337" i="12"/>
  <c r="H336" i="12"/>
  <c r="H335" i="12"/>
  <c r="H334" i="12"/>
  <c r="H333" i="12"/>
  <c r="H332" i="12"/>
  <c r="H331" i="12"/>
  <c r="H330" i="12"/>
  <c r="H329" i="12"/>
  <c r="H328" i="12"/>
  <c r="H327" i="12"/>
  <c r="H326" i="12"/>
  <c r="H325" i="12"/>
  <c r="H324" i="12"/>
  <c r="H323" i="12"/>
  <c r="H322" i="12"/>
  <c r="H321" i="12"/>
  <c r="H320" i="12"/>
  <c r="H319" i="12"/>
  <c r="H318" i="12"/>
  <c r="H317" i="12"/>
  <c r="H316" i="12"/>
  <c r="H315" i="12"/>
  <c r="H314" i="12"/>
  <c r="H313" i="12"/>
  <c r="H312" i="12"/>
  <c r="H311" i="12"/>
  <c r="H310" i="12"/>
  <c r="H309" i="12"/>
  <c r="H308" i="12"/>
  <c r="H307" i="12"/>
  <c r="H306" i="12"/>
  <c r="H305" i="12"/>
  <c r="H304" i="12"/>
  <c r="H303" i="12"/>
  <c r="H302" i="12"/>
  <c r="H301" i="12"/>
  <c r="H300" i="12"/>
  <c r="H299" i="12"/>
  <c r="H298" i="12"/>
  <c r="H297" i="12"/>
  <c r="H296" i="12"/>
  <c r="H295" i="12"/>
  <c r="H294" i="12"/>
  <c r="H293" i="12"/>
  <c r="H292" i="12"/>
  <c r="H291" i="12"/>
  <c r="H290" i="12"/>
  <c r="H289" i="12"/>
  <c r="H288" i="12"/>
  <c r="H287" i="12"/>
  <c r="H286" i="12"/>
  <c r="H285" i="12"/>
  <c r="H284" i="12"/>
  <c r="H283" i="12"/>
  <c r="H282" i="12"/>
  <c r="H281" i="12"/>
  <c r="H280" i="12"/>
  <c r="H279" i="12"/>
  <c r="H278" i="12"/>
  <c r="H277" i="12"/>
  <c r="H276" i="12"/>
  <c r="H275" i="12"/>
  <c r="H274" i="12"/>
  <c r="H273" i="12"/>
  <c r="H272" i="12"/>
  <c r="H271" i="12"/>
  <c r="H270" i="12"/>
  <c r="H269" i="12"/>
  <c r="H268" i="12"/>
  <c r="H267" i="12"/>
  <c r="H266" i="12"/>
  <c r="H265" i="12"/>
  <c r="H264" i="12"/>
  <c r="H263" i="12"/>
  <c r="H262" i="12"/>
  <c r="H261" i="12"/>
  <c r="H260" i="12"/>
  <c r="H259" i="12"/>
  <c r="H258" i="12"/>
  <c r="H257" i="12"/>
  <c r="H256" i="12"/>
  <c r="H255" i="12"/>
  <c r="H254" i="12"/>
  <c r="H253" i="12"/>
  <c r="H252" i="12"/>
  <c r="H251" i="12"/>
  <c r="H250" i="12"/>
  <c r="H249" i="12"/>
  <c r="H248" i="12"/>
  <c r="H247" i="12"/>
  <c r="H246" i="12"/>
  <c r="H245" i="12"/>
  <c r="H244" i="12"/>
  <c r="H243" i="12"/>
  <c r="H242" i="12"/>
  <c r="H241" i="12"/>
  <c r="H240" i="12"/>
  <c r="H239" i="12"/>
  <c r="H238" i="12"/>
  <c r="H237" i="12"/>
  <c r="H236" i="12"/>
  <c r="H235" i="12"/>
  <c r="H234" i="12"/>
  <c r="H233" i="12"/>
  <c r="H232" i="12"/>
  <c r="H231" i="12"/>
  <c r="H230" i="12"/>
  <c r="H229" i="12"/>
  <c r="H228" i="12"/>
  <c r="H227" i="12"/>
  <c r="H226" i="12"/>
  <c r="H225" i="12"/>
  <c r="H224" i="12"/>
  <c r="H223" i="12"/>
  <c r="H222" i="12"/>
  <c r="H221" i="12"/>
  <c r="H220" i="12"/>
  <c r="H219" i="12"/>
  <c r="H218" i="12"/>
  <c r="H217" i="12"/>
  <c r="H216" i="12"/>
  <c r="H215" i="12"/>
  <c r="H214" i="12"/>
  <c r="H213" i="12"/>
  <c r="H212" i="12"/>
  <c r="H211" i="12"/>
  <c r="H210" i="12"/>
  <c r="H209" i="12"/>
  <c r="H208" i="12"/>
  <c r="H207" i="12"/>
  <c r="H206" i="12"/>
  <c r="H205" i="12"/>
  <c r="H204" i="12"/>
  <c r="H203" i="12"/>
  <c r="H202" i="12"/>
  <c r="H201" i="12"/>
  <c r="H200" i="12"/>
  <c r="H199" i="12"/>
  <c r="H198" i="12"/>
  <c r="H197" i="12"/>
  <c r="H196" i="12"/>
  <c r="H195" i="12"/>
  <c r="H194" i="12"/>
  <c r="H193" i="12"/>
  <c r="H192" i="12"/>
  <c r="H191" i="12"/>
  <c r="H190" i="12"/>
  <c r="H189" i="12"/>
  <c r="H188" i="12"/>
  <c r="H187" i="12"/>
  <c r="H186" i="12"/>
  <c r="H185" i="12"/>
  <c r="H184" i="12"/>
  <c r="H183" i="12"/>
  <c r="H182" i="12"/>
  <c r="H181" i="12"/>
  <c r="H180" i="12"/>
  <c r="H179" i="12"/>
  <c r="H178" i="12"/>
  <c r="H177" i="12"/>
  <c r="H176" i="12"/>
  <c r="H175" i="12"/>
  <c r="H174" i="12"/>
  <c r="H173" i="12"/>
  <c r="H172" i="12"/>
  <c r="H171" i="12"/>
  <c r="H170" i="12"/>
  <c r="H169" i="12"/>
  <c r="H168" i="12"/>
  <c r="H167" i="12"/>
  <c r="H166" i="12"/>
  <c r="H165" i="12"/>
  <c r="H164" i="12"/>
  <c r="H163" i="12"/>
  <c r="H162" i="12"/>
  <c r="H161" i="12"/>
  <c r="H160" i="12"/>
  <c r="H159" i="12"/>
  <c r="H158" i="12"/>
  <c r="H157" i="12"/>
  <c r="H156" i="12"/>
  <c r="H155" i="12"/>
  <c r="H154" i="12"/>
  <c r="H153" i="12"/>
  <c r="H152" i="12"/>
  <c r="H151" i="12"/>
  <c r="H150" i="12"/>
  <c r="H149" i="12"/>
  <c r="H148" i="12"/>
  <c r="H147" i="12"/>
  <c r="H146" i="12"/>
  <c r="H145" i="12"/>
  <c r="H144" i="12"/>
  <c r="H143" i="12"/>
  <c r="H142" i="12"/>
  <c r="H141" i="12"/>
  <c r="H140" i="12"/>
  <c r="H139" i="12"/>
  <c r="H138" i="12"/>
  <c r="H137" i="12"/>
  <c r="H136" i="12"/>
  <c r="H135" i="12"/>
  <c r="H134" i="12"/>
  <c r="H133" i="12"/>
  <c r="H132" i="12"/>
  <c r="H131" i="12"/>
  <c r="H130" i="12"/>
  <c r="H129" i="12"/>
  <c r="H128" i="12"/>
  <c r="H127" i="12"/>
  <c r="H126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6" i="12"/>
  <c r="H15" i="12"/>
  <c r="H14" i="12"/>
  <c r="H13" i="12"/>
  <c r="H12" i="12"/>
  <c r="H11" i="12"/>
  <c r="H10" i="12"/>
  <c r="H9" i="12"/>
  <c r="H8" i="12"/>
  <c r="H430" i="11"/>
  <c r="H429" i="11"/>
  <c r="H428" i="11"/>
  <c r="H427" i="11"/>
  <c r="H426" i="11"/>
  <c r="H425" i="11"/>
  <c r="H424" i="11"/>
  <c r="H423" i="11"/>
  <c r="H422" i="11"/>
  <c r="H421" i="11"/>
  <c r="H420" i="11"/>
  <c r="H419" i="11"/>
  <c r="H418" i="11"/>
  <c r="H417" i="11"/>
  <c r="H416" i="11"/>
  <c r="H415" i="11"/>
  <c r="H414" i="11"/>
  <c r="H413" i="11"/>
  <c r="H412" i="11"/>
  <c r="H411" i="11"/>
  <c r="H410" i="11"/>
  <c r="H409" i="11"/>
  <c r="H408" i="11"/>
  <c r="H407" i="11"/>
  <c r="H406" i="11"/>
  <c r="H405" i="11"/>
  <c r="H404" i="11"/>
  <c r="H403" i="11"/>
  <c r="H402" i="11"/>
  <c r="H401" i="11"/>
  <c r="H400" i="11"/>
  <c r="H399" i="11"/>
  <c r="H398" i="11"/>
  <c r="H397" i="11"/>
  <c r="H396" i="11"/>
  <c r="H395" i="11"/>
  <c r="H394" i="11"/>
  <c r="H393" i="11"/>
  <c r="H392" i="11"/>
  <c r="H391" i="11"/>
  <c r="H390" i="11"/>
  <c r="H389" i="11"/>
  <c r="H388" i="11"/>
  <c r="H387" i="11"/>
  <c r="H386" i="11"/>
  <c r="H385" i="11"/>
  <c r="H384" i="11"/>
  <c r="H383" i="11"/>
  <c r="H382" i="11"/>
  <c r="H381" i="11"/>
  <c r="H380" i="11"/>
  <c r="H379" i="11"/>
  <c r="H378" i="11"/>
  <c r="H377" i="11"/>
  <c r="H376" i="11"/>
  <c r="H375" i="11"/>
  <c r="H374" i="11"/>
  <c r="H373" i="11"/>
  <c r="H372" i="11"/>
  <c r="H371" i="11"/>
  <c r="H370" i="11"/>
  <c r="H369" i="11"/>
  <c r="H368" i="11"/>
  <c r="H367" i="11"/>
  <c r="H366" i="11"/>
  <c r="H365" i="11"/>
  <c r="H364" i="11"/>
  <c r="H363" i="11"/>
  <c r="H362" i="11"/>
  <c r="H361" i="11"/>
  <c r="H360" i="11"/>
  <c r="H359" i="11"/>
  <c r="H358" i="11"/>
  <c r="H357" i="11"/>
  <c r="H356" i="11"/>
  <c r="H355" i="11"/>
  <c r="H354" i="11"/>
  <c r="H353" i="11"/>
  <c r="H352" i="11"/>
  <c r="H351" i="11"/>
  <c r="H350" i="11"/>
  <c r="H349" i="11"/>
  <c r="H348" i="11"/>
  <c r="H347" i="11"/>
  <c r="H346" i="11"/>
  <c r="H345" i="11"/>
  <c r="H344" i="11"/>
  <c r="H343" i="11"/>
  <c r="H342" i="11"/>
  <c r="H341" i="11"/>
  <c r="H340" i="11"/>
  <c r="H339" i="11"/>
  <c r="H338" i="11"/>
  <c r="H337" i="11"/>
  <c r="H336" i="11"/>
  <c r="H335" i="11"/>
  <c r="H334" i="11"/>
  <c r="H333" i="11"/>
  <c r="H332" i="11"/>
  <c r="H331" i="11"/>
  <c r="H330" i="11"/>
  <c r="H329" i="11"/>
  <c r="H328" i="11"/>
  <c r="H327" i="11"/>
  <c r="H326" i="11"/>
  <c r="H325" i="11"/>
  <c r="H324" i="11"/>
  <c r="H323" i="11"/>
  <c r="H322" i="11"/>
  <c r="H321" i="11"/>
  <c r="H320" i="11"/>
  <c r="H319" i="11"/>
  <c r="H318" i="11"/>
  <c r="H317" i="11"/>
  <c r="H316" i="11"/>
  <c r="H315" i="11"/>
  <c r="H314" i="11"/>
  <c r="H313" i="11"/>
  <c r="H312" i="11"/>
  <c r="H311" i="11"/>
  <c r="H310" i="11"/>
  <c r="H309" i="11"/>
  <c r="H308" i="11"/>
  <c r="H307" i="11"/>
  <c r="H306" i="11"/>
  <c r="H305" i="11"/>
  <c r="H304" i="11"/>
  <c r="H303" i="11"/>
  <c r="H302" i="11"/>
  <c r="H301" i="11"/>
  <c r="H300" i="11"/>
  <c r="H299" i="11"/>
  <c r="H298" i="11"/>
  <c r="H297" i="11"/>
  <c r="H296" i="11"/>
  <c r="H295" i="11"/>
  <c r="H294" i="11"/>
  <c r="H293" i="11"/>
  <c r="H292" i="11"/>
  <c r="H291" i="11"/>
  <c r="H290" i="11"/>
  <c r="H289" i="11"/>
  <c r="H288" i="11"/>
  <c r="H287" i="11"/>
  <c r="H286" i="11"/>
  <c r="H285" i="11"/>
  <c r="H284" i="11"/>
  <c r="H283" i="11"/>
  <c r="H282" i="11"/>
  <c r="H281" i="11"/>
  <c r="H280" i="11"/>
  <c r="H279" i="11"/>
  <c r="H278" i="11"/>
  <c r="H277" i="11"/>
  <c r="H276" i="11"/>
  <c r="H275" i="11"/>
  <c r="H274" i="11"/>
  <c r="H273" i="11"/>
  <c r="H272" i="11"/>
  <c r="H271" i="11"/>
  <c r="H270" i="11"/>
  <c r="H269" i="11"/>
  <c r="H268" i="11"/>
  <c r="H267" i="11"/>
  <c r="H266" i="11"/>
  <c r="H265" i="11"/>
  <c r="H264" i="11"/>
  <c r="H263" i="11"/>
  <c r="H262" i="11"/>
  <c r="H261" i="11"/>
  <c r="H260" i="11"/>
  <c r="H259" i="11"/>
  <c r="H258" i="11"/>
  <c r="H257" i="11"/>
  <c r="H256" i="11"/>
  <c r="H255" i="11"/>
  <c r="H254" i="11"/>
  <c r="H253" i="11"/>
  <c r="H252" i="11"/>
  <c r="H251" i="11"/>
  <c r="H250" i="11"/>
  <c r="H249" i="11"/>
  <c r="H248" i="11"/>
  <c r="H247" i="11"/>
  <c r="H246" i="11"/>
  <c r="H245" i="11"/>
  <c r="H244" i="11"/>
  <c r="H243" i="11"/>
  <c r="H242" i="11"/>
  <c r="H241" i="11"/>
  <c r="H240" i="1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226" i="11"/>
  <c r="H225" i="11"/>
  <c r="H224" i="11"/>
  <c r="H223" i="11"/>
  <c r="H222" i="11"/>
  <c r="H221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6" i="11"/>
  <c r="H15" i="11"/>
  <c r="H14" i="11"/>
  <c r="H13" i="11"/>
  <c r="H12" i="11"/>
  <c r="H11" i="11"/>
  <c r="H10" i="11"/>
  <c r="H9" i="11"/>
  <c r="H8" i="11"/>
  <c r="H430" i="10"/>
  <c r="H429" i="10"/>
  <c r="H428" i="10"/>
  <c r="H427" i="10"/>
  <c r="H426" i="10"/>
  <c r="H425" i="10"/>
  <c r="H424" i="10"/>
  <c r="H423" i="10"/>
  <c r="H422" i="10"/>
  <c r="H421" i="10"/>
  <c r="H419" i="10"/>
  <c r="H418" i="10"/>
  <c r="H417" i="10"/>
  <c r="H416" i="10"/>
  <c r="H415" i="10"/>
  <c r="H414" i="10"/>
  <c r="H413" i="10"/>
  <c r="H412" i="10"/>
  <c r="H411" i="10"/>
  <c r="H410" i="10"/>
  <c r="H409" i="10"/>
  <c r="H408" i="10"/>
  <c r="H407" i="10"/>
  <c r="H406" i="10"/>
  <c r="H405" i="10"/>
  <c r="H404" i="10"/>
  <c r="H403" i="10"/>
  <c r="H402" i="10"/>
  <c r="H401" i="10"/>
  <c r="H400" i="10"/>
  <c r="H399" i="10"/>
  <c r="H398" i="10"/>
  <c r="H397" i="10"/>
  <c r="H396" i="10"/>
  <c r="H395" i="10"/>
  <c r="H394" i="10"/>
  <c r="H393" i="10"/>
  <c r="H392" i="10"/>
  <c r="H391" i="10"/>
  <c r="H390" i="10"/>
  <c r="H389" i="10"/>
  <c r="H388" i="10"/>
  <c r="H387" i="10"/>
  <c r="H386" i="10"/>
  <c r="H385" i="10"/>
  <c r="H384" i="10"/>
  <c r="H383" i="10"/>
  <c r="H382" i="10"/>
  <c r="H381" i="10"/>
  <c r="H380" i="10"/>
  <c r="H379" i="10"/>
  <c r="H378" i="10"/>
  <c r="H377" i="10"/>
  <c r="H376" i="10"/>
  <c r="H375" i="10"/>
  <c r="H374" i="10"/>
  <c r="H373" i="10"/>
  <c r="H372" i="10"/>
  <c r="H371" i="10"/>
  <c r="H370" i="10"/>
  <c r="H369" i="10"/>
  <c r="H368" i="10"/>
  <c r="H367" i="10"/>
  <c r="H366" i="10"/>
  <c r="H365" i="10"/>
  <c r="H364" i="10"/>
  <c r="H363" i="10"/>
  <c r="H362" i="10"/>
  <c r="H361" i="10"/>
  <c r="H360" i="10"/>
  <c r="H359" i="10"/>
  <c r="H358" i="10"/>
  <c r="H357" i="10"/>
  <c r="H356" i="10"/>
  <c r="H355" i="10"/>
  <c r="H354" i="10"/>
  <c r="H353" i="10"/>
  <c r="H352" i="10"/>
  <c r="H351" i="10"/>
  <c r="H350" i="10"/>
  <c r="H349" i="10"/>
  <c r="H348" i="10"/>
  <c r="H347" i="10"/>
  <c r="H346" i="10"/>
  <c r="H345" i="10"/>
  <c r="H344" i="10"/>
  <c r="H343" i="10"/>
  <c r="H342" i="10"/>
  <c r="H341" i="10"/>
  <c r="H340" i="10"/>
  <c r="H339" i="10"/>
  <c r="H338" i="10"/>
  <c r="H337" i="10"/>
  <c r="H336" i="10"/>
  <c r="H335" i="10"/>
  <c r="H334" i="10"/>
  <c r="H333" i="10"/>
  <c r="H332" i="10"/>
  <c r="H331" i="10"/>
  <c r="H330" i="10"/>
  <c r="H329" i="10"/>
  <c r="H328" i="10"/>
  <c r="H327" i="10"/>
  <c r="H326" i="10"/>
  <c r="H325" i="10"/>
  <c r="H324" i="10"/>
  <c r="H323" i="10"/>
  <c r="H322" i="10"/>
  <c r="H321" i="10"/>
  <c r="H320" i="10"/>
  <c r="H319" i="10"/>
  <c r="H318" i="10"/>
  <c r="H317" i="10"/>
  <c r="H316" i="10"/>
  <c r="H315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430" i="9"/>
  <c r="H429" i="9"/>
  <c r="H428" i="9"/>
  <c r="H427" i="9"/>
  <c r="H426" i="9"/>
  <c r="H425" i="9"/>
  <c r="H424" i="9"/>
  <c r="H423" i="9"/>
  <c r="H422" i="9"/>
  <c r="H421" i="9"/>
  <c r="H419" i="9"/>
  <c r="H418" i="9"/>
  <c r="H417" i="9"/>
  <c r="H416" i="9"/>
  <c r="H415" i="9"/>
  <c r="H414" i="9"/>
  <c r="H413" i="9"/>
  <c r="H412" i="9"/>
  <c r="H411" i="9"/>
  <c r="H410" i="9"/>
  <c r="H409" i="9"/>
  <c r="H408" i="9"/>
  <c r="H407" i="9"/>
  <c r="H406" i="9"/>
  <c r="H405" i="9"/>
  <c r="H404" i="9"/>
  <c r="H403" i="9"/>
  <c r="H402" i="9"/>
  <c r="H401" i="9"/>
  <c r="H400" i="9"/>
  <c r="H399" i="9"/>
  <c r="H398" i="9"/>
  <c r="H397" i="9"/>
  <c r="H396" i="9"/>
  <c r="H395" i="9"/>
  <c r="H394" i="9"/>
  <c r="H393" i="9"/>
  <c r="H392" i="9"/>
  <c r="H391" i="9"/>
  <c r="H390" i="9"/>
  <c r="H389" i="9"/>
  <c r="H388" i="9"/>
  <c r="H387" i="9"/>
  <c r="H386" i="9"/>
  <c r="H385" i="9"/>
  <c r="H384" i="9"/>
  <c r="H383" i="9"/>
  <c r="H382" i="9"/>
  <c r="H381" i="9"/>
  <c r="H380" i="9"/>
  <c r="H379" i="9"/>
  <c r="H378" i="9"/>
  <c r="H377" i="9"/>
  <c r="H376" i="9"/>
  <c r="H375" i="9"/>
  <c r="H374" i="9"/>
  <c r="H373" i="9"/>
  <c r="H372" i="9"/>
  <c r="H371" i="9"/>
  <c r="H370" i="9"/>
  <c r="H369" i="9"/>
  <c r="H368" i="9"/>
  <c r="H367" i="9"/>
  <c r="H366" i="9"/>
  <c r="H365" i="9"/>
  <c r="H364" i="9"/>
  <c r="H363" i="9"/>
  <c r="H362" i="9"/>
  <c r="H361" i="9"/>
  <c r="H360" i="9"/>
  <c r="H359" i="9"/>
  <c r="H358" i="9"/>
  <c r="H357" i="9"/>
  <c r="H356" i="9"/>
  <c r="H355" i="9"/>
  <c r="H354" i="9"/>
  <c r="H353" i="9"/>
  <c r="H352" i="9"/>
  <c r="H351" i="9"/>
  <c r="H350" i="9"/>
  <c r="H349" i="9"/>
  <c r="H348" i="9"/>
  <c r="H347" i="9"/>
  <c r="H346" i="9"/>
  <c r="H345" i="9"/>
  <c r="H344" i="9"/>
  <c r="H343" i="9"/>
  <c r="H342" i="9"/>
  <c r="H341" i="9"/>
  <c r="H340" i="9"/>
  <c r="H339" i="9"/>
  <c r="H338" i="9"/>
  <c r="H337" i="9"/>
  <c r="H336" i="9"/>
  <c r="H335" i="9"/>
  <c r="H334" i="9"/>
  <c r="H333" i="9"/>
  <c r="H332" i="9"/>
  <c r="H331" i="9"/>
  <c r="H330" i="9"/>
  <c r="H329" i="9"/>
  <c r="H328" i="9"/>
  <c r="H327" i="9"/>
  <c r="H326" i="9"/>
  <c r="H325" i="9"/>
  <c r="H324" i="9"/>
  <c r="H323" i="9"/>
  <c r="H322" i="9"/>
  <c r="H321" i="9"/>
  <c r="H320" i="9"/>
  <c r="H319" i="9"/>
  <c r="H318" i="9"/>
  <c r="H317" i="9"/>
  <c r="H316" i="9"/>
  <c r="H315" i="9"/>
  <c r="H314" i="9"/>
  <c r="H313" i="9"/>
  <c r="H312" i="9"/>
  <c r="H311" i="9"/>
  <c r="H310" i="9"/>
  <c r="H309" i="9"/>
  <c r="H308" i="9"/>
  <c r="H307" i="9"/>
  <c r="H306" i="9"/>
  <c r="H305" i="9"/>
  <c r="H304" i="9"/>
  <c r="H303" i="9"/>
  <c r="H302" i="9"/>
  <c r="H301" i="9"/>
  <c r="H300" i="9"/>
  <c r="H299" i="9"/>
  <c r="H298" i="9"/>
  <c r="H297" i="9"/>
  <c r="H296" i="9"/>
  <c r="H295" i="9"/>
  <c r="H294" i="9"/>
  <c r="H293" i="9"/>
  <c r="H292" i="9"/>
  <c r="H291" i="9"/>
  <c r="H290" i="9"/>
  <c r="H289" i="9"/>
  <c r="H288" i="9"/>
  <c r="H287" i="9"/>
  <c r="H286" i="9"/>
  <c r="H285" i="9"/>
  <c r="H284" i="9"/>
  <c r="H283" i="9"/>
  <c r="H282" i="9"/>
  <c r="H281" i="9"/>
  <c r="H280" i="9"/>
  <c r="H279" i="9"/>
  <c r="H278" i="9"/>
  <c r="H277" i="9"/>
  <c r="H276" i="9"/>
  <c r="H275" i="9"/>
  <c r="H274" i="9"/>
  <c r="H273" i="9"/>
  <c r="H272" i="9"/>
  <c r="H271" i="9"/>
  <c r="H270" i="9"/>
  <c r="H269" i="9"/>
  <c r="H268" i="9"/>
  <c r="H267" i="9"/>
  <c r="H266" i="9"/>
  <c r="H265" i="9"/>
  <c r="H264" i="9"/>
  <c r="H263" i="9"/>
  <c r="H262" i="9"/>
  <c r="H261" i="9"/>
  <c r="H260" i="9"/>
  <c r="H259" i="9"/>
  <c r="H258" i="9"/>
  <c r="H257" i="9"/>
  <c r="H256" i="9"/>
  <c r="H255" i="9"/>
  <c r="H254" i="9"/>
  <c r="H253" i="9"/>
  <c r="H252" i="9"/>
  <c r="H251" i="9"/>
  <c r="H250" i="9"/>
  <c r="H249" i="9"/>
  <c r="H248" i="9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6" i="9"/>
  <c r="H15" i="9"/>
  <c r="H14" i="9"/>
  <c r="H13" i="9"/>
  <c r="H12" i="9"/>
  <c r="H11" i="9"/>
  <c r="H10" i="9"/>
  <c r="H9" i="9"/>
  <c r="H8" i="9"/>
  <c r="D177" i="8"/>
  <c r="H164" i="15" l="1"/>
  <c r="H431" i="15" s="1"/>
  <c r="H431" i="14"/>
  <c r="H431" i="13"/>
  <c r="H17" i="12"/>
  <c r="H431" i="12" s="1"/>
  <c r="H17" i="11"/>
  <c r="H431" i="11" s="1"/>
  <c r="H431" i="10"/>
  <c r="H420" i="10"/>
  <c r="H17" i="9"/>
  <c r="H431" i="9" s="1"/>
  <c r="H420" i="9"/>
  <c r="C420" i="8" l="1"/>
  <c r="D164" i="8"/>
  <c r="D17" i="8"/>
  <c r="C16" i="8"/>
  <c r="C126" i="8"/>
  <c r="F431" i="8" l="1"/>
  <c r="E431" i="8"/>
  <c r="D431" i="8"/>
  <c r="A180" i="8"/>
  <c r="C431" i="8"/>
  <c r="B1" i="8"/>
  <c r="E16" i="17"/>
  <c r="F21" i="17" s="1"/>
  <c r="D432" i="8" l="1"/>
  <c r="G15" i="17"/>
  <c r="F25" i="17" s="1"/>
  <c r="E15" i="17"/>
  <c r="G16" i="17"/>
  <c r="H16" i="17" s="1"/>
  <c r="E20" i="17" s="1"/>
  <c r="D17" i="17"/>
  <c r="E17" i="17"/>
  <c r="E23" i="17"/>
  <c r="E19" i="17"/>
  <c r="G23" i="17"/>
  <c r="F17" i="17"/>
  <c r="H15" i="17" l="1"/>
  <c r="G17" i="17"/>
  <c r="F24" i="17"/>
  <c r="F27" i="17" s="1"/>
  <c r="H17" i="17"/>
  <c r="E27" i="17"/>
  <c r="F28" i="17" l="1"/>
  <c r="D177" i="7" l="1"/>
  <c r="D431" i="7"/>
  <c r="C126" i="7" l="1"/>
  <c r="C126" i="5" l="1"/>
  <c r="D221" i="5"/>
  <c r="C309" i="5"/>
  <c r="J7" i="15" l="1"/>
  <c r="J7" i="14"/>
  <c r="J7" i="13"/>
  <c r="J7" i="12"/>
  <c r="J7" i="11"/>
  <c r="J7" i="10"/>
  <c r="J7" i="8"/>
  <c r="J7" i="7"/>
  <c r="J7" i="6"/>
  <c r="H430" i="8"/>
  <c r="H429" i="8"/>
  <c r="H428" i="8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F431" i="7"/>
  <c r="H430" i="7"/>
  <c r="H429" i="7"/>
  <c r="H428" i="7"/>
  <c r="H427" i="7"/>
  <c r="H426" i="7"/>
  <c r="H425" i="7"/>
  <c r="H424" i="7"/>
  <c r="H423" i="7"/>
  <c r="H422" i="7"/>
  <c r="H421" i="7"/>
  <c r="H420" i="7"/>
  <c r="H419" i="7"/>
  <c r="H418" i="7"/>
  <c r="H417" i="7"/>
  <c r="H416" i="7"/>
  <c r="H415" i="7"/>
  <c r="H414" i="7"/>
  <c r="H413" i="7"/>
  <c r="H412" i="7"/>
  <c r="H411" i="7"/>
  <c r="H410" i="7"/>
  <c r="H409" i="7"/>
  <c r="H408" i="7"/>
  <c r="H407" i="7"/>
  <c r="H406" i="7"/>
  <c r="H405" i="7"/>
  <c r="H404" i="7"/>
  <c r="H403" i="7"/>
  <c r="H402" i="7"/>
  <c r="H401" i="7"/>
  <c r="H400" i="7"/>
  <c r="H399" i="7"/>
  <c r="H398" i="7"/>
  <c r="H397" i="7"/>
  <c r="H396" i="7"/>
  <c r="H395" i="7"/>
  <c r="H394" i="7"/>
  <c r="H393" i="7"/>
  <c r="H392" i="7"/>
  <c r="H391" i="7"/>
  <c r="H390" i="7"/>
  <c r="H389" i="7"/>
  <c r="H388" i="7"/>
  <c r="H387" i="7"/>
  <c r="H386" i="7"/>
  <c r="H385" i="7"/>
  <c r="H384" i="7"/>
  <c r="H383" i="7"/>
  <c r="H382" i="7"/>
  <c r="H381" i="7"/>
  <c r="H380" i="7"/>
  <c r="H379" i="7"/>
  <c r="H378" i="7"/>
  <c r="H377" i="7"/>
  <c r="H376" i="7"/>
  <c r="H375" i="7"/>
  <c r="H374" i="7"/>
  <c r="H373" i="7"/>
  <c r="H372" i="7"/>
  <c r="H371" i="7"/>
  <c r="H370" i="7"/>
  <c r="H369" i="7"/>
  <c r="H368" i="7"/>
  <c r="H367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A180" i="7"/>
  <c r="H179" i="7"/>
  <c r="H178" i="7"/>
  <c r="E431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C431" i="7"/>
  <c r="D432" i="7" s="1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B1" i="7"/>
  <c r="D431" i="6"/>
  <c r="H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F43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A180" i="6"/>
  <c r="H179" i="6"/>
  <c r="H178" i="6"/>
  <c r="E431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B1" i="6"/>
  <c r="J7" i="5"/>
  <c r="H177" i="8" l="1"/>
  <c r="H431" i="8" s="1"/>
  <c r="H177" i="7"/>
  <c r="H177" i="6"/>
  <c r="C431" i="6"/>
  <c r="H401" i="6"/>
  <c r="H431" i="6" l="1"/>
  <c r="C309" i="4"/>
  <c r="D221" i="4"/>
  <c r="E9" i="17" l="1"/>
  <c r="F401" i="5" s="1"/>
  <c r="D5" i="17"/>
  <c r="D8" i="17" l="1"/>
  <c r="E177" i="5" s="1"/>
  <c r="E431" i="5"/>
  <c r="F431" i="5" l="1"/>
  <c r="H401" i="5"/>
  <c r="D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A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C431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B1" i="5"/>
  <c r="H126" i="5" l="1"/>
  <c r="H431" i="5" s="1"/>
  <c r="C126" i="4" l="1"/>
  <c r="C431" i="4" s="1"/>
  <c r="D431" i="4"/>
  <c r="AO5" i="3" l="1"/>
  <c r="AN5" i="3"/>
  <c r="AM5" i="3"/>
  <c r="AL5" i="3"/>
  <c r="AK5" i="3"/>
  <c r="AJ5" i="3"/>
  <c r="AI5" i="3"/>
  <c r="AH5" i="3"/>
  <c r="AG5" i="3"/>
  <c r="AF5" i="3"/>
  <c r="AE5" i="3"/>
  <c r="AD5" i="3"/>
  <c r="AD78" i="1" l="1"/>
  <c r="AC78" i="1"/>
  <c r="AB78" i="1"/>
  <c r="AA78" i="1"/>
  <c r="Z78" i="1"/>
  <c r="Y78" i="1"/>
  <c r="X78" i="1"/>
  <c r="AD76" i="1"/>
  <c r="AC76" i="1"/>
  <c r="AB76" i="1"/>
  <c r="AA76" i="1"/>
  <c r="Z76" i="1"/>
  <c r="Y76" i="1"/>
  <c r="X76" i="1"/>
  <c r="W76" i="1"/>
  <c r="V76" i="1"/>
  <c r="U76" i="1"/>
  <c r="T76" i="1"/>
  <c r="S76" i="1"/>
  <c r="AD75" i="1"/>
  <c r="AC75" i="1"/>
  <c r="AB75" i="1"/>
  <c r="AA75" i="1"/>
  <c r="Z75" i="1"/>
  <c r="Y75" i="1"/>
  <c r="X75" i="1"/>
  <c r="W75" i="1"/>
  <c r="V75" i="1"/>
  <c r="U75" i="1"/>
  <c r="T75" i="1"/>
  <c r="S75" i="1"/>
  <c r="AD74" i="1"/>
  <c r="AC74" i="1"/>
  <c r="AB74" i="1"/>
  <c r="AA74" i="1"/>
  <c r="Z74" i="1"/>
  <c r="Y74" i="1"/>
  <c r="X74" i="1"/>
  <c r="W74" i="1"/>
  <c r="V74" i="1"/>
  <c r="U74" i="1"/>
  <c r="T74" i="1"/>
  <c r="S74" i="1"/>
  <c r="AD67" i="1"/>
  <c r="AC67" i="1"/>
  <c r="AB67" i="1"/>
  <c r="AA67" i="1"/>
  <c r="Z67" i="1"/>
  <c r="Y67" i="1"/>
  <c r="X67" i="1"/>
  <c r="W67" i="1"/>
  <c r="V67" i="1"/>
  <c r="U67" i="1"/>
  <c r="T67" i="1"/>
  <c r="S67" i="1"/>
  <c r="AD66" i="1"/>
  <c r="AC66" i="1"/>
  <c r="AB66" i="1"/>
  <c r="AA66" i="1"/>
  <c r="Z66" i="1"/>
  <c r="Y66" i="1"/>
  <c r="X66" i="1"/>
  <c r="W66" i="1"/>
  <c r="V66" i="1"/>
  <c r="U66" i="1"/>
  <c r="T66" i="1"/>
  <c r="S66" i="1"/>
  <c r="AD65" i="1"/>
  <c r="AC65" i="1"/>
  <c r="AB65" i="1"/>
  <c r="AA65" i="1"/>
  <c r="Z65" i="1"/>
  <c r="Y65" i="1"/>
  <c r="X65" i="1"/>
  <c r="W65" i="1"/>
  <c r="V65" i="1"/>
  <c r="U65" i="1"/>
  <c r="T65" i="1"/>
  <c r="S65" i="1"/>
  <c r="AD64" i="1"/>
  <c r="AC64" i="1"/>
  <c r="AB64" i="1"/>
  <c r="AA64" i="1"/>
  <c r="Z64" i="1"/>
  <c r="Y64" i="1"/>
  <c r="X64" i="1"/>
  <c r="W64" i="1"/>
  <c r="V64" i="1"/>
  <c r="U64" i="1"/>
  <c r="T64" i="1"/>
  <c r="S64" i="1"/>
  <c r="AD63" i="1"/>
  <c r="AC63" i="1"/>
  <c r="AB63" i="1"/>
  <c r="AA63" i="1"/>
  <c r="Z63" i="1"/>
  <c r="Y63" i="1"/>
  <c r="X63" i="1"/>
  <c r="W63" i="1"/>
  <c r="V63" i="1"/>
  <c r="U63" i="1"/>
  <c r="T63" i="1"/>
  <c r="S63" i="1"/>
  <c r="AD62" i="1"/>
  <c r="AC62" i="1"/>
  <c r="AB62" i="1"/>
  <c r="AA62" i="1"/>
  <c r="Z62" i="1"/>
  <c r="Y62" i="1"/>
  <c r="X62" i="1"/>
  <c r="W62" i="1"/>
  <c r="V62" i="1"/>
  <c r="U62" i="1"/>
  <c r="T62" i="1"/>
  <c r="S62" i="1"/>
  <c r="AD61" i="1"/>
  <c r="AC61" i="1"/>
  <c r="AB61" i="1"/>
  <c r="AA61" i="1"/>
  <c r="Z61" i="1"/>
  <c r="Y61" i="1"/>
  <c r="X61" i="1"/>
  <c r="W61" i="1"/>
  <c r="V61" i="1"/>
  <c r="U61" i="1"/>
  <c r="T61" i="1"/>
  <c r="S61" i="1"/>
  <c r="AD60" i="1"/>
  <c r="AC60" i="1"/>
  <c r="AB60" i="1"/>
  <c r="AA60" i="1"/>
  <c r="Z60" i="1"/>
  <c r="Y60" i="1"/>
  <c r="X60" i="1"/>
  <c r="W60" i="1"/>
  <c r="V60" i="1"/>
  <c r="U60" i="1"/>
  <c r="T60" i="1"/>
  <c r="S60" i="1"/>
  <c r="AD59" i="1"/>
  <c r="AC59" i="1"/>
  <c r="AC69" i="1" s="1"/>
  <c r="AB59" i="1"/>
  <c r="AA59" i="1"/>
  <c r="Z59" i="1"/>
  <c r="Y59" i="1"/>
  <c r="X59" i="1"/>
  <c r="W59" i="1"/>
  <c r="V59" i="1"/>
  <c r="U59" i="1"/>
  <c r="U69" i="1" s="1"/>
  <c r="T59" i="1"/>
  <c r="T69" i="1" s="1"/>
  <c r="S59" i="1"/>
  <c r="AD54" i="1"/>
  <c r="AC54" i="1"/>
  <c r="AB54" i="1"/>
  <c r="AA54" i="1"/>
  <c r="Z54" i="1"/>
  <c r="Y54" i="1"/>
  <c r="X54" i="1"/>
  <c r="W54" i="1"/>
  <c r="V54" i="1"/>
  <c r="U54" i="1"/>
  <c r="T54" i="1"/>
  <c r="S54" i="1"/>
  <c r="AD53" i="1"/>
  <c r="AC53" i="1"/>
  <c r="AB53" i="1"/>
  <c r="AA53" i="1"/>
  <c r="Z53" i="1"/>
  <c r="Y53" i="1"/>
  <c r="X53" i="1"/>
  <c r="W53" i="1"/>
  <c r="V53" i="1"/>
  <c r="U53" i="1"/>
  <c r="T53" i="1"/>
  <c r="S53" i="1"/>
  <c r="AD52" i="1"/>
  <c r="AC52" i="1"/>
  <c r="AB52" i="1"/>
  <c r="AA52" i="1"/>
  <c r="Z52" i="1"/>
  <c r="Y52" i="1"/>
  <c r="X52" i="1"/>
  <c r="W52" i="1"/>
  <c r="V52" i="1"/>
  <c r="U52" i="1"/>
  <c r="T52" i="1"/>
  <c r="S52" i="1"/>
  <c r="AD51" i="1"/>
  <c r="AC51" i="1"/>
  <c r="AB51" i="1"/>
  <c r="AA51" i="1"/>
  <c r="Z51" i="1"/>
  <c r="Y51" i="1"/>
  <c r="X51" i="1"/>
  <c r="W51" i="1"/>
  <c r="V51" i="1"/>
  <c r="U51" i="1"/>
  <c r="T51" i="1"/>
  <c r="S51" i="1"/>
  <c r="AD50" i="1"/>
  <c r="AC50" i="1"/>
  <c r="AB50" i="1"/>
  <c r="AA50" i="1"/>
  <c r="Z50" i="1"/>
  <c r="Y50" i="1"/>
  <c r="X50" i="1"/>
  <c r="W50" i="1"/>
  <c r="V50" i="1"/>
  <c r="U50" i="1"/>
  <c r="T50" i="1"/>
  <c r="S50" i="1"/>
  <c r="AD46" i="1"/>
  <c r="AC46" i="1"/>
  <c r="AB46" i="1"/>
  <c r="AA46" i="1"/>
  <c r="Z46" i="1"/>
  <c r="Y46" i="1"/>
  <c r="X46" i="1"/>
  <c r="W46" i="1"/>
  <c r="V46" i="1"/>
  <c r="U46" i="1"/>
  <c r="T46" i="1"/>
  <c r="S46" i="1"/>
  <c r="AD45" i="1"/>
  <c r="AC45" i="1"/>
  <c r="AB45" i="1"/>
  <c r="AA45" i="1"/>
  <c r="Z45" i="1"/>
  <c r="Y45" i="1"/>
  <c r="X45" i="1"/>
  <c r="W45" i="1"/>
  <c r="W55" i="1" s="1"/>
  <c r="V45" i="1"/>
  <c r="U45" i="1"/>
  <c r="T45" i="1"/>
  <c r="S45" i="1"/>
  <c r="AD39" i="1"/>
  <c r="AC39" i="1"/>
  <c r="AB39" i="1"/>
  <c r="AA39" i="1"/>
  <c r="Z39" i="1"/>
  <c r="Y39" i="1"/>
  <c r="X39" i="1"/>
  <c r="W39" i="1"/>
  <c r="V39" i="1"/>
  <c r="U39" i="1"/>
  <c r="T39" i="1"/>
  <c r="S39" i="1"/>
  <c r="AD38" i="1"/>
  <c r="AC38" i="1"/>
  <c r="AB38" i="1"/>
  <c r="AA38" i="1"/>
  <c r="Z38" i="1"/>
  <c r="Y38" i="1"/>
  <c r="X38" i="1"/>
  <c r="W38" i="1"/>
  <c r="V38" i="1"/>
  <c r="U38" i="1"/>
  <c r="T38" i="1"/>
  <c r="S38" i="1"/>
  <c r="AD37" i="1"/>
  <c r="AC37" i="1"/>
  <c r="AB37" i="1"/>
  <c r="AA37" i="1"/>
  <c r="Z37" i="1"/>
  <c r="Y37" i="1"/>
  <c r="X37" i="1"/>
  <c r="W37" i="1"/>
  <c r="V37" i="1"/>
  <c r="U37" i="1"/>
  <c r="T37" i="1"/>
  <c r="S37" i="1"/>
  <c r="AD36" i="1"/>
  <c r="AC36" i="1"/>
  <c r="AB36" i="1"/>
  <c r="AA36" i="1"/>
  <c r="Z36" i="1"/>
  <c r="Y36" i="1"/>
  <c r="X36" i="1"/>
  <c r="W36" i="1"/>
  <c r="V36" i="1"/>
  <c r="U36" i="1"/>
  <c r="T36" i="1"/>
  <c r="AD34" i="1"/>
  <c r="AC34" i="1"/>
  <c r="AB34" i="1"/>
  <c r="AA34" i="1"/>
  <c r="Z34" i="1"/>
  <c r="Y34" i="1"/>
  <c r="X34" i="1"/>
  <c r="W34" i="1"/>
  <c r="V34" i="1"/>
  <c r="U34" i="1"/>
  <c r="T34" i="1"/>
  <c r="S34" i="1"/>
  <c r="AD33" i="1"/>
  <c r="AC33" i="1"/>
  <c r="AB33" i="1"/>
  <c r="AA33" i="1"/>
  <c r="Z33" i="1"/>
  <c r="Y33" i="1"/>
  <c r="X33" i="1"/>
  <c r="W33" i="1"/>
  <c r="V33" i="1"/>
  <c r="U33" i="1"/>
  <c r="T33" i="1"/>
  <c r="S33" i="1"/>
  <c r="AD32" i="1"/>
  <c r="AC32" i="1"/>
  <c r="AB32" i="1"/>
  <c r="AA32" i="1"/>
  <c r="Z32" i="1"/>
  <c r="Y32" i="1"/>
  <c r="X32" i="1"/>
  <c r="W32" i="1"/>
  <c r="V32" i="1"/>
  <c r="U32" i="1"/>
  <c r="T32" i="1"/>
  <c r="S32" i="1"/>
  <c r="AD31" i="1"/>
  <c r="AC31" i="1"/>
  <c r="AB31" i="1"/>
  <c r="AA31" i="1"/>
  <c r="Z31" i="1"/>
  <c r="Y31" i="1"/>
  <c r="X31" i="1"/>
  <c r="W31" i="1"/>
  <c r="V31" i="1"/>
  <c r="U31" i="1"/>
  <c r="T31" i="1"/>
  <c r="S31" i="1"/>
  <c r="AD30" i="1"/>
  <c r="AC30" i="1"/>
  <c r="AB30" i="1"/>
  <c r="AA30" i="1"/>
  <c r="Z30" i="1"/>
  <c r="Y30" i="1"/>
  <c r="X30" i="1"/>
  <c r="W30" i="1"/>
  <c r="V30" i="1"/>
  <c r="U30" i="1"/>
  <c r="T30" i="1"/>
  <c r="S30" i="1"/>
  <c r="AD29" i="1"/>
  <c r="AC29" i="1"/>
  <c r="AB29" i="1"/>
  <c r="AA29" i="1"/>
  <c r="Z29" i="1"/>
  <c r="Y29" i="1"/>
  <c r="X29" i="1"/>
  <c r="W29" i="1"/>
  <c r="V29" i="1"/>
  <c r="U29" i="1"/>
  <c r="T29" i="1"/>
  <c r="S29" i="1"/>
  <c r="AD28" i="1"/>
  <c r="AC28" i="1"/>
  <c r="AB28" i="1"/>
  <c r="AA28" i="1"/>
  <c r="Z28" i="1"/>
  <c r="Y28" i="1"/>
  <c r="X28" i="1"/>
  <c r="W28" i="1"/>
  <c r="V28" i="1"/>
  <c r="U28" i="1"/>
  <c r="T28" i="1"/>
  <c r="S28" i="1"/>
  <c r="AD27" i="1"/>
  <c r="AC27" i="1"/>
  <c r="AB27" i="1"/>
  <c r="AA27" i="1"/>
  <c r="Z27" i="1"/>
  <c r="Y27" i="1"/>
  <c r="X27" i="1"/>
  <c r="W27" i="1"/>
  <c r="V27" i="1"/>
  <c r="U27" i="1"/>
  <c r="T27" i="1"/>
  <c r="S27" i="1"/>
  <c r="AD26" i="1"/>
  <c r="AC26" i="1"/>
  <c r="AB26" i="1"/>
  <c r="AA26" i="1"/>
  <c r="Z26" i="1"/>
  <c r="Y26" i="1"/>
  <c r="X26" i="1"/>
  <c r="W26" i="1"/>
  <c r="V26" i="1"/>
  <c r="U26" i="1"/>
  <c r="T26" i="1"/>
  <c r="S26" i="1"/>
  <c r="AD25" i="1"/>
  <c r="AC25" i="1"/>
  <c r="AB25" i="1"/>
  <c r="AA25" i="1"/>
  <c r="Z25" i="1"/>
  <c r="Y25" i="1"/>
  <c r="X25" i="1"/>
  <c r="W25" i="1"/>
  <c r="V25" i="1"/>
  <c r="U25" i="1"/>
  <c r="T25" i="1"/>
  <c r="S25" i="1"/>
  <c r="AD24" i="1"/>
  <c r="AC24" i="1"/>
  <c r="AB24" i="1"/>
  <c r="AA24" i="1"/>
  <c r="Z24" i="1"/>
  <c r="Y24" i="1"/>
  <c r="X24" i="1"/>
  <c r="W24" i="1"/>
  <c r="V24" i="1"/>
  <c r="U24" i="1"/>
  <c r="T24" i="1"/>
  <c r="S24" i="1"/>
  <c r="AD23" i="1"/>
  <c r="AC23" i="1"/>
  <c r="AB23" i="1"/>
  <c r="AA23" i="1"/>
  <c r="Z23" i="1"/>
  <c r="Y23" i="1"/>
  <c r="X23" i="1"/>
  <c r="W23" i="1"/>
  <c r="V23" i="1"/>
  <c r="U23" i="1"/>
  <c r="T23" i="1"/>
  <c r="S23" i="1"/>
  <c r="AD19" i="1"/>
  <c r="AC19" i="1"/>
  <c r="AB19" i="1"/>
  <c r="AA19" i="1"/>
  <c r="Z19" i="1"/>
  <c r="Y19" i="1"/>
  <c r="X19" i="1"/>
  <c r="W19" i="1"/>
  <c r="V19" i="1"/>
  <c r="U19" i="1"/>
  <c r="T19" i="1"/>
  <c r="S19" i="1"/>
  <c r="AD18" i="1"/>
  <c r="AC18" i="1"/>
  <c r="AB18" i="1"/>
  <c r="AA18" i="1"/>
  <c r="Z18" i="1"/>
  <c r="Y18" i="1"/>
  <c r="X18" i="1"/>
  <c r="W18" i="1"/>
  <c r="V18" i="1"/>
  <c r="U18" i="1"/>
  <c r="T18" i="1"/>
  <c r="S18" i="1"/>
  <c r="AD17" i="1"/>
  <c r="AC17" i="1"/>
  <c r="AB17" i="1"/>
  <c r="AA17" i="1"/>
  <c r="Z17" i="1"/>
  <c r="Y17" i="1"/>
  <c r="X17" i="1"/>
  <c r="W17" i="1"/>
  <c r="V17" i="1"/>
  <c r="U17" i="1"/>
  <c r="T17" i="1"/>
  <c r="S17" i="1"/>
  <c r="AD16" i="1"/>
  <c r="AC16" i="1"/>
  <c r="AB16" i="1"/>
  <c r="AA16" i="1"/>
  <c r="Z16" i="1"/>
  <c r="Y16" i="1"/>
  <c r="X16" i="1"/>
  <c r="W16" i="1"/>
  <c r="V16" i="1"/>
  <c r="U16" i="1"/>
  <c r="T16" i="1"/>
  <c r="S16" i="1"/>
  <c r="AD15" i="1"/>
  <c r="AC15" i="1"/>
  <c r="AB15" i="1"/>
  <c r="AA15" i="1"/>
  <c r="Z15" i="1"/>
  <c r="Y15" i="1"/>
  <c r="X15" i="1"/>
  <c r="W15" i="1"/>
  <c r="V15" i="1"/>
  <c r="U15" i="1"/>
  <c r="T15" i="1"/>
  <c r="S15" i="1"/>
  <c r="AD13" i="1"/>
  <c r="AC13" i="1"/>
  <c r="AB13" i="1"/>
  <c r="AA13" i="1"/>
  <c r="Z13" i="1"/>
  <c r="Y13" i="1"/>
  <c r="X13" i="1"/>
  <c r="W13" i="1"/>
  <c r="V13" i="1"/>
  <c r="U13" i="1"/>
  <c r="T13" i="1"/>
  <c r="S13" i="1"/>
  <c r="AD12" i="1"/>
  <c r="AC12" i="1"/>
  <c r="AB12" i="1"/>
  <c r="AA12" i="1"/>
  <c r="Z12" i="1"/>
  <c r="Y12" i="1"/>
  <c r="X12" i="1"/>
  <c r="W12" i="1"/>
  <c r="V12" i="1"/>
  <c r="U12" i="1"/>
  <c r="T12" i="1"/>
  <c r="S12" i="1"/>
  <c r="AD11" i="1"/>
  <c r="AD20" i="1" s="1"/>
  <c r="AC11" i="1"/>
  <c r="AC20" i="1" s="1"/>
  <c r="AB11" i="1"/>
  <c r="AA11" i="1"/>
  <c r="Z11" i="1"/>
  <c r="Y11" i="1"/>
  <c r="X11" i="1"/>
  <c r="W11" i="1"/>
  <c r="W20" i="1" s="1"/>
  <c r="V11" i="1"/>
  <c r="V20" i="1" s="1"/>
  <c r="U11" i="1"/>
  <c r="T11" i="1"/>
  <c r="S11" i="1"/>
  <c r="R22" i="2"/>
  <c r="S22" i="2" s="1"/>
  <c r="R19" i="2"/>
  <c r="S19" i="2" s="1"/>
  <c r="R18" i="2"/>
  <c r="S18" i="2" s="1"/>
  <c r="R17" i="2"/>
  <c r="S17" i="2" s="1"/>
  <c r="R16" i="2"/>
  <c r="S16" i="2" s="1"/>
  <c r="R15" i="2"/>
  <c r="S15" i="2" s="1"/>
  <c r="T15" i="2" s="1"/>
  <c r="R14" i="2"/>
  <c r="S14" i="2" s="1"/>
  <c r="R13" i="2"/>
  <c r="S13" i="2" s="1"/>
  <c r="R10" i="2"/>
  <c r="S10" i="2" s="1"/>
  <c r="R9" i="2"/>
  <c r="V55" i="1" l="1"/>
  <c r="X55" i="1"/>
  <c r="AB69" i="1"/>
  <c r="S69" i="1"/>
  <c r="S55" i="1"/>
  <c r="W69" i="1"/>
  <c r="W70" i="1" s="1"/>
  <c r="T20" i="1"/>
  <c r="AB20" i="1"/>
  <c r="U55" i="1"/>
  <c r="U70" i="1" s="1"/>
  <c r="V40" i="1"/>
  <c r="V41" i="1" s="1"/>
  <c r="AD40" i="1"/>
  <c r="AD41" i="1" s="1"/>
  <c r="R11" i="2"/>
  <c r="R20" i="2" s="1"/>
  <c r="Y55" i="1"/>
  <c r="U40" i="1"/>
  <c r="Z55" i="1"/>
  <c r="V69" i="1"/>
  <c r="V70" i="1" s="1"/>
  <c r="AD69" i="1"/>
  <c r="AC40" i="1"/>
  <c r="AC41" i="1" s="1"/>
  <c r="AD55" i="1"/>
  <c r="AC55" i="1"/>
  <c r="X40" i="1"/>
  <c r="S20" i="1"/>
  <c r="AA20" i="1"/>
  <c r="S40" i="1"/>
  <c r="T55" i="1"/>
  <c r="T70" i="1" s="1"/>
  <c r="X69" i="1"/>
  <c r="X70" i="1" s="1"/>
  <c r="Y20" i="1"/>
  <c r="Z69" i="1"/>
  <c r="AB55" i="1"/>
  <c r="AB70" i="1" s="1"/>
  <c r="AB40" i="1"/>
  <c r="Y40" i="1"/>
  <c r="Y69" i="1"/>
  <c r="Y70" i="1" s="1"/>
  <c r="AA55" i="1"/>
  <c r="S9" i="2"/>
  <c r="T9" i="2" s="1"/>
  <c r="Z40" i="1"/>
  <c r="U20" i="1"/>
  <c r="X20" i="1"/>
  <c r="X41" i="1" s="1"/>
  <c r="Z20" i="1"/>
  <c r="AA69" i="1"/>
  <c r="AA40" i="1"/>
  <c r="W40" i="1"/>
  <c r="W41" i="1" s="1"/>
  <c r="AC70" i="1"/>
  <c r="S70" i="1"/>
  <c r="T40" i="1"/>
  <c r="S83" i="1"/>
  <c r="S85" i="1" s="1"/>
  <c r="T18" i="2"/>
  <c r="T17" i="2"/>
  <c r="U17" i="2" s="1"/>
  <c r="V17" i="2" s="1"/>
  <c r="T16" i="2"/>
  <c r="T22" i="2"/>
  <c r="U22" i="2" s="1"/>
  <c r="T14" i="2"/>
  <c r="U14" i="2" s="1"/>
  <c r="T13" i="2"/>
  <c r="T10" i="2"/>
  <c r="U10" i="2" s="1"/>
  <c r="T19" i="2"/>
  <c r="U15" i="2"/>
  <c r="AB41" i="1" l="1"/>
  <c r="U9" i="2"/>
  <c r="V9" i="2" s="1"/>
  <c r="Z70" i="1"/>
  <c r="S11" i="2"/>
  <c r="S20" i="2" s="1"/>
  <c r="T41" i="1"/>
  <c r="AD70" i="1"/>
  <c r="U41" i="1"/>
  <c r="S41" i="1"/>
  <c r="AA41" i="1"/>
  <c r="Z41" i="1"/>
  <c r="Y41" i="1"/>
  <c r="J8" i="15"/>
  <c r="J8" i="13"/>
  <c r="J8" i="10"/>
  <c r="J8" i="11"/>
  <c r="J8" i="9"/>
  <c r="J8" i="6"/>
  <c r="J8" i="14"/>
  <c r="J8" i="12"/>
  <c r="J8" i="8"/>
  <c r="J8" i="7"/>
  <c r="J8" i="5"/>
  <c r="J7" i="4"/>
  <c r="AA70" i="1"/>
  <c r="S86" i="1"/>
  <c r="V22" i="2"/>
  <c r="W9" i="2"/>
  <c r="V14" i="2"/>
  <c r="W17" i="2"/>
  <c r="U13" i="2"/>
  <c r="U19" i="2"/>
  <c r="V10" i="2"/>
  <c r="W10" i="2" s="1"/>
  <c r="X10" i="2" s="1"/>
  <c r="U18" i="2"/>
  <c r="U16" i="2"/>
  <c r="V15" i="2"/>
  <c r="U11" i="2"/>
  <c r="J9" i="12" l="1"/>
  <c r="K8" i="12"/>
  <c r="J9" i="14"/>
  <c r="K8" i="14"/>
  <c r="K8" i="6"/>
  <c r="J9" i="6"/>
  <c r="J9" i="9"/>
  <c r="K8" i="9"/>
  <c r="J9" i="11"/>
  <c r="K8" i="11"/>
  <c r="J9" i="10"/>
  <c r="K8" i="10"/>
  <c r="J9" i="7"/>
  <c r="K8" i="13"/>
  <c r="J9" i="13"/>
  <c r="J9" i="8"/>
  <c r="K8" i="8"/>
  <c r="J9" i="15"/>
  <c r="K8" i="15"/>
  <c r="J9" i="5"/>
  <c r="K8" i="5"/>
  <c r="V13" i="2"/>
  <c r="W13" i="2" s="1"/>
  <c r="W14" i="2"/>
  <c r="W15" i="2"/>
  <c r="X15" i="2" s="1"/>
  <c r="X9" i="2"/>
  <c r="Y9" i="2" s="1"/>
  <c r="V18" i="2"/>
  <c r="V16" i="2"/>
  <c r="W16" i="2" s="1"/>
  <c r="X17" i="2"/>
  <c r="Y10" i="2"/>
  <c r="W22" i="2"/>
  <c r="X22" i="2" s="1"/>
  <c r="Y22" i="2" s="1"/>
  <c r="V19" i="2"/>
  <c r="W19" i="2" s="1"/>
  <c r="T11" i="2"/>
  <c r="T20" i="2" s="1"/>
  <c r="V11" i="2"/>
  <c r="W11" i="2"/>
  <c r="X11" i="2" l="1"/>
  <c r="J10" i="9"/>
  <c r="K9" i="9"/>
  <c r="X16" i="2"/>
  <c r="Y16" i="2" s="1"/>
  <c r="Z16" i="2" s="1"/>
  <c r="J10" i="6"/>
  <c r="K9" i="6"/>
  <c r="J10" i="13"/>
  <c r="K9" i="13"/>
  <c r="J10" i="7"/>
  <c r="K9" i="7"/>
  <c r="J10" i="15"/>
  <c r="K9" i="15"/>
  <c r="J10" i="10"/>
  <c r="K9" i="10"/>
  <c r="J10" i="14"/>
  <c r="K9" i="14"/>
  <c r="J10" i="8"/>
  <c r="K9" i="8"/>
  <c r="J10" i="11"/>
  <c r="K9" i="11"/>
  <c r="J10" i="12"/>
  <c r="K9" i="12"/>
  <c r="J10" i="5"/>
  <c r="K9" i="5"/>
  <c r="X13" i="2"/>
  <c r="Z22" i="2"/>
  <c r="AA22" i="2" s="1"/>
  <c r="W18" i="2"/>
  <c r="X18" i="2" s="1"/>
  <c r="X19" i="2"/>
  <c r="Y19" i="2" s="1"/>
  <c r="Z10" i="2"/>
  <c r="AA16" i="2"/>
  <c r="Z9" i="2"/>
  <c r="AA9" i="2" s="1"/>
  <c r="AB9" i="2" s="1"/>
  <c r="X14" i="2"/>
  <c r="Y14" i="2" s="1"/>
  <c r="Z14" i="2" s="1"/>
  <c r="AA14" i="2" s="1"/>
  <c r="AB14" i="2" s="1"/>
  <c r="Y17" i="2"/>
  <c r="Y15" i="2"/>
  <c r="U20" i="2"/>
  <c r="Y11" i="2"/>
  <c r="M233" i="3"/>
  <c r="J11" i="8" l="1"/>
  <c r="K10" i="8"/>
  <c r="J11" i="7"/>
  <c r="K10" i="7"/>
  <c r="J11" i="12"/>
  <c r="K10" i="12"/>
  <c r="J11" i="6"/>
  <c r="K10" i="6"/>
  <c r="J11" i="14"/>
  <c r="K10" i="14"/>
  <c r="J11" i="13"/>
  <c r="K10" i="13"/>
  <c r="J11" i="11"/>
  <c r="K10" i="11"/>
  <c r="J11" i="15"/>
  <c r="K10" i="15"/>
  <c r="J11" i="10"/>
  <c r="K10" i="10"/>
  <c r="J11" i="9"/>
  <c r="K10" i="9"/>
  <c r="Y13" i="2"/>
  <c r="Z13" i="2" s="1"/>
  <c r="J11" i="5"/>
  <c r="K10" i="5"/>
  <c r="AB16" i="2"/>
  <c r="AC16" i="2" s="1"/>
  <c r="AB22" i="2"/>
  <c r="AC22" i="2" s="1"/>
  <c r="AC14" i="2"/>
  <c r="Z19" i="2"/>
  <c r="AA19" i="2" s="1"/>
  <c r="AB19" i="2" s="1"/>
  <c r="AC19" i="2" s="1"/>
  <c r="AA10" i="2"/>
  <c r="AB10" i="2" s="1"/>
  <c r="AC10" i="2" s="1"/>
  <c r="Z17" i="2"/>
  <c r="AA17" i="2" s="1"/>
  <c r="Z15" i="2"/>
  <c r="AA15" i="2" s="1"/>
  <c r="AC9" i="2"/>
  <c r="Y18" i="2"/>
  <c r="V20" i="2"/>
  <c r="J12" i="6" l="1"/>
  <c r="K11" i="6"/>
  <c r="J12" i="15"/>
  <c r="K11" i="15"/>
  <c r="J12" i="11"/>
  <c r="K11" i="11"/>
  <c r="J12" i="12"/>
  <c r="K11" i="12"/>
  <c r="J12" i="9"/>
  <c r="K11" i="9"/>
  <c r="J12" i="13"/>
  <c r="K11" i="13"/>
  <c r="J12" i="7"/>
  <c r="K11" i="7"/>
  <c r="J12" i="10"/>
  <c r="K11" i="10"/>
  <c r="J12" i="14"/>
  <c r="K11" i="14"/>
  <c r="J12" i="8"/>
  <c r="K11" i="8"/>
  <c r="AA13" i="2"/>
  <c r="AB13" i="2" s="1"/>
  <c r="AC13" i="2" s="1"/>
  <c r="AB15" i="2"/>
  <c r="AC15" i="2" s="1"/>
  <c r="J12" i="5"/>
  <c r="K11" i="5"/>
  <c r="AB17" i="2"/>
  <c r="AC17" i="2" s="1"/>
  <c r="AA11" i="2"/>
  <c r="Z18" i="2"/>
  <c r="AA18" i="2" s="1"/>
  <c r="Y20" i="2"/>
  <c r="W20" i="2"/>
  <c r="Z11" i="2"/>
  <c r="Z20" i="2" s="1"/>
  <c r="X20" i="2"/>
  <c r="J13" i="12" l="1"/>
  <c r="K12" i="12"/>
  <c r="J13" i="11"/>
  <c r="K12" i="11"/>
  <c r="J13" i="13"/>
  <c r="K12" i="13"/>
  <c r="J13" i="15"/>
  <c r="K12" i="15"/>
  <c r="J13" i="10"/>
  <c r="K12" i="10"/>
  <c r="J13" i="7"/>
  <c r="K12" i="7"/>
  <c r="J13" i="8"/>
  <c r="K12" i="8"/>
  <c r="J13" i="14"/>
  <c r="K12" i="14"/>
  <c r="K12" i="9"/>
  <c r="J13" i="9"/>
  <c r="J13" i="6"/>
  <c r="K12" i="6"/>
  <c r="J13" i="5"/>
  <c r="K12" i="5"/>
  <c r="AB18" i="2"/>
  <c r="AC18" i="2" s="1"/>
  <c r="AB11" i="2"/>
  <c r="AC11" i="2"/>
  <c r="J14" i="15" l="1"/>
  <c r="K13" i="15"/>
  <c r="J14" i="13"/>
  <c r="K13" i="13"/>
  <c r="K13" i="14"/>
  <c r="J14" i="14"/>
  <c r="J14" i="7"/>
  <c r="K13" i="7"/>
  <c r="J14" i="11"/>
  <c r="K13" i="11"/>
  <c r="J14" i="8"/>
  <c r="K13" i="8"/>
  <c r="J14" i="9"/>
  <c r="K13" i="9"/>
  <c r="J14" i="6"/>
  <c r="K13" i="6"/>
  <c r="J14" i="10"/>
  <c r="K13" i="10"/>
  <c r="J14" i="12"/>
  <c r="K13" i="12"/>
  <c r="J14" i="5"/>
  <c r="K13" i="5"/>
  <c r="AA20" i="2"/>
  <c r="AC20" i="2"/>
  <c r="AB20" i="2"/>
  <c r="K14" i="7" l="1"/>
  <c r="J15" i="7"/>
  <c r="K14" i="14"/>
  <c r="J15" i="14"/>
  <c r="J15" i="9"/>
  <c r="K14" i="9"/>
  <c r="J15" i="6"/>
  <c r="K14" i="6"/>
  <c r="J15" i="12"/>
  <c r="K14" i="12"/>
  <c r="J15" i="8"/>
  <c r="K14" i="8"/>
  <c r="J15" i="13"/>
  <c r="K14" i="13"/>
  <c r="J15" i="10"/>
  <c r="K14" i="10"/>
  <c r="J15" i="11"/>
  <c r="K14" i="11"/>
  <c r="J15" i="15"/>
  <c r="K14" i="15"/>
  <c r="K14" i="5"/>
  <c r="J15" i="5"/>
  <c r="J16" i="10" l="1"/>
  <c r="K15" i="10"/>
  <c r="J16" i="6"/>
  <c r="K15" i="6"/>
  <c r="J16" i="9"/>
  <c r="K15" i="9"/>
  <c r="J16" i="14"/>
  <c r="K15" i="14"/>
  <c r="J16" i="15"/>
  <c r="K15" i="15"/>
  <c r="K15" i="8"/>
  <c r="J16" i="8"/>
  <c r="J16" i="7"/>
  <c r="K15" i="7"/>
  <c r="K15" i="13"/>
  <c r="J16" i="13"/>
  <c r="J16" i="11"/>
  <c r="K15" i="11"/>
  <c r="J16" i="12"/>
  <c r="K15" i="12"/>
  <c r="K15" i="5"/>
  <c r="J16" i="5"/>
  <c r="L233" i="3"/>
  <c r="J17" i="13" l="1"/>
  <c r="K16" i="13"/>
  <c r="K16" i="14"/>
  <c r="J17" i="14"/>
  <c r="J17" i="7"/>
  <c r="K16" i="7"/>
  <c r="J17" i="9"/>
  <c r="K16" i="9"/>
  <c r="J17" i="8"/>
  <c r="K16" i="8"/>
  <c r="J17" i="12"/>
  <c r="K16" i="12"/>
  <c r="K16" i="6"/>
  <c r="J17" i="6"/>
  <c r="J17" i="11"/>
  <c r="K16" i="11"/>
  <c r="K16" i="15"/>
  <c r="J17" i="15"/>
  <c r="J17" i="10"/>
  <c r="K16" i="10"/>
  <c r="K16" i="5"/>
  <c r="J17" i="5"/>
  <c r="J18" i="11" l="1"/>
  <c r="K17" i="11"/>
  <c r="K17" i="9"/>
  <c r="J18" i="9"/>
  <c r="J18" i="7"/>
  <c r="K17" i="7"/>
  <c r="J18" i="14"/>
  <c r="K17" i="14"/>
  <c r="J18" i="12"/>
  <c r="K17" i="12"/>
  <c r="J18" i="6"/>
  <c r="K17" i="6"/>
  <c r="J18" i="10"/>
  <c r="K17" i="10"/>
  <c r="J18" i="15"/>
  <c r="K17" i="15"/>
  <c r="J18" i="8"/>
  <c r="K17" i="8"/>
  <c r="J18" i="13"/>
  <c r="K17" i="13"/>
  <c r="K17" i="5"/>
  <c r="J18" i="5"/>
  <c r="J19" i="15" l="1"/>
  <c r="K18" i="15"/>
  <c r="K18" i="14"/>
  <c r="J19" i="14"/>
  <c r="J19" i="10"/>
  <c r="K18" i="10"/>
  <c r="J19" i="7"/>
  <c r="K18" i="7"/>
  <c r="K18" i="9"/>
  <c r="J19" i="9"/>
  <c r="J19" i="6"/>
  <c r="K18" i="6"/>
  <c r="J19" i="13"/>
  <c r="K18" i="13"/>
  <c r="K18" i="8"/>
  <c r="J19" i="8"/>
  <c r="K18" i="12"/>
  <c r="J19" i="12"/>
  <c r="J19" i="11"/>
  <c r="K18" i="11"/>
  <c r="J19" i="5"/>
  <c r="K18" i="5"/>
  <c r="J20" i="7" l="1"/>
  <c r="K19" i="7"/>
  <c r="J20" i="8"/>
  <c r="K19" i="8"/>
  <c r="J20" i="13"/>
  <c r="K19" i="13"/>
  <c r="J20" i="10"/>
  <c r="K19" i="10"/>
  <c r="K19" i="14"/>
  <c r="J20" i="14"/>
  <c r="J20" i="6"/>
  <c r="K19" i="6"/>
  <c r="J20" i="11"/>
  <c r="K19" i="11"/>
  <c r="K19" i="12"/>
  <c r="J20" i="12"/>
  <c r="J20" i="9"/>
  <c r="K19" i="9"/>
  <c r="J20" i="15"/>
  <c r="K19" i="15"/>
  <c r="J20" i="5"/>
  <c r="K19" i="5"/>
  <c r="J21" i="10" l="1"/>
  <c r="K20" i="10"/>
  <c r="K20" i="13"/>
  <c r="J21" i="13"/>
  <c r="J21" i="12"/>
  <c r="K20" i="12"/>
  <c r="J21" i="15"/>
  <c r="K20" i="15"/>
  <c r="K20" i="6"/>
  <c r="J21" i="6"/>
  <c r="J21" i="8"/>
  <c r="K20" i="8"/>
  <c r="J21" i="11"/>
  <c r="K20" i="11"/>
  <c r="J21" i="14"/>
  <c r="K20" i="14"/>
  <c r="J21" i="9"/>
  <c r="K20" i="9"/>
  <c r="J21" i="7"/>
  <c r="K20" i="7"/>
  <c r="J21" i="5"/>
  <c r="K20" i="5"/>
  <c r="J22" i="15" l="1"/>
  <c r="K21" i="15"/>
  <c r="J22" i="11"/>
  <c r="K21" i="11"/>
  <c r="J22" i="12"/>
  <c r="K21" i="12"/>
  <c r="K21" i="13"/>
  <c r="J22" i="13"/>
  <c r="J22" i="14"/>
  <c r="K21" i="14"/>
  <c r="J22" i="7"/>
  <c r="K21" i="7"/>
  <c r="J22" i="8"/>
  <c r="K21" i="8"/>
  <c r="J22" i="6"/>
  <c r="K21" i="6"/>
  <c r="J22" i="9"/>
  <c r="K21" i="9"/>
  <c r="J22" i="10"/>
  <c r="K21" i="10"/>
  <c r="K21" i="5"/>
  <c r="J22" i="5"/>
  <c r="AO2" i="3"/>
  <c r="AO506" i="3" s="1"/>
  <c r="AN2" i="3"/>
  <c r="AN506" i="3" s="1"/>
  <c r="AM2" i="3"/>
  <c r="AM506" i="3" s="1"/>
  <c r="AL2" i="3"/>
  <c r="AL506" i="3" s="1"/>
  <c r="AK2" i="3"/>
  <c r="AK506" i="3" s="1"/>
  <c r="AI2" i="3"/>
  <c r="AI506" i="3" s="1"/>
  <c r="AH2" i="3"/>
  <c r="AH506" i="3" s="1"/>
  <c r="AG2" i="3"/>
  <c r="AG506" i="3" s="1"/>
  <c r="AF2" i="3"/>
  <c r="AF506" i="3" s="1"/>
  <c r="AE2" i="3"/>
  <c r="AE506" i="3" s="1"/>
  <c r="AD2" i="3"/>
  <c r="AD506" i="3" s="1"/>
  <c r="J23" i="6" l="1"/>
  <c r="K22" i="6"/>
  <c r="J23" i="8"/>
  <c r="K22" i="8"/>
  <c r="J23" i="12"/>
  <c r="K22" i="12"/>
  <c r="J23" i="10"/>
  <c r="K22" i="10"/>
  <c r="J23" i="7"/>
  <c r="K22" i="7"/>
  <c r="J23" i="11"/>
  <c r="K22" i="11"/>
  <c r="J23" i="13"/>
  <c r="K22" i="13"/>
  <c r="K22" i="9"/>
  <c r="J23" i="9"/>
  <c r="J23" i="14"/>
  <c r="K22" i="14"/>
  <c r="J23" i="15"/>
  <c r="K22" i="15"/>
  <c r="K22" i="5"/>
  <c r="J23" i="5"/>
  <c r="AJ2" i="3"/>
  <c r="AJ506" i="3" s="1"/>
  <c r="AE1" i="3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J24" i="10" l="1"/>
  <c r="K23" i="10"/>
  <c r="J24" i="9"/>
  <c r="K23" i="9"/>
  <c r="J24" i="13"/>
  <c r="K23" i="13"/>
  <c r="J24" i="12"/>
  <c r="K23" i="12"/>
  <c r="J24" i="15"/>
  <c r="K23" i="15"/>
  <c r="J24" i="11"/>
  <c r="K23" i="11"/>
  <c r="K23" i="8"/>
  <c r="J24" i="8"/>
  <c r="J24" i="14"/>
  <c r="K23" i="14"/>
  <c r="J24" i="7"/>
  <c r="K23" i="7"/>
  <c r="J24" i="6"/>
  <c r="K23" i="6"/>
  <c r="K23" i="5"/>
  <c r="J24" i="5"/>
  <c r="J25" i="14" l="1"/>
  <c r="K24" i="14"/>
  <c r="J25" i="12"/>
  <c r="K24" i="12"/>
  <c r="J25" i="13"/>
  <c r="K24" i="13"/>
  <c r="J25" i="7"/>
  <c r="K24" i="7"/>
  <c r="K24" i="8"/>
  <c r="J25" i="8"/>
  <c r="J25" i="6"/>
  <c r="K24" i="6"/>
  <c r="J25" i="11"/>
  <c r="K24" i="11"/>
  <c r="K24" i="9"/>
  <c r="J25" i="9"/>
  <c r="J25" i="15"/>
  <c r="K24" i="15"/>
  <c r="J25" i="10"/>
  <c r="K24" i="10"/>
  <c r="J25" i="5"/>
  <c r="K24" i="5"/>
  <c r="J26" i="7" l="1"/>
  <c r="K25" i="7"/>
  <c r="J26" i="11"/>
  <c r="K25" i="11"/>
  <c r="J26" i="13"/>
  <c r="K25" i="13"/>
  <c r="J26" i="10"/>
  <c r="K25" i="10"/>
  <c r="J26" i="6"/>
  <c r="K25" i="6"/>
  <c r="J26" i="12"/>
  <c r="K25" i="12"/>
  <c r="K25" i="8"/>
  <c r="J26" i="8"/>
  <c r="J26" i="9"/>
  <c r="K25" i="9"/>
  <c r="J26" i="15"/>
  <c r="K25" i="15"/>
  <c r="J26" i="14"/>
  <c r="K25" i="14"/>
  <c r="J26" i="5"/>
  <c r="K25" i="5"/>
  <c r="K26" i="9" l="1"/>
  <c r="J27" i="9"/>
  <c r="J27" i="10"/>
  <c r="K26" i="10"/>
  <c r="J27" i="8"/>
  <c r="K26" i="8"/>
  <c r="J27" i="13"/>
  <c r="K26" i="13"/>
  <c r="J27" i="12"/>
  <c r="K26" i="12"/>
  <c r="J27" i="11"/>
  <c r="K26" i="11"/>
  <c r="J27" i="14"/>
  <c r="K26" i="14"/>
  <c r="J27" i="15"/>
  <c r="K26" i="15"/>
  <c r="J27" i="6"/>
  <c r="K26" i="6"/>
  <c r="J27" i="7"/>
  <c r="K26" i="7"/>
  <c r="J27" i="5"/>
  <c r="K26" i="5"/>
  <c r="J28" i="15" l="1"/>
  <c r="K27" i="15"/>
  <c r="J28" i="13"/>
  <c r="K27" i="13"/>
  <c r="J28" i="14"/>
  <c r="K27" i="14"/>
  <c r="J28" i="8"/>
  <c r="K27" i="8"/>
  <c r="J28" i="7"/>
  <c r="K27" i="7"/>
  <c r="J28" i="11"/>
  <c r="K27" i="11"/>
  <c r="J28" i="10"/>
  <c r="K27" i="10"/>
  <c r="J28" i="9"/>
  <c r="K27" i="9"/>
  <c r="J28" i="6"/>
  <c r="K27" i="6"/>
  <c r="J28" i="12"/>
  <c r="K27" i="12"/>
  <c r="J28" i="5"/>
  <c r="K27" i="5"/>
  <c r="K28" i="8" l="1"/>
  <c r="J29" i="8"/>
  <c r="J29" i="9"/>
  <c r="K28" i="9"/>
  <c r="J29" i="10"/>
  <c r="K28" i="10"/>
  <c r="J29" i="14"/>
  <c r="K28" i="14"/>
  <c r="J29" i="11"/>
  <c r="K28" i="11"/>
  <c r="J29" i="13"/>
  <c r="K28" i="13"/>
  <c r="J29" i="6"/>
  <c r="K28" i="6"/>
  <c r="J29" i="12"/>
  <c r="K28" i="12"/>
  <c r="J29" i="7"/>
  <c r="K28" i="7"/>
  <c r="J29" i="15"/>
  <c r="K28" i="15"/>
  <c r="J29" i="5"/>
  <c r="K28" i="5"/>
  <c r="J30" i="14" l="1"/>
  <c r="K29" i="14"/>
  <c r="K29" i="12"/>
  <c r="J30" i="12"/>
  <c r="J30" i="6"/>
  <c r="K29" i="6"/>
  <c r="J30" i="10"/>
  <c r="K29" i="10"/>
  <c r="J30" i="9"/>
  <c r="K29" i="9"/>
  <c r="K29" i="8"/>
  <c r="J30" i="8"/>
  <c r="J30" i="15"/>
  <c r="K29" i="15"/>
  <c r="J30" i="13"/>
  <c r="K29" i="13"/>
  <c r="J30" i="7"/>
  <c r="K29" i="7"/>
  <c r="J30" i="11"/>
  <c r="K29" i="11"/>
  <c r="K29" i="5"/>
  <c r="J30" i="5"/>
  <c r="J31" i="13" l="1"/>
  <c r="K30" i="13"/>
  <c r="J31" i="10"/>
  <c r="K30" i="10"/>
  <c r="J31" i="15"/>
  <c r="K30" i="15"/>
  <c r="J31" i="6"/>
  <c r="K30" i="6"/>
  <c r="J31" i="8"/>
  <c r="K30" i="8"/>
  <c r="J31" i="12"/>
  <c r="K30" i="12"/>
  <c r="J31" i="11"/>
  <c r="K30" i="11"/>
  <c r="J31" i="7"/>
  <c r="K30" i="7"/>
  <c r="J31" i="9"/>
  <c r="K30" i="9"/>
  <c r="J31" i="14"/>
  <c r="K30" i="14"/>
  <c r="J31" i="5"/>
  <c r="K30" i="5"/>
  <c r="J32" i="6" l="1"/>
  <c r="K31" i="6"/>
  <c r="J32" i="11"/>
  <c r="K31" i="11"/>
  <c r="J32" i="15"/>
  <c r="K31" i="15"/>
  <c r="K31" i="12"/>
  <c r="J32" i="12"/>
  <c r="J32" i="10"/>
  <c r="K31" i="10"/>
  <c r="J32" i="7"/>
  <c r="K31" i="7"/>
  <c r="J32" i="14"/>
  <c r="K31" i="14"/>
  <c r="J32" i="9"/>
  <c r="K31" i="9"/>
  <c r="J32" i="8"/>
  <c r="K31" i="8"/>
  <c r="J32" i="13"/>
  <c r="K31" i="13"/>
  <c r="J32" i="5"/>
  <c r="K31" i="5"/>
  <c r="K32" i="12" l="1"/>
  <c r="J33" i="12"/>
  <c r="J33" i="14"/>
  <c r="K32" i="14"/>
  <c r="J33" i="15"/>
  <c r="K32" i="15"/>
  <c r="J33" i="13"/>
  <c r="K32" i="13"/>
  <c r="J33" i="7"/>
  <c r="K32" i="7"/>
  <c r="J33" i="11"/>
  <c r="K32" i="11"/>
  <c r="J33" i="9"/>
  <c r="K32" i="9"/>
  <c r="K32" i="8"/>
  <c r="J33" i="8"/>
  <c r="J33" i="10"/>
  <c r="K32" i="10"/>
  <c r="J33" i="6"/>
  <c r="K32" i="6"/>
  <c r="J33" i="5"/>
  <c r="K32" i="5"/>
  <c r="J34" i="13" l="1"/>
  <c r="K33" i="13"/>
  <c r="J34" i="15"/>
  <c r="K33" i="15"/>
  <c r="J34" i="6"/>
  <c r="K33" i="6"/>
  <c r="J34" i="11"/>
  <c r="K33" i="11"/>
  <c r="K33" i="14"/>
  <c r="J34" i="14"/>
  <c r="J34" i="8"/>
  <c r="K33" i="8"/>
  <c r="J34" i="9"/>
  <c r="K33" i="9"/>
  <c r="J34" i="12"/>
  <c r="K33" i="12"/>
  <c r="J34" i="10"/>
  <c r="K33" i="10"/>
  <c r="J34" i="7"/>
  <c r="K33" i="7"/>
  <c r="J34" i="5"/>
  <c r="K33" i="5"/>
  <c r="J35" i="11" l="1"/>
  <c r="K34" i="11"/>
  <c r="J35" i="12"/>
  <c r="K34" i="12"/>
  <c r="J35" i="9"/>
  <c r="K34" i="9"/>
  <c r="J35" i="6"/>
  <c r="K34" i="6"/>
  <c r="K34" i="8"/>
  <c r="J35" i="8"/>
  <c r="J35" i="15"/>
  <c r="K34" i="15"/>
  <c r="K34" i="14"/>
  <c r="J35" i="14"/>
  <c r="J35" i="7"/>
  <c r="K34" i="7"/>
  <c r="J35" i="10"/>
  <c r="K34" i="10"/>
  <c r="J35" i="13"/>
  <c r="K34" i="13"/>
  <c r="J35" i="5"/>
  <c r="K34" i="5"/>
  <c r="J36" i="7" l="1"/>
  <c r="K35" i="7"/>
  <c r="K35" i="6"/>
  <c r="J36" i="6"/>
  <c r="K35" i="9"/>
  <c r="J36" i="9"/>
  <c r="J36" i="15"/>
  <c r="K35" i="15"/>
  <c r="J36" i="12"/>
  <c r="K35" i="12"/>
  <c r="J36" i="14"/>
  <c r="K35" i="14"/>
  <c r="K35" i="13"/>
  <c r="J36" i="13"/>
  <c r="K35" i="8"/>
  <c r="J36" i="8"/>
  <c r="J36" i="10"/>
  <c r="K35" i="10"/>
  <c r="J36" i="11"/>
  <c r="K35" i="11"/>
  <c r="J36" i="5"/>
  <c r="K35" i="5"/>
  <c r="J37" i="15" l="1"/>
  <c r="K36" i="15"/>
  <c r="J37" i="9"/>
  <c r="K36" i="9"/>
  <c r="J37" i="8"/>
  <c r="K36" i="8"/>
  <c r="J37" i="13"/>
  <c r="K36" i="13"/>
  <c r="K36" i="6"/>
  <c r="J37" i="6"/>
  <c r="J37" i="14"/>
  <c r="K36" i="14"/>
  <c r="J37" i="11"/>
  <c r="K36" i="11"/>
  <c r="J37" i="10"/>
  <c r="K36" i="10"/>
  <c r="K36" i="12"/>
  <c r="J37" i="12"/>
  <c r="K36" i="7"/>
  <c r="J37" i="7"/>
  <c r="K36" i="5"/>
  <c r="J37" i="5"/>
  <c r="J38" i="10" l="1"/>
  <c r="K37" i="10"/>
  <c r="J38" i="13"/>
  <c r="K37" i="13"/>
  <c r="J38" i="8"/>
  <c r="K37" i="8"/>
  <c r="J38" i="14"/>
  <c r="K37" i="14"/>
  <c r="J38" i="9"/>
  <c r="K37" i="9"/>
  <c r="J38" i="11"/>
  <c r="K37" i="11"/>
  <c r="J38" i="12"/>
  <c r="K37" i="12"/>
  <c r="J38" i="6"/>
  <c r="K37" i="6"/>
  <c r="J38" i="7"/>
  <c r="K37" i="7"/>
  <c r="J38" i="15"/>
  <c r="K37" i="15"/>
  <c r="J38" i="5"/>
  <c r="K37" i="5"/>
  <c r="J39" i="14" l="1"/>
  <c r="K38" i="14"/>
  <c r="J39" i="6"/>
  <c r="K38" i="6"/>
  <c r="K38" i="12"/>
  <c r="J39" i="12"/>
  <c r="K38" i="8"/>
  <c r="J39" i="8"/>
  <c r="J39" i="15"/>
  <c r="K38" i="15"/>
  <c r="J39" i="11"/>
  <c r="K38" i="11"/>
  <c r="J39" i="13"/>
  <c r="K38" i="13"/>
  <c r="K38" i="7"/>
  <c r="J39" i="7"/>
  <c r="K38" i="9"/>
  <c r="J39" i="9"/>
  <c r="J39" i="10"/>
  <c r="K38" i="10"/>
  <c r="K38" i="5"/>
  <c r="J39" i="5"/>
  <c r="J40" i="8" l="1"/>
  <c r="K39" i="8"/>
  <c r="K39" i="12"/>
  <c r="J40" i="12"/>
  <c r="K39" i="13"/>
  <c r="J40" i="13"/>
  <c r="K39" i="7"/>
  <c r="J40" i="7"/>
  <c r="J40" i="11"/>
  <c r="K39" i="11"/>
  <c r="J40" i="6"/>
  <c r="K39" i="6"/>
  <c r="K39" i="9"/>
  <c r="J40" i="9"/>
  <c r="J40" i="10"/>
  <c r="K39" i="10"/>
  <c r="J40" i="15"/>
  <c r="K39" i="15"/>
  <c r="J40" i="14"/>
  <c r="K39" i="14"/>
  <c r="K39" i="5"/>
  <c r="J40" i="5"/>
  <c r="J41" i="7" l="1"/>
  <c r="K40" i="7"/>
  <c r="J41" i="10"/>
  <c r="K40" i="10"/>
  <c r="J41" i="9"/>
  <c r="K40" i="9"/>
  <c r="J41" i="13"/>
  <c r="K40" i="13"/>
  <c r="J41" i="12"/>
  <c r="K40" i="12"/>
  <c r="J41" i="6"/>
  <c r="K40" i="6"/>
  <c r="J41" i="14"/>
  <c r="K40" i="14"/>
  <c r="J41" i="15"/>
  <c r="K40" i="15"/>
  <c r="K40" i="11"/>
  <c r="J41" i="11"/>
  <c r="K40" i="8"/>
  <c r="J41" i="8"/>
  <c r="J41" i="5"/>
  <c r="K40" i="5"/>
  <c r="J42" i="15" l="1"/>
  <c r="K41" i="15"/>
  <c r="K41" i="13"/>
  <c r="J42" i="13"/>
  <c r="J42" i="14"/>
  <c r="K41" i="14"/>
  <c r="J42" i="9"/>
  <c r="K41" i="9"/>
  <c r="K41" i="8"/>
  <c r="J42" i="8"/>
  <c r="J42" i="6"/>
  <c r="K41" i="6"/>
  <c r="J42" i="10"/>
  <c r="K41" i="10"/>
  <c r="K41" i="11"/>
  <c r="J42" i="11"/>
  <c r="K41" i="12"/>
  <c r="J42" i="12"/>
  <c r="J42" i="7"/>
  <c r="K41" i="7"/>
  <c r="K41" i="5"/>
  <c r="J42" i="5"/>
  <c r="K42" i="9" l="1"/>
  <c r="J43" i="9"/>
  <c r="J43" i="11"/>
  <c r="K42" i="11"/>
  <c r="J43" i="10"/>
  <c r="K42" i="10"/>
  <c r="J43" i="14"/>
  <c r="K42" i="14"/>
  <c r="J43" i="13"/>
  <c r="K42" i="13"/>
  <c r="J43" i="7"/>
  <c r="K42" i="7"/>
  <c r="K42" i="6"/>
  <c r="J43" i="6"/>
  <c r="J43" i="12"/>
  <c r="K42" i="12"/>
  <c r="J43" i="8"/>
  <c r="K42" i="8"/>
  <c r="K42" i="15"/>
  <c r="J43" i="15"/>
  <c r="K42" i="5"/>
  <c r="J43" i="5"/>
  <c r="J44" i="12" l="1"/>
  <c r="K43" i="12"/>
  <c r="J44" i="14"/>
  <c r="K43" i="14"/>
  <c r="K43" i="6"/>
  <c r="J44" i="6"/>
  <c r="J44" i="10"/>
  <c r="K43" i="10"/>
  <c r="J44" i="15"/>
  <c r="K43" i="15"/>
  <c r="J44" i="7"/>
  <c r="K43" i="7"/>
  <c r="J44" i="11"/>
  <c r="K43" i="11"/>
  <c r="K43" i="9"/>
  <c r="J44" i="9"/>
  <c r="K43" i="8"/>
  <c r="J44" i="8"/>
  <c r="J44" i="13"/>
  <c r="K43" i="13"/>
  <c r="J44" i="5"/>
  <c r="K43" i="5"/>
  <c r="J45" i="9" l="1"/>
  <c r="K44" i="9"/>
  <c r="J45" i="10"/>
  <c r="K44" i="10"/>
  <c r="K44" i="6"/>
  <c r="J45" i="6"/>
  <c r="J45" i="11"/>
  <c r="K44" i="11"/>
  <c r="J45" i="7"/>
  <c r="K44" i="7"/>
  <c r="J45" i="14"/>
  <c r="K44" i="14"/>
  <c r="J45" i="8"/>
  <c r="K44" i="8"/>
  <c r="J45" i="13"/>
  <c r="K44" i="13"/>
  <c r="J45" i="15"/>
  <c r="K44" i="15"/>
  <c r="K44" i="12"/>
  <c r="J45" i="12"/>
  <c r="J45" i="5"/>
  <c r="K44" i="5"/>
  <c r="K45" i="13" l="1"/>
  <c r="J46" i="13"/>
  <c r="J46" i="11"/>
  <c r="K45" i="11"/>
  <c r="J46" i="8"/>
  <c r="K45" i="8"/>
  <c r="J46" i="6"/>
  <c r="K45" i="6"/>
  <c r="J46" i="12"/>
  <c r="K45" i="12"/>
  <c r="J46" i="14"/>
  <c r="K45" i="14"/>
  <c r="J46" i="10"/>
  <c r="K45" i="10"/>
  <c r="J46" i="15"/>
  <c r="K45" i="15"/>
  <c r="J46" i="7"/>
  <c r="K45" i="7"/>
  <c r="J46" i="9"/>
  <c r="K45" i="9"/>
  <c r="J46" i="5"/>
  <c r="K45" i="5"/>
  <c r="J47" i="15" l="1"/>
  <c r="K46" i="15"/>
  <c r="K46" i="6"/>
  <c r="J47" i="6"/>
  <c r="J47" i="10"/>
  <c r="K46" i="10"/>
  <c r="K46" i="8"/>
  <c r="J47" i="8"/>
  <c r="K46" i="9"/>
  <c r="J47" i="9"/>
  <c r="J47" i="14"/>
  <c r="K46" i="14"/>
  <c r="J47" i="11"/>
  <c r="K46" i="11"/>
  <c r="J47" i="13"/>
  <c r="K46" i="13"/>
  <c r="J47" i="7"/>
  <c r="K46" i="7"/>
  <c r="J47" i="12"/>
  <c r="K46" i="12"/>
  <c r="J47" i="5"/>
  <c r="K46" i="5"/>
  <c r="K47" i="8" l="1"/>
  <c r="J48" i="8"/>
  <c r="K47" i="13"/>
  <c r="J48" i="13"/>
  <c r="J48" i="11"/>
  <c r="K47" i="11"/>
  <c r="J48" i="10"/>
  <c r="K47" i="10"/>
  <c r="J48" i="6"/>
  <c r="K47" i="6"/>
  <c r="J48" i="14"/>
  <c r="K47" i="14"/>
  <c r="J48" i="12"/>
  <c r="K47" i="12"/>
  <c r="K47" i="9"/>
  <c r="J48" i="9"/>
  <c r="J48" i="7"/>
  <c r="K47" i="7"/>
  <c r="J48" i="15"/>
  <c r="K47" i="15"/>
  <c r="J48" i="5"/>
  <c r="K47" i="5"/>
  <c r="K48" i="9" l="1"/>
  <c r="J49" i="9"/>
  <c r="K48" i="12"/>
  <c r="J49" i="12"/>
  <c r="J49" i="11"/>
  <c r="K48" i="11"/>
  <c r="K48" i="13"/>
  <c r="J49" i="13"/>
  <c r="J49" i="10"/>
  <c r="K48" i="10"/>
  <c r="J49" i="14"/>
  <c r="K48" i="14"/>
  <c r="J49" i="15"/>
  <c r="K48" i="15"/>
  <c r="J49" i="8"/>
  <c r="K48" i="8"/>
  <c r="J49" i="7"/>
  <c r="K48" i="7"/>
  <c r="J49" i="6"/>
  <c r="K48" i="6"/>
  <c r="J49" i="5"/>
  <c r="K48" i="5"/>
  <c r="J50" i="11" l="1"/>
  <c r="K49" i="11"/>
  <c r="J50" i="13"/>
  <c r="K49" i="13"/>
  <c r="J50" i="15"/>
  <c r="K49" i="15"/>
  <c r="K49" i="12"/>
  <c r="J50" i="12"/>
  <c r="J50" i="14"/>
  <c r="K49" i="14"/>
  <c r="J50" i="8"/>
  <c r="K49" i="8"/>
  <c r="J50" i="6"/>
  <c r="K49" i="6"/>
  <c r="K49" i="9"/>
  <c r="J50" i="9"/>
  <c r="J50" i="7"/>
  <c r="K49" i="7"/>
  <c r="J50" i="10"/>
  <c r="K49" i="10"/>
  <c r="J50" i="5"/>
  <c r="K49" i="5"/>
  <c r="K50" i="12" l="1"/>
  <c r="J51" i="12"/>
  <c r="J51" i="6"/>
  <c r="K50" i="6"/>
  <c r="J51" i="15"/>
  <c r="K50" i="15"/>
  <c r="K50" i="9"/>
  <c r="J51" i="9"/>
  <c r="J51" i="10"/>
  <c r="K50" i="10"/>
  <c r="J51" i="8"/>
  <c r="K50" i="8"/>
  <c r="K50" i="13"/>
  <c r="J51" i="13"/>
  <c r="J51" i="7"/>
  <c r="K50" i="7"/>
  <c r="J51" i="14"/>
  <c r="K50" i="14"/>
  <c r="J51" i="11"/>
  <c r="K50" i="11"/>
  <c r="J51" i="5"/>
  <c r="K50" i="5"/>
  <c r="K51" i="9" l="1"/>
  <c r="J52" i="9"/>
  <c r="J52" i="15"/>
  <c r="K51" i="15"/>
  <c r="J52" i="7"/>
  <c r="K51" i="7"/>
  <c r="K51" i="13"/>
  <c r="J52" i="13"/>
  <c r="J52" i="11"/>
  <c r="K51" i="11"/>
  <c r="J52" i="8"/>
  <c r="K51" i="8"/>
  <c r="K51" i="6"/>
  <c r="J52" i="6"/>
  <c r="K51" i="12"/>
  <c r="J52" i="12"/>
  <c r="J52" i="14"/>
  <c r="K51" i="14"/>
  <c r="J52" i="10"/>
  <c r="K51" i="10"/>
  <c r="K51" i="5"/>
  <c r="J52" i="5"/>
  <c r="J53" i="12" l="1"/>
  <c r="K52" i="12"/>
  <c r="K52" i="13"/>
  <c r="J53" i="13"/>
  <c r="K52" i="6"/>
  <c r="J53" i="6"/>
  <c r="J53" i="7"/>
  <c r="K52" i="7"/>
  <c r="J53" i="10"/>
  <c r="K52" i="10"/>
  <c r="K52" i="8"/>
  <c r="J53" i="8"/>
  <c r="J53" i="15"/>
  <c r="K52" i="15"/>
  <c r="K52" i="9"/>
  <c r="J53" i="9"/>
  <c r="J53" i="14"/>
  <c r="K52" i="14"/>
  <c r="J53" i="11"/>
  <c r="K52" i="11"/>
  <c r="K52" i="5"/>
  <c r="J53" i="5"/>
  <c r="K53" i="9" l="1"/>
  <c r="J54" i="9"/>
  <c r="J54" i="7"/>
  <c r="K53" i="7"/>
  <c r="J54" i="15"/>
  <c r="K53" i="15"/>
  <c r="J54" i="6"/>
  <c r="K53" i="6"/>
  <c r="J54" i="8"/>
  <c r="K53" i="8"/>
  <c r="K53" i="13"/>
  <c r="J54" i="13"/>
  <c r="J54" i="11"/>
  <c r="K53" i="11"/>
  <c r="J54" i="14"/>
  <c r="K53" i="14"/>
  <c r="J54" i="10"/>
  <c r="K53" i="10"/>
  <c r="K53" i="12"/>
  <c r="J54" i="12"/>
  <c r="J54" i="5"/>
  <c r="K53" i="5"/>
  <c r="J55" i="14" l="1"/>
  <c r="K54" i="14"/>
  <c r="J55" i="6"/>
  <c r="K54" i="6"/>
  <c r="J55" i="11"/>
  <c r="K54" i="11"/>
  <c r="J55" i="15"/>
  <c r="K54" i="15"/>
  <c r="J55" i="13"/>
  <c r="K54" i="13"/>
  <c r="J55" i="12"/>
  <c r="K54" i="12"/>
  <c r="J55" i="7"/>
  <c r="K54" i="7"/>
  <c r="J55" i="9"/>
  <c r="K54" i="9"/>
  <c r="J55" i="10"/>
  <c r="K54" i="10"/>
  <c r="K54" i="8"/>
  <c r="J55" i="8"/>
  <c r="J55" i="5"/>
  <c r="K54" i="5"/>
  <c r="K55" i="9" l="1"/>
  <c r="J56" i="9"/>
  <c r="J56" i="15"/>
  <c r="K55" i="15"/>
  <c r="J56" i="11"/>
  <c r="K55" i="11"/>
  <c r="J56" i="7"/>
  <c r="K55" i="7"/>
  <c r="K55" i="8"/>
  <c r="J56" i="8"/>
  <c r="K55" i="12"/>
  <c r="J56" i="12"/>
  <c r="J56" i="6"/>
  <c r="K55" i="6"/>
  <c r="J56" i="10"/>
  <c r="K55" i="10"/>
  <c r="J56" i="13"/>
  <c r="K55" i="13"/>
  <c r="J56" i="14"/>
  <c r="K55" i="14"/>
  <c r="J56" i="5"/>
  <c r="K55" i="5"/>
  <c r="J57" i="7" l="1"/>
  <c r="K56" i="7"/>
  <c r="J57" i="10"/>
  <c r="K56" i="10"/>
  <c r="K56" i="6"/>
  <c r="J57" i="6"/>
  <c r="J57" i="11"/>
  <c r="K56" i="11"/>
  <c r="K56" i="12"/>
  <c r="J57" i="12"/>
  <c r="J57" i="14"/>
  <c r="K56" i="14"/>
  <c r="J57" i="15"/>
  <c r="K56" i="15"/>
  <c r="K56" i="8"/>
  <c r="J57" i="8"/>
  <c r="K56" i="9"/>
  <c r="J57" i="9"/>
  <c r="K56" i="13"/>
  <c r="J57" i="13"/>
  <c r="J57" i="5"/>
  <c r="K56" i="5"/>
  <c r="J58" i="11" l="1"/>
  <c r="K57" i="11"/>
  <c r="J58" i="6"/>
  <c r="K57" i="6"/>
  <c r="J58" i="15"/>
  <c r="K57" i="15"/>
  <c r="J58" i="13"/>
  <c r="K57" i="13"/>
  <c r="J58" i="14"/>
  <c r="K57" i="14"/>
  <c r="J58" i="10"/>
  <c r="K57" i="10"/>
  <c r="J58" i="9"/>
  <c r="K57" i="9"/>
  <c r="J58" i="8"/>
  <c r="K57" i="8"/>
  <c r="K57" i="12"/>
  <c r="J58" i="12"/>
  <c r="K57" i="7"/>
  <c r="J58" i="7"/>
  <c r="J58" i="5"/>
  <c r="K57" i="5"/>
  <c r="J59" i="8" l="1"/>
  <c r="K58" i="8"/>
  <c r="J59" i="13"/>
  <c r="K58" i="13"/>
  <c r="J59" i="9"/>
  <c r="K58" i="9"/>
  <c r="J59" i="15"/>
  <c r="K58" i="15"/>
  <c r="J59" i="10"/>
  <c r="K58" i="10"/>
  <c r="J59" i="6"/>
  <c r="K58" i="6"/>
  <c r="J59" i="7"/>
  <c r="K58" i="7"/>
  <c r="J59" i="12"/>
  <c r="K58" i="12"/>
  <c r="J59" i="14"/>
  <c r="K58" i="14"/>
  <c r="J59" i="11"/>
  <c r="K58" i="11"/>
  <c r="K58" i="5"/>
  <c r="J59" i="5"/>
  <c r="J60" i="12" l="1"/>
  <c r="K59" i="12"/>
  <c r="J60" i="15"/>
  <c r="K59" i="15"/>
  <c r="K59" i="9"/>
  <c r="J60" i="9"/>
  <c r="J60" i="6"/>
  <c r="K59" i="6"/>
  <c r="J60" i="13"/>
  <c r="K59" i="13"/>
  <c r="J60" i="7"/>
  <c r="K59" i="7"/>
  <c r="J60" i="11"/>
  <c r="K59" i="11"/>
  <c r="J60" i="14"/>
  <c r="K59" i="14"/>
  <c r="J60" i="10"/>
  <c r="K59" i="10"/>
  <c r="K59" i="8"/>
  <c r="J60" i="8"/>
  <c r="J60" i="5"/>
  <c r="K59" i="5"/>
  <c r="J61" i="14" l="1"/>
  <c r="K60" i="14"/>
  <c r="J61" i="6"/>
  <c r="K60" i="6"/>
  <c r="J61" i="9"/>
  <c r="K60" i="9"/>
  <c r="J61" i="11"/>
  <c r="K60" i="11"/>
  <c r="J61" i="8"/>
  <c r="K60" i="8"/>
  <c r="J61" i="7"/>
  <c r="K60" i="7"/>
  <c r="J61" i="15"/>
  <c r="K60" i="15"/>
  <c r="J61" i="10"/>
  <c r="K60" i="10"/>
  <c r="K60" i="13"/>
  <c r="J61" i="13"/>
  <c r="K60" i="12"/>
  <c r="J61" i="12"/>
  <c r="J61" i="5"/>
  <c r="K60" i="5"/>
  <c r="J62" i="15" l="1"/>
  <c r="K61" i="15"/>
  <c r="K61" i="9"/>
  <c r="J62" i="9"/>
  <c r="J62" i="10"/>
  <c r="K61" i="10"/>
  <c r="J62" i="7"/>
  <c r="K61" i="7"/>
  <c r="K61" i="6"/>
  <c r="J62" i="6"/>
  <c r="J62" i="11"/>
  <c r="K61" i="11"/>
  <c r="K61" i="12"/>
  <c r="J62" i="12"/>
  <c r="J62" i="13"/>
  <c r="K61" i="13"/>
  <c r="K61" i="8"/>
  <c r="J62" i="8"/>
  <c r="J62" i="14"/>
  <c r="K61" i="14"/>
  <c r="J62" i="5"/>
  <c r="K61" i="5"/>
  <c r="J63" i="7" l="1"/>
  <c r="K62" i="7"/>
  <c r="K62" i="12"/>
  <c r="J63" i="12"/>
  <c r="J63" i="10"/>
  <c r="K62" i="10"/>
  <c r="K62" i="9"/>
  <c r="J63" i="9"/>
  <c r="K62" i="13"/>
  <c r="J63" i="13"/>
  <c r="J63" i="14"/>
  <c r="K62" i="14"/>
  <c r="K62" i="6"/>
  <c r="J63" i="6"/>
  <c r="J63" i="11"/>
  <c r="K62" i="11"/>
  <c r="J63" i="8"/>
  <c r="K62" i="8"/>
  <c r="J63" i="15"/>
  <c r="K62" i="15"/>
  <c r="K62" i="5"/>
  <c r="J63" i="5"/>
  <c r="J64" i="11" l="1"/>
  <c r="K63" i="11"/>
  <c r="J64" i="9"/>
  <c r="K63" i="9"/>
  <c r="K63" i="6"/>
  <c r="J64" i="6"/>
  <c r="J64" i="10"/>
  <c r="K63" i="10"/>
  <c r="J64" i="12"/>
  <c r="K63" i="12"/>
  <c r="J64" i="15"/>
  <c r="K63" i="15"/>
  <c r="J64" i="13"/>
  <c r="K63" i="13"/>
  <c r="K63" i="14"/>
  <c r="J64" i="14"/>
  <c r="K63" i="8"/>
  <c r="J64" i="8"/>
  <c r="J64" i="7"/>
  <c r="K63" i="7"/>
  <c r="K63" i="5"/>
  <c r="J64" i="5"/>
  <c r="J65" i="10" l="1"/>
  <c r="K64" i="10"/>
  <c r="J65" i="6"/>
  <c r="K64" i="6"/>
  <c r="J65" i="14"/>
  <c r="K64" i="14"/>
  <c r="J65" i="7"/>
  <c r="K64" i="7"/>
  <c r="J65" i="15"/>
  <c r="K64" i="15"/>
  <c r="J65" i="9"/>
  <c r="K64" i="9"/>
  <c r="J65" i="13"/>
  <c r="K64" i="13"/>
  <c r="K64" i="8"/>
  <c r="J65" i="8"/>
  <c r="J65" i="12"/>
  <c r="K64" i="12"/>
  <c r="J65" i="11"/>
  <c r="K64" i="11"/>
  <c r="J65" i="5"/>
  <c r="K64" i="5"/>
  <c r="K65" i="7" l="1"/>
  <c r="J66" i="7"/>
  <c r="J66" i="14"/>
  <c r="K65" i="14"/>
  <c r="J66" i="8"/>
  <c r="K65" i="8"/>
  <c r="J66" i="11"/>
  <c r="K65" i="11"/>
  <c r="K65" i="9"/>
  <c r="J66" i="9"/>
  <c r="J66" i="6"/>
  <c r="K65" i="6"/>
  <c r="J66" i="13"/>
  <c r="K65" i="13"/>
  <c r="J66" i="12"/>
  <c r="K65" i="12"/>
  <c r="J66" i="15"/>
  <c r="K65" i="15"/>
  <c r="J66" i="10"/>
  <c r="K65" i="10"/>
  <c r="K65" i="5"/>
  <c r="J66" i="5"/>
  <c r="K66" i="11" l="1"/>
  <c r="J67" i="11"/>
  <c r="K66" i="8"/>
  <c r="J67" i="8"/>
  <c r="J67" i="12"/>
  <c r="K66" i="12"/>
  <c r="J67" i="10"/>
  <c r="K66" i="10"/>
  <c r="J67" i="6"/>
  <c r="K66" i="6"/>
  <c r="J67" i="14"/>
  <c r="K66" i="14"/>
  <c r="K66" i="13"/>
  <c r="J67" i="13"/>
  <c r="J67" i="9"/>
  <c r="K66" i="9"/>
  <c r="J67" i="7"/>
  <c r="K66" i="7"/>
  <c r="J67" i="15"/>
  <c r="K66" i="15"/>
  <c r="J67" i="5"/>
  <c r="K66" i="5"/>
  <c r="J68" i="10" l="1"/>
  <c r="K67" i="10"/>
  <c r="J68" i="12"/>
  <c r="K67" i="12"/>
  <c r="K67" i="13"/>
  <c r="J68" i="13"/>
  <c r="J68" i="8"/>
  <c r="K67" i="8"/>
  <c r="J68" i="15"/>
  <c r="K67" i="15"/>
  <c r="K67" i="14"/>
  <c r="J68" i="14"/>
  <c r="J68" i="9"/>
  <c r="K67" i="9"/>
  <c r="J68" i="11"/>
  <c r="K67" i="11"/>
  <c r="J68" i="7"/>
  <c r="K67" i="7"/>
  <c r="J68" i="6"/>
  <c r="K67" i="6"/>
  <c r="K67" i="5"/>
  <c r="J68" i="5"/>
  <c r="K68" i="8" l="1"/>
  <c r="J69" i="8"/>
  <c r="J69" i="13"/>
  <c r="K68" i="13"/>
  <c r="J69" i="9"/>
  <c r="K68" i="9"/>
  <c r="J69" i="11"/>
  <c r="K68" i="11"/>
  <c r="K68" i="14"/>
  <c r="J69" i="14"/>
  <c r="K68" i="6"/>
  <c r="J69" i="6"/>
  <c r="J69" i="12"/>
  <c r="K68" i="12"/>
  <c r="J69" i="7"/>
  <c r="K68" i="7"/>
  <c r="J69" i="15"/>
  <c r="K68" i="15"/>
  <c r="J69" i="10"/>
  <c r="K68" i="10"/>
  <c r="J69" i="5"/>
  <c r="K68" i="5"/>
  <c r="J70" i="11" l="1"/>
  <c r="K69" i="11"/>
  <c r="K69" i="12"/>
  <c r="J70" i="12"/>
  <c r="K69" i="9"/>
  <c r="J70" i="9"/>
  <c r="J70" i="6"/>
  <c r="K69" i="6"/>
  <c r="J70" i="15"/>
  <c r="K69" i="15"/>
  <c r="J70" i="10"/>
  <c r="K69" i="10"/>
  <c r="J70" i="13"/>
  <c r="K69" i="13"/>
  <c r="K69" i="7"/>
  <c r="J70" i="7"/>
  <c r="K69" i="14"/>
  <c r="J70" i="14"/>
  <c r="J70" i="8"/>
  <c r="K69" i="8"/>
  <c r="J70" i="5"/>
  <c r="K69" i="5"/>
  <c r="K70" i="6" l="1"/>
  <c r="J71" i="6"/>
  <c r="K70" i="9"/>
  <c r="J71" i="9"/>
  <c r="K70" i="13"/>
  <c r="J71" i="13"/>
  <c r="J71" i="12"/>
  <c r="K70" i="12"/>
  <c r="J71" i="8"/>
  <c r="K70" i="8"/>
  <c r="J71" i="10"/>
  <c r="K70" i="10"/>
  <c r="J71" i="14"/>
  <c r="K70" i="14"/>
  <c r="J71" i="7"/>
  <c r="K70" i="7"/>
  <c r="J71" i="15"/>
  <c r="K70" i="15"/>
  <c r="J71" i="11"/>
  <c r="K70" i="11"/>
  <c r="J71" i="5"/>
  <c r="K70" i="5"/>
  <c r="K71" i="12" l="1"/>
  <c r="J72" i="12"/>
  <c r="J72" i="7"/>
  <c r="K71" i="7"/>
  <c r="J72" i="13"/>
  <c r="K71" i="13"/>
  <c r="J72" i="14"/>
  <c r="K71" i="14"/>
  <c r="K71" i="9"/>
  <c r="J72" i="9"/>
  <c r="J72" i="11"/>
  <c r="K71" i="11"/>
  <c r="J72" i="6"/>
  <c r="K71" i="6"/>
  <c r="J72" i="10"/>
  <c r="K71" i="10"/>
  <c r="J72" i="15"/>
  <c r="K71" i="15"/>
  <c r="J72" i="8"/>
  <c r="K71" i="8"/>
  <c r="J72" i="5"/>
  <c r="K71" i="5"/>
  <c r="J73" i="14" l="1"/>
  <c r="K72" i="14"/>
  <c r="J73" i="13"/>
  <c r="K72" i="13"/>
  <c r="J73" i="10"/>
  <c r="K72" i="10"/>
  <c r="K72" i="8"/>
  <c r="J73" i="8"/>
  <c r="J73" i="11"/>
  <c r="K72" i="11"/>
  <c r="J73" i="7"/>
  <c r="K72" i="7"/>
  <c r="J73" i="9"/>
  <c r="K72" i="9"/>
  <c r="K72" i="12"/>
  <c r="J73" i="12"/>
  <c r="J73" i="6"/>
  <c r="K72" i="6"/>
  <c r="J73" i="15"/>
  <c r="K72" i="15"/>
  <c r="J73" i="5"/>
  <c r="K72" i="5"/>
  <c r="J74" i="10" l="1"/>
  <c r="K73" i="10"/>
  <c r="J74" i="8"/>
  <c r="K73" i="8"/>
  <c r="K73" i="12"/>
  <c r="J74" i="12"/>
  <c r="J74" i="9"/>
  <c r="K73" i="9"/>
  <c r="J74" i="7"/>
  <c r="K73" i="7"/>
  <c r="J74" i="13"/>
  <c r="K73" i="13"/>
  <c r="J74" i="15"/>
  <c r="K73" i="15"/>
  <c r="J74" i="6"/>
  <c r="K73" i="6"/>
  <c r="J74" i="11"/>
  <c r="K73" i="11"/>
  <c r="J74" i="14"/>
  <c r="K73" i="14"/>
  <c r="J74" i="5"/>
  <c r="K73" i="5"/>
  <c r="J75" i="9" l="1"/>
  <c r="K74" i="9"/>
  <c r="K74" i="6"/>
  <c r="J75" i="6"/>
  <c r="J75" i="15"/>
  <c r="K74" i="15"/>
  <c r="J75" i="12"/>
  <c r="K74" i="12"/>
  <c r="K74" i="13"/>
  <c r="J75" i="13"/>
  <c r="K74" i="8"/>
  <c r="J75" i="8"/>
  <c r="J75" i="14"/>
  <c r="K74" i="14"/>
  <c r="J75" i="11"/>
  <c r="K74" i="11"/>
  <c r="J75" i="7"/>
  <c r="K74" i="7"/>
  <c r="J75" i="10"/>
  <c r="K74" i="10"/>
  <c r="J75" i="5"/>
  <c r="K74" i="5"/>
  <c r="J76" i="12" l="1"/>
  <c r="K75" i="12"/>
  <c r="J76" i="14"/>
  <c r="K75" i="14"/>
  <c r="J76" i="15"/>
  <c r="K75" i="15"/>
  <c r="J76" i="6"/>
  <c r="K75" i="6"/>
  <c r="K75" i="8"/>
  <c r="J76" i="8"/>
  <c r="J76" i="10"/>
  <c r="K75" i="10"/>
  <c r="J76" i="11"/>
  <c r="K75" i="11"/>
  <c r="J76" i="13"/>
  <c r="K75" i="13"/>
  <c r="J76" i="7"/>
  <c r="K75" i="7"/>
  <c r="J76" i="9"/>
  <c r="K75" i="9"/>
  <c r="K75" i="5"/>
  <c r="J76" i="5"/>
  <c r="K76" i="13" l="1"/>
  <c r="J77" i="13"/>
  <c r="J77" i="6"/>
  <c r="K76" i="6"/>
  <c r="J77" i="11"/>
  <c r="K76" i="11"/>
  <c r="J77" i="15"/>
  <c r="K76" i="15"/>
  <c r="K76" i="9"/>
  <c r="J77" i="9"/>
  <c r="J77" i="10"/>
  <c r="K76" i="10"/>
  <c r="J77" i="14"/>
  <c r="K76" i="14"/>
  <c r="K76" i="8"/>
  <c r="J77" i="8"/>
  <c r="K76" i="7"/>
  <c r="J77" i="7"/>
  <c r="K76" i="12"/>
  <c r="J77" i="12"/>
  <c r="K76" i="5"/>
  <c r="J77" i="5"/>
  <c r="J78" i="15" l="1"/>
  <c r="K77" i="15"/>
  <c r="J78" i="8"/>
  <c r="K77" i="8"/>
  <c r="J78" i="14"/>
  <c r="K77" i="14"/>
  <c r="J78" i="11"/>
  <c r="K77" i="11"/>
  <c r="J78" i="10"/>
  <c r="K77" i="10"/>
  <c r="J78" i="6"/>
  <c r="K77" i="6"/>
  <c r="J78" i="7"/>
  <c r="K77" i="7"/>
  <c r="J78" i="9"/>
  <c r="K77" i="9"/>
  <c r="K77" i="13"/>
  <c r="J78" i="13"/>
  <c r="J78" i="12"/>
  <c r="K77" i="12"/>
  <c r="J78" i="5"/>
  <c r="K77" i="5"/>
  <c r="J79" i="7" l="1"/>
  <c r="K78" i="7"/>
  <c r="J79" i="14"/>
  <c r="K78" i="14"/>
  <c r="J79" i="11"/>
  <c r="K78" i="11"/>
  <c r="J79" i="6"/>
  <c r="K78" i="6"/>
  <c r="J79" i="8"/>
  <c r="K78" i="8"/>
  <c r="J79" i="13"/>
  <c r="K78" i="13"/>
  <c r="J79" i="9"/>
  <c r="K78" i="9"/>
  <c r="K78" i="12"/>
  <c r="J79" i="12"/>
  <c r="J79" i="10"/>
  <c r="K78" i="10"/>
  <c r="J79" i="15"/>
  <c r="K78" i="15"/>
  <c r="K78" i="5"/>
  <c r="J79" i="5"/>
  <c r="J80" i="6" l="1"/>
  <c r="K79" i="6"/>
  <c r="J80" i="12"/>
  <c r="K79" i="12"/>
  <c r="K79" i="9"/>
  <c r="J80" i="9"/>
  <c r="J80" i="11"/>
  <c r="K79" i="11"/>
  <c r="J80" i="15"/>
  <c r="K79" i="15"/>
  <c r="K79" i="13"/>
  <c r="J80" i="13"/>
  <c r="K79" i="14"/>
  <c r="J80" i="14"/>
  <c r="J80" i="10"/>
  <c r="K79" i="10"/>
  <c r="K79" i="8"/>
  <c r="J80" i="8"/>
  <c r="J80" i="7"/>
  <c r="K79" i="7"/>
  <c r="J80" i="5"/>
  <c r="K79" i="5"/>
  <c r="J81" i="10" l="1"/>
  <c r="K80" i="10"/>
  <c r="J81" i="11"/>
  <c r="K80" i="11"/>
  <c r="J81" i="14"/>
  <c r="K80" i="14"/>
  <c r="K80" i="13"/>
  <c r="J81" i="13"/>
  <c r="J81" i="7"/>
  <c r="K80" i="7"/>
  <c r="J81" i="12"/>
  <c r="K80" i="12"/>
  <c r="J81" i="9"/>
  <c r="K80" i="9"/>
  <c r="K80" i="8"/>
  <c r="J81" i="8"/>
  <c r="J81" i="15"/>
  <c r="K80" i="15"/>
  <c r="K80" i="6"/>
  <c r="J81" i="6"/>
  <c r="K80" i="5"/>
  <c r="J81" i="5"/>
  <c r="K81" i="13" l="1"/>
  <c r="J82" i="13"/>
  <c r="J82" i="8"/>
  <c r="K81" i="8"/>
  <c r="J82" i="9"/>
  <c r="K81" i="9"/>
  <c r="J82" i="14"/>
  <c r="K81" i="14"/>
  <c r="K81" i="12"/>
  <c r="J82" i="12"/>
  <c r="J82" i="11"/>
  <c r="K81" i="11"/>
  <c r="J82" i="6"/>
  <c r="K81" i="6"/>
  <c r="J82" i="15"/>
  <c r="K81" i="15"/>
  <c r="J82" i="7"/>
  <c r="K81" i="7"/>
  <c r="J82" i="10"/>
  <c r="K81" i="10"/>
  <c r="K81" i="5"/>
  <c r="J82" i="5"/>
  <c r="J83" i="15" l="1"/>
  <c r="K82" i="15"/>
  <c r="K82" i="14"/>
  <c r="J83" i="14"/>
  <c r="J83" i="6"/>
  <c r="K82" i="6"/>
  <c r="K82" i="9"/>
  <c r="J83" i="9"/>
  <c r="J83" i="11"/>
  <c r="K82" i="11"/>
  <c r="J83" i="8"/>
  <c r="K82" i="8"/>
  <c r="J83" i="10"/>
  <c r="K82" i="10"/>
  <c r="J83" i="12"/>
  <c r="K82" i="12"/>
  <c r="K82" i="13"/>
  <c r="J83" i="13"/>
  <c r="J83" i="7"/>
  <c r="K82" i="7"/>
  <c r="J83" i="5"/>
  <c r="K82" i="5"/>
  <c r="K83" i="9" l="1"/>
  <c r="J84" i="9"/>
  <c r="J84" i="12"/>
  <c r="K83" i="12"/>
  <c r="J84" i="6"/>
  <c r="K83" i="6"/>
  <c r="J84" i="10"/>
  <c r="K83" i="10"/>
  <c r="K83" i="14"/>
  <c r="J84" i="14"/>
  <c r="K83" i="8"/>
  <c r="J84" i="8"/>
  <c r="J84" i="13"/>
  <c r="K83" i="13"/>
  <c r="J84" i="7"/>
  <c r="K83" i="7"/>
  <c r="J84" i="11"/>
  <c r="K83" i="11"/>
  <c r="J84" i="15"/>
  <c r="K83" i="15"/>
  <c r="K83" i="5"/>
  <c r="J84" i="5"/>
  <c r="J85" i="7" l="1"/>
  <c r="K84" i="7"/>
  <c r="J85" i="10"/>
  <c r="K84" i="10"/>
  <c r="J85" i="13"/>
  <c r="K84" i="13"/>
  <c r="J85" i="6"/>
  <c r="K84" i="6"/>
  <c r="J85" i="8"/>
  <c r="K84" i="8"/>
  <c r="K84" i="12"/>
  <c r="J85" i="12"/>
  <c r="K84" i="14"/>
  <c r="J85" i="14"/>
  <c r="J85" i="9"/>
  <c r="K84" i="9"/>
  <c r="J85" i="15"/>
  <c r="K84" i="15"/>
  <c r="J85" i="11"/>
  <c r="K84" i="11"/>
  <c r="K84" i="5"/>
  <c r="J85" i="5"/>
  <c r="J86" i="6" l="1"/>
  <c r="K85" i="6"/>
  <c r="J86" i="13"/>
  <c r="K85" i="13"/>
  <c r="J86" i="9"/>
  <c r="K85" i="9"/>
  <c r="J86" i="14"/>
  <c r="K85" i="14"/>
  <c r="J86" i="12"/>
  <c r="K85" i="12"/>
  <c r="J86" i="11"/>
  <c r="K85" i="11"/>
  <c r="J86" i="10"/>
  <c r="K85" i="10"/>
  <c r="J86" i="15"/>
  <c r="K85" i="15"/>
  <c r="K85" i="8"/>
  <c r="J86" i="8"/>
  <c r="J86" i="7"/>
  <c r="K85" i="7"/>
  <c r="J86" i="5"/>
  <c r="K85" i="5"/>
  <c r="J87" i="15" l="1"/>
  <c r="K86" i="15"/>
  <c r="J87" i="14"/>
  <c r="K86" i="14"/>
  <c r="J87" i="10"/>
  <c r="K86" i="10"/>
  <c r="J87" i="9"/>
  <c r="K86" i="9"/>
  <c r="J87" i="7"/>
  <c r="K86" i="7"/>
  <c r="J87" i="11"/>
  <c r="K86" i="11"/>
  <c r="J87" i="13"/>
  <c r="K86" i="13"/>
  <c r="K86" i="8"/>
  <c r="J87" i="8"/>
  <c r="K86" i="12"/>
  <c r="J87" i="12"/>
  <c r="J87" i="6"/>
  <c r="K86" i="6"/>
  <c r="J87" i="5"/>
  <c r="K86" i="5"/>
  <c r="J88" i="8" l="1"/>
  <c r="K87" i="8"/>
  <c r="J88" i="9"/>
  <c r="K87" i="9"/>
  <c r="J88" i="13"/>
  <c r="K87" i="13"/>
  <c r="J88" i="10"/>
  <c r="K87" i="10"/>
  <c r="J88" i="6"/>
  <c r="K87" i="6"/>
  <c r="J88" i="11"/>
  <c r="K87" i="11"/>
  <c r="J88" i="14"/>
  <c r="K87" i="14"/>
  <c r="K87" i="12"/>
  <c r="J88" i="12"/>
  <c r="K87" i="7"/>
  <c r="J88" i="7"/>
  <c r="J88" i="15"/>
  <c r="K87" i="15"/>
  <c r="J88" i="5"/>
  <c r="K87" i="5"/>
  <c r="J89" i="10" l="1"/>
  <c r="K88" i="10"/>
  <c r="J89" i="14"/>
  <c r="K88" i="14"/>
  <c r="K88" i="13"/>
  <c r="J89" i="13"/>
  <c r="J89" i="12"/>
  <c r="K88" i="12"/>
  <c r="J89" i="11"/>
  <c r="K88" i="11"/>
  <c r="J89" i="9"/>
  <c r="K88" i="9"/>
  <c r="J89" i="15"/>
  <c r="K88" i="15"/>
  <c r="J89" i="7"/>
  <c r="K88" i="7"/>
  <c r="J89" i="6"/>
  <c r="K88" i="6"/>
  <c r="K88" i="8"/>
  <c r="J89" i="8"/>
  <c r="K88" i="5"/>
  <c r="J89" i="5"/>
  <c r="J90" i="6" l="1"/>
  <c r="K89" i="6"/>
  <c r="J90" i="7"/>
  <c r="K89" i="7"/>
  <c r="J90" i="12"/>
  <c r="K89" i="12"/>
  <c r="J90" i="13"/>
  <c r="K89" i="13"/>
  <c r="J90" i="15"/>
  <c r="K89" i="15"/>
  <c r="J90" i="9"/>
  <c r="K89" i="9"/>
  <c r="J90" i="14"/>
  <c r="K89" i="14"/>
  <c r="K89" i="8"/>
  <c r="J90" i="8"/>
  <c r="J90" i="11"/>
  <c r="K89" i="11"/>
  <c r="J90" i="10"/>
  <c r="K89" i="10"/>
  <c r="K89" i="5"/>
  <c r="J90" i="5"/>
  <c r="J91" i="13" l="1"/>
  <c r="K90" i="13"/>
  <c r="J91" i="14"/>
  <c r="K90" i="14"/>
  <c r="J91" i="12"/>
  <c r="K90" i="12"/>
  <c r="J91" i="8"/>
  <c r="K90" i="8"/>
  <c r="J91" i="9"/>
  <c r="K90" i="9"/>
  <c r="J91" i="7"/>
  <c r="K90" i="7"/>
  <c r="J91" i="10"/>
  <c r="K90" i="10"/>
  <c r="J91" i="11"/>
  <c r="K90" i="11"/>
  <c r="J91" i="15"/>
  <c r="K90" i="15"/>
  <c r="J91" i="6"/>
  <c r="K90" i="6"/>
  <c r="J91" i="5"/>
  <c r="K90" i="5"/>
  <c r="J92" i="11" l="1"/>
  <c r="K91" i="11"/>
  <c r="K91" i="8"/>
  <c r="J92" i="8"/>
  <c r="J92" i="10"/>
  <c r="K91" i="10"/>
  <c r="K91" i="12"/>
  <c r="J92" i="12"/>
  <c r="J92" i="7"/>
  <c r="K91" i="7"/>
  <c r="J92" i="14"/>
  <c r="K91" i="14"/>
  <c r="K91" i="6"/>
  <c r="J92" i="6"/>
  <c r="J92" i="15"/>
  <c r="K91" i="15"/>
  <c r="K91" i="9"/>
  <c r="J92" i="9"/>
  <c r="J92" i="13"/>
  <c r="K91" i="13"/>
  <c r="J92" i="5"/>
  <c r="K91" i="5"/>
  <c r="J93" i="6" l="1"/>
  <c r="K92" i="6"/>
  <c r="J93" i="10"/>
  <c r="K92" i="10"/>
  <c r="K92" i="12"/>
  <c r="J93" i="12"/>
  <c r="K92" i="8"/>
  <c r="J93" i="8"/>
  <c r="J93" i="15"/>
  <c r="K92" i="15"/>
  <c r="J93" i="14"/>
  <c r="K92" i="14"/>
  <c r="J93" i="13"/>
  <c r="K92" i="13"/>
  <c r="K92" i="9"/>
  <c r="J93" i="9"/>
  <c r="J93" i="7"/>
  <c r="K92" i="7"/>
  <c r="J93" i="11"/>
  <c r="K92" i="11"/>
  <c r="K92" i="5"/>
  <c r="J93" i="5"/>
  <c r="J94" i="9" l="1"/>
  <c r="K93" i="9"/>
  <c r="J94" i="8"/>
  <c r="K93" i="8"/>
  <c r="K93" i="12"/>
  <c r="J94" i="12"/>
  <c r="J94" i="13"/>
  <c r="K93" i="13"/>
  <c r="J94" i="11"/>
  <c r="K93" i="11"/>
  <c r="J94" i="14"/>
  <c r="K93" i="14"/>
  <c r="J94" i="10"/>
  <c r="K93" i="10"/>
  <c r="J94" i="7"/>
  <c r="K93" i="7"/>
  <c r="K93" i="15"/>
  <c r="J94" i="15"/>
  <c r="J94" i="6"/>
  <c r="K93" i="6"/>
  <c r="K93" i="5"/>
  <c r="J94" i="5"/>
  <c r="K94" i="12" l="1"/>
  <c r="J95" i="12"/>
  <c r="J95" i="13"/>
  <c r="K94" i="13"/>
  <c r="J95" i="10"/>
  <c r="K94" i="10"/>
  <c r="J95" i="7"/>
  <c r="K94" i="7"/>
  <c r="K94" i="6"/>
  <c r="J95" i="6"/>
  <c r="J95" i="8"/>
  <c r="K94" i="8"/>
  <c r="J95" i="14"/>
  <c r="K94" i="14"/>
  <c r="J95" i="15"/>
  <c r="K94" i="15"/>
  <c r="J95" i="11"/>
  <c r="K94" i="11"/>
  <c r="J95" i="9"/>
  <c r="K94" i="9"/>
  <c r="K94" i="5"/>
  <c r="J95" i="5"/>
  <c r="J96" i="15" l="1"/>
  <c r="K95" i="15"/>
  <c r="J96" i="7"/>
  <c r="K95" i="7"/>
  <c r="J96" i="14"/>
  <c r="K95" i="14"/>
  <c r="J96" i="10"/>
  <c r="K95" i="10"/>
  <c r="K95" i="9"/>
  <c r="J96" i="9"/>
  <c r="K95" i="8"/>
  <c r="J96" i="8"/>
  <c r="J96" i="13"/>
  <c r="K95" i="13"/>
  <c r="K95" i="12"/>
  <c r="J96" i="12"/>
  <c r="J96" i="6"/>
  <c r="K95" i="6"/>
  <c r="J96" i="11"/>
  <c r="K95" i="11"/>
  <c r="K95" i="5"/>
  <c r="J96" i="5"/>
  <c r="K96" i="12" l="1"/>
  <c r="J97" i="12"/>
  <c r="J97" i="10"/>
  <c r="K96" i="10"/>
  <c r="J97" i="14"/>
  <c r="K96" i="14"/>
  <c r="J97" i="13"/>
  <c r="K96" i="13"/>
  <c r="K96" i="8"/>
  <c r="J97" i="8"/>
  <c r="J97" i="11"/>
  <c r="K96" i="11"/>
  <c r="J97" i="7"/>
  <c r="K96" i="7"/>
  <c r="K96" i="9"/>
  <c r="J97" i="9"/>
  <c r="K96" i="6"/>
  <c r="J97" i="6"/>
  <c r="J97" i="15"/>
  <c r="K96" i="15"/>
  <c r="J97" i="5"/>
  <c r="K96" i="5"/>
  <c r="J98" i="13" l="1"/>
  <c r="K97" i="13"/>
  <c r="J98" i="9"/>
  <c r="K97" i="9"/>
  <c r="J98" i="7"/>
  <c r="K97" i="7"/>
  <c r="K97" i="14"/>
  <c r="J98" i="14"/>
  <c r="J98" i="15"/>
  <c r="K97" i="15"/>
  <c r="J98" i="11"/>
  <c r="K97" i="11"/>
  <c r="J98" i="10"/>
  <c r="K97" i="10"/>
  <c r="J98" i="6"/>
  <c r="K97" i="6"/>
  <c r="J98" i="8"/>
  <c r="K97" i="8"/>
  <c r="K97" i="12"/>
  <c r="J98" i="12"/>
  <c r="K97" i="5"/>
  <c r="J98" i="5"/>
  <c r="J99" i="14" l="1"/>
  <c r="K98" i="14"/>
  <c r="K98" i="6"/>
  <c r="J99" i="6"/>
  <c r="J99" i="10"/>
  <c r="K98" i="10"/>
  <c r="J99" i="7"/>
  <c r="K98" i="7"/>
  <c r="J99" i="12"/>
  <c r="K98" i="12"/>
  <c r="J99" i="11"/>
  <c r="K98" i="11"/>
  <c r="J99" i="9"/>
  <c r="K98" i="9"/>
  <c r="K98" i="8"/>
  <c r="J99" i="8"/>
  <c r="J99" i="15"/>
  <c r="K98" i="15"/>
  <c r="K98" i="13"/>
  <c r="J99" i="13"/>
  <c r="J99" i="5"/>
  <c r="K98" i="5"/>
  <c r="J100" i="7" l="1"/>
  <c r="K99" i="7"/>
  <c r="J100" i="9"/>
  <c r="K99" i="9"/>
  <c r="J100" i="10"/>
  <c r="K99" i="10"/>
  <c r="J100" i="6"/>
  <c r="K99" i="6"/>
  <c r="J100" i="11"/>
  <c r="K99" i="11"/>
  <c r="J100" i="8"/>
  <c r="K99" i="8"/>
  <c r="K99" i="13"/>
  <c r="J100" i="13"/>
  <c r="J100" i="15"/>
  <c r="K99" i="15"/>
  <c r="J100" i="12"/>
  <c r="K99" i="12"/>
  <c r="J100" i="14"/>
  <c r="K99" i="14"/>
  <c r="J100" i="5"/>
  <c r="K99" i="5"/>
  <c r="J101" i="6" l="1"/>
  <c r="K100" i="6"/>
  <c r="J101" i="13"/>
  <c r="K100" i="13"/>
  <c r="J101" i="10"/>
  <c r="K100" i="10"/>
  <c r="J101" i="15"/>
  <c r="K100" i="15"/>
  <c r="J101" i="14"/>
  <c r="K100" i="14"/>
  <c r="J101" i="9"/>
  <c r="K100" i="9"/>
  <c r="J101" i="8"/>
  <c r="K100" i="8"/>
  <c r="K100" i="12"/>
  <c r="J101" i="12"/>
  <c r="J101" i="11"/>
  <c r="K100" i="11"/>
  <c r="J101" i="7"/>
  <c r="K100" i="7"/>
  <c r="J101" i="5"/>
  <c r="K100" i="5"/>
  <c r="J102" i="15" l="1"/>
  <c r="K101" i="15"/>
  <c r="J102" i="12"/>
  <c r="K101" i="12"/>
  <c r="K101" i="8"/>
  <c r="J102" i="8"/>
  <c r="J102" i="10"/>
  <c r="K101" i="10"/>
  <c r="J102" i="7"/>
  <c r="K101" i="7"/>
  <c r="J102" i="9"/>
  <c r="K101" i="9"/>
  <c r="J102" i="13"/>
  <c r="K101" i="13"/>
  <c r="J102" i="11"/>
  <c r="K101" i="11"/>
  <c r="J102" i="14"/>
  <c r="K101" i="14"/>
  <c r="J102" i="6"/>
  <c r="K101" i="6"/>
  <c r="K101" i="5"/>
  <c r="J102" i="5"/>
  <c r="J103" i="11" l="1"/>
  <c r="K102" i="11"/>
  <c r="J103" i="10"/>
  <c r="K102" i="10"/>
  <c r="K102" i="8"/>
  <c r="J103" i="8"/>
  <c r="J103" i="13"/>
  <c r="K102" i="13"/>
  <c r="K102" i="6"/>
  <c r="J103" i="6"/>
  <c r="K102" i="9"/>
  <c r="J103" i="9"/>
  <c r="K102" i="12"/>
  <c r="J103" i="12"/>
  <c r="J103" i="14"/>
  <c r="K102" i="14"/>
  <c r="J103" i="7"/>
  <c r="K102" i="7"/>
  <c r="J103" i="15"/>
  <c r="K102" i="15"/>
  <c r="K102" i="5"/>
  <c r="J103" i="5"/>
  <c r="J104" i="14" l="1"/>
  <c r="K103" i="14"/>
  <c r="K103" i="13"/>
  <c r="J104" i="13"/>
  <c r="J104" i="12"/>
  <c r="K103" i="12"/>
  <c r="K103" i="8"/>
  <c r="J104" i="8"/>
  <c r="J104" i="9"/>
  <c r="K103" i="9"/>
  <c r="J104" i="10"/>
  <c r="K103" i="10"/>
  <c r="K103" i="6"/>
  <c r="J104" i="6"/>
  <c r="J104" i="15"/>
  <c r="K103" i="15"/>
  <c r="J104" i="7"/>
  <c r="K103" i="7"/>
  <c r="K103" i="11"/>
  <c r="J104" i="11"/>
  <c r="K103" i="5"/>
  <c r="J104" i="5"/>
  <c r="J105" i="11" l="1"/>
  <c r="K104" i="11"/>
  <c r="K104" i="8"/>
  <c r="J105" i="8"/>
  <c r="J105" i="15"/>
  <c r="K104" i="15"/>
  <c r="J105" i="12"/>
  <c r="K104" i="12"/>
  <c r="J105" i="13"/>
  <c r="K104" i="13"/>
  <c r="J105" i="6"/>
  <c r="K104" i="6"/>
  <c r="J105" i="10"/>
  <c r="K104" i="10"/>
  <c r="J105" i="7"/>
  <c r="K104" i="7"/>
  <c r="J105" i="9"/>
  <c r="K104" i="9"/>
  <c r="J105" i="14"/>
  <c r="K104" i="14"/>
  <c r="K104" i="5"/>
  <c r="J105" i="5"/>
  <c r="J106" i="7" l="1"/>
  <c r="K105" i="7"/>
  <c r="J106" i="12"/>
  <c r="K105" i="12"/>
  <c r="J106" i="10"/>
  <c r="K105" i="10"/>
  <c r="J106" i="15"/>
  <c r="K105" i="15"/>
  <c r="K105" i="8"/>
  <c r="J106" i="8"/>
  <c r="K105" i="14"/>
  <c r="J106" i="14"/>
  <c r="K105" i="6"/>
  <c r="J106" i="6"/>
  <c r="K105" i="9"/>
  <c r="J106" i="9"/>
  <c r="J106" i="13"/>
  <c r="K105" i="13"/>
  <c r="J106" i="11"/>
  <c r="K105" i="11"/>
  <c r="J106" i="5"/>
  <c r="K105" i="5"/>
  <c r="J107" i="15" l="1"/>
  <c r="K106" i="15"/>
  <c r="J107" i="10"/>
  <c r="K106" i="10"/>
  <c r="J107" i="14"/>
  <c r="K106" i="14"/>
  <c r="J107" i="12"/>
  <c r="K106" i="12"/>
  <c r="J107" i="9"/>
  <c r="K106" i="9"/>
  <c r="J107" i="11"/>
  <c r="K106" i="11"/>
  <c r="J107" i="8"/>
  <c r="K106" i="8"/>
  <c r="J107" i="6"/>
  <c r="K106" i="6"/>
  <c r="J107" i="13"/>
  <c r="K106" i="13"/>
  <c r="J107" i="7"/>
  <c r="K106" i="7"/>
  <c r="K106" i="5"/>
  <c r="J107" i="5"/>
  <c r="K107" i="6" l="1"/>
  <c r="J108" i="6"/>
  <c r="K107" i="12"/>
  <c r="J108" i="12"/>
  <c r="K107" i="14"/>
  <c r="J108" i="14"/>
  <c r="J108" i="8"/>
  <c r="K107" i="8"/>
  <c r="J108" i="7"/>
  <c r="K107" i="7"/>
  <c r="J108" i="11"/>
  <c r="K107" i="11"/>
  <c r="J108" i="10"/>
  <c r="K107" i="10"/>
  <c r="K107" i="13"/>
  <c r="J108" i="13"/>
  <c r="J108" i="9"/>
  <c r="K107" i="9"/>
  <c r="J108" i="15"/>
  <c r="K107" i="15"/>
  <c r="J108" i="5"/>
  <c r="K107" i="5"/>
  <c r="K108" i="8" l="1"/>
  <c r="J109" i="8"/>
  <c r="J109" i="14"/>
  <c r="K108" i="14"/>
  <c r="J109" i="10"/>
  <c r="K108" i="10"/>
  <c r="J109" i="12"/>
  <c r="K108" i="12"/>
  <c r="J109" i="15"/>
  <c r="K108" i="15"/>
  <c r="J109" i="11"/>
  <c r="K108" i="11"/>
  <c r="K108" i="13"/>
  <c r="J109" i="13"/>
  <c r="J109" i="6"/>
  <c r="K108" i="6"/>
  <c r="K108" i="9"/>
  <c r="J109" i="9"/>
  <c r="J109" i="7"/>
  <c r="K108" i="7"/>
  <c r="J109" i="5"/>
  <c r="K108" i="5"/>
  <c r="K109" i="6" l="1"/>
  <c r="J110" i="6"/>
  <c r="K109" i="12"/>
  <c r="J110" i="12"/>
  <c r="J110" i="10"/>
  <c r="K109" i="10"/>
  <c r="J110" i="7"/>
  <c r="K109" i="7"/>
  <c r="K109" i="14"/>
  <c r="J110" i="14"/>
  <c r="K109" i="8"/>
  <c r="J110" i="8"/>
  <c r="J110" i="13"/>
  <c r="K109" i="13"/>
  <c r="J110" i="11"/>
  <c r="K109" i="11"/>
  <c r="J110" i="9"/>
  <c r="K109" i="9"/>
  <c r="J110" i="15"/>
  <c r="K109" i="15"/>
  <c r="K109" i="5"/>
  <c r="J110" i="5"/>
  <c r="J111" i="11" l="1"/>
  <c r="K110" i="11"/>
  <c r="J111" i="7"/>
  <c r="K110" i="7"/>
  <c r="J111" i="10"/>
  <c r="K110" i="10"/>
  <c r="K110" i="8"/>
  <c r="J111" i="8"/>
  <c r="K110" i="12"/>
  <c r="J111" i="12"/>
  <c r="J111" i="9"/>
  <c r="K110" i="9"/>
  <c r="J111" i="13"/>
  <c r="K110" i="13"/>
  <c r="J111" i="15"/>
  <c r="K110" i="15"/>
  <c r="K110" i="14"/>
  <c r="J111" i="14"/>
  <c r="K110" i="6"/>
  <c r="J111" i="6"/>
  <c r="J111" i="5"/>
  <c r="K110" i="5"/>
  <c r="J112" i="8" l="1"/>
  <c r="K111" i="8"/>
  <c r="J112" i="15"/>
  <c r="K111" i="15"/>
  <c r="J112" i="14"/>
  <c r="K111" i="14"/>
  <c r="J112" i="13"/>
  <c r="K111" i="13"/>
  <c r="J112" i="10"/>
  <c r="K111" i="10"/>
  <c r="J112" i="6"/>
  <c r="K111" i="6"/>
  <c r="K111" i="9"/>
  <c r="J112" i="9"/>
  <c r="J112" i="7"/>
  <c r="K111" i="7"/>
  <c r="J112" i="12"/>
  <c r="K111" i="12"/>
  <c r="J112" i="11"/>
  <c r="K111" i="11"/>
  <c r="K111" i="5"/>
  <c r="J112" i="5"/>
  <c r="J113" i="13" l="1"/>
  <c r="K112" i="13"/>
  <c r="J113" i="14"/>
  <c r="K112" i="14"/>
  <c r="K112" i="7"/>
  <c r="J113" i="7"/>
  <c r="J113" i="9"/>
  <c r="K112" i="9"/>
  <c r="J113" i="11"/>
  <c r="K112" i="11"/>
  <c r="J113" i="6"/>
  <c r="K112" i="6"/>
  <c r="J113" i="15"/>
  <c r="K112" i="15"/>
  <c r="J113" i="12"/>
  <c r="K112" i="12"/>
  <c r="J113" i="10"/>
  <c r="K112" i="10"/>
  <c r="J113" i="8"/>
  <c r="K112" i="8"/>
  <c r="K112" i="5"/>
  <c r="J113" i="5"/>
  <c r="J114" i="12" l="1"/>
  <c r="K113" i="12"/>
  <c r="K113" i="9"/>
  <c r="J114" i="9"/>
  <c r="J114" i="7"/>
  <c r="K113" i="7"/>
  <c r="J114" i="15"/>
  <c r="K113" i="15"/>
  <c r="J114" i="8"/>
  <c r="K113" i="8"/>
  <c r="J114" i="6"/>
  <c r="K113" i="6"/>
  <c r="K113" i="14"/>
  <c r="J114" i="14"/>
  <c r="J114" i="10"/>
  <c r="K113" i="10"/>
  <c r="J114" i="11"/>
  <c r="K113" i="11"/>
  <c r="J114" i="13"/>
  <c r="K113" i="13"/>
  <c r="K113" i="5"/>
  <c r="J114" i="5"/>
  <c r="J115" i="10" l="1"/>
  <c r="K114" i="10"/>
  <c r="J115" i="15"/>
  <c r="K114" i="15"/>
  <c r="J115" i="7"/>
  <c r="K114" i="7"/>
  <c r="K114" i="9"/>
  <c r="J115" i="9"/>
  <c r="J115" i="14"/>
  <c r="K114" i="14"/>
  <c r="J115" i="13"/>
  <c r="K114" i="13"/>
  <c r="K114" i="6"/>
  <c r="J115" i="6"/>
  <c r="K114" i="11"/>
  <c r="J115" i="11"/>
  <c r="K114" i="8"/>
  <c r="J115" i="8"/>
  <c r="J115" i="12"/>
  <c r="K114" i="12"/>
  <c r="J115" i="5"/>
  <c r="K114" i="5"/>
  <c r="K115" i="8" l="1"/>
  <c r="J116" i="8"/>
  <c r="J116" i="11"/>
  <c r="K115" i="11"/>
  <c r="J116" i="9"/>
  <c r="K115" i="9"/>
  <c r="K115" i="6"/>
  <c r="J116" i="6"/>
  <c r="J116" i="7"/>
  <c r="K115" i="7"/>
  <c r="J116" i="12"/>
  <c r="K115" i="12"/>
  <c r="J116" i="13"/>
  <c r="K115" i="13"/>
  <c r="J116" i="15"/>
  <c r="K115" i="15"/>
  <c r="J116" i="14"/>
  <c r="K115" i="14"/>
  <c r="J116" i="10"/>
  <c r="K115" i="10"/>
  <c r="J116" i="5"/>
  <c r="K115" i="5"/>
  <c r="J117" i="15" l="1"/>
  <c r="K116" i="15"/>
  <c r="J117" i="9"/>
  <c r="K116" i="9"/>
  <c r="J117" i="11"/>
  <c r="K116" i="11"/>
  <c r="J117" i="6"/>
  <c r="K116" i="6"/>
  <c r="K116" i="13"/>
  <c r="J117" i="13"/>
  <c r="J117" i="8"/>
  <c r="K116" i="8"/>
  <c r="J117" i="10"/>
  <c r="K116" i="10"/>
  <c r="J117" i="12"/>
  <c r="K116" i="12"/>
  <c r="J117" i="14"/>
  <c r="K116" i="14"/>
  <c r="J117" i="7"/>
  <c r="K116" i="7"/>
  <c r="J117" i="5"/>
  <c r="K116" i="5"/>
  <c r="J118" i="12" l="1"/>
  <c r="K117" i="12"/>
  <c r="J118" i="6"/>
  <c r="K117" i="6"/>
  <c r="J118" i="11"/>
  <c r="K117" i="11"/>
  <c r="J118" i="10"/>
  <c r="K117" i="10"/>
  <c r="K117" i="8"/>
  <c r="J118" i="8"/>
  <c r="J118" i="9"/>
  <c r="K117" i="9"/>
  <c r="K117" i="13"/>
  <c r="J118" i="13"/>
  <c r="J118" i="7"/>
  <c r="K117" i="7"/>
  <c r="K117" i="14"/>
  <c r="J118" i="14"/>
  <c r="J118" i="15"/>
  <c r="K117" i="15"/>
  <c r="J118" i="5"/>
  <c r="K117" i="5"/>
  <c r="J119" i="7" l="1"/>
  <c r="K118" i="7"/>
  <c r="J119" i="10"/>
  <c r="K118" i="10"/>
  <c r="J119" i="11"/>
  <c r="K118" i="11"/>
  <c r="J119" i="15"/>
  <c r="K118" i="15"/>
  <c r="J119" i="9"/>
  <c r="K118" i="9"/>
  <c r="J119" i="6"/>
  <c r="K118" i="6"/>
  <c r="J119" i="8"/>
  <c r="K118" i="8"/>
  <c r="J119" i="13"/>
  <c r="K118" i="13"/>
  <c r="K118" i="14"/>
  <c r="J119" i="14"/>
  <c r="K118" i="12"/>
  <c r="J119" i="12"/>
  <c r="K118" i="5"/>
  <c r="J119" i="5"/>
  <c r="J120" i="15" l="1"/>
  <c r="K119" i="15"/>
  <c r="J120" i="13"/>
  <c r="K119" i="13"/>
  <c r="J120" i="11"/>
  <c r="K119" i="11"/>
  <c r="J120" i="12"/>
  <c r="K119" i="12"/>
  <c r="K119" i="6"/>
  <c r="J120" i="6"/>
  <c r="J120" i="10"/>
  <c r="K119" i="10"/>
  <c r="K119" i="8"/>
  <c r="J120" i="8"/>
  <c r="K119" i="14"/>
  <c r="J120" i="14"/>
  <c r="K119" i="9"/>
  <c r="J120" i="9"/>
  <c r="J120" i="7"/>
  <c r="K119" i="7"/>
  <c r="K119" i="5"/>
  <c r="J120" i="5"/>
  <c r="J121" i="8" l="1"/>
  <c r="K120" i="8"/>
  <c r="K120" i="14"/>
  <c r="J121" i="14"/>
  <c r="J121" i="12"/>
  <c r="K120" i="12"/>
  <c r="J121" i="11"/>
  <c r="K120" i="11"/>
  <c r="J121" i="10"/>
  <c r="K120" i="10"/>
  <c r="K120" i="13"/>
  <c r="J121" i="13"/>
  <c r="J121" i="7"/>
  <c r="K120" i="7"/>
  <c r="J121" i="9"/>
  <c r="K120" i="9"/>
  <c r="K120" i="6"/>
  <c r="J121" i="6"/>
  <c r="J121" i="15"/>
  <c r="K120" i="15"/>
  <c r="J121" i="5"/>
  <c r="K120" i="5"/>
  <c r="J122" i="11" l="1"/>
  <c r="K121" i="11"/>
  <c r="J122" i="7"/>
  <c r="K121" i="7"/>
  <c r="J122" i="12"/>
  <c r="K121" i="12"/>
  <c r="J122" i="13"/>
  <c r="K121" i="13"/>
  <c r="J122" i="14"/>
  <c r="K121" i="14"/>
  <c r="J122" i="9"/>
  <c r="K121" i="9"/>
  <c r="J122" i="15"/>
  <c r="K121" i="15"/>
  <c r="J122" i="6"/>
  <c r="K121" i="6"/>
  <c r="J122" i="10"/>
  <c r="K121" i="10"/>
  <c r="K121" i="8"/>
  <c r="J122" i="8"/>
  <c r="J122" i="5"/>
  <c r="K121" i="5"/>
  <c r="J123" i="6" l="1"/>
  <c r="K122" i="6"/>
  <c r="K122" i="13"/>
  <c r="J123" i="13"/>
  <c r="J123" i="15"/>
  <c r="K122" i="15"/>
  <c r="J123" i="12"/>
  <c r="K122" i="12"/>
  <c r="K122" i="8"/>
  <c r="J123" i="8"/>
  <c r="J123" i="9"/>
  <c r="K122" i="9"/>
  <c r="J123" i="7"/>
  <c r="K122" i="7"/>
  <c r="J123" i="10"/>
  <c r="K122" i="10"/>
  <c r="J123" i="14"/>
  <c r="K122" i="14"/>
  <c r="J123" i="11"/>
  <c r="K122" i="11"/>
  <c r="K122" i="5"/>
  <c r="J123" i="5"/>
  <c r="J124" i="12" l="1"/>
  <c r="K123" i="12"/>
  <c r="J124" i="10"/>
  <c r="K123" i="10"/>
  <c r="J124" i="7"/>
  <c r="K123" i="7"/>
  <c r="J124" i="15"/>
  <c r="K123" i="15"/>
  <c r="K123" i="13"/>
  <c r="J124" i="13"/>
  <c r="J124" i="11"/>
  <c r="K123" i="11"/>
  <c r="K123" i="9"/>
  <c r="J124" i="9"/>
  <c r="K123" i="8"/>
  <c r="J124" i="8"/>
  <c r="J124" i="14"/>
  <c r="K123" i="14"/>
  <c r="J124" i="6"/>
  <c r="K123" i="6"/>
  <c r="K123" i="5"/>
  <c r="J124" i="5"/>
  <c r="J125" i="9" l="1"/>
  <c r="K124" i="9"/>
  <c r="J125" i="8"/>
  <c r="K124" i="8"/>
  <c r="J125" i="15"/>
  <c r="K124" i="15"/>
  <c r="J125" i="7"/>
  <c r="K124" i="7"/>
  <c r="J125" i="6"/>
  <c r="K124" i="6"/>
  <c r="J125" i="11"/>
  <c r="K124" i="11"/>
  <c r="J125" i="10"/>
  <c r="K124" i="10"/>
  <c r="J125" i="13"/>
  <c r="K124" i="13"/>
  <c r="K124" i="14"/>
  <c r="J125" i="14"/>
  <c r="K124" i="12"/>
  <c r="J125" i="12"/>
  <c r="K124" i="5"/>
  <c r="J125" i="5"/>
  <c r="J126" i="15" l="1"/>
  <c r="K125" i="15"/>
  <c r="J126" i="12"/>
  <c r="K125" i="12"/>
  <c r="J126" i="8"/>
  <c r="K125" i="8"/>
  <c r="J126" i="13"/>
  <c r="K125" i="13"/>
  <c r="J126" i="7"/>
  <c r="K125" i="7"/>
  <c r="J126" i="10"/>
  <c r="K125" i="10"/>
  <c r="J126" i="11"/>
  <c r="K125" i="11"/>
  <c r="J126" i="14"/>
  <c r="K125" i="14"/>
  <c r="J126" i="6"/>
  <c r="K125" i="6"/>
  <c r="K125" i="9"/>
  <c r="J126" i="9"/>
  <c r="J126" i="5"/>
  <c r="K125" i="5"/>
  <c r="J127" i="14" l="1"/>
  <c r="K126" i="14"/>
  <c r="K126" i="13"/>
  <c r="J127" i="13"/>
  <c r="J127" i="11"/>
  <c r="K126" i="11"/>
  <c r="J127" i="8"/>
  <c r="K126" i="8"/>
  <c r="J127" i="9"/>
  <c r="K126" i="9"/>
  <c r="J127" i="10"/>
  <c r="K126" i="10"/>
  <c r="K126" i="12"/>
  <c r="J127" i="12"/>
  <c r="J127" i="6"/>
  <c r="K126" i="6"/>
  <c r="K126" i="7"/>
  <c r="J127" i="7"/>
  <c r="J127" i="15"/>
  <c r="K126" i="15"/>
  <c r="J127" i="5"/>
  <c r="K126" i="5"/>
  <c r="K127" i="8" l="1"/>
  <c r="J128" i="8"/>
  <c r="J128" i="6"/>
  <c r="K127" i="6"/>
  <c r="J128" i="11"/>
  <c r="K127" i="11"/>
  <c r="K127" i="13"/>
  <c r="J128" i="13"/>
  <c r="J128" i="10"/>
  <c r="K127" i="10"/>
  <c r="J128" i="7"/>
  <c r="K127" i="7"/>
  <c r="J128" i="12"/>
  <c r="K127" i="12"/>
  <c r="J128" i="15"/>
  <c r="K127" i="15"/>
  <c r="J128" i="9"/>
  <c r="K127" i="9"/>
  <c r="J128" i="14"/>
  <c r="K127" i="14"/>
  <c r="K127" i="5"/>
  <c r="J128" i="5"/>
  <c r="J129" i="13" l="1"/>
  <c r="K128" i="13"/>
  <c r="J129" i="15"/>
  <c r="K128" i="15"/>
  <c r="J129" i="12"/>
  <c r="K128" i="12"/>
  <c r="J129" i="11"/>
  <c r="K128" i="11"/>
  <c r="J129" i="14"/>
  <c r="K128" i="14"/>
  <c r="J129" i="7"/>
  <c r="K128" i="7"/>
  <c r="J129" i="6"/>
  <c r="K128" i="6"/>
  <c r="K128" i="8"/>
  <c r="J129" i="8"/>
  <c r="K128" i="9"/>
  <c r="J129" i="9"/>
  <c r="J129" i="10"/>
  <c r="K128" i="10"/>
  <c r="J129" i="5"/>
  <c r="K128" i="5"/>
  <c r="K129" i="8" l="1"/>
  <c r="J130" i="8"/>
  <c r="J130" i="11"/>
  <c r="K129" i="11"/>
  <c r="J130" i="12"/>
  <c r="K129" i="12"/>
  <c r="J130" i="7"/>
  <c r="K129" i="7"/>
  <c r="J130" i="15"/>
  <c r="K129" i="15"/>
  <c r="J130" i="6"/>
  <c r="K129" i="6"/>
  <c r="J130" i="10"/>
  <c r="K129" i="10"/>
  <c r="K129" i="9"/>
  <c r="J130" i="9"/>
  <c r="J130" i="14"/>
  <c r="K129" i="14"/>
  <c r="J130" i="13"/>
  <c r="K129" i="13"/>
  <c r="K129" i="5"/>
  <c r="J130" i="5"/>
  <c r="J131" i="7" l="1"/>
  <c r="K130" i="7"/>
  <c r="K130" i="12"/>
  <c r="J131" i="12"/>
  <c r="K130" i="10"/>
  <c r="J131" i="10"/>
  <c r="K130" i="6"/>
  <c r="J131" i="6"/>
  <c r="J131" i="11"/>
  <c r="K130" i="11"/>
  <c r="J131" i="8"/>
  <c r="K130" i="8"/>
  <c r="K130" i="9"/>
  <c r="J131" i="9"/>
  <c r="J131" i="13"/>
  <c r="K130" i="13"/>
  <c r="J131" i="14"/>
  <c r="K130" i="14"/>
  <c r="J131" i="15"/>
  <c r="K130" i="15"/>
  <c r="J131" i="5"/>
  <c r="K130" i="5"/>
  <c r="J132" i="6" l="1"/>
  <c r="K131" i="6"/>
  <c r="K131" i="13"/>
  <c r="J132" i="13"/>
  <c r="J132" i="12"/>
  <c r="K131" i="12"/>
  <c r="J132" i="9"/>
  <c r="K131" i="9"/>
  <c r="J132" i="10"/>
  <c r="K131" i="10"/>
  <c r="J132" i="8"/>
  <c r="K131" i="8"/>
  <c r="J132" i="15"/>
  <c r="K131" i="15"/>
  <c r="J132" i="14"/>
  <c r="K131" i="14"/>
  <c r="J132" i="11"/>
  <c r="K131" i="11"/>
  <c r="J132" i="7"/>
  <c r="K131" i="7"/>
  <c r="K131" i="5"/>
  <c r="J132" i="5"/>
  <c r="J133" i="9" l="1"/>
  <c r="K132" i="9"/>
  <c r="J133" i="14"/>
  <c r="K132" i="14"/>
  <c r="J133" i="15"/>
  <c r="K132" i="15"/>
  <c r="K132" i="12"/>
  <c r="J133" i="12"/>
  <c r="K132" i="13"/>
  <c r="J133" i="13"/>
  <c r="K132" i="8"/>
  <c r="J133" i="8"/>
  <c r="J133" i="7"/>
  <c r="K132" i="7"/>
  <c r="J133" i="11"/>
  <c r="K132" i="11"/>
  <c r="K132" i="10"/>
  <c r="J133" i="10"/>
  <c r="J133" i="6"/>
  <c r="K132" i="6"/>
  <c r="J133" i="5"/>
  <c r="K132" i="5"/>
  <c r="J134" i="11" l="1"/>
  <c r="K133" i="11"/>
  <c r="J134" i="15"/>
  <c r="K133" i="15"/>
  <c r="J134" i="8"/>
  <c r="K133" i="8"/>
  <c r="J134" i="6"/>
  <c r="K133" i="6"/>
  <c r="J134" i="14"/>
  <c r="K133" i="14"/>
  <c r="J134" i="7"/>
  <c r="K133" i="7"/>
  <c r="K133" i="10"/>
  <c r="J134" i="10"/>
  <c r="J134" i="13"/>
  <c r="K133" i="13"/>
  <c r="J134" i="12"/>
  <c r="K133" i="12"/>
  <c r="K133" i="9"/>
  <c r="J134" i="9"/>
  <c r="K133" i="5"/>
  <c r="J134" i="5"/>
  <c r="J135" i="6" l="1"/>
  <c r="K134" i="6"/>
  <c r="K134" i="10"/>
  <c r="J135" i="10"/>
  <c r="J135" i="8"/>
  <c r="K134" i="8"/>
  <c r="K134" i="9"/>
  <c r="J135" i="9"/>
  <c r="J135" i="15"/>
  <c r="K134" i="15"/>
  <c r="J135" i="13"/>
  <c r="K134" i="13"/>
  <c r="J135" i="7"/>
  <c r="K134" i="7"/>
  <c r="J135" i="12"/>
  <c r="K134" i="12"/>
  <c r="J135" i="14"/>
  <c r="K134" i="14"/>
  <c r="J135" i="11"/>
  <c r="K134" i="11"/>
  <c r="J135" i="5"/>
  <c r="K134" i="5"/>
  <c r="J136" i="9" l="1"/>
  <c r="K135" i="9"/>
  <c r="J136" i="7"/>
  <c r="K135" i="7"/>
  <c r="J136" i="10"/>
  <c r="K135" i="10"/>
  <c r="J136" i="13"/>
  <c r="K135" i="13"/>
  <c r="K135" i="12"/>
  <c r="J136" i="12"/>
  <c r="K135" i="8"/>
  <c r="J136" i="8"/>
  <c r="J136" i="11"/>
  <c r="K135" i="11"/>
  <c r="J136" i="14"/>
  <c r="K135" i="14"/>
  <c r="J136" i="15"/>
  <c r="K135" i="15"/>
  <c r="K135" i="6"/>
  <c r="J136" i="6"/>
  <c r="J136" i="5"/>
  <c r="K135" i="5"/>
  <c r="J137" i="13" l="1"/>
  <c r="K136" i="13"/>
  <c r="K136" i="10"/>
  <c r="J137" i="10"/>
  <c r="J137" i="11"/>
  <c r="K136" i="11"/>
  <c r="K136" i="8"/>
  <c r="J137" i="8"/>
  <c r="J137" i="7"/>
  <c r="K136" i="7"/>
  <c r="J137" i="14"/>
  <c r="K136" i="14"/>
  <c r="J137" i="12"/>
  <c r="K136" i="12"/>
  <c r="J137" i="6"/>
  <c r="K136" i="6"/>
  <c r="J137" i="15"/>
  <c r="K136" i="15"/>
  <c r="J137" i="9"/>
  <c r="K136" i="9"/>
  <c r="J137" i="5"/>
  <c r="K136" i="5"/>
  <c r="K137" i="6" l="1"/>
  <c r="J138" i="6"/>
  <c r="J138" i="12"/>
  <c r="K137" i="12"/>
  <c r="J138" i="11"/>
  <c r="K137" i="11"/>
  <c r="K137" i="10"/>
  <c r="J138" i="10"/>
  <c r="J138" i="14"/>
  <c r="K137" i="14"/>
  <c r="J138" i="8"/>
  <c r="K137" i="8"/>
  <c r="J138" i="9"/>
  <c r="K137" i="9"/>
  <c r="J138" i="15"/>
  <c r="K137" i="15"/>
  <c r="J138" i="7"/>
  <c r="K137" i="7"/>
  <c r="J138" i="13"/>
  <c r="K137" i="13"/>
  <c r="K137" i="5"/>
  <c r="J138" i="5"/>
  <c r="J139" i="15" l="1"/>
  <c r="K138" i="15"/>
  <c r="J139" i="11"/>
  <c r="K138" i="11"/>
  <c r="K138" i="9"/>
  <c r="J139" i="9"/>
  <c r="K138" i="8"/>
  <c r="J139" i="8"/>
  <c r="K138" i="12"/>
  <c r="J139" i="12"/>
  <c r="J139" i="13"/>
  <c r="K138" i="13"/>
  <c r="J139" i="6"/>
  <c r="K138" i="6"/>
  <c r="J139" i="10"/>
  <c r="K138" i="10"/>
  <c r="J139" i="7"/>
  <c r="K138" i="7"/>
  <c r="J139" i="14"/>
  <c r="K138" i="14"/>
  <c r="J139" i="5"/>
  <c r="K138" i="5"/>
  <c r="J140" i="8" l="1"/>
  <c r="K139" i="8"/>
  <c r="J140" i="10"/>
  <c r="K139" i="10"/>
  <c r="J140" i="9"/>
  <c r="K139" i="9"/>
  <c r="J140" i="6"/>
  <c r="K139" i="6"/>
  <c r="K139" i="14"/>
  <c r="J140" i="14"/>
  <c r="J140" i="13"/>
  <c r="K139" i="13"/>
  <c r="J140" i="11"/>
  <c r="K139" i="11"/>
  <c r="J140" i="12"/>
  <c r="K139" i="12"/>
  <c r="J140" i="7"/>
  <c r="K139" i="7"/>
  <c r="J140" i="15"/>
  <c r="K139" i="15"/>
  <c r="J140" i="5"/>
  <c r="K139" i="5"/>
  <c r="K140" i="12" l="1"/>
  <c r="J141" i="12"/>
  <c r="K140" i="6"/>
  <c r="J141" i="6"/>
  <c r="J141" i="11"/>
  <c r="K140" i="11"/>
  <c r="J141" i="9"/>
  <c r="K140" i="9"/>
  <c r="J141" i="15"/>
  <c r="K140" i="15"/>
  <c r="J141" i="13"/>
  <c r="K140" i="13"/>
  <c r="J141" i="10"/>
  <c r="K140" i="10"/>
  <c r="J141" i="14"/>
  <c r="K140" i="14"/>
  <c r="J141" i="7"/>
  <c r="K140" i="7"/>
  <c r="K140" i="8"/>
  <c r="J141" i="8"/>
  <c r="J141" i="5"/>
  <c r="K140" i="5"/>
  <c r="J142" i="14" l="1"/>
  <c r="K141" i="14"/>
  <c r="J142" i="9"/>
  <c r="K141" i="9"/>
  <c r="J142" i="11"/>
  <c r="K141" i="11"/>
  <c r="J142" i="8"/>
  <c r="K141" i="8"/>
  <c r="J142" i="6"/>
  <c r="K141" i="6"/>
  <c r="J142" i="13"/>
  <c r="K141" i="13"/>
  <c r="K141" i="12"/>
  <c r="J142" i="12"/>
  <c r="J142" i="10"/>
  <c r="K141" i="10"/>
  <c r="J142" i="7"/>
  <c r="K141" i="7"/>
  <c r="J142" i="15"/>
  <c r="K141" i="15"/>
  <c r="K141" i="5"/>
  <c r="J142" i="5"/>
  <c r="J143" i="8" l="1"/>
  <c r="K142" i="8"/>
  <c r="J143" i="11"/>
  <c r="K142" i="11"/>
  <c r="K142" i="12"/>
  <c r="J143" i="12"/>
  <c r="J143" i="15"/>
  <c r="K142" i="15"/>
  <c r="K142" i="13"/>
  <c r="J143" i="13"/>
  <c r="K142" i="9"/>
  <c r="J143" i="9"/>
  <c r="J143" i="10"/>
  <c r="K142" i="10"/>
  <c r="J143" i="7"/>
  <c r="K142" i="7"/>
  <c r="K142" i="6"/>
  <c r="J143" i="6"/>
  <c r="J143" i="14"/>
  <c r="K142" i="14"/>
  <c r="J143" i="5"/>
  <c r="K142" i="5"/>
  <c r="J144" i="7" l="1"/>
  <c r="K143" i="7"/>
  <c r="J144" i="15"/>
  <c r="K143" i="15"/>
  <c r="J144" i="6"/>
  <c r="K143" i="6"/>
  <c r="J144" i="12"/>
  <c r="K143" i="12"/>
  <c r="J144" i="9"/>
  <c r="K143" i="9"/>
  <c r="J144" i="10"/>
  <c r="K143" i="10"/>
  <c r="J144" i="14"/>
  <c r="K143" i="14"/>
  <c r="J144" i="11"/>
  <c r="K143" i="11"/>
  <c r="K143" i="13"/>
  <c r="J144" i="13"/>
  <c r="K143" i="8"/>
  <c r="J144" i="8"/>
  <c r="J144" i="5"/>
  <c r="K143" i="5"/>
  <c r="K144" i="12" l="1"/>
  <c r="J145" i="12"/>
  <c r="J145" i="11"/>
  <c r="K144" i="11"/>
  <c r="J145" i="14"/>
  <c r="K144" i="14"/>
  <c r="J145" i="6"/>
  <c r="K144" i="6"/>
  <c r="J145" i="10"/>
  <c r="K144" i="10"/>
  <c r="J145" i="15"/>
  <c r="K144" i="15"/>
  <c r="J145" i="8"/>
  <c r="K144" i="8"/>
  <c r="K144" i="13"/>
  <c r="J145" i="13"/>
  <c r="K144" i="9"/>
  <c r="J145" i="9"/>
  <c r="J145" i="7"/>
  <c r="K144" i="7"/>
  <c r="J145" i="5"/>
  <c r="K144" i="5"/>
  <c r="K145" i="13" l="1"/>
  <c r="J146" i="13"/>
  <c r="J146" i="6"/>
  <c r="K145" i="6"/>
  <c r="J146" i="8"/>
  <c r="K145" i="8"/>
  <c r="J146" i="14"/>
  <c r="K145" i="14"/>
  <c r="J146" i="7"/>
  <c r="K145" i="7"/>
  <c r="J146" i="15"/>
  <c r="K145" i="15"/>
  <c r="J146" i="11"/>
  <c r="K145" i="11"/>
  <c r="K145" i="9"/>
  <c r="J146" i="9"/>
  <c r="K145" i="12"/>
  <c r="J146" i="12"/>
  <c r="J146" i="10"/>
  <c r="K145" i="10"/>
  <c r="K145" i="5"/>
  <c r="J146" i="5"/>
  <c r="J147" i="9" l="1"/>
  <c r="K146" i="9"/>
  <c r="J147" i="14"/>
  <c r="K146" i="14"/>
  <c r="J147" i="11"/>
  <c r="K146" i="11"/>
  <c r="J147" i="8"/>
  <c r="K146" i="8"/>
  <c r="J147" i="15"/>
  <c r="K146" i="15"/>
  <c r="J147" i="6"/>
  <c r="K146" i="6"/>
  <c r="J147" i="10"/>
  <c r="K146" i="10"/>
  <c r="J147" i="12"/>
  <c r="K146" i="12"/>
  <c r="J147" i="13"/>
  <c r="K146" i="13"/>
  <c r="J147" i="7"/>
  <c r="K146" i="7"/>
  <c r="J147" i="5"/>
  <c r="K146" i="5"/>
  <c r="K147" i="13" l="1"/>
  <c r="J148" i="13"/>
  <c r="J148" i="12"/>
  <c r="K147" i="12"/>
  <c r="K147" i="8"/>
  <c r="J148" i="8"/>
  <c r="J148" i="10"/>
  <c r="K147" i="10"/>
  <c r="J148" i="11"/>
  <c r="K147" i="11"/>
  <c r="J148" i="6"/>
  <c r="K147" i="6"/>
  <c r="J148" i="14"/>
  <c r="K147" i="14"/>
  <c r="J148" i="7"/>
  <c r="K147" i="7"/>
  <c r="J148" i="15"/>
  <c r="K147" i="15"/>
  <c r="J148" i="9"/>
  <c r="K147" i="9"/>
  <c r="J148" i="5"/>
  <c r="K147" i="5"/>
  <c r="J149" i="7" l="1"/>
  <c r="K148" i="7"/>
  <c r="J149" i="10"/>
  <c r="K148" i="10"/>
  <c r="K148" i="8"/>
  <c r="J149" i="8"/>
  <c r="J149" i="14"/>
  <c r="K148" i="14"/>
  <c r="K148" i="9"/>
  <c r="J149" i="9"/>
  <c r="K148" i="6"/>
  <c r="J149" i="6"/>
  <c r="K148" i="12"/>
  <c r="J149" i="12"/>
  <c r="J149" i="13"/>
  <c r="K148" i="13"/>
  <c r="J149" i="15"/>
  <c r="K148" i="15"/>
  <c r="J149" i="11"/>
  <c r="K148" i="11"/>
  <c r="J149" i="5"/>
  <c r="K148" i="5"/>
  <c r="J150" i="12" l="1"/>
  <c r="K149" i="12"/>
  <c r="K149" i="13"/>
  <c r="J150" i="13"/>
  <c r="J150" i="14"/>
  <c r="K149" i="14"/>
  <c r="J150" i="6"/>
  <c r="K149" i="6"/>
  <c r="K149" i="10"/>
  <c r="J150" i="10"/>
  <c r="K149" i="8"/>
  <c r="J150" i="8"/>
  <c r="J150" i="9"/>
  <c r="K149" i="9"/>
  <c r="J150" i="11"/>
  <c r="K149" i="11"/>
  <c r="J150" i="15"/>
  <c r="K149" i="15"/>
  <c r="J150" i="7"/>
  <c r="K149" i="7"/>
  <c r="J150" i="5"/>
  <c r="K149" i="5"/>
  <c r="J151" i="11" l="1"/>
  <c r="K150" i="11"/>
  <c r="J151" i="6"/>
  <c r="K150" i="6"/>
  <c r="K150" i="9"/>
  <c r="J151" i="9"/>
  <c r="J151" i="14"/>
  <c r="K150" i="14"/>
  <c r="K150" i="8"/>
  <c r="J151" i="8"/>
  <c r="K150" i="13"/>
  <c r="J151" i="13"/>
  <c r="J151" i="7"/>
  <c r="K150" i="7"/>
  <c r="K150" i="10"/>
  <c r="J151" i="10"/>
  <c r="J151" i="15"/>
  <c r="K150" i="15"/>
  <c r="J151" i="12"/>
  <c r="K150" i="12"/>
  <c r="K150" i="5"/>
  <c r="J151" i="5"/>
  <c r="J152" i="10" l="1"/>
  <c r="K151" i="10"/>
  <c r="K151" i="14"/>
  <c r="J152" i="14"/>
  <c r="K151" i="9"/>
  <c r="J152" i="9"/>
  <c r="J152" i="13"/>
  <c r="K151" i="13"/>
  <c r="J152" i="12"/>
  <c r="K151" i="12"/>
  <c r="J152" i="6"/>
  <c r="K151" i="6"/>
  <c r="K151" i="8"/>
  <c r="J152" i="8"/>
  <c r="J152" i="7"/>
  <c r="K151" i="7"/>
  <c r="J152" i="15"/>
  <c r="K151" i="15"/>
  <c r="J152" i="11"/>
  <c r="K151" i="11"/>
  <c r="J152" i="5"/>
  <c r="K151" i="5"/>
  <c r="J153" i="7" l="1"/>
  <c r="K152" i="7"/>
  <c r="K152" i="13"/>
  <c r="J153" i="13"/>
  <c r="K152" i="9"/>
  <c r="J153" i="9"/>
  <c r="J153" i="14"/>
  <c r="K152" i="14"/>
  <c r="K152" i="8"/>
  <c r="J153" i="8"/>
  <c r="J153" i="11"/>
  <c r="K152" i="11"/>
  <c r="J153" i="6"/>
  <c r="K152" i="6"/>
  <c r="J153" i="15"/>
  <c r="K152" i="15"/>
  <c r="J153" i="12"/>
  <c r="K152" i="12"/>
  <c r="K152" i="10"/>
  <c r="J153" i="10"/>
  <c r="J153" i="5"/>
  <c r="K152" i="5"/>
  <c r="J154" i="15" l="1"/>
  <c r="K153" i="15"/>
  <c r="J154" i="14"/>
  <c r="K153" i="14"/>
  <c r="J154" i="6"/>
  <c r="K153" i="6"/>
  <c r="K153" i="9"/>
  <c r="J154" i="9"/>
  <c r="K153" i="13"/>
  <c r="J154" i="13"/>
  <c r="J154" i="10"/>
  <c r="K153" i="10"/>
  <c r="J154" i="11"/>
  <c r="K153" i="11"/>
  <c r="K153" i="8"/>
  <c r="J154" i="8"/>
  <c r="J154" i="12"/>
  <c r="K153" i="12"/>
  <c r="J154" i="7"/>
  <c r="K153" i="7"/>
  <c r="K153" i="5"/>
  <c r="J154" i="5"/>
  <c r="J155" i="12" l="1"/>
  <c r="K154" i="12"/>
  <c r="J155" i="8"/>
  <c r="K154" i="8"/>
  <c r="J155" i="9"/>
  <c r="K154" i="9"/>
  <c r="J155" i="11"/>
  <c r="K154" i="11"/>
  <c r="J155" i="6"/>
  <c r="K154" i="6"/>
  <c r="K154" i="7"/>
  <c r="J155" i="7"/>
  <c r="J155" i="10"/>
  <c r="K154" i="10"/>
  <c r="J155" i="14"/>
  <c r="K154" i="14"/>
  <c r="J155" i="13"/>
  <c r="K154" i="13"/>
  <c r="J155" i="15"/>
  <c r="K154" i="15"/>
  <c r="K154" i="5"/>
  <c r="J155" i="5"/>
  <c r="J156" i="14" l="1"/>
  <c r="K155" i="14"/>
  <c r="J156" i="11"/>
  <c r="K155" i="11"/>
  <c r="J156" i="10"/>
  <c r="K155" i="10"/>
  <c r="K155" i="9"/>
  <c r="J156" i="9"/>
  <c r="J156" i="7"/>
  <c r="K155" i="7"/>
  <c r="K155" i="8"/>
  <c r="J156" i="8"/>
  <c r="J156" i="15"/>
  <c r="K155" i="15"/>
  <c r="J156" i="13"/>
  <c r="K155" i="13"/>
  <c r="K155" i="6"/>
  <c r="J156" i="6"/>
  <c r="K155" i="12"/>
  <c r="J156" i="12"/>
  <c r="J156" i="5"/>
  <c r="K155" i="5"/>
  <c r="J157" i="10" l="1"/>
  <c r="K156" i="10"/>
  <c r="J157" i="15"/>
  <c r="K156" i="15"/>
  <c r="K156" i="12"/>
  <c r="J157" i="12"/>
  <c r="J157" i="8"/>
  <c r="K156" i="8"/>
  <c r="K156" i="9"/>
  <c r="J157" i="9"/>
  <c r="J157" i="11"/>
  <c r="K156" i="11"/>
  <c r="J157" i="13"/>
  <c r="K156" i="13"/>
  <c r="J157" i="6"/>
  <c r="K156" i="6"/>
  <c r="J157" i="7"/>
  <c r="K156" i="7"/>
  <c r="J157" i="14"/>
  <c r="K156" i="14"/>
  <c r="K156" i="5"/>
  <c r="J157" i="5"/>
  <c r="J158" i="12" l="1"/>
  <c r="K157" i="12"/>
  <c r="J158" i="8"/>
  <c r="K157" i="8"/>
  <c r="J158" i="13"/>
  <c r="K157" i="13"/>
  <c r="J158" i="15"/>
  <c r="K157" i="15"/>
  <c r="J158" i="11"/>
  <c r="K157" i="11"/>
  <c r="J158" i="9"/>
  <c r="K157" i="9"/>
  <c r="J158" i="6"/>
  <c r="K157" i="6"/>
  <c r="J158" i="14"/>
  <c r="K157" i="14"/>
  <c r="J158" i="7"/>
  <c r="K157" i="7"/>
  <c r="J158" i="10"/>
  <c r="K157" i="10"/>
  <c r="K157" i="5"/>
  <c r="J158" i="5"/>
  <c r="J159" i="14" l="1"/>
  <c r="K158" i="14"/>
  <c r="J159" i="15"/>
  <c r="K158" i="15"/>
  <c r="J159" i="6"/>
  <c r="K158" i="6"/>
  <c r="J159" i="13"/>
  <c r="K158" i="13"/>
  <c r="K158" i="9"/>
  <c r="J159" i="9"/>
  <c r="K158" i="8"/>
  <c r="J159" i="8"/>
  <c r="J159" i="10"/>
  <c r="K158" i="10"/>
  <c r="J159" i="7"/>
  <c r="K158" i="7"/>
  <c r="J159" i="11"/>
  <c r="K158" i="11"/>
  <c r="J159" i="12"/>
  <c r="K158" i="12"/>
  <c r="K158" i="5"/>
  <c r="J159" i="5"/>
  <c r="K159" i="14" l="1"/>
  <c r="J160" i="14"/>
  <c r="J160" i="11"/>
  <c r="K159" i="11"/>
  <c r="J160" i="7"/>
  <c r="K159" i="7"/>
  <c r="J160" i="13"/>
  <c r="K159" i="13"/>
  <c r="J160" i="10"/>
  <c r="K159" i="10"/>
  <c r="J160" i="6"/>
  <c r="K159" i="6"/>
  <c r="J160" i="8"/>
  <c r="K159" i="8"/>
  <c r="K159" i="12"/>
  <c r="J160" i="12"/>
  <c r="J160" i="15"/>
  <c r="K159" i="15"/>
  <c r="K159" i="9"/>
  <c r="J160" i="9"/>
  <c r="J160" i="5"/>
  <c r="K159" i="5"/>
  <c r="J161" i="13" l="1"/>
  <c r="K160" i="13"/>
  <c r="K160" i="8"/>
  <c r="J161" i="8"/>
  <c r="J161" i="7"/>
  <c r="K160" i="7"/>
  <c r="J161" i="9"/>
  <c r="K160" i="9"/>
  <c r="J161" i="6"/>
  <c r="K160" i="6"/>
  <c r="J161" i="11"/>
  <c r="K160" i="11"/>
  <c r="J161" i="14"/>
  <c r="K160" i="14"/>
  <c r="J161" i="12"/>
  <c r="K160" i="12"/>
  <c r="J161" i="15"/>
  <c r="K160" i="15"/>
  <c r="J161" i="10"/>
  <c r="K160" i="10"/>
  <c r="J161" i="5"/>
  <c r="K160" i="5"/>
  <c r="K161" i="9" l="1"/>
  <c r="J162" i="9"/>
  <c r="J162" i="14"/>
  <c r="K161" i="14"/>
  <c r="J162" i="7"/>
  <c r="K161" i="7"/>
  <c r="J162" i="8"/>
  <c r="K161" i="8"/>
  <c r="J162" i="11"/>
  <c r="K161" i="11"/>
  <c r="K161" i="12"/>
  <c r="J162" i="12"/>
  <c r="J162" i="10"/>
  <c r="K161" i="10"/>
  <c r="J162" i="15"/>
  <c r="K161" i="15"/>
  <c r="J162" i="6"/>
  <c r="K161" i="6"/>
  <c r="K161" i="13"/>
  <c r="J162" i="13"/>
  <c r="K161" i="5"/>
  <c r="J162" i="5"/>
  <c r="K162" i="8" l="1"/>
  <c r="J163" i="8"/>
  <c r="J163" i="10"/>
  <c r="K162" i="10"/>
  <c r="J163" i="7"/>
  <c r="K162" i="7"/>
  <c r="K162" i="13"/>
  <c r="J163" i="13"/>
  <c r="J163" i="12"/>
  <c r="K162" i="12"/>
  <c r="J163" i="14"/>
  <c r="K162" i="14"/>
  <c r="J163" i="9"/>
  <c r="K162" i="9"/>
  <c r="J163" i="15"/>
  <c r="K162" i="15"/>
  <c r="K162" i="6"/>
  <c r="J163" i="6"/>
  <c r="J163" i="11"/>
  <c r="K162" i="11"/>
  <c r="K162" i="5"/>
  <c r="J163" i="5"/>
  <c r="K163" i="13" l="1"/>
  <c r="J164" i="13"/>
  <c r="J164" i="9"/>
  <c r="K163" i="9"/>
  <c r="J164" i="7"/>
  <c r="K163" i="7"/>
  <c r="J164" i="11"/>
  <c r="K163" i="11"/>
  <c r="J164" i="14"/>
  <c r="K163" i="14"/>
  <c r="J164" i="10"/>
  <c r="K163" i="10"/>
  <c r="J164" i="6"/>
  <c r="K163" i="6"/>
  <c r="K163" i="8"/>
  <c r="J164" i="8"/>
  <c r="J164" i="15"/>
  <c r="K163" i="15"/>
  <c r="K163" i="12"/>
  <c r="J164" i="12"/>
  <c r="J164" i="5"/>
  <c r="K163" i="5"/>
  <c r="K164" i="8" l="1"/>
  <c r="J165" i="8"/>
  <c r="J165" i="11"/>
  <c r="K164" i="11"/>
  <c r="J165" i="6"/>
  <c r="K164" i="6"/>
  <c r="J165" i="7"/>
  <c r="K164" i="7"/>
  <c r="J165" i="12"/>
  <c r="K164" i="12"/>
  <c r="K164" i="10"/>
  <c r="J165" i="10"/>
  <c r="K164" i="9"/>
  <c r="J165" i="9"/>
  <c r="J165" i="13"/>
  <c r="K164" i="13"/>
  <c r="J165" i="15"/>
  <c r="K164" i="15"/>
  <c r="J165" i="14"/>
  <c r="K164" i="14"/>
  <c r="K164" i="5"/>
  <c r="J165" i="5"/>
  <c r="J166" i="13" l="1"/>
  <c r="K165" i="13"/>
  <c r="K165" i="9"/>
  <c r="J166" i="9"/>
  <c r="K165" i="6"/>
  <c r="J166" i="6"/>
  <c r="J166" i="10"/>
  <c r="K165" i="10"/>
  <c r="J166" i="14"/>
  <c r="K165" i="14"/>
  <c r="J166" i="11"/>
  <c r="K165" i="11"/>
  <c r="J166" i="7"/>
  <c r="K165" i="7"/>
  <c r="K165" i="8"/>
  <c r="J166" i="8"/>
  <c r="J166" i="15"/>
  <c r="K165" i="15"/>
  <c r="K165" i="12"/>
  <c r="J166" i="12"/>
  <c r="J166" i="5"/>
  <c r="K165" i="5"/>
  <c r="J167" i="6" l="1"/>
  <c r="K166" i="6"/>
  <c r="J167" i="10"/>
  <c r="K166" i="10"/>
  <c r="J167" i="12"/>
  <c r="K166" i="12"/>
  <c r="J167" i="11"/>
  <c r="K166" i="11"/>
  <c r="K166" i="8"/>
  <c r="J167" i="8"/>
  <c r="J167" i="7"/>
  <c r="K166" i="7"/>
  <c r="K166" i="9"/>
  <c r="J167" i="9"/>
  <c r="J167" i="15"/>
  <c r="K166" i="15"/>
  <c r="J167" i="14"/>
  <c r="K166" i="14"/>
  <c r="K166" i="13"/>
  <c r="J167" i="13"/>
  <c r="K166" i="5"/>
  <c r="J167" i="5"/>
  <c r="K167" i="9" l="1"/>
  <c r="J168" i="9"/>
  <c r="K167" i="12"/>
  <c r="J168" i="12"/>
  <c r="J168" i="15"/>
  <c r="K167" i="15"/>
  <c r="J168" i="7"/>
  <c r="K167" i="7"/>
  <c r="J168" i="10"/>
  <c r="K167" i="10"/>
  <c r="K167" i="8"/>
  <c r="J168" i="8"/>
  <c r="J168" i="11"/>
  <c r="K167" i="11"/>
  <c r="J168" i="13"/>
  <c r="K167" i="13"/>
  <c r="J168" i="14"/>
  <c r="K167" i="14"/>
  <c r="K167" i="6"/>
  <c r="J168" i="6"/>
  <c r="K167" i="5"/>
  <c r="J168" i="5"/>
  <c r="J169" i="7" l="1"/>
  <c r="K168" i="7"/>
  <c r="J169" i="11"/>
  <c r="K168" i="11"/>
  <c r="J169" i="15"/>
  <c r="K168" i="15"/>
  <c r="J169" i="13"/>
  <c r="K168" i="13"/>
  <c r="K168" i="6"/>
  <c r="J169" i="6"/>
  <c r="K168" i="8"/>
  <c r="J169" i="8"/>
  <c r="K168" i="9"/>
  <c r="J169" i="9"/>
  <c r="K168" i="12"/>
  <c r="J169" i="12"/>
  <c r="J169" i="14"/>
  <c r="K168" i="14"/>
  <c r="J169" i="10"/>
  <c r="K168" i="10"/>
  <c r="J169" i="5"/>
  <c r="K168" i="5"/>
  <c r="K169" i="12" l="1"/>
  <c r="J170" i="12"/>
  <c r="J170" i="13"/>
  <c r="K169" i="13"/>
  <c r="J170" i="15"/>
  <c r="K169" i="15"/>
  <c r="K169" i="9"/>
  <c r="J170" i="9"/>
  <c r="J170" i="8"/>
  <c r="K169" i="8"/>
  <c r="J170" i="11"/>
  <c r="K169" i="11"/>
  <c r="J170" i="6"/>
  <c r="K169" i="6"/>
  <c r="J170" i="10"/>
  <c r="K169" i="10"/>
  <c r="J170" i="14"/>
  <c r="K169" i="14"/>
  <c r="J170" i="7"/>
  <c r="K169" i="7"/>
  <c r="J170" i="5"/>
  <c r="K169" i="5"/>
  <c r="J171" i="10" l="1"/>
  <c r="K170" i="10"/>
  <c r="J171" i="9"/>
  <c r="K170" i="9"/>
  <c r="J171" i="6"/>
  <c r="K170" i="6"/>
  <c r="J171" i="15"/>
  <c r="K170" i="15"/>
  <c r="J171" i="11"/>
  <c r="K170" i="11"/>
  <c r="J171" i="13"/>
  <c r="K170" i="13"/>
  <c r="J171" i="7"/>
  <c r="K170" i="7"/>
  <c r="K170" i="12"/>
  <c r="J171" i="12"/>
  <c r="J171" i="14"/>
  <c r="K170" i="14"/>
  <c r="J171" i="8"/>
  <c r="K170" i="8"/>
  <c r="K170" i="5"/>
  <c r="J171" i="5"/>
  <c r="J172" i="15" l="1"/>
  <c r="K171" i="15"/>
  <c r="K171" i="12"/>
  <c r="J172" i="12"/>
  <c r="J172" i="7"/>
  <c r="K171" i="7"/>
  <c r="J172" i="6"/>
  <c r="K171" i="6"/>
  <c r="J172" i="13"/>
  <c r="K171" i="13"/>
  <c r="J172" i="9"/>
  <c r="K171" i="9"/>
  <c r="J172" i="8"/>
  <c r="K171" i="8"/>
  <c r="J172" i="14"/>
  <c r="K171" i="14"/>
  <c r="J172" i="11"/>
  <c r="K171" i="11"/>
  <c r="J172" i="10"/>
  <c r="K171" i="10"/>
  <c r="J172" i="5"/>
  <c r="K171" i="5"/>
  <c r="J173" i="14" l="1"/>
  <c r="K172" i="14"/>
  <c r="K172" i="8"/>
  <c r="J173" i="8"/>
  <c r="J173" i="7"/>
  <c r="K172" i="7"/>
  <c r="K172" i="10"/>
  <c r="J173" i="10"/>
  <c r="J173" i="6"/>
  <c r="K172" i="6"/>
  <c r="K172" i="12"/>
  <c r="J173" i="12"/>
  <c r="J173" i="9"/>
  <c r="K172" i="9"/>
  <c r="J173" i="11"/>
  <c r="K172" i="11"/>
  <c r="J173" i="13"/>
  <c r="K172" i="13"/>
  <c r="J173" i="15"/>
  <c r="K172" i="15"/>
  <c r="J173" i="5"/>
  <c r="K172" i="5"/>
  <c r="J174" i="7" l="1"/>
  <c r="K173" i="7"/>
  <c r="J174" i="11"/>
  <c r="K173" i="11"/>
  <c r="J174" i="12"/>
  <c r="K173" i="12"/>
  <c r="K173" i="10"/>
  <c r="J174" i="10"/>
  <c r="K173" i="9"/>
  <c r="J174" i="9"/>
  <c r="K173" i="8"/>
  <c r="J174" i="8"/>
  <c r="J174" i="15"/>
  <c r="K173" i="15"/>
  <c r="J174" i="13"/>
  <c r="K173" i="13"/>
  <c r="K173" i="6"/>
  <c r="J174" i="6"/>
  <c r="J174" i="14"/>
  <c r="K173" i="14"/>
  <c r="J174" i="5"/>
  <c r="K173" i="5"/>
  <c r="J175" i="13" l="1"/>
  <c r="K174" i="13"/>
  <c r="J175" i="10"/>
  <c r="K174" i="10"/>
  <c r="J175" i="15"/>
  <c r="K174" i="15"/>
  <c r="K174" i="12"/>
  <c r="J175" i="12"/>
  <c r="J175" i="11"/>
  <c r="K174" i="11"/>
  <c r="J175" i="6"/>
  <c r="K174" i="6"/>
  <c r="K174" i="9"/>
  <c r="J175" i="9"/>
  <c r="K174" i="8"/>
  <c r="J175" i="8"/>
  <c r="J175" i="14"/>
  <c r="K174" i="14"/>
  <c r="J175" i="7"/>
  <c r="K174" i="7"/>
  <c r="K174" i="5"/>
  <c r="J175" i="5"/>
  <c r="J176" i="8" l="1"/>
  <c r="K175" i="8"/>
  <c r="J176" i="15"/>
  <c r="K175" i="15"/>
  <c r="J176" i="9"/>
  <c r="K175" i="9"/>
  <c r="J176" i="7"/>
  <c r="K175" i="7"/>
  <c r="K175" i="6"/>
  <c r="J176" i="6"/>
  <c r="J176" i="10"/>
  <c r="K175" i="10"/>
  <c r="K175" i="12"/>
  <c r="J176" i="12"/>
  <c r="J176" i="14"/>
  <c r="K175" i="14"/>
  <c r="J176" i="11"/>
  <c r="K175" i="11"/>
  <c r="J176" i="13"/>
  <c r="K175" i="13"/>
  <c r="J176" i="5"/>
  <c r="K175" i="5"/>
  <c r="J177" i="14" l="1"/>
  <c r="K176" i="14"/>
  <c r="J177" i="7"/>
  <c r="K176" i="7"/>
  <c r="J177" i="12"/>
  <c r="K176" i="12"/>
  <c r="K176" i="9"/>
  <c r="J177" i="9"/>
  <c r="J177" i="15"/>
  <c r="K176" i="15"/>
  <c r="J177" i="13"/>
  <c r="K176" i="13"/>
  <c r="J177" i="6"/>
  <c r="K176" i="6"/>
  <c r="J177" i="10"/>
  <c r="K176" i="10"/>
  <c r="J177" i="11"/>
  <c r="K176" i="11"/>
  <c r="J177" i="8"/>
  <c r="K176" i="8"/>
  <c r="J177" i="5"/>
  <c r="K176" i="5"/>
  <c r="J178" i="9" l="1"/>
  <c r="K177" i="9"/>
  <c r="J178" i="10"/>
  <c r="K177" i="10"/>
  <c r="J178" i="6"/>
  <c r="K177" i="6"/>
  <c r="J178" i="12"/>
  <c r="K177" i="12"/>
  <c r="J178" i="8"/>
  <c r="K177" i="8"/>
  <c r="J178" i="13"/>
  <c r="K177" i="13"/>
  <c r="J178" i="7"/>
  <c r="K177" i="7"/>
  <c r="J178" i="11"/>
  <c r="K177" i="11"/>
  <c r="J178" i="15"/>
  <c r="K177" i="15"/>
  <c r="J178" i="14"/>
  <c r="K177" i="14"/>
  <c r="J178" i="5"/>
  <c r="K177" i="5"/>
  <c r="J179" i="11" l="1"/>
  <c r="K178" i="11"/>
  <c r="K178" i="12"/>
  <c r="J179" i="12"/>
  <c r="K178" i="7"/>
  <c r="J179" i="7"/>
  <c r="J179" i="6"/>
  <c r="K178" i="6"/>
  <c r="J179" i="13"/>
  <c r="K178" i="13"/>
  <c r="J179" i="10"/>
  <c r="K178" i="10"/>
  <c r="J179" i="14"/>
  <c r="K178" i="14"/>
  <c r="J179" i="15"/>
  <c r="K178" i="15"/>
  <c r="J179" i="8"/>
  <c r="K178" i="8"/>
  <c r="J179" i="9"/>
  <c r="K178" i="9"/>
  <c r="J179" i="5"/>
  <c r="K178" i="5"/>
  <c r="J180" i="15" l="1"/>
  <c r="K179" i="15"/>
  <c r="K179" i="6"/>
  <c r="J180" i="6"/>
  <c r="J180" i="12"/>
  <c r="K179" i="12"/>
  <c r="K179" i="7"/>
  <c r="J180" i="7"/>
  <c r="J180" i="10"/>
  <c r="K179" i="10"/>
  <c r="J180" i="9"/>
  <c r="K179" i="9"/>
  <c r="J180" i="14"/>
  <c r="K179" i="14"/>
  <c r="K179" i="8"/>
  <c r="J180" i="8"/>
  <c r="J180" i="13"/>
  <c r="K179" i="13"/>
  <c r="J180" i="11"/>
  <c r="K179" i="11"/>
  <c r="K179" i="5"/>
  <c r="J180" i="5"/>
  <c r="J181" i="8" l="1"/>
  <c r="K180" i="8"/>
  <c r="J181" i="7"/>
  <c r="K180" i="7"/>
  <c r="J181" i="9"/>
  <c r="K180" i="9"/>
  <c r="J181" i="14"/>
  <c r="K180" i="14"/>
  <c r="K180" i="12"/>
  <c r="J181" i="12"/>
  <c r="J181" i="6"/>
  <c r="K180" i="6"/>
  <c r="J181" i="11"/>
  <c r="K180" i="11"/>
  <c r="K180" i="13"/>
  <c r="J181" i="13"/>
  <c r="J181" i="10"/>
  <c r="K180" i="10"/>
  <c r="J181" i="15"/>
  <c r="K180" i="15"/>
  <c r="K180" i="5"/>
  <c r="J181" i="5"/>
  <c r="J182" i="13" l="1"/>
  <c r="K181" i="13"/>
  <c r="J182" i="14"/>
  <c r="K181" i="14"/>
  <c r="J182" i="11"/>
  <c r="K181" i="11"/>
  <c r="K181" i="9"/>
  <c r="J182" i="9"/>
  <c r="J182" i="15"/>
  <c r="K181" i="15"/>
  <c r="J182" i="6"/>
  <c r="K181" i="6"/>
  <c r="J182" i="7"/>
  <c r="K181" i="7"/>
  <c r="J182" i="12"/>
  <c r="K181" i="12"/>
  <c r="J182" i="10"/>
  <c r="K181" i="10"/>
  <c r="K181" i="8"/>
  <c r="J182" i="8"/>
  <c r="J182" i="5"/>
  <c r="K181" i="5"/>
  <c r="J183" i="9" l="1"/>
  <c r="K182" i="9"/>
  <c r="J183" i="11"/>
  <c r="K182" i="11"/>
  <c r="J183" i="8"/>
  <c r="K182" i="8"/>
  <c r="J183" i="6"/>
  <c r="K182" i="6"/>
  <c r="J183" i="14"/>
  <c r="K182" i="14"/>
  <c r="K182" i="12"/>
  <c r="J183" i="12"/>
  <c r="J183" i="7"/>
  <c r="K182" i="7"/>
  <c r="J183" i="10"/>
  <c r="K182" i="10"/>
  <c r="J183" i="15"/>
  <c r="K182" i="15"/>
  <c r="J183" i="13"/>
  <c r="K182" i="13"/>
  <c r="K182" i="5"/>
  <c r="J183" i="5"/>
  <c r="J184" i="10" l="1"/>
  <c r="K183" i="10"/>
  <c r="J184" i="6"/>
  <c r="K183" i="6"/>
  <c r="J184" i="7"/>
  <c r="K183" i="7"/>
  <c r="J184" i="8"/>
  <c r="K183" i="8"/>
  <c r="J184" i="12"/>
  <c r="K183" i="12"/>
  <c r="K183" i="13"/>
  <c r="J184" i="13"/>
  <c r="J184" i="11"/>
  <c r="K183" i="11"/>
  <c r="J184" i="15"/>
  <c r="K183" i="15"/>
  <c r="J184" i="14"/>
  <c r="K183" i="14"/>
  <c r="K183" i="9"/>
  <c r="J184" i="9"/>
  <c r="J184" i="5"/>
  <c r="K183" i="5"/>
  <c r="K184" i="8" l="1"/>
  <c r="J185" i="8"/>
  <c r="J185" i="15"/>
  <c r="K184" i="15"/>
  <c r="J185" i="9"/>
  <c r="K184" i="9"/>
  <c r="K184" i="13"/>
  <c r="J185" i="13"/>
  <c r="J185" i="11"/>
  <c r="K184" i="11"/>
  <c r="J185" i="6"/>
  <c r="K184" i="6"/>
  <c r="J185" i="7"/>
  <c r="K184" i="7"/>
  <c r="J185" i="14"/>
  <c r="K184" i="14"/>
  <c r="K184" i="12"/>
  <c r="J185" i="12"/>
  <c r="K184" i="10"/>
  <c r="J185" i="10"/>
  <c r="J185" i="5"/>
  <c r="K184" i="5"/>
  <c r="K185" i="13" l="1"/>
  <c r="J186" i="13"/>
  <c r="J186" i="14"/>
  <c r="K185" i="14"/>
  <c r="J186" i="9"/>
  <c r="K185" i="9"/>
  <c r="J186" i="7"/>
  <c r="K185" i="7"/>
  <c r="J186" i="6"/>
  <c r="K185" i="6"/>
  <c r="J186" i="15"/>
  <c r="K185" i="15"/>
  <c r="J186" i="10"/>
  <c r="K185" i="10"/>
  <c r="J186" i="8"/>
  <c r="K185" i="8"/>
  <c r="K185" i="12"/>
  <c r="J186" i="12"/>
  <c r="J186" i="11"/>
  <c r="K185" i="11"/>
  <c r="J186" i="5"/>
  <c r="K185" i="5"/>
  <c r="K186" i="8" l="1"/>
  <c r="J187" i="8"/>
  <c r="J187" i="7"/>
  <c r="K186" i="7"/>
  <c r="K186" i="9"/>
  <c r="J187" i="9"/>
  <c r="J187" i="10"/>
  <c r="K186" i="10"/>
  <c r="J187" i="11"/>
  <c r="K186" i="11"/>
  <c r="J187" i="15"/>
  <c r="K186" i="15"/>
  <c r="J187" i="14"/>
  <c r="K186" i="14"/>
  <c r="K186" i="12"/>
  <c r="J187" i="12"/>
  <c r="K186" i="13"/>
  <c r="J187" i="13"/>
  <c r="J187" i="6"/>
  <c r="K186" i="6"/>
  <c r="J187" i="5"/>
  <c r="K186" i="5"/>
  <c r="K187" i="12" l="1"/>
  <c r="J188" i="12"/>
  <c r="K187" i="10"/>
  <c r="J188" i="10"/>
  <c r="J188" i="9"/>
  <c r="K187" i="9"/>
  <c r="J188" i="14"/>
  <c r="K187" i="14"/>
  <c r="J188" i="6"/>
  <c r="K187" i="6"/>
  <c r="J188" i="15"/>
  <c r="K187" i="15"/>
  <c r="K187" i="7"/>
  <c r="J188" i="7"/>
  <c r="J188" i="13"/>
  <c r="K187" i="13"/>
  <c r="K187" i="8"/>
  <c r="J188" i="8"/>
  <c r="J188" i="11"/>
  <c r="K187" i="11"/>
  <c r="J188" i="5"/>
  <c r="K187" i="5"/>
  <c r="J189" i="14" l="1"/>
  <c r="K188" i="14"/>
  <c r="J189" i="7"/>
  <c r="K188" i="7"/>
  <c r="J189" i="9"/>
  <c r="K188" i="9"/>
  <c r="J189" i="13"/>
  <c r="K188" i="13"/>
  <c r="J189" i="10"/>
  <c r="K188" i="10"/>
  <c r="J189" i="15"/>
  <c r="K188" i="15"/>
  <c r="K188" i="12"/>
  <c r="J189" i="12"/>
  <c r="J189" i="11"/>
  <c r="K188" i="11"/>
  <c r="K188" i="8"/>
  <c r="J189" i="8"/>
  <c r="J189" i="6"/>
  <c r="K188" i="6"/>
  <c r="J189" i="5"/>
  <c r="K188" i="5"/>
  <c r="J190" i="11" l="1"/>
  <c r="K189" i="11"/>
  <c r="K189" i="13"/>
  <c r="J190" i="13"/>
  <c r="J190" i="12"/>
  <c r="K189" i="12"/>
  <c r="J190" i="9"/>
  <c r="K189" i="9"/>
  <c r="J190" i="7"/>
  <c r="K189" i="7"/>
  <c r="K189" i="6"/>
  <c r="J190" i="6"/>
  <c r="J190" i="15"/>
  <c r="K189" i="15"/>
  <c r="K189" i="8"/>
  <c r="J190" i="8"/>
  <c r="K189" i="10"/>
  <c r="J190" i="10"/>
  <c r="J190" i="14"/>
  <c r="K189" i="14"/>
  <c r="J190" i="5"/>
  <c r="K189" i="5"/>
  <c r="K190" i="8" l="1"/>
  <c r="J191" i="8"/>
  <c r="K190" i="9"/>
  <c r="J191" i="9"/>
  <c r="J191" i="12"/>
  <c r="K190" i="12"/>
  <c r="J191" i="6"/>
  <c r="K190" i="6"/>
  <c r="J191" i="13"/>
  <c r="K190" i="13"/>
  <c r="J191" i="14"/>
  <c r="K190" i="14"/>
  <c r="J191" i="10"/>
  <c r="K190" i="10"/>
  <c r="J191" i="15"/>
  <c r="K190" i="15"/>
  <c r="K190" i="7"/>
  <c r="J191" i="7"/>
  <c r="J191" i="11"/>
  <c r="K190" i="11"/>
  <c r="J191" i="5"/>
  <c r="K190" i="5"/>
  <c r="J192" i="15" l="1"/>
  <c r="K191" i="15"/>
  <c r="K191" i="6"/>
  <c r="J192" i="6"/>
  <c r="K191" i="10"/>
  <c r="J192" i="10"/>
  <c r="J192" i="12"/>
  <c r="K191" i="12"/>
  <c r="J192" i="9"/>
  <c r="K191" i="9"/>
  <c r="J192" i="14"/>
  <c r="K191" i="14"/>
  <c r="J192" i="11"/>
  <c r="K191" i="11"/>
  <c r="J192" i="7"/>
  <c r="K191" i="7"/>
  <c r="J192" i="8"/>
  <c r="K191" i="8"/>
  <c r="J192" i="13"/>
  <c r="K191" i="13"/>
  <c r="J192" i="5"/>
  <c r="K191" i="5"/>
  <c r="J193" i="7" l="1"/>
  <c r="K192" i="7"/>
  <c r="K192" i="12"/>
  <c r="J193" i="12"/>
  <c r="K192" i="10"/>
  <c r="J193" i="10"/>
  <c r="J193" i="6"/>
  <c r="K192" i="6"/>
  <c r="J193" i="11"/>
  <c r="K192" i="11"/>
  <c r="J193" i="14"/>
  <c r="K192" i="14"/>
  <c r="J193" i="13"/>
  <c r="K192" i="13"/>
  <c r="J193" i="8"/>
  <c r="K192" i="8"/>
  <c r="K192" i="9"/>
  <c r="J193" i="9"/>
  <c r="J193" i="15"/>
  <c r="K192" i="15"/>
  <c r="K192" i="5"/>
  <c r="J193" i="5"/>
  <c r="K193" i="8" l="1"/>
  <c r="J194" i="8"/>
  <c r="J194" i="6"/>
  <c r="K193" i="6"/>
  <c r="J194" i="10"/>
  <c r="K193" i="10"/>
  <c r="J194" i="13"/>
  <c r="K193" i="13"/>
  <c r="K193" i="12"/>
  <c r="J194" i="12"/>
  <c r="J194" i="15"/>
  <c r="K193" i="15"/>
  <c r="J194" i="14"/>
  <c r="K193" i="14"/>
  <c r="J194" i="9"/>
  <c r="K193" i="9"/>
  <c r="J194" i="11"/>
  <c r="K193" i="11"/>
  <c r="J194" i="7"/>
  <c r="K193" i="7"/>
  <c r="J194" i="5"/>
  <c r="K193" i="5"/>
  <c r="J195" i="14" l="1"/>
  <c r="K194" i="14"/>
  <c r="J195" i="10"/>
  <c r="K194" i="10"/>
  <c r="J195" i="13"/>
  <c r="K194" i="13"/>
  <c r="J195" i="9"/>
  <c r="K194" i="9"/>
  <c r="K194" i="7"/>
  <c r="J195" i="7"/>
  <c r="J195" i="15"/>
  <c r="K194" i="15"/>
  <c r="J195" i="6"/>
  <c r="K194" i="6"/>
  <c r="J195" i="12"/>
  <c r="K194" i="12"/>
  <c r="J195" i="8"/>
  <c r="K194" i="8"/>
  <c r="J195" i="11"/>
  <c r="K194" i="11"/>
  <c r="K194" i="5"/>
  <c r="J195" i="5"/>
  <c r="J196" i="9" l="1"/>
  <c r="K195" i="9"/>
  <c r="K195" i="6"/>
  <c r="J196" i="6"/>
  <c r="J196" i="13"/>
  <c r="K195" i="13"/>
  <c r="J196" i="11"/>
  <c r="K195" i="11"/>
  <c r="J196" i="15"/>
  <c r="K195" i="15"/>
  <c r="K195" i="10"/>
  <c r="J196" i="10"/>
  <c r="K195" i="12"/>
  <c r="J196" i="12"/>
  <c r="K195" i="7"/>
  <c r="J196" i="7"/>
  <c r="J196" i="8"/>
  <c r="K195" i="8"/>
  <c r="J196" i="14"/>
  <c r="K195" i="14"/>
  <c r="J196" i="5"/>
  <c r="K195" i="5"/>
  <c r="J197" i="11" l="1"/>
  <c r="K196" i="11"/>
  <c r="K196" i="12"/>
  <c r="J197" i="12"/>
  <c r="J197" i="13"/>
  <c r="K196" i="13"/>
  <c r="K196" i="6"/>
  <c r="J197" i="6"/>
  <c r="K196" i="10"/>
  <c r="J197" i="10"/>
  <c r="J197" i="7"/>
  <c r="K196" i="7"/>
  <c r="J197" i="14"/>
  <c r="K196" i="14"/>
  <c r="J197" i="8"/>
  <c r="K196" i="8"/>
  <c r="J197" i="15"/>
  <c r="K196" i="15"/>
  <c r="K196" i="9"/>
  <c r="J197" i="9"/>
  <c r="K196" i="5"/>
  <c r="J197" i="5"/>
  <c r="J198" i="6" l="1"/>
  <c r="K197" i="6"/>
  <c r="J198" i="8"/>
  <c r="K197" i="8"/>
  <c r="K197" i="14"/>
  <c r="J198" i="14"/>
  <c r="J198" i="13"/>
  <c r="K197" i="13"/>
  <c r="J198" i="9"/>
  <c r="K197" i="9"/>
  <c r="K197" i="12"/>
  <c r="J198" i="12"/>
  <c r="J198" i="7"/>
  <c r="K197" i="7"/>
  <c r="K197" i="10"/>
  <c r="J198" i="10"/>
  <c r="J198" i="15"/>
  <c r="K197" i="15"/>
  <c r="J198" i="11"/>
  <c r="K197" i="11"/>
  <c r="K197" i="5"/>
  <c r="J198" i="5"/>
  <c r="J199" i="10" l="1"/>
  <c r="K198" i="10"/>
  <c r="J199" i="13"/>
  <c r="K198" i="13"/>
  <c r="J199" i="14"/>
  <c r="K198" i="14"/>
  <c r="K198" i="7"/>
  <c r="J199" i="7"/>
  <c r="K198" i="12"/>
  <c r="J199" i="12"/>
  <c r="J199" i="11"/>
  <c r="K198" i="11"/>
  <c r="K198" i="8"/>
  <c r="J199" i="8"/>
  <c r="K198" i="15"/>
  <c r="J199" i="15"/>
  <c r="J199" i="9"/>
  <c r="K198" i="9"/>
  <c r="K198" i="6"/>
  <c r="J199" i="6"/>
  <c r="J199" i="5"/>
  <c r="K198" i="5"/>
  <c r="J200" i="7" l="1"/>
  <c r="K199" i="7"/>
  <c r="J200" i="14"/>
  <c r="K199" i="14"/>
  <c r="J200" i="8"/>
  <c r="K199" i="8"/>
  <c r="J200" i="11"/>
  <c r="K199" i="11"/>
  <c r="K199" i="13"/>
  <c r="J200" i="13"/>
  <c r="J200" i="12"/>
  <c r="K199" i="12"/>
  <c r="J200" i="15"/>
  <c r="K199" i="15"/>
  <c r="J200" i="6"/>
  <c r="K199" i="6"/>
  <c r="J200" i="9"/>
  <c r="K199" i="9"/>
  <c r="J200" i="10"/>
  <c r="K199" i="10"/>
  <c r="J200" i="5"/>
  <c r="K199" i="5"/>
  <c r="J201" i="6" l="1"/>
  <c r="K200" i="6"/>
  <c r="J201" i="11"/>
  <c r="K200" i="11"/>
  <c r="J201" i="15"/>
  <c r="K200" i="15"/>
  <c r="K200" i="8"/>
  <c r="J201" i="8"/>
  <c r="K200" i="10"/>
  <c r="J201" i="10"/>
  <c r="K200" i="12"/>
  <c r="J201" i="12"/>
  <c r="J201" i="14"/>
  <c r="K200" i="14"/>
  <c r="K200" i="13"/>
  <c r="J201" i="13"/>
  <c r="J201" i="9"/>
  <c r="K200" i="9"/>
  <c r="J201" i="7"/>
  <c r="K200" i="7"/>
  <c r="K200" i="5"/>
  <c r="J201" i="5"/>
  <c r="K201" i="13" l="1"/>
  <c r="J202" i="13"/>
  <c r="K201" i="8"/>
  <c r="J202" i="8"/>
  <c r="J202" i="7"/>
  <c r="K201" i="7"/>
  <c r="J202" i="14"/>
  <c r="K201" i="14"/>
  <c r="J202" i="15"/>
  <c r="K201" i="15"/>
  <c r="J202" i="12"/>
  <c r="K201" i="12"/>
  <c r="J202" i="11"/>
  <c r="K201" i="11"/>
  <c r="J202" i="10"/>
  <c r="K201" i="10"/>
  <c r="J202" i="9"/>
  <c r="K201" i="9"/>
  <c r="J202" i="6"/>
  <c r="K201" i="6"/>
  <c r="K201" i="5"/>
  <c r="J202" i="5"/>
  <c r="J203" i="14" l="1"/>
  <c r="K202" i="14"/>
  <c r="J203" i="11"/>
  <c r="K202" i="11"/>
  <c r="J203" i="7"/>
  <c r="K202" i="7"/>
  <c r="K202" i="10"/>
  <c r="J203" i="10"/>
  <c r="J203" i="8"/>
  <c r="K202" i="8"/>
  <c r="J203" i="6"/>
  <c r="K202" i="6"/>
  <c r="J203" i="13"/>
  <c r="K202" i="13"/>
  <c r="J203" i="12"/>
  <c r="K202" i="12"/>
  <c r="J203" i="9"/>
  <c r="K202" i="9"/>
  <c r="J203" i="15"/>
  <c r="K202" i="15"/>
  <c r="J203" i="5"/>
  <c r="K202" i="5"/>
  <c r="J204" i="12" l="1"/>
  <c r="K203" i="12"/>
  <c r="K203" i="13"/>
  <c r="J204" i="13"/>
  <c r="J204" i="7"/>
  <c r="K203" i="7"/>
  <c r="K203" i="10"/>
  <c r="J204" i="10"/>
  <c r="J204" i="15"/>
  <c r="K203" i="15"/>
  <c r="K203" i="6"/>
  <c r="J204" i="6"/>
  <c r="J204" i="11"/>
  <c r="K203" i="11"/>
  <c r="K203" i="9"/>
  <c r="J204" i="9"/>
  <c r="K203" i="8"/>
  <c r="J204" i="8"/>
  <c r="J204" i="14"/>
  <c r="K203" i="14"/>
  <c r="J204" i="5"/>
  <c r="K203" i="5"/>
  <c r="J205" i="7" l="1"/>
  <c r="K204" i="7"/>
  <c r="K204" i="9"/>
  <c r="J205" i="9"/>
  <c r="J205" i="6"/>
  <c r="K204" i="6"/>
  <c r="J205" i="13"/>
  <c r="K204" i="13"/>
  <c r="J205" i="10"/>
  <c r="K204" i="10"/>
  <c r="J205" i="14"/>
  <c r="K204" i="14"/>
  <c r="J205" i="11"/>
  <c r="K204" i="11"/>
  <c r="J205" i="8"/>
  <c r="K204" i="8"/>
  <c r="J205" i="15"/>
  <c r="K204" i="15"/>
  <c r="K204" i="12"/>
  <c r="J205" i="12"/>
  <c r="K204" i="5"/>
  <c r="J205" i="5"/>
  <c r="J206" i="13" l="1"/>
  <c r="K205" i="13"/>
  <c r="J206" i="11"/>
  <c r="K205" i="11"/>
  <c r="K205" i="6"/>
  <c r="J206" i="6"/>
  <c r="K205" i="8"/>
  <c r="J206" i="8"/>
  <c r="K205" i="12"/>
  <c r="J206" i="12"/>
  <c r="K205" i="9"/>
  <c r="J206" i="9"/>
  <c r="J206" i="14"/>
  <c r="K205" i="14"/>
  <c r="J206" i="15"/>
  <c r="K205" i="15"/>
  <c r="J206" i="10"/>
  <c r="K205" i="10"/>
  <c r="J206" i="7"/>
  <c r="K205" i="7"/>
  <c r="K205" i="5"/>
  <c r="J206" i="5"/>
  <c r="J207" i="15" l="1"/>
  <c r="K206" i="15"/>
  <c r="J207" i="6"/>
  <c r="K206" i="6"/>
  <c r="J207" i="14"/>
  <c r="K206" i="14"/>
  <c r="J207" i="11"/>
  <c r="K206" i="11"/>
  <c r="J207" i="12"/>
  <c r="K206" i="12"/>
  <c r="K206" i="8"/>
  <c r="J207" i="8"/>
  <c r="J207" i="9"/>
  <c r="K206" i="9"/>
  <c r="J207" i="7"/>
  <c r="K206" i="7"/>
  <c r="J207" i="10"/>
  <c r="K206" i="10"/>
  <c r="J207" i="13"/>
  <c r="K206" i="13"/>
  <c r="J207" i="5"/>
  <c r="K206" i="5"/>
  <c r="J208" i="9" l="1"/>
  <c r="K207" i="9"/>
  <c r="J208" i="8"/>
  <c r="K207" i="8"/>
  <c r="J208" i="7"/>
  <c r="K207" i="7"/>
  <c r="J208" i="11"/>
  <c r="K207" i="11"/>
  <c r="J208" i="14"/>
  <c r="K207" i="14"/>
  <c r="J208" i="6"/>
  <c r="K207" i="6"/>
  <c r="J208" i="13"/>
  <c r="K207" i="13"/>
  <c r="J208" i="10"/>
  <c r="K207" i="10"/>
  <c r="J208" i="12"/>
  <c r="K207" i="12"/>
  <c r="J208" i="15"/>
  <c r="K207" i="15"/>
  <c r="K207" i="5"/>
  <c r="J208" i="5"/>
  <c r="J209" i="11" l="1"/>
  <c r="K208" i="11"/>
  <c r="J209" i="7"/>
  <c r="K208" i="7"/>
  <c r="J209" i="10"/>
  <c r="K208" i="10"/>
  <c r="K208" i="6"/>
  <c r="J209" i="6"/>
  <c r="K208" i="8"/>
  <c r="J209" i="8"/>
  <c r="J209" i="13"/>
  <c r="K208" i="13"/>
  <c r="J209" i="15"/>
  <c r="K208" i="15"/>
  <c r="K208" i="12"/>
  <c r="J209" i="12"/>
  <c r="J209" i="14"/>
  <c r="K208" i="14"/>
  <c r="J209" i="9"/>
  <c r="K208" i="9"/>
  <c r="J209" i="5"/>
  <c r="K208" i="5"/>
  <c r="K209" i="12" l="1"/>
  <c r="J210" i="12"/>
  <c r="J210" i="6"/>
  <c r="K209" i="6"/>
  <c r="J210" i="15"/>
  <c r="K209" i="15"/>
  <c r="K209" i="10"/>
  <c r="J210" i="10"/>
  <c r="J210" i="13"/>
  <c r="K209" i="13"/>
  <c r="K209" i="7"/>
  <c r="J210" i="7"/>
  <c r="K209" i="8"/>
  <c r="J210" i="8"/>
  <c r="J210" i="9"/>
  <c r="K209" i="9"/>
  <c r="J210" i="14"/>
  <c r="K209" i="14"/>
  <c r="J210" i="11"/>
  <c r="K209" i="11"/>
  <c r="K209" i="5"/>
  <c r="J210" i="5"/>
  <c r="J211" i="10" l="1"/>
  <c r="K210" i="10"/>
  <c r="K210" i="9"/>
  <c r="J211" i="9"/>
  <c r="K210" i="8"/>
  <c r="J211" i="8"/>
  <c r="J211" i="15"/>
  <c r="K210" i="15"/>
  <c r="K210" i="7"/>
  <c r="J211" i="7"/>
  <c r="J211" i="6"/>
  <c r="K210" i="6"/>
  <c r="J211" i="12"/>
  <c r="K210" i="12"/>
  <c r="J211" i="11"/>
  <c r="K210" i="11"/>
  <c r="J211" i="14"/>
  <c r="K210" i="14"/>
  <c r="J211" i="13"/>
  <c r="K210" i="13"/>
  <c r="K210" i="5"/>
  <c r="J211" i="5"/>
  <c r="J212" i="11" l="1"/>
  <c r="K211" i="11"/>
  <c r="J212" i="15"/>
  <c r="K211" i="15"/>
  <c r="K211" i="12"/>
  <c r="J212" i="12"/>
  <c r="J212" i="9"/>
  <c r="K211" i="9"/>
  <c r="J212" i="13"/>
  <c r="K211" i="13"/>
  <c r="J212" i="6"/>
  <c r="K211" i="6"/>
  <c r="K211" i="8"/>
  <c r="J212" i="8"/>
  <c r="J212" i="7"/>
  <c r="K211" i="7"/>
  <c r="J212" i="14"/>
  <c r="K211" i="14"/>
  <c r="J212" i="10"/>
  <c r="K211" i="10"/>
  <c r="K211" i="5"/>
  <c r="J212" i="5"/>
  <c r="J213" i="7" l="1"/>
  <c r="K212" i="7"/>
  <c r="K212" i="9"/>
  <c r="J213" i="9"/>
  <c r="K212" i="8"/>
  <c r="J213" i="8"/>
  <c r="J213" i="12"/>
  <c r="K212" i="12"/>
  <c r="J213" i="10"/>
  <c r="K212" i="10"/>
  <c r="K212" i="6"/>
  <c r="J213" i="6"/>
  <c r="J213" i="15"/>
  <c r="K212" i="15"/>
  <c r="J213" i="14"/>
  <c r="K212" i="14"/>
  <c r="J213" i="13"/>
  <c r="K212" i="13"/>
  <c r="J213" i="11"/>
  <c r="K212" i="11"/>
  <c r="K212" i="5"/>
  <c r="J213" i="5"/>
  <c r="J214" i="13" l="1"/>
  <c r="K213" i="13"/>
  <c r="J214" i="11"/>
  <c r="K213" i="11"/>
  <c r="J214" i="14"/>
  <c r="K213" i="14"/>
  <c r="J214" i="12"/>
  <c r="K213" i="12"/>
  <c r="J214" i="15"/>
  <c r="K213" i="15"/>
  <c r="J214" i="6"/>
  <c r="K213" i="6"/>
  <c r="J214" i="9"/>
  <c r="K213" i="9"/>
  <c r="K213" i="8"/>
  <c r="J214" i="8"/>
  <c r="J214" i="10"/>
  <c r="K213" i="10"/>
  <c r="J214" i="7"/>
  <c r="K213" i="7"/>
  <c r="J214" i="5"/>
  <c r="K213" i="5"/>
  <c r="J215" i="8" l="1"/>
  <c r="K214" i="8"/>
  <c r="K214" i="12"/>
  <c r="J215" i="12"/>
  <c r="J215" i="14"/>
  <c r="K214" i="14"/>
  <c r="J215" i="9"/>
  <c r="K214" i="9"/>
  <c r="J215" i="7"/>
  <c r="K214" i="7"/>
  <c r="J215" i="6"/>
  <c r="K214" i="6"/>
  <c r="K214" i="11"/>
  <c r="J215" i="11"/>
  <c r="K214" i="10"/>
  <c r="J215" i="10"/>
  <c r="J215" i="15"/>
  <c r="K214" i="15"/>
  <c r="J215" i="13"/>
  <c r="K214" i="13"/>
  <c r="J215" i="5"/>
  <c r="K214" i="5"/>
  <c r="J216" i="9" l="1"/>
  <c r="K215" i="9"/>
  <c r="J216" i="11"/>
  <c r="K215" i="11"/>
  <c r="J216" i="14"/>
  <c r="K215" i="14"/>
  <c r="J216" i="12"/>
  <c r="K215" i="12"/>
  <c r="J216" i="6"/>
  <c r="K215" i="6"/>
  <c r="J216" i="10"/>
  <c r="K215" i="10"/>
  <c r="J216" i="13"/>
  <c r="K215" i="13"/>
  <c r="J216" i="15"/>
  <c r="K215" i="15"/>
  <c r="J216" i="7"/>
  <c r="K215" i="7"/>
  <c r="K215" i="8"/>
  <c r="J216" i="8"/>
  <c r="J216" i="5"/>
  <c r="K215" i="5"/>
  <c r="J217" i="8" l="1"/>
  <c r="K216" i="8"/>
  <c r="J217" i="15"/>
  <c r="K216" i="15"/>
  <c r="K216" i="12"/>
  <c r="J217" i="12"/>
  <c r="K216" i="13"/>
  <c r="J217" i="13"/>
  <c r="J217" i="14"/>
  <c r="K216" i="14"/>
  <c r="J217" i="10"/>
  <c r="K216" i="10"/>
  <c r="J217" i="11"/>
  <c r="K216" i="11"/>
  <c r="J217" i="7"/>
  <c r="K216" i="7"/>
  <c r="J217" i="6"/>
  <c r="K216" i="6"/>
  <c r="J217" i="9"/>
  <c r="K216" i="9"/>
  <c r="J217" i="5"/>
  <c r="K216" i="5"/>
  <c r="J218" i="13" l="1"/>
  <c r="K217" i="13"/>
  <c r="J218" i="12"/>
  <c r="K217" i="12"/>
  <c r="K217" i="7"/>
  <c r="J218" i="7"/>
  <c r="J218" i="11"/>
  <c r="K217" i="11"/>
  <c r="J218" i="10"/>
  <c r="K217" i="10"/>
  <c r="J218" i="15"/>
  <c r="K217" i="15"/>
  <c r="J218" i="9"/>
  <c r="K217" i="9"/>
  <c r="J218" i="6"/>
  <c r="K217" i="6"/>
  <c r="J218" i="14"/>
  <c r="K217" i="14"/>
  <c r="J218" i="8"/>
  <c r="K217" i="8"/>
  <c r="K217" i="5"/>
  <c r="J218" i="5"/>
  <c r="J219" i="6" l="1"/>
  <c r="K218" i="6"/>
  <c r="J219" i="11"/>
  <c r="K218" i="11"/>
  <c r="J219" i="15"/>
  <c r="K218" i="15"/>
  <c r="J219" i="12"/>
  <c r="K218" i="12"/>
  <c r="J219" i="9"/>
  <c r="K218" i="9"/>
  <c r="K218" i="8"/>
  <c r="J219" i="8"/>
  <c r="J219" i="7"/>
  <c r="K218" i="7"/>
  <c r="J219" i="14"/>
  <c r="K218" i="14"/>
  <c r="J219" i="10"/>
  <c r="K218" i="10"/>
  <c r="J219" i="13"/>
  <c r="K218" i="13"/>
  <c r="J219" i="5"/>
  <c r="K218" i="5"/>
  <c r="J220" i="14" l="1"/>
  <c r="K219" i="14"/>
  <c r="K219" i="12"/>
  <c r="J220" i="12"/>
  <c r="J220" i="7"/>
  <c r="K219" i="7"/>
  <c r="J220" i="15"/>
  <c r="K219" i="15"/>
  <c r="J220" i="8"/>
  <c r="K219" i="8"/>
  <c r="J220" i="11"/>
  <c r="K219" i="11"/>
  <c r="J220" i="13"/>
  <c r="K219" i="13"/>
  <c r="J220" i="10"/>
  <c r="K219" i="10"/>
  <c r="J220" i="9"/>
  <c r="K219" i="9"/>
  <c r="J220" i="6"/>
  <c r="K219" i="6"/>
  <c r="K219" i="5"/>
  <c r="J220" i="5"/>
  <c r="K220" i="10" l="1"/>
  <c r="J221" i="10"/>
  <c r="J221" i="15"/>
  <c r="K220" i="15"/>
  <c r="J221" i="13"/>
  <c r="K220" i="13"/>
  <c r="J221" i="7"/>
  <c r="K220" i="7"/>
  <c r="K220" i="12"/>
  <c r="J221" i="12"/>
  <c r="K220" i="6"/>
  <c r="J221" i="6"/>
  <c r="J221" i="11"/>
  <c r="K220" i="11"/>
  <c r="J221" i="9"/>
  <c r="K220" i="9"/>
  <c r="K220" i="8"/>
  <c r="J221" i="8"/>
  <c r="J221" i="14"/>
  <c r="K220" i="14"/>
  <c r="K220" i="5"/>
  <c r="J221" i="5"/>
  <c r="J222" i="7" l="1"/>
  <c r="K221" i="7"/>
  <c r="J222" i="11"/>
  <c r="K221" i="11"/>
  <c r="K221" i="13"/>
  <c r="J222" i="13"/>
  <c r="J222" i="6"/>
  <c r="K221" i="6"/>
  <c r="J222" i="14"/>
  <c r="K221" i="14"/>
  <c r="J222" i="15"/>
  <c r="K221" i="15"/>
  <c r="J222" i="8"/>
  <c r="K221" i="8"/>
  <c r="K221" i="12"/>
  <c r="J222" i="12"/>
  <c r="K221" i="10"/>
  <c r="J222" i="10"/>
  <c r="J222" i="9"/>
  <c r="K221" i="9"/>
  <c r="K221" i="5"/>
  <c r="J222" i="5"/>
  <c r="J223" i="6" l="1"/>
  <c r="K222" i="6"/>
  <c r="J223" i="13"/>
  <c r="K222" i="13"/>
  <c r="K222" i="8"/>
  <c r="J223" i="8"/>
  <c r="J223" i="15"/>
  <c r="K222" i="15"/>
  <c r="K222" i="11"/>
  <c r="J223" i="11"/>
  <c r="K222" i="12"/>
  <c r="J223" i="12"/>
  <c r="J223" i="10"/>
  <c r="K222" i="10"/>
  <c r="K222" i="9"/>
  <c r="J223" i="9"/>
  <c r="J223" i="14"/>
  <c r="K222" i="14"/>
  <c r="J223" i="7"/>
  <c r="K222" i="7"/>
  <c r="J223" i="5"/>
  <c r="K222" i="5"/>
  <c r="J224" i="15" l="1"/>
  <c r="K223" i="15"/>
  <c r="J224" i="8"/>
  <c r="K223" i="8"/>
  <c r="K223" i="12"/>
  <c r="J224" i="12"/>
  <c r="K223" i="9"/>
  <c r="J224" i="9"/>
  <c r="J224" i="10"/>
  <c r="K223" i="10"/>
  <c r="J224" i="7"/>
  <c r="K223" i="7"/>
  <c r="J224" i="13"/>
  <c r="K223" i="13"/>
  <c r="J224" i="11"/>
  <c r="K223" i="11"/>
  <c r="J224" i="14"/>
  <c r="K223" i="14"/>
  <c r="K223" i="6"/>
  <c r="J224" i="6"/>
  <c r="K223" i="5"/>
  <c r="J224" i="5"/>
  <c r="J225" i="11" l="1"/>
  <c r="K224" i="11"/>
  <c r="K224" i="12"/>
  <c r="J225" i="12"/>
  <c r="K224" i="9"/>
  <c r="J225" i="9"/>
  <c r="J225" i="13"/>
  <c r="K224" i="13"/>
  <c r="J225" i="6"/>
  <c r="K224" i="6"/>
  <c r="J225" i="7"/>
  <c r="K224" i="7"/>
  <c r="K224" i="8"/>
  <c r="J225" i="8"/>
  <c r="J225" i="14"/>
  <c r="K224" i="14"/>
  <c r="J225" i="10"/>
  <c r="K224" i="10"/>
  <c r="J225" i="15"/>
  <c r="K224" i="15"/>
  <c r="K224" i="5"/>
  <c r="J225" i="5"/>
  <c r="J226" i="14" l="1"/>
  <c r="K225" i="14"/>
  <c r="J226" i="13"/>
  <c r="K225" i="13"/>
  <c r="J226" i="9"/>
  <c r="K225" i="9"/>
  <c r="K225" i="8"/>
  <c r="J226" i="8"/>
  <c r="J226" i="12"/>
  <c r="K225" i="12"/>
  <c r="J226" i="15"/>
  <c r="K225" i="15"/>
  <c r="J226" i="7"/>
  <c r="K225" i="7"/>
  <c r="K225" i="10"/>
  <c r="J226" i="10"/>
  <c r="J226" i="6"/>
  <c r="K225" i="6"/>
  <c r="J226" i="11"/>
  <c r="K225" i="11"/>
  <c r="K225" i="5"/>
  <c r="J226" i="5"/>
  <c r="J227" i="8" l="1"/>
  <c r="K226" i="8"/>
  <c r="J227" i="10"/>
  <c r="K226" i="10"/>
  <c r="J227" i="7"/>
  <c r="K226" i="7"/>
  <c r="J227" i="9"/>
  <c r="K226" i="9"/>
  <c r="J227" i="15"/>
  <c r="K226" i="15"/>
  <c r="J227" i="13"/>
  <c r="K226" i="13"/>
  <c r="J227" i="11"/>
  <c r="K226" i="11"/>
  <c r="J227" i="6"/>
  <c r="K226" i="6"/>
  <c r="K226" i="12"/>
  <c r="J227" i="12"/>
  <c r="J227" i="14"/>
  <c r="K226" i="14"/>
  <c r="K226" i="5"/>
  <c r="J227" i="5"/>
  <c r="J228" i="9" l="1"/>
  <c r="K227" i="9"/>
  <c r="J228" i="7"/>
  <c r="K227" i="7"/>
  <c r="J228" i="11"/>
  <c r="K227" i="11"/>
  <c r="J228" i="13"/>
  <c r="K227" i="13"/>
  <c r="J228" i="10"/>
  <c r="K227" i="10"/>
  <c r="J228" i="12"/>
  <c r="K227" i="12"/>
  <c r="J228" i="6"/>
  <c r="K227" i="6"/>
  <c r="J228" i="14"/>
  <c r="K227" i="14"/>
  <c r="J228" i="15"/>
  <c r="K227" i="15"/>
  <c r="K227" i="8"/>
  <c r="J228" i="8"/>
  <c r="J228" i="5"/>
  <c r="K227" i="5"/>
  <c r="J229" i="14" l="1"/>
  <c r="K228" i="14"/>
  <c r="J229" i="13"/>
  <c r="K228" i="13"/>
  <c r="J229" i="6"/>
  <c r="K228" i="6"/>
  <c r="J229" i="11"/>
  <c r="K228" i="11"/>
  <c r="J229" i="8"/>
  <c r="K228" i="8"/>
  <c r="J229" i="7"/>
  <c r="K228" i="7"/>
  <c r="J229" i="12"/>
  <c r="K228" i="12"/>
  <c r="J229" i="15"/>
  <c r="K228" i="15"/>
  <c r="K228" i="10"/>
  <c r="J229" i="10"/>
  <c r="J229" i="9"/>
  <c r="K228" i="9"/>
  <c r="K228" i="5"/>
  <c r="J229" i="5"/>
  <c r="J230" i="15" l="1"/>
  <c r="K229" i="15"/>
  <c r="J230" i="11"/>
  <c r="K229" i="11"/>
  <c r="J230" i="12"/>
  <c r="K229" i="12"/>
  <c r="K229" i="6"/>
  <c r="J230" i="6"/>
  <c r="J230" i="7"/>
  <c r="K229" i="7"/>
  <c r="J230" i="13"/>
  <c r="K229" i="13"/>
  <c r="J230" i="9"/>
  <c r="K229" i="9"/>
  <c r="K229" i="10"/>
  <c r="J230" i="10"/>
  <c r="K229" i="8"/>
  <c r="J230" i="8"/>
  <c r="J230" i="14"/>
  <c r="K229" i="14"/>
  <c r="K229" i="5"/>
  <c r="J230" i="5"/>
  <c r="J231" i="6" l="1"/>
  <c r="K230" i="6"/>
  <c r="J231" i="9"/>
  <c r="K230" i="9"/>
  <c r="J231" i="12"/>
  <c r="K230" i="12"/>
  <c r="J231" i="10"/>
  <c r="K230" i="10"/>
  <c r="J231" i="11"/>
  <c r="K230" i="11"/>
  <c r="J231" i="14"/>
  <c r="K230" i="14"/>
  <c r="K230" i="8"/>
  <c r="J231" i="8"/>
  <c r="J231" i="13"/>
  <c r="K230" i="13"/>
  <c r="J231" i="7"/>
  <c r="K230" i="7"/>
  <c r="J231" i="15"/>
  <c r="K230" i="15"/>
  <c r="K230" i="5"/>
  <c r="J231" i="5"/>
  <c r="J232" i="13" l="1"/>
  <c r="K231" i="13"/>
  <c r="J232" i="10"/>
  <c r="K231" i="10"/>
  <c r="K231" i="8"/>
  <c r="J232" i="8"/>
  <c r="J232" i="12"/>
  <c r="K231" i="12"/>
  <c r="J232" i="15"/>
  <c r="K231" i="15"/>
  <c r="J232" i="9"/>
  <c r="K231" i="9"/>
  <c r="J232" i="14"/>
  <c r="K231" i="14"/>
  <c r="J232" i="7"/>
  <c r="K231" i="7"/>
  <c r="J232" i="11"/>
  <c r="K231" i="11"/>
  <c r="J232" i="6"/>
  <c r="K231" i="6"/>
  <c r="K231" i="5"/>
  <c r="J232" i="5"/>
  <c r="J233" i="12" l="1"/>
  <c r="K232" i="12"/>
  <c r="J233" i="7"/>
  <c r="K232" i="7"/>
  <c r="J233" i="8"/>
  <c r="K232" i="8"/>
  <c r="K232" i="6"/>
  <c r="J233" i="6"/>
  <c r="J233" i="9"/>
  <c r="K232" i="9"/>
  <c r="J233" i="10"/>
  <c r="K232" i="10"/>
  <c r="J233" i="14"/>
  <c r="K232" i="14"/>
  <c r="J233" i="11"/>
  <c r="K232" i="11"/>
  <c r="J233" i="15"/>
  <c r="K232" i="15"/>
  <c r="J233" i="13"/>
  <c r="K232" i="13"/>
  <c r="J233" i="5"/>
  <c r="K232" i="5"/>
  <c r="K233" i="6" l="1"/>
  <c r="J234" i="6"/>
  <c r="J234" i="11"/>
  <c r="K233" i="11"/>
  <c r="J234" i="14"/>
  <c r="K233" i="14"/>
  <c r="K233" i="8"/>
  <c r="J234" i="8"/>
  <c r="K233" i="10"/>
  <c r="J234" i="10"/>
  <c r="J234" i="7"/>
  <c r="K233" i="7"/>
  <c r="J234" i="13"/>
  <c r="K233" i="13"/>
  <c r="J234" i="15"/>
  <c r="K233" i="15"/>
  <c r="J234" i="9"/>
  <c r="K233" i="9"/>
  <c r="J234" i="12"/>
  <c r="K233" i="12"/>
  <c r="J234" i="5"/>
  <c r="K233" i="5"/>
  <c r="K234" i="8" l="1"/>
  <c r="J235" i="8"/>
  <c r="J235" i="15"/>
  <c r="K234" i="15"/>
  <c r="J235" i="13"/>
  <c r="K234" i="13"/>
  <c r="J235" i="14"/>
  <c r="K234" i="14"/>
  <c r="J235" i="12"/>
  <c r="K234" i="12"/>
  <c r="J235" i="7"/>
  <c r="K234" i="7"/>
  <c r="J235" i="11"/>
  <c r="K234" i="11"/>
  <c r="J235" i="10"/>
  <c r="K234" i="10"/>
  <c r="J235" i="6"/>
  <c r="K234" i="6"/>
  <c r="J235" i="9"/>
  <c r="K234" i="9"/>
  <c r="K234" i="5"/>
  <c r="J235" i="5"/>
  <c r="J236" i="10" l="1"/>
  <c r="K235" i="10"/>
  <c r="J236" i="14"/>
  <c r="K235" i="14"/>
  <c r="J236" i="11"/>
  <c r="K235" i="11"/>
  <c r="J236" i="13"/>
  <c r="K235" i="13"/>
  <c r="J236" i="9"/>
  <c r="K235" i="9"/>
  <c r="J236" i="7"/>
  <c r="K235" i="7"/>
  <c r="J236" i="15"/>
  <c r="K235" i="15"/>
  <c r="J236" i="8"/>
  <c r="K235" i="8"/>
  <c r="J236" i="6"/>
  <c r="K235" i="6"/>
  <c r="K235" i="12"/>
  <c r="J236" i="12"/>
  <c r="J236" i="5"/>
  <c r="K235" i="5"/>
  <c r="J237" i="13" l="1"/>
  <c r="K236" i="13"/>
  <c r="J237" i="8"/>
  <c r="K236" i="8"/>
  <c r="J237" i="15"/>
  <c r="K236" i="15"/>
  <c r="J237" i="11"/>
  <c r="K236" i="11"/>
  <c r="K236" i="12"/>
  <c r="J237" i="12"/>
  <c r="J237" i="7"/>
  <c r="K236" i="7"/>
  <c r="J237" i="14"/>
  <c r="K236" i="14"/>
  <c r="J237" i="6"/>
  <c r="K236" i="6"/>
  <c r="K236" i="9"/>
  <c r="J237" i="9"/>
  <c r="K236" i="10"/>
  <c r="J237" i="10"/>
  <c r="J237" i="5"/>
  <c r="K236" i="5"/>
  <c r="J238" i="6" l="1"/>
  <c r="K237" i="6"/>
  <c r="J238" i="11"/>
  <c r="K237" i="11"/>
  <c r="J238" i="15"/>
  <c r="K237" i="15"/>
  <c r="J238" i="10"/>
  <c r="K237" i="10"/>
  <c r="K237" i="7"/>
  <c r="J238" i="7"/>
  <c r="J238" i="8"/>
  <c r="K237" i="8"/>
  <c r="J238" i="14"/>
  <c r="K237" i="14"/>
  <c r="J238" i="9"/>
  <c r="K237" i="9"/>
  <c r="J238" i="12"/>
  <c r="K237" i="12"/>
  <c r="J238" i="13"/>
  <c r="K237" i="13"/>
  <c r="K237" i="5"/>
  <c r="J238" i="5"/>
  <c r="J239" i="10" l="1"/>
  <c r="K238" i="10"/>
  <c r="J239" i="14"/>
  <c r="K238" i="14"/>
  <c r="J239" i="15"/>
  <c r="K238" i="15"/>
  <c r="J239" i="13"/>
  <c r="K238" i="13"/>
  <c r="J239" i="8"/>
  <c r="K238" i="8"/>
  <c r="J239" i="11"/>
  <c r="K238" i="11"/>
  <c r="J239" i="9"/>
  <c r="K238" i="9"/>
  <c r="J239" i="7"/>
  <c r="K238" i="7"/>
  <c r="K238" i="12"/>
  <c r="J239" i="12"/>
  <c r="J239" i="6"/>
  <c r="K238" i="6"/>
  <c r="K238" i="5"/>
  <c r="J239" i="5"/>
  <c r="J240" i="7" l="1"/>
  <c r="K239" i="7"/>
  <c r="J240" i="13"/>
  <c r="K239" i="13"/>
  <c r="J240" i="15"/>
  <c r="K239" i="15"/>
  <c r="K239" i="9"/>
  <c r="J240" i="9"/>
  <c r="J240" i="14"/>
  <c r="K239" i="14"/>
  <c r="K239" i="6"/>
  <c r="J240" i="6"/>
  <c r="J240" i="11"/>
  <c r="K239" i="11"/>
  <c r="J240" i="12"/>
  <c r="K239" i="12"/>
  <c r="K239" i="8"/>
  <c r="J240" i="8"/>
  <c r="K239" i="10"/>
  <c r="J240" i="10"/>
  <c r="K239" i="5"/>
  <c r="J240" i="5"/>
  <c r="J241" i="11" l="1"/>
  <c r="K240" i="11"/>
  <c r="J241" i="15"/>
  <c r="K240" i="15"/>
  <c r="J241" i="12"/>
  <c r="K240" i="12"/>
  <c r="J241" i="9"/>
  <c r="K240" i="9"/>
  <c r="J241" i="6"/>
  <c r="K240" i="6"/>
  <c r="J241" i="13"/>
  <c r="K240" i="13"/>
  <c r="K240" i="10"/>
  <c r="J241" i="10"/>
  <c r="K240" i="8"/>
  <c r="J241" i="8"/>
  <c r="J241" i="14"/>
  <c r="K240" i="14"/>
  <c r="J241" i="7"/>
  <c r="K240" i="7"/>
  <c r="J241" i="5"/>
  <c r="K240" i="5"/>
  <c r="J242" i="9" l="1"/>
  <c r="K241" i="9"/>
  <c r="J242" i="10"/>
  <c r="K241" i="10"/>
  <c r="K241" i="12"/>
  <c r="J242" i="12"/>
  <c r="K241" i="8"/>
  <c r="J242" i="8"/>
  <c r="J242" i="13"/>
  <c r="K241" i="13"/>
  <c r="J242" i="15"/>
  <c r="K241" i="15"/>
  <c r="J242" i="7"/>
  <c r="K241" i="7"/>
  <c r="J242" i="14"/>
  <c r="K241" i="14"/>
  <c r="J242" i="6"/>
  <c r="K241" i="6"/>
  <c r="J242" i="11"/>
  <c r="K241" i="11"/>
  <c r="K241" i="5"/>
  <c r="J242" i="5"/>
  <c r="J243" i="14" l="1"/>
  <c r="K242" i="14"/>
  <c r="J243" i="12"/>
  <c r="K242" i="12"/>
  <c r="J243" i="7"/>
  <c r="K242" i="7"/>
  <c r="J243" i="15"/>
  <c r="K242" i="15"/>
  <c r="J243" i="10"/>
  <c r="K242" i="10"/>
  <c r="J243" i="8"/>
  <c r="K242" i="8"/>
  <c r="J243" i="11"/>
  <c r="K242" i="11"/>
  <c r="J243" i="6"/>
  <c r="K242" i="6"/>
  <c r="J243" i="13"/>
  <c r="K242" i="13"/>
  <c r="J243" i="9"/>
  <c r="K242" i="9"/>
  <c r="K242" i="5"/>
  <c r="J243" i="5"/>
  <c r="J244" i="15" l="1"/>
  <c r="K243" i="15"/>
  <c r="J244" i="7"/>
  <c r="K243" i="7"/>
  <c r="J244" i="6"/>
  <c r="K243" i="6"/>
  <c r="J244" i="11"/>
  <c r="K243" i="11"/>
  <c r="J244" i="9"/>
  <c r="K243" i="9"/>
  <c r="K243" i="8"/>
  <c r="J244" i="8"/>
  <c r="K243" i="12"/>
  <c r="J244" i="12"/>
  <c r="J244" i="13"/>
  <c r="K243" i="13"/>
  <c r="K243" i="10"/>
  <c r="J244" i="10"/>
  <c r="J244" i="14"/>
  <c r="K243" i="14"/>
  <c r="J244" i="5"/>
  <c r="K243" i="5"/>
  <c r="J245" i="13" l="1"/>
  <c r="K244" i="13"/>
  <c r="J245" i="11"/>
  <c r="K244" i="11"/>
  <c r="K244" i="12"/>
  <c r="J245" i="12"/>
  <c r="K244" i="6"/>
  <c r="J245" i="6"/>
  <c r="J245" i="14"/>
  <c r="K244" i="14"/>
  <c r="J245" i="7"/>
  <c r="K244" i="7"/>
  <c r="K244" i="8"/>
  <c r="J245" i="8"/>
  <c r="K244" i="10"/>
  <c r="J245" i="10"/>
  <c r="K244" i="9"/>
  <c r="J245" i="9"/>
  <c r="J245" i="15"/>
  <c r="K244" i="15"/>
  <c r="K244" i="5"/>
  <c r="J245" i="5"/>
  <c r="J246" i="6" l="1"/>
  <c r="K245" i="6"/>
  <c r="K245" i="8"/>
  <c r="J246" i="8"/>
  <c r="J246" i="12"/>
  <c r="K245" i="12"/>
  <c r="J246" i="15"/>
  <c r="K245" i="15"/>
  <c r="J246" i="7"/>
  <c r="K245" i="7"/>
  <c r="J246" i="11"/>
  <c r="K245" i="11"/>
  <c r="K245" i="10"/>
  <c r="J246" i="10"/>
  <c r="J246" i="9"/>
  <c r="K245" i="9"/>
  <c r="J246" i="14"/>
  <c r="K245" i="14"/>
  <c r="J246" i="13"/>
  <c r="K245" i="13"/>
  <c r="J246" i="5"/>
  <c r="K245" i="5"/>
  <c r="J247" i="15" l="1"/>
  <c r="K246" i="15"/>
  <c r="J247" i="10"/>
  <c r="K246" i="10"/>
  <c r="J247" i="9"/>
  <c r="K246" i="9"/>
  <c r="J247" i="12"/>
  <c r="K246" i="12"/>
  <c r="K246" i="8"/>
  <c r="J247" i="8"/>
  <c r="J247" i="11"/>
  <c r="K246" i="11"/>
  <c r="J247" i="13"/>
  <c r="K246" i="13"/>
  <c r="J247" i="14"/>
  <c r="K246" i="14"/>
  <c r="J247" i="7"/>
  <c r="K246" i="7"/>
  <c r="J247" i="6"/>
  <c r="K246" i="6"/>
  <c r="K246" i="5"/>
  <c r="J247" i="5"/>
  <c r="J248" i="14" l="1"/>
  <c r="K247" i="14"/>
  <c r="J248" i="12"/>
  <c r="K247" i="12"/>
  <c r="J248" i="13"/>
  <c r="K247" i="13"/>
  <c r="K247" i="9"/>
  <c r="J248" i="9"/>
  <c r="J248" i="11"/>
  <c r="K247" i="11"/>
  <c r="J248" i="10"/>
  <c r="K247" i="10"/>
  <c r="K247" i="6"/>
  <c r="J248" i="6"/>
  <c r="K247" i="8"/>
  <c r="J248" i="8"/>
  <c r="J248" i="7"/>
  <c r="K247" i="7"/>
  <c r="J248" i="15"/>
  <c r="K247" i="15"/>
  <c r="K247" i="5"/>
  <c r="J248" i="5"/>
  <c r="J249" i="8" l="1"/>
  <c r="K248" i="8"/>
  <c r="J249" i="9"/>
  <c r="K248" i="9"/>
  <c r="J249" i="6"/>
  <c r="K248" i="6"/>
  <c r="J249" i="13"/>
  <c r="K248" i="13"/>
  <c r="J249" i="15"/>
  <c r="K248" i="15"/>
  <c r="K248" i="10"/>
  <c r="J249" i="10"/>
  <c r="K248" i="12"/>
  <c r="J249" i="12"/>
  <c r="J249" i="7"/>
  <c r="K248" i="7"/>
  <c r="J249" i="11"/>
  <c r="K248" i="11"/>
  <c r="J249" i="14"/>
  <c r="K248" i="14"/>
  <c r="K248" i="5"/>
  <c r="J249" i="5"/>
  <c r="J250" i="12" l="1"/>
  <c r="K249" i="12"/>
  <c r="J250" i="6"/>
  <c r="K249" i="6"/>
  <c r="J250" i="7"/>
  <c r="K249" i="7"/>
  <c r="J250" i="13"/>
  <c r="K249" i="13"/>
  <c r="K249" i="10"/>
  <c r="J250" i="10"/>
  <c r="J250" i="14"/>
  <c r="K249" i="14"/>
  <c r="J250" i="9"/>
  <c r="K249" i="9"/>
  <c r="J250" i="11"/>
  <c r="K249" i="11"/>
  <c r="J250" i="15"/>
  <c r="K249" i="15"/>
  <c r="K249" i="8"/>
  <c r="J250" i="8"/>
  <c r="J250" i="5"/>
  <c r="K249" i="5"/>
  <c r="J251" i="11" l="1"/>
  <c r="K250" i="11"/>
  <c r="J251" i="13"/>
  <c r="K250" i="13"/>
  <c r="J251" i="7"/>
  <c r="K250" i="7"/>
  <c r="K250" i="8"/>
  <c r="J251" i="8"/>
  <c r="J251" i="14"/>
  <c r="K250" i="14"/>
  <c r="J251" i="6"/>
  <c r="K250" i="6"/>
  <c r="J251" i="10"/>
  <c r="K250" i="10"/>
  <c r="J251" i="9"/>
  <c r="K250" i="9"/>
  <c r="J251" i="15"/>
  <c r="K250" i="15"/>
  <c r="K250" i="12"/>
  <c r="J251" i="12"/>
  <c r="K250" i="5"/>
  <c r="J251" i="5"/>
  <c r="K251" i="8" l="1"/>
  <c r="J252" i="8"/>
  <c r="J252" i="9"/>
  <c r="K251" i="9"/>
  <c r="J252" i="7"/>
  <c r="K251" i="7"/>
  <c r="J252" i="12"/>
  <c r="K251" i="12"/>
  <c r="J252" i="13"/>
  <c r="K251" i="13"/>
  <c r="J252" i="10"/>
  <c r="K251" i="10"/>
  <c r="J252" i="6"/>
  <c r="K251" i="6"/>
  <c r="J252" i="15"/>
  <c r="K251" i="15"/>
  <c r="J252" i="14"/>
  <c r="K251" i="14"/>
  <c r="J252" i="11"/>
  <c r="K251" i="11"/>
  <c r="K251" i="5"/>
  <c r="J252" i="5"/>
  <c r="J253" i="15" l="1"/>
  <c r="K252" i="15"/>
  <c r="K252" i="12"/>
  <c r="J253" i="12"/>
  <c r="J253" i="7"/>
  <c r="K252" i="7"/>
  <c r="J253" i="6"/>
  <c r="K252" i="6"/>
  <c r="J253" i="11"/>
  <c r="K252" i="11"/>
  <c r="K252" i="10"/>
  <c r="J253" i="10"/>
  <c r="J253" i="9"/>
  <c r="K252" i="9"/>
  <c r="K252" i="8"/>
  <c r="J253" i="8"/>
  <c r="J253" i="14"/>
  <c r="K252" i="14"/>
  <c r="J253" i="13"/>
  <c r="K252" i="13"/>
  <c r="J253" i="5"/>
  <c r="K252" i="5"/>
  <c r="J254" i="8" l="1"/>
  <c r="K253" i="8"/>
  <c r="J254" i="6"/>
  <c r="K253" i="6"/>
  <c r="K253" i="9"/>
  <c r="J254" i="9"/>
  <c r="J254" i="7"/>
  <c r="K253" i="7"/>
  <c r="J254" i="10"/>
  <c r="K253" i="10"/>
  <c r="K253" i="12"/>
  <c r="J254" i="12"/>
  <c r="J254" i="13"/>
  <c r="K253" i="13"/>
  <c r="J254" i="14"/>
  <c r="K253" i="14"/>
  <c r="J254" i="11"/>
  <c r="K253" i="11"/>
  <c r="J254" i="15"/>
  <c r="K253" i="15"/>
  <c r="J254" i="5"/>
  <c r="K253" i="5"/>
  <c r="J255" i="9" l="1"/>
  <c r="K254" i="9"/>
  <c r="J255" i="7"/>
  <c r="K254" i="7"/>
  <c r="J255" i="14"/>
  <c r="K254" i="14"/>
  <c r="J255" i="13"/>
  <c r="K254" i="13"/>
  <c r="J255" i="12"/>
  <c r="K254" i="12"/>
  <c r="J255" i="15"/>
  <c r="K254" i="15"/>
  <c r="J255" i="6"/>
  <c r="K254" i="6"/>
  <c r="J255" i="11"/>
  <c r="K254" i="11"/>
  <c r="J255" i="10"/>
  <c r="K254" i="10"/>
  <c r="J255" i="8"/>
  <c r="K254" i="8"/>
  <c r="J255" i="5"/>
  <c r="K254" i="5"/>
  <c r="J256" i="11" l="1"/>
  <c r="K255" i="11"/>
  <c r="J256" i="13"/>
  <c r="K255" i="13"/>
  <c r="J256" i="6"/>
  <c r="K255" i="6"/>
  <c r="J256" i="14"/>
  <c r="K255" i="14"/>
  <c r="K255" i="8"/>
  <c r="J256" i="8"/>
  <c r="J256" i="15"/>
  <c r="K255" i="15"/>
  <c r="J256" i="7"/>
  <c r="K255" i="7"/>
  <c r="K255" i="10"/>
  <c r="J256" i="10"/>
  <c r="J256" i="12"/>
  <c r="K255" i="12"/>
  <c r="K255" i="9"/>
  <c r="J256" i="9"/>
  <c r="J256" i="5"/>
  <c r="K255" i="5"/>
  <c r="J257" i="15" l="1"/>
  <c r="K256" i="15"/>
  <c r="K256" i="10"/>
  <c r="J257" i="10"/>
  <c r="J257" i="14"/>
  <c r="K256" i="14"/>
  <c r="K256" i="7"/>
  <c r="J257" i="7"/>
  <c r="J257" i="6"/>
  <c r="K256" i="6"/>
  <c r="J257" i="13"/>
  <c r="K256" i="13"/>
  <c r="J257" i="9"/>
  <c r="K256" i="9"/>
  <c r="J257" i="8"/>
  <c r="K256" i="8"/>
  <c r="K256" i="12"/>
  <c r="J257" i="12"/>
  <c r="J257" i="11"/>
  <c r="K256" i="11"/>
  <c r="K256" i="5"/>
  <c r="J257" i="5"/>
  <c r="J258" i="7" l="1"/>
  <c r="K257" i="7"/>
  <c r="K257" i="8"/>
  <c r="J258" i="8"/>
  <c r="J258" i="14"/>
  <c r="K257" i="14"/>
  <c r="K257" i="10"/>
  <c r="J258" i="10"/>
  <c r="J258" i="9"/>
  <c r="K257" i="9"/>
  <c r="J258" i="11"/>
  <c r="K257" i="11"/>
  <c r="J258" i="13"/>
  <c r="K257" i="13"/>
  <c r="J258" i="12"/>
  <c r="K257" i="12"/>
  <c r="J258" i="6"/>
  <c r="K257" i="6"/>
  <c r="J258" i="15"/>
  <c r="K257" i="15"/>
  <c r="J258" i="5"/>
  <c r="K257" i="5"/>
  <c r="J259" i="10" l="1"/>
  <c r="K258" i="10"/>
  <c r="J259" i="12"/>
  <c r="K258" i="12"/>
  <c r="J259" i="13"/>
  <c r="K258" i="13"/>
  <c r="J259" i="14"/>
  <c r="K258" i="14"/>
  <c r="J259" i="8"/>
  <c r="K258" i="8"/>
  <c r="J259" i="11"/>
  <c r="K258" i="11"/>
  <c r="J259" i="15"/>
  <c r="K258" i="15"/>
  <c r="J259" i="6"/>
  <c r="K258" i="6"/>
  <c r="J259" i="9"/>
  <c r="K258" i="9"/>
  <c r="J259" i="7"/>
  <c r="K258" i="7"/>
  <c r="K258" i="5"/>
  <c r="J259" i="5"/>
  <c r="J260" i="14" l="1"/>
  <c r="K259" i="14"/>
  <c r="J260" i="15"/>
  <c r="K259" i="15"/>
  <c r="J260" i="13"/>
  <c r="K259" i="13"/>
  <c r="J260" i="11"/>
  <c r="K259" i="11"/>
  <c r="J260" i="12"/>
  <c r="K259" i="12"/>
  <c r="J260" i="6"/>
  <c r="K259" i="6"/>
  <c r="J260" i="7"/>
  <c r="K259" i="7"/>
  <c r="K259" i="9"/>
  <c r="J260" i="9"/>
  <c r="J260" i="8"/>
  <c r="K259" i="8"/>
  <c r="J260" i="10"/>
  <c r="K259" i="10"/>
  <c r="J260" i="5"/>
  <c r="K259" i="5"/>
  <c r="J261" i="11" l="1"/>
  <c r="K260" i="11"/>
  <c r="J261" i="9"/>
  <c r="K260" i="9"/>
  <c r="J261" i="7"/>
  <c r="K260" i="7"/>
  <c r="K260" i="13"/>
  <c r="J261" i="13"/>
  <c r="J261" i="6"/>
  <c r="K260" i="6"/>
  <c r="J261" i="15"/>
  <c r="K260" i="15"/>
  <c r="J261" i="10"/>
  <c r="K260" i="10"/>
  <c r="K260" i="8"/>
  <c r="J261" i="8"/>
  <c r="J261" i="12"/>
  <c r="K260" i="12"/>
  <c r="J261" i="14"/>
  <c r="K260" i="14"/>
  <c r="J261" i="5"/>
  <c r="K260" i="5"/>
  <c r="J262" i="6" l="1"/>
  <c r="K261" i="6"/>
  <c r="J262" i="12"/>
  <c r="K261" i="12"/>
  <c r="J262" i="13"/>
  <c r="K261" i="13"/>
  <c r="J262" i="10"/>
  <c r="K261" i="10"/>
  <c r="J262" i="7"/>
  <c r="K261" i="7"/>
  <c r="K261" i="8"/>
  <c r="J262" i="8"/>
  <c r="J262" i="14"/>
  <c r="K261" i="14"/>
  <c r="J262" i="15"/>
  <c r="K261" i="15"/>
  <c r="J262" i="9"/>
  <c r="K261" i="9"/>
  <c r="J262" i="11"/>
  <c r="K261" i="11"/>
  <c r="K261" i="5"/>
  <c r="J262" i="5"/>
  <c r="J263" i="15" l="1"/>
  <c r="K262" i="15"/>
  <c r="J263" i="10"/>
  <c r="K262" i="10"/>
  <c r="J263" i="13"/>
  <c r="K262" i="13"/>
  <c r="K262" i="8"/>
  <c r="J263" i="8"/>
  <c r="K262" i="12"/>
  <c r="J263" i="12"/>
  <c r="J263" i="14"/>
  <c r="K262" i="14"/>
  <c r="J263" i="11"/>
  <c r="K262" i="11"/>
  <c r="J263" i="9"/>
  <c r="K262" i="9"/>
  <c r="J263" i="7"/>
  <c r="K262" i="7"/>
  <c r="J263" i="6"/>
  <c r="K262" i="6"/>
  <c r="K262" i="5"/>
  <c r="J263" i="5"/>
  <c r="J264" i="9" l="1"/>
  <c r="K263" i="9"/>
  <c r="J264" i="11"/>
  <c r="K263" i="11"/>
  <c r="J264" i="13"/>
  <c r="K263" i="13"/>
  <c r="J264" i="6"/>
  <c r="K263" i="6"/>
  <c r="J264" i="14"/>
  <c r="K263" i="14"/>
  <c r="J264" i="10"/>
  <c r="K263" i="10"/>
  <c r="J264" i="7"/>
  <c r="K263" i="7"/>
  <c r="K263" i="8"/>
  <c r="J264" i="8"/>
  <c r="J264" i="12"/>
  <c r="K263" i="12"/>
  <c r="J264" i="15"/>
  <c r="K263" i="15"/>
  <c r="K263" i="5"/>
  <c r="J264" i="5"/>
  <c r="J265" i="13" l="1"/>
  <c r="K264" i="13"/>
  <c r="J265" i="8"/>
  <c r="K264" i="8"/>
  <c r="K264" i="10"/>
  <c r="J265" i="10"/>
  <c r="J265" i="11"/>
  <c r="K264" i="11"/>
  <c r="K264" i="6"/>
  <c r="J265" i="6"/>
  <c r="J265" i="7"/>
  <c r="K264" i="7"/>
  <c r="J265" i="15"/>
  <c r="K264" i="15"/>
  <c r="J265" i="12"/>
  <c r="K264" i="12"/>
  <c r="J265" i="14"/>
  <c r="K264" i="14"/>
  <c r="J265" i="9"/>
  <c r="K264" i="9"/>
  <c r="K264" i="5"/>
  <c r="J265" i="5"/>
  <c r="K265" i="12" l="1"/>
  <c r="J266" i="12"/>
  <c r="J266" i="11"/>
  <c r="K265" i="11"/>
  <c r="J266" i="10"/>
  <c r="K265" i="10"/>
  <c r="J266" i="15"/>
  <c r="K265" i="15"/>
  <c r="J266" i="9"/>
  <c r="K265" i="9"/>
  <c r="J266" i="7"/>
  <c r="K265" i="7"/>
  <c r="J266" i="8"/>
  <c r="K265" i="8"/>
  <c r="J266" i="6"/>
  <c r="K265" i="6"/>
  <c r="J266" i="14"/>
  <c r="K265" i="14"/>
  <c r="J266" i="13"/>
  <c r="K265" i="13"/>
  <c r="J266" i="5"/>
  <c r="K265" i="5"/>
  <c r="J267" i="15" l="1"/>
  <c r="K266" i="15"/>
  <c r="J267" i="10"/>
  <c r="K266" i="10"/>
  <c r="J267" i="8"/>
  <c r="K266" i="8"/>
  <c r="J267" i="13"/>
  <c r="K266" i="13"/>
  <c r="J267" i="7"/>
  <c r="K266" i="7"/>
  <c r="J267" i="11"/>
  <c r="K266" i="11"/>
  <c r="J267" i="6"/>
  <c r="K266" i="6"/>
  <c r="J267" i="12"/>
  <c r="K266" i="12"/>
  <c r="J267" i="14"/>
  <c r="K266" i="14"/>
  <c r="J267" i="9"/>
  <c r="K266" i="9"/>
  <c r="K266" i="5"/>
  <c r="J267" i="5"/>
  <c r="J268" i="12" l="1"/>
  <c r="K267" i="12"/>
  <c r="J268" i="13"/>
  <c r="K267" i="13"/>
  <c r="J268" i="8"/>
  <c r="K267" i="8"/>
  <c r="J268" i="6"/>
  <c r="K267" i="6"/>
  <c r="J268" i="9"/>
  <c r="K267" i="9"/>
  <c r="J268" i="11"/>
  <c r="K267" i="11"/>
  <c r="J268" i="10"/>
  <c r="K267" i="10"/>
  <c r="J268" i="14"/>
  <c r="K267" i="14"/>
  <c r="J268" i="7"/>
  <c r="K267" i="7"/>
  <c r="J268" i="15"/>
  <c r="K267" i="15"/>
  <c r="K267" i="5"/>
  <c r="J268" i="5"/>
  <c r="K268" i="6" l="1"/>
  <c r="J269" i="6"/>
  <c r="K268" i="10"/>
  <c r="J269" i="10"/>
  <c r="K268" i="8"/>
  <c r="J269" i="8"/>
  <c r="J269" i="14"/>
  <c r="K268" i="14"/>
  <c r="J269" i="15"/>
  <c r="K268" i="15"/>
  <c r="J269" i="11"/>
  <c r="K268" i="11"/>
  <c r="J269" i="13"/>
  <c r="K268" i="13"/>
  <c r="J269" i="7"/>
  <c r="K268" i="7"/>
  <c r="J269" i="9"/>
  <c r="K268" i="9"/>
  <c r="J269" i="12"/>
  <c r="K268" i="12"/>
  <c r="K268" i="5"/>
  <c r="J269" i="5"/>
  <c r="K269" i="8" l="1"/>
  <c r="J270" i="8"/>
  <c r="J270" i="7"/>
  <c r="K269" i="7"/>
  <c r="J270" i="14"/>
  <c r="K269" i="14"/>
  <c r="J270" i="13"/>
  <c r="K269" i="13"/>
  <c r="J270" i="10"/>
  <c r="K269" i="10"/>
  <c r="K269" i="12"/>
  <c r="J270" i="12"/>
  <c r="J270" i="6"/>
  <c r="K269" i="6"/>
  <c r="J270" i="11"/>
  <c r="K269" i="11"/>
  <c r="J270" i="9"/>
  <c r="K269" i="9"/>
  <c r="J270" i="15"/>
  <c r="K269" i="15"/>
  <c r="K269" i="5"/>
  <c r="J270" i="5"/>
  <c r="J271" i="11" l="1"/>
  <c r="K270" i="11"/>
  <c r="J271" i="13"/>
  <c r="K270" i="13"/>
  <c r="J271" i="6"/>
  <c r="K270" i="6"/>
  <c r="J271" i="14"/>
  <c r="K270" i="14"/>
  <c r="J271" i="12"/>
  <c r="K270" i="12"/>
  <c r="J271" i="7"/>
  <c r="K270" i="7"/>
  <c r="J271" i="8"/>
  <c r="K270" i="8"/>
  <c r="J271" i="15"/>
  <c r="K270" i="15"/>
  <c r="K270" i="9"/>
  <c r="J271" i="9"/>
  <c r="K270" i="10"/>
  <c r="J271" i="10"/>
  <c r="K270" i="5"/>
  <c r="J271" i="5"/>
  <c r="J272" i="14" l="1"/>
  <c r="K271" i="14"/>
  <c r="J272" i="15"/>
  <c r="K271" i="15"/>
  <c r="K271" i="6"/>
  <c r="J272" i="6"/>
  <c r="J272" i="8"/>
  <c r="K271" i="8"/>
  <c r="J272" i="10"/>
  <c r="K271" i="10"/>
  <c r="J272" i="7"/>
  <c r="K271" i="7"/>
  <c r="J272" i="13"/>
  <c r="K271" i="13"/>
  <c r="J272" i="9"/>
  <c r="K271" i="9"/>
  <c r="K271" i="12"/>
  <c r="J272" i="12"/>
  <c r="J272" i="11"/>
  <c r="K271" i="11"/>
  <c r="K271" i="5"/>
  <c r="J272" i="5"/>
  <c r="J273" i="8" l="1"/>
  <c r="K272" i="8"/>
  <c r="J273" i="6"/>
  <c r="K272" i="6"/>
  <c r="K272" i="13"/>
  <c r="J273" i="13"/>
  <c r="J273" i="9"/>
  <c r="K272" i="9"/>
  <c r="J273" i="11"/>
  <c r="K272" i="11"/>
  <c r="J273" i="15"/>
  <c r="K272" i="15"/>
  <c r="J273" i="7"/>
  <c r="K272" i="7"/>
  <c r="K272" i="12"/>
  <c r="J273" i="12"/>
  <c r="K272" i="10"/>
  <c r="J273" i="10"/>
  <c r="J273" i="14"/>
  <c r="K272" i="14"/>
  <c r="K272" i="5"/>
  <c r="J273" i="5"/>
  <c r="J274" i="12" l="1"/>
  <c r="K273" i="12"/>
  <c r="J274" i="9"/>
  <c r="K273" i="9"/>
  <c r="J274" i="13"/>
  <c r="K273" i="13"/>
  <c r="J274" i="7"/>
  <c r="K273" i="7"/>
  <c r="J274" i="15"/>
  <c r="K273" i="15"/>
  <c r="J274" i="6"/>
  <c r="K273" i="6"/>
  <c r="J274" i="14"/>
  <c r="K273" i="14"/>
  <c r="J274" i="10"/>
  <c r="K273" i="10"/>
  <c r="J274" i="11"/>
  <c r="K273" i="11"/>
  <c r="K273" i="8"/>
  <c r="J274" i="8"/>
  <c r="K273" i="5"/>
  <c r="J274" i="5"/>
  <c r="K274" i="10" l="1"/>
  <c r="J275" i="10"/>
  <c r="J275" i="7"/>
  <c r="K274" i="7"/>
  <c r="J275" i="14"/>
  <c r="K274" i="14"/>
  <c r="J275" i="13"/>
  <c r="K274" i="13"/>
  <c r="J275" i="8"/>
  <c r="K274" i="8"/>
  <c r="J275" i="6"/>
  <c r="K274" i="6"/>
  <c r="K274" i="9"/>
  <c r="J275" i="9"/>
  <c r="J275" i="11"/>
  <c r="K274" i="11"/>
  <c r="J275" i="15"/>
  <c r="K274" i="15"/>
  <c r="K274" i="12"/>
  <c r="J275" i="12"/>
  <c r="K274" i="5"/>
  <c r="J275" i="5"/>
  <c r="J276" i="11" l="1"/>
  <c r="K275" i="11"/>
  <c r="K275" i="13"/>
  <c r="J276" i="13"/>
  <c r="J276" i="9"/>
  <c r="K275" i="9"/>
  <c r="J276" i="15"/>
  <c r="K275" i="15"/>
  <c r="K275" i="14"/>
  <c r="J276" i="14"/>
  <c r="J276" i="12"/>
  <c r="K275" i="12"/>
  <c r="J276" i="7"/>
  <c r="K275" i="7"/>
  <c r="J276" i="6"/>
  <c r="K275" i="6"/>
  <c r="K275" i="10"/>
  <c r="J276" i="10"/>
  <c r="J276" i="8"/>
  <c r="K275" i="8"/>
  <c r="J276" i="5"/>
  <c r="K275" i="5"/>
  <c r="J277" i="6" l="1"/>
  <c r="K276" i="6"/>
  <c r="J277" i="15"/>
  <c r="K276" i="15"/>
  <c r="J277" i="9"/>
  <c r="K276" i="9"/>
  <c r="J277" i="13"/>
  <c r="K276" i="13"/>
  <c r="J277" i="12"/>
  <c r="K276" i="12"/>
  <c r="K276" i="7"/>
  <c r="J277" i="7"/>
  <c r="J277" i="10"/>
  <c r="K276" i="10"/>
  <c r="J277" i="14"/>
  <c r="K276" i="14"/>
  <c r="J277" i="8"/>
  <c r="K276" i="8"/>
  <c r="J277" i="11"/>
  <c r="K276" i="11"/>
  <c r="K276" i="5"/>
  <c r="J277" i="5"/>
  <c r="J278" i="14" l="1"/>
  <c r="K277" i="14"/>
  <c r="J278" i="13"/>
  <c r="K277" i="13"/>
  <c r="J278" i="10"/>
  <c r="K277" i="10"/>
  <c r="J278" i="9"/>
  <c r="K277" i="9"/>
  <c r="J278" i="7"/>
  <c r="K277" i="7"/>
  <c r="J278" i="15"/>
  <c r="K277" i="15"/>
  <c r="J278" i="11"/>
  <c r="K277" i="11"/>
  <c r="K277" i="8"/>
  <c r="J278" i="8"/>
  <c r="J278" i="12"/>
  <c r="K277" i="12"/>
  <c r="K277" i="6"/>
  <c r="J278" i="6"/>
  <c r="K277" i="5"/>
  <c r="J278" i="5"/>
  <c r="K278" i="8" l="1"/>
  <c r="J279" i="8"/>
  <c r="J279" i="9"/>
  <c r="K278" i="9"/>
  <c r="J279" i="11"/>
  <c r="K278" i="11"/>
  <c r="K278" i="10"/>
  <c r="J279" i="10"/>
  <c r="J279" i="6"/>
  <c r="K278" i="6"/>
  <c r="J279" i="13"/>
  <c r="K278" i="13"/>
  <c r="J279" i="15"/>
  <c r="K278" i="15"/>
  <c r="J279" i="12"/>
  <c r="K278" i="12"/>
  <c r="J279" i="7"/>
  <c r="K278" i="7"/>
  <c r="J279" i="14"/>
  <c r="K278" i="14"/>
  <c r="K278" i="5"/>
  <c r="J279" i="5"/>
  <c r="K279" i="10" l="1"/>
  <c r="J280" i="10"/>
  <c r="K279" i="12"/>
  <c r="J280" i="12"/>
  <c r="J280" i="15"/>
  <c r="K279" i="15"/>
  <c r="J280" i="11"/>
  <c r="K279" i="11"/>
  <c r="J280" i="14"/>
  <c r="K279" i="14"/>
  <c r="J280" i="13"/>
  <c r="K279" i="13"/>
  <c r="J280" i="9"/>
  <c r="K279" i="9"/>
  <c r="J280" i="8"/>
  <c r="K279" i="8"/>
  <c r="K279" i="7"/>
  <c r="J280" i="7"/>
  <c r="J280" i="6"/>
  <c r="K279" i="6"/>
  <c r="K279" i="5"/>
  <c r="J280" i="5"/>
  <c r="J281" i="8" l="1"/>
  <c r="K280" i="8"/>
  <c r="J281" i="11"/>
  <c r="K280" i="11"/>
  <c r="K280" i="9"/>
  <c r="J281" i="9"/>
  <c r="J281" i="15"/>
  <c r="K280" i="15"/>
  <c r="J281" i="12"/>
  <c r="K280" i="12"/>
  <c r="J281" i="6"/>
  <c r="K280" i="6"/>
  <c r="J281" i="13"/>
  <c r="K280" i="13"/>
  <c r="J281" i="7"/>
  <c r="K280" i="7"/>
  <c r="J281" i="10"/>
  <c r="K280" i="10"/>
  <c r="J281" i="14"/>
  <c r="K280" i="14"/>
  <c r="J281" i="5"/>
  <c r="K280" i="5"/>
  <c r="J282" i="7" l="1"/>
  <c r="K281" i="7"/>
  <c r="J282" i="15"/>
  <c r="K281" i="15"/>
  <c r="K281" i="13"/>
  <c r="J282" i="13"/>
  <c r="J282" i="14"/>
  <c r="K281" i="14"/>
  <c r="J282" i="6"/>
  <c r="K281" i="6"/>
  <c r="J282" i="11"/>
  <c r="K281" i="11"/>
  <c r="K281" i="9"/>
  <c r="J282" i="9"/>
  <c r="J282" i="10"/>
  <c r="K281" i="10"/>
  <c r="K281" i="12"/>
  <c r="J282" i="12"/>
  <c r="J282" i="8"/>
  <c r="K281" i="8"/>
  <c r="K281" i="5"/>
  <c r="J282" i="5"/>
  <c r="J283" i="11" l="1"/>
  <c r="K282" i="11"/>
  <c r="K282" i="8"/>
  <c r="J283" i="8"/>
  <c r="J283" i="12"/>
  <c r="K282" i="12"/>
  <c r="J283" i="10"/>
  <c r="K282" i="10"/>
  <c r="J283" i="14"/>
  <c r="K282" i="14"/>
  <c r="J283" i="15"/>
  <c r="K282" i="15"/>
  <c r="J283" i="9"/>
  <c r="K282" i="9"/>
  <c r="K282" i="13"/>
  <c r="J283" i="13"/>
  <c r="K282" i="6"/>
  <c r="J283" i="6"/>
  <c r="K282" i="7"/>
  <c r="J283" i="7"/>
  <c r="J283" i="5"/>
  <c r="K282" i="5"/>
  <c r="J284" i="10" l="1"/>
  <c r="K283" i="10"/>
  <c r="J284" i="9"/>
  <c r="K283" i="9"/>
  <c r="J284" i="12"/>
  <c r="K283" i="12"/>
  <c r="J284" i="8"/>
  <c r="K283" i="8"/>
  <c r="J284" i="7"/>
  <c r="K283" i="7"/>
  <c r="J284" i="13"/>
  <c r="K283" i="13"/>
  <c r="J284" i="15"/>
  <c r="K283" i="15"/>
  <c r="K283" i="6"/>
  <c r="J284" i="6"/>
  <c r="J284" i="14"/>
  <c r="K283" i="14"/>
  <c r="K283" i="11"/>
  <c r="J284" i="11"/>
  <c r="K283" i="5"/>
  <c r="J284" i="5"/>
  <c r="K284" i="6" l="1"/>
  <c r="J285" i="6"/>
  <c r="J285" i="8"/>
  <c r="K284" i="8"/>
  <c r="J285" i="15"/>
  <c r="K284" i="15"/>
  <c r="K284" i="12"/>
  <c r="J285" i="12"/>
  <c r="K284" i="13"/>
  <c r="J285" i="13"/>
  <c r="J285" i="9"/>
  <c r="K284" i="9"/>
  <c r="J285" i="11"/>
  <c r="K284" i="11"/>
  <c r="J285" i="14"/>
  <c r="K284" i="14"/>
  <c r="J285" i="7"/>
  <c r="K284" i="7"/>
  <c r="J285" i="10"/>
  <c r="K284" i="10"/>
  <c r="K284" i="5"/>
  <c r="J285" i="5"/>
  <c r="J8" i="4"/>
  <c r="J9" i="4" s="1"/>
  <c r="J10" i="4" s="1"/>
  <c r="J286" i="12" l="1"/>
  <c r="K285" i="12"/>
  <c r="J286" i="14"/>
  <c r="K285" i="14"/>
  <c r="J286" i="11"/>
  <c r="K285" i="11"/>
  <c r="J286" i="15"/>
  <c r="K285" i="15"/>
  <c r="K285" i="9"/>
  <c r="J286" i="9"/>
  <c r="J286" i="8"/>
  <c r="K285" i="8"/>
  <c r="J286" i="13"/>
  <c r="K285" i="13"/>
  <c r="K285" i="6"/>
  <c r="J286" i="6"/>
  <c r="J286" i="10"/>
  <c r="K285" i="10"/>
  <c r="J286" i="7"/>
  <c r="K285" i="7"/>
  <c r="K285" i="5"/>
  <c r="J286" i="5"/>
  <c r="J11" i="4"/>
  <c r="J12" i="4" s="1"/>
  <c r="K286" i="13" l="1"/>
  <c r="J287" i="13"/>
  <c r="J287" i="11"/>
  <c r="K286" i="11"/>
  <c r="K286" i="7"/>
  <c r="J287" i="7"/>
  <c r="K286" i="8"/>
  <c r="J287" i="8"/>
  <c r="J287" i="14"/>
  <c r="K286" i="14"/>
  <c r="J287" i="6"/>
  <c r="K286" i="6"/>
  <c r="J287" i="15"/>
  <c r="K286" i="15"/>
  <c r="J287" i="9"/>
  <c r="K286" i="9"/>
  <c r="K286" i="10"/>
  <c r="J287" i="10"/>
  <c r="K286" i="12"/>
  <c r="J287" i="12"/>
  <c r="K286" i="5"/>
  <c r="J287" i="5"/>
  <c r="J13" i="4"/>
  <c r="K287" i="9" l="1"/>
  <c r="J288" i="9"/>
  <c r="J288" i="7"/>
  <c r="K287" i="7"/>
  <c r="J288" i="8"/>
  <c r="K287" i="8"/>
  <c r="J288" i="6"/>
  <c r="K287" i="6"/>
  <c r="J288" i="11"/>
  <c r="K287" i="11"/>
  <c r="J288" i="13"/>
  <c r="K287" i="13"/>
  <c r="J288" i="15"/>
  <c r="K287" i="15"/>
  <c r="J288" i="12"/>
  <c r="K287" i="12"/>
  <c r="J288" i="10"/>
  <c r="K287" i="10"/>
  <c r="J288" i="14"/>
  <c r="K287" i="14"/>
  <c r="J288" i="5"/>
  <c r="K287" i="5"/>
  <c r="J14" i="4"/>
  <c r="J289" i="12" l="1"/>
  <c r="K288" i="12"/>
  <c r="J289" i="6"/>
  <c r="K288" i="6"/>
  <c r="J289" i="15"/>
  <c r="K288" i="15"/>
  <c r="J289" i="8"/>
  <c r="K288" i="8"/>
  <c r="J289" i="14"/>
  <c r="K288" i="14"/>
  <c r="J289" i="13"/>
  <c r="K288" i="13"/>
  <c r="J289" i="7"/>
  <c r="K288" i="7"/>
  <c r="J289" i="9"/>
  <c r="K288" i="9"/>
  <c r="J289" i="10"/>
  <c r="K288" i="10"/>
  <c r="J289" i="11"/>
  <c r="K288" i="11"/>
  <c r="K288" i="5"/>
  <c r="J289" i="5"/>
  <c r="J15" i="4"/>
  <c r="J290" i="7" l="1"/>
  <c r="K289" i="7"/>
  <c r="J290" i="15"/>
  <c r="K289" i="15"/>
  <c r="J290" i="8"/>
  <c r="K289" i="8"/>
  <c r="J290" i="13"/>
  <c r="K289" i="13"/>
  <c r="K289" i="6"/>
  <c r="J290" i="6"/>
  <c r="J290" i="9"/>
  <c r="K289" i="9"/>
  <c r="J290" i="11"/>
  <c r="K289" i="11"/>
  <c r="K289" i="10"/>
  <c r="J290" i="10"/>
  <c r="J290" i="14"/>
  <c r="K289" i="14"/>
  <c r="K289" i="12"/>
  <c r="J290" i="12"/>
  <c r="J290" i="5"/>
  <c r="K289" i="5"/>
  <c r="J16" i="4"/>
  <c r="K290" i="13" l="1"/>
  <c r="J291" i="13"/>
  <c r="J291" i="11"/>
  <c r="K290" i="11"/>
  <c r="K290" i="8"/>
  <c r="J291" i="8"/>
  <c r="J291" i="12"/>
  <c r="K290" i="12"/>
  <c r="J291" i="10"/>
  <c r="K290" i="10"/>
  <c r="J291" i="9"/>
  <c r="K290" i="9"/>
  <c r="J291" i="15"/>
  <c r="K290" i="15"/>
  <c r="J291" i="6"/>
  <c r="K290" i="6"/>
  <c r="J291" i="14"/>
  <c r="K290" i="14"/>
  <c r="J291" i="7"/>
  <c r="K290" i="7"/>
  <c r="J291" i="5"/>
  <c r="K290" i="5"/>
  <c r="J17" i="4"/>
  <c r="K291" i="6" l="1"/>
  <c r="J292" i="6"/>
  <c r="J292" i="12"/>
  <c r="K291" i="12"/>
  <c r="J292" i="8"/>
  <c r="K291" i="8"/>
  <c r="J292" i="15"/>
  <c r="K291" i="15"/>
  <c r="J292" i="7"/>
  <c r="K291" i="7"/>
  <c r="K291" i="9"/>
  <c r="J292" i="9"/>
  <c r="J292" i="11"/>
  <c r="K291" i="11"/>
  <c r="J292" i="13"/>
  <c r="K291" i="13"/>
  <c r="J292" i="14"/>
  <c r="K291" i="14"/>
  <c r="J292" i="10"/>
  <c r="K291" i="10"/>
  <c r="K291" i="5"/>
  <c r="J292" i="5"/>
  <c r="J18" i="4"/>
  <c r="E321" i="3"/>
  <c r="AF321" i="3" s="1"/>
  <c r="J293" i="13" l="1"/>
  <c r="K292" i="13"/>
  <c r="J293" i="15"/>
  <c r="K292" i="15"/>
  <c r="K292" i="8"/>
  <c r="J293" i="8"/>
  <c r="J293" i="9"/>
  <c r="K292" i="9"/>
  <c r="K292" i="10"/>
  <c r="J293" i="10"/>
  <c r="K292" i="12"/>
  <c r="J293" i="12"/>
  <c r="J293" i="6"/>
  <c r="K292" i="6"/>
  <c r="J293" i="11"/>
  <c r="K292" i="11"/>
  <c r="J293" i="14"/>
  <c r="K292" i="14"/>
  <c r="J293" i="7"/>
  <c r="K292" i="7"/>
  <c r="K292" i="5"/>
  <c r="J293" i="5"/>
  <c r="J19" i="4"/>
  <c r="J294" i="9" l="1"/>
  <c r="K293" i="9"/>
  <c r="K293" i="8"/>
  <c r="J294" i="8"/>
  <c r="J294" i="6"/>
  <c r="K293" i="6"/>
  <c r="K293" i="12"/>
  <c r="J294" i="12"/>
  <c r="J294" i="11"/>
  <c r="K293" i="11"/>
  <c r="J294" i="7"/>
  <c r="K293" i="7"/>
  <c r="J294" i="15"/>
  <c r="K293" i="15"/>
  <c r="J294" i="10"/>
  <c r="K293" i="10"/>
  <c r="J294" i="14"/>
  <c r="K293" i="14"/>
  <c r="J294" i="13"/>
  <c r="K293" i="13"/>
  <c r="K293" i="5"/>
  <c r="J294" i="5"/>
  <c r="J20" i="4"/>
  <c r="J295" i="12" l="1"/>
  <c r="K294" i="12"/>
  <c r="K294" i="10"/>
  <c r="J295" i="10"/>
  <c r="J295" i="15"/>
  <c r="K294" i="15"/>
  <c r="J295" i="6"/>
  <c r="K294" i="6"/>
  <c r="J295" i="8"/>
  <c r="K294" i="8"/>
  <c r="K294" i="13"/>
  <c r="J295" i="13"/>
  <c r="J295" i="7"/>
  <c r="K294" i="7"/>
  <c r="J295" i="14"/>
  <c r="K294" i="14"/>
  <c r="J295" i="11"/>
  <c r="K294" i="11"/>
  <c r="K294" i="9"/>
  <c r="J295" i="9"/>
  <c r="K294" i="5"/>
  <c r="J295" i="5"/>
  <c r="J21" i="4"/>
  <c r="H257" i="4"/>
  <c r="J296" i="14" l="1"/>
  <c r="K295" i="14"/>
  <c r="J296" i="6"/>
  <c r="K295" i="6"/>
  <c r="J296" i="15"/>
  <c r="K295" i="15"/>
  <c r="J296" i="9"/>
  <c r="K295" i="9"/>
  <c r="J296" i="13"/>
  <c r="K295" i="13"/>
  <c r="J296" i="10"/>
  <c r="K295" i="10"/>
  <c r="J296" i="7"/>
  <c r="K295" i="7"/>
  <c r="J296" i="11"/>
  <c r="K295" i="11"/>
  <c r="K295" i="8"/>
  <c r="J296" i="8"/>
  <c r="J296" i="12"/>
  <c r="K295" i="12"/>
  <c r="J296" i="5"/>
  <c r="K295" i="5"/>
  <c r="J22" i="4"/>
  <c r="H309" i="4"/>
  <c r="J297" i="9" l="1"/>
  <c r="K296" i="9"/>
  <c r="J297" i="7"/>
  <c r="K296" i="7"/>
  <c r="J297" i="15"/>
  <c r="K296" i="15"/>
  <c r="J297" i="11"/>
  <c r="K296" i="11"/>
  <c r="J297" i="12"/>
  <c r="K296" i="12"/>
  <c r="J297" i="10"/>
  <c r="K296" i="10"/>
  <c r="K296" i="6"/>
  <c r="J297" i="6"/>
  <c r="K296" i="8"/>
  <c r="J297" i="8"/>
  <c r="J297" i="13"/>
  <c r="K296" i="13"/>
  <c r="J297" i="14"/>
  <c r="K296" i="14"/>
  <c r="K296" i="5"/>
  <c r="J297" i="5"/>
  <c r="J23" i="4"/>
  <c r="R4" i="2"/>
  <c r="S4" i="2"/>
  <c r="T4" i="2"/>
  <c r="U4" i="2"/>
  <c r="V4" i="2"/>
  <c r="W4" i="2"/>
  <c r="X4" i="2"/>
  <c r="Y4" i="2"/>
  <c r="Z4" i="2"/>
  <c r="AA4" i="2"/>
  <c r="AB4" i="2"/>
  <c r="AC4" i="2"/>
  <c r="AC23" i="2"/>
  <c r="AC26" i="2" s="1"/>
  <c r="AB23" i="2"/>
  <c r="AB26" i="2" s="1"/>
  <c r="AA23" i="2"/>
  <c r="AA26" i="2" s="1"/>
  <c r="Z23" i="2"/>
  <c r="Z26" i="2" s="1"/>
  <c r="Y23" i="2"/>
  <c r="Y26" i="2" s="1"/>
  <c r="X23" i="2"/>
  <c r="X26" i="2" s="1"/>
  <c r="W23" i="2"/>
  <c r="W26" i="2" s="1"/>
  <c r="V23" i="2"/>
  <c r="V26" i="2" s="1"/>
  <c r="U23" i="2"/>
  <c r="U26" i="2" s="1"/>
  <c r="T23" i="2"/>
  <c r="T26" i="2" s="1"/>
  <c r="S23" i="2"/>
  <c r="R23" i="2"/>
  <c r="R26" i="2" s="1"/>
  <c r="AD22" i="2"/>
  <c r="AD19" i="2"/>
  <c r="AD18" i="2"/>
  <c r="AD17" i="2"/>
  <c r="AD16" i="2"/>
  <c r="AD15" i="2"/>
  <c r="AD14" i="2"/>
  <c r="AD13" i="2"/>
  <c r="AD10" i="2"/>
  <c r="AD9" i="2"/>
  <c r="AD1" i="2"/>
  <c r="T7" i="1"/>
  <c r="S7" i="2" s="1"/>
  <c r="U7" i="1"/>
  <c r="T7" i="2" s="1"/>
  <c r="V7" i="1"/>
  <c r="U7" i="2" s="1"/>
  <c r="W7" i="1"/>
  <c r="V7" i="2" s="1"/>
  <c r="X7" i="1"/>
  <c r="W7" i="2" s="1"/>
  <c r="Y7" i="1"/>
  <c r="X7" i="2" s="1"/>
  <c r="Z7" i="1"/>
  <c r="Y7" i="2" s="1"/>
  <c r="AA7" i="1"/>
  <c r="Z7" i="2" s="1"/>
  <c r="AB7" i="1"/>
  <c r="AA7" i="2" s="1"/>
  <c r="AC7" i="1"/>
  <c r="AB7" i="2" s="1"/>
  <c r="AD7" i="1"/>
  <c r="AC7" i="2" s="1"/>
  <c r="S7" i="1"/>
  <c r="R7" i="2" s="1"/>
  <c r="J298" i="6" l="1"/>
  <c r="K297" i="6"/>
  <c r="J298" i="8"/>
  <c r="K297" i="8"/>
  <c r="J298" i="11"/>
  <c r="K297" i="11"/>
  <c r="J298" i="15"/>
  <c r="K297" i="15"/>
  <c r="J298" i="14"/>
  <c r="K297" i="14"/>
  <c r="J298" i="10"/>
  <c r="K297" i="10"/>
  <c r="J298" i="7"/>
  <c r="K297" i="7"/>
  <c r="J298" i="13"/>
  <c r="K297" i="13"/>
  <c r="J298" i="12"/>
  <c r="K297" i="12"/>
  <c r="K297" i="9"/>
  <c r="J298" i="9"/>
  <c r="J298" i="5"/>
  <c r="K297" i="5"/>
  <c r="S26" i="2"/>
  <c r="T80" i="1"/>
  <c r="J24" i="4"/>
  <c r="AD4" i="2"/>
  <c r="AD11" i="2"/>
  <c r="AD20" i="2" s="1"/>
  <c r="AD23" i="2" s="1"/>
  <c r="AD26" i="2" s="1"/>
  <c r="N585" i="3"/>
  <c r="AO585" i="3" s="1"/>
  <c r="M585" i="3"/>
  <c r="AN585" i="3" s="1"/>
  <c r="L585" i="3"/>
  <c r="AM585" i="3" s="1"/>
  <c r="K585" i="3"/>
  <c r="AL585" i="3" s="1"/>
  <c r="J585" i="3"/>
  <c r="AK585" i="3" s="1"/>
  <c r="I585" i="3"/>
  <c r="AJ585" i="3" s="1"/>
  <c r="H585" i="3"/>
  <c r="AI585" i="3" s="1"/>
  <c r="N584" i="3"/>
  <c r="AO584" i="3" s="1"/>
  <c r="M584" i="3"/>
  <c r="AN584" i="3" s="1"/>
  <c r="L584" i="3"/>
  <c r="AM584" i="3" s="1"/>
  <c r="K584" i="3"/>
  <c r="AL584" i="3" s="1"/>
  <c r="J584" i="3"/>
  <c r="AK584" i="3" s="1"/>
  <c r="I584" i="3"/>
  <c r="AJ584" i="3" s="1"/>
  <c r="H584" i="3"/>
  <c r="AI584" i="3" s="1"/>
  <c r="N583" i="3"/>
  <c r="AO583" i="3" s="1"/>
  <c r="M583" i="3"/>
  <c r="AN583" i="3" s="1"/>
  <c r="L583" i="3"/>
  <c r="AM583" i="3" s="1"/>
  <c r="K583" i="3"/>
  <c r="AL583" i="3" s="1"/>
  <c r="J583" i="3"/>
  <c r="AK583" i="3" s="1"/>
  <c r="I583" i="3"/>
  <c r="AJ583" i="3" s="1"/>
  <c r="H583" i="3"/>
  <c r="AI583" i="3" s="1"/>
  <c r="K298" i="13" l="1"/>
  <c r="J299" i="13"/>
  <c r="J299" i="15"/>
  <c r="K298" i="15"/>
  <c r="J299" i="7"/>
  <c r="K298" i="7"/>
  <c r="J299" i="11"/>
  <c r="K298" i="11"/>
  <c r="K298" i="9"/>
  <c r="J299" i="9"/>
  <c r="K298" i="10"/>
  <c r="J299" i="10"/>
  <c r="J299" i="8"/>
  <c r="K298" i="8"/>
  <c r="J299" i="12"/>
  <c r="K298" i="12"/>
  <c r="J299" i="14"/>
  <c r="K298" i="14"/>
  <c r="J299" i="6"/>
  <c r="K298" i="6"/>
  <c r="T83" i="1"/>
  <c r="T85" i="1" s="1"/>
  <c r="T86" i="1" s="1"/>
  <c r="T87" i="1" s="1"/>
  <c r="T6" i="1" s="1"/>
  <c r="U80" i="1"/>
  <c r="J299" i="5"/>
  <c r="K298" i="5"/>
  <c r="J25" i="4"/>
  <c r="S87" i="1"/>
  <c r="S6" i="1" s="1"/>
  <c r="N100" i="3"/>
  <c r="AO100" i="3" s="1"/>
  <c r="M100" i="3"/>
  <c r="AN100" i="3" s="1"/>
  <c r="L100" i="3"/>
  <c r="AM100" i="3" s="1"/>
  <c r="K100" i="3"/>
  <c r="AL100" i="3" s="1"/>
  <c r="J100" i="3"/>
  <c r="AK100" i="3" s="1"/>
  <c r="I100" i="3"/>
  <c r="AJ100" i="3" s="1"/>
  <c r="H100" i="3"/>
  <c r="AI100" i="3" s="1"/>
  <c r="J300" i="12" l="1"/>
  <c r="K299" i="12"/>
  <c r="J300" i="11"/>
  <c r="K299" i="11"/>
  <c r="J300" i="8"/>
  <c r="K299" i="8"/>
  <c r="J300" i="7"/>
  <c r="K299" i="7"/>
  <c r="J300" i="10"/>
  <c r="K299" i="10"/>
  <c r="J300" i="6"/>
  <c r="K299" i="6"/>
  <c r="J300" i="15"/>
  <c r="K299" i="15"/>
  <c r="J300" i="9"/>
  <c r="K299" i="9"/>
  <c r="K299" i="13"/>
  <c r="J300" i="13"/>
  <c r="J300" i="14"/>
  <c r="K299" i="14"/>
  <c r="J300" i="5"/>
  <c r="K299" i="5"/>
  <c r="U83" i="1"/>
  <c r="U85" i="1" s="1"/>
  <c r="U86" i="1" s="1"/>
  <c r="U87" i="1" s="1"/>
  <c r="U6" i="1" s="1"/>
  <c r="V80" i="1"/>
  <c r="J26" i="4"/>
  <c r="B1" i="4"/>
  <c r="C3" i="1"/>
  <c r="K300" i="9" l="1"/>
  <c r="J301" i="9"/>
  <c r="J301" i="7"/>
  <c r="K300" i="7"/>
  <c r="J301" i="15"/>
  <c r="K300" i="15"/>
  <c r="K300" i="8"/>
  <c r="J301" i="8"/>
  <c r="J301" i="14"/>
  <c r="K300" i="14"/>
  <c r="J301" i="6"/>
  <c r="K300" i="6"/>
  <c r="J301" i="11"/>
  <c r="K300" i="11"/>
  <c r="K300" i="13"/>
  <c r="J301" i="13"/>
  <c r="J301" i="10"/>
  <c r="K300" i="10"/>
  <c r="K300" i="12"/>
  <c r="J301" i="12"/>
  <c r="W80" i="1"/>
  <c r="V83" i="1"/>
  <c r="V85" i="1" s="1"/>
  <c r="V86" i="1" s="1"/>
  <c r="V87" i="1" s="1"/>
  <c r="V6" i="1" s="1"/>
  <c r="J301" i="5"/>
  <c r="K300" i="5"/>
  <c r="J27" i="4"/>
  <c r="J582" i="3"/>
  <c r="AK582" i="3" s="1"/>
  <c r="J578" i="3"/>
  <c r="AK578" i="3" s="1"/>
  <c r="J566" i="3"/>
  <c r="AK566" i="3" s="1"/>
  <c r="J595" i="3"/>
  <c r="AK595" i="3" s="1"/>
  <c r="J553" i="3"/>
  <c r="AK553" i="3" s="1"/>
  <c r="J364" i="3"/>
  <c r="AK364" i="3" s="1"/>
  <c r="J105" i="3"/>
  <c r="AK105" i="3" s="1"/>
  <c r="K580" i="3"/>
  <c r="AL580" i="3" s="1"/>
  <c r="K574" i="3"/>
  <c r="AL574" i="3" s="1"/>
  <c r="K562" i="3"/>
  <c r="AL562" i="3" s="1"/>
  <c r="K557" i="3"/>
  <c r="AL557" i="3" s="1"/>
  <c r="K549" i="3"/>
  <c r="AL549" i="3" s="1"/>
  <c r="K541" i="3"/>
  <c r="AL541" i="3" s="1"/>
  <c r="K533" i="3"/>
  <c r="AL533" i="3" s="1"/>
  <c r="K364" i="3"/>
  <c r="AL364" i="3" s="1"/>
  <c r="K108" i="3"/>
  <c r="AL108" i="3" s="1"/>
  <c r="L582" i="3"/>
  <c r="AM582" i="3" s="1"/>
  <c r="L578" i="3"/>
  <c r="AM578" i="3" s="1"/>
  <c r="L511" i="3"/>
  <c r="AM511" i="3" s="1"/>
  <c r="L566" i="3"/>
  <c r="AM566" i="3" s="1"/>
  <c r="L595" i="3"/>
  <c r="AM595" i="3" s="1"/>
  <c r="L553" i="3"/>
  <c r="AM553" i="3" s="1"/>
  <c r="L545" i="3"/>
  <c r="AM545" i="3" s="1"/>
  <c r="L537" i="3"/>
  <c r="AM537" i="3" s="1"/>
  <c r="L529" i="3"/>
  <c r="AM529" i="3" s="1"/>
  <c r="L521" i="3"/>
  <c r="AM521" i="3" s="1"/>
  <c r="L364" i="3"/>
  <c r="AM364" i="3" s="1"/>
  <c r="L108" i="3"/>
  <c r="AM108" i="3" s="1"/>
  <c r="L105" i="3"/>
  <c r="AM105" i="3" s="1"/>
  <c r="M580" i="3"/>
  <c r="AN580" i="3" s="1"/>
  <c r="M574" i="3"/>
  <c r="AN574" i="3" s="1"/>
  <c r="M569" i="3"/>
  <c r="AN569" i="3" s="1"/>
  <c r="M562" i="3"/>
  <c r="AN562" i="3" s="1"/>
  <c r="M557" i="3"/>
  <c r="AN557" i="3" s="1"/>
  <c r="M364" i="3"/>
  <c r="AN364" i="3" s="1"/>
  <c r="M108" i="3"/>
  <c r="AN108" i="3" s="1"/>
  <c r="M105" i="3"/>
  <c r="AN105" i="3" s="1"/>
  <c r="N582" i="3"/>
  <c r="AO582" i="3" s="1"/>
  <c r="N578" i="3"/>
  <c r="AO578" i="3" s="1"/>
  <c r="N566" i="3"/>
  <c r="AO566" i="3" s="1"/>
  <c r="N595" i="3"/>
  <c r="AO595" i="3" s="1"/>
  <c r="N553" i="3"/>
  <c r="AO553" i="3" s="1"/>
  <c r="N364" i="3"/>
  <c r="AO364" i="3" s="1"/>
  <c r="N108" i="3"/>
  <c r="AO108" i="3" s="1"/>
  <c r="N105" i="3"/>
  <c r="AO105" i="3" s="1"/>
  <c r="I580" i="3"/>
  <c r="AJ580" i="3" s="1"/>
  <c r="I574" i="3"/>
  <c r="AJ574" i="3" s="1"/>
  <c r="I569" i="3"/>
  <c r="AJ569" i="3" s="1"/>
  <c r="I562" i="3"/>
  <c r="AJ562" i="3" s="1"/>
  <c r="I557" i="3"/>
  <c r="AJ557" i="3" s="1"/>
  <c r="I364" i="3"/>
  <c r="AJ364" i="3" s="1"/>
  <c r="I108" i="3"/>
  <c r="AJ108" i="3" s="1"/>
  <c r="N606" i="3"/>
  <c r="AO606" i="3" s="1"/>
  <c r="M606" i="3"/>
  <c r="AN606" i="3" s="1"/>
  <c r="L606" i="3"/>
  <c r="AM606" i="3" s="1"/>
  <c r="K606" i="3"/>
  <c r="AL606" i="3" s="1"/>
  <c r="J606" i="3"/>
  <c r="AK606" i="3" s="1"/>
  <c r="I606" i="3"/>
  <c r="AJ606" i="3" s="1"/>
  <c r="H606" i="3"/>
  <c r="AI606" i="3" s="1"/>
  <c r="N605" i="3"/>
  <c r="AO605" i="3" s="1"/>
  <c r="M605" i="3"/>
  <c r="AN605" i="3" s="1"/>
  <c r="L605" i="3"/>
  <c r="AM605" i="3" s="1"/>
  <c r="K605" i="3"/>
  <c r="AL605" i="3" s="1"/>
  <c r="J605" i="3"/>
  <c r="AK605" i="3" s="1"/>
  <c r="I605" i="3"/>
  <c r="AJ605" i="3" s="1"/>
  <c r="H605" i="3"/>
  <c r="AI605" i="3" s="1"/>
  <c r="N604" i="3"/>
  <c r="AO604" i="3" s="1"/>
  <c r="M604" i="3"/>
  <c r="AN604" i="3" s="1"/>
  <c r="L604" i="3"/>
  <c r="AM604" i="3" s="1"/>
  <c r="K604" i="3"/>
  <c r="AL604" i="3" s="1"/>
  <c r="J604" i="3"/>
  <c r="AK604" i="3" s="1"/>
  <c r="I604" i="3"/>
  <c r="H604" i="3"/>
  <c r="AI604" i="3" s="1"/>
  <c r="N602" i="3"/>
  <c r="AO602" i="3" s="1"/>
  <c r="M602" i="3"/>
  <c r="AN602" i="3" s="1"/>
  <c r="L602" i="3"/>
  <c r="AM602" i="3" s="1"/>
  <c r="K602" i="3"/>
  <c r="AL602" i="3" s="1"/>
  <c r="J602" i="3"/>
  <c r="AK602" i="3" s="1"/>
  <c r="I602" i="3"/>
  <c r="AJ602" i="3" s="1"/>
  <c r="H602" i="3"/>
  <c r="AI602" i="3" s="1"/>
  <c r="N601" i="3"/>
  <c r="AO601" i="3" s="1"/>
  <c r="M601" i="3"/>
  <c r="AN601" i="3" s="1"/>
  <c r="L601" i="3"/>
  <c r="AM601" i="3" s="1"/>
  <c r="K601" i="3"/>
  <c r="AL601" i="3" s="1"/>
  <c r="J601" i="3"/>
  <c r="AK601" i="3" s="1"/>
  <c r="I601" i="3"/>
  <c r="AJ601" i="3" s="1"/>
  <c r="H601" i="3"/>
  <c r="AI601" i="3" s="1"/>
  <c r="N600" i="3"/>
  <c r="AO600" i="3" s="1"/>
  <c r="M600" i="3"/>
  <c r="AN600" i="3" s="1"/>
  <c r="L600" i="3"/>
  <c r="AM600" i="3" s="1"/>
  <c r="K600" i="3"/>
  <c r="AL600" i="3" s="1"/>
  <c r="J600" i="3"/>
  <c r="AK600" i="3" s="1"/>
  <c r="I600" i="3"/>
  <c r="AJ600" i="3" s="1"/>
  <c r="H600" i="3"/>
  <c r="AI600" i="3" s="1"/>
  <c r="N599" i="3"/>
  <c r="AO599" i="3" s="1"/>
  <c r="M599" i="3"/>
  <c r="AN599" i="3" s="1"/>
  <c r="L599" i="3"/>
  <c r="AM599" i="3" s="1"/>
  <c r="K599" i="3"/>
  <c r="AL599" i="3" s="1"/>
  <c r="J599" i="3"/>
  <c r="AK599" i="3" s="1"/>
  <c r="I599" i="3"/>
  <c r="AJ599" i="3" s="1"/>
  <c r="H599" i="3"/>
  <c r="AI599" i="3" s="1"/>
  <c r="N598" i="3"/>
  <c r="AO598" i="3" s="1"/>
  <c r="M598" i="3"/>
  <c r="AN598" i="3" s="1"/>
  <c r="L598" i="3"/>
  <c r="AM598" i="3" s="1"/>
  <c r="K598" i="3"/>
  <c r="AL598" i="3" s="1"/>
  <c r="J598" i="3"/>
  <c r="AK598" i="3" s="1"/>
  <c r="I598" i="3"/>
  <c r="AJ598" i="3" s="1"/>
  <c r="H598" i="3"/>
  <c r="AI598" i="3" s="1"/>
  <c r="N596" i="3"/>
  <c r="AO596" i="3" s="1"/>
  <c r="M596" i="3"/>
  <c r="AN596" i="3" s="1"/>
  <c r="L596" i="3"/>
  <c r="AM596" i="3" s="1"/>
  <c r="K596" i="3"/>
  <c r="AL596" i="3" s="1"/>
  <c r="J596" i="3"/>
  <c r="AK596" i="3" s="1"/>
  <c r="I596" i="3"/>
  <c r="AJ596" i="3" s="1"/>
  <c r="H596" i="3"/>
  <c r="AI596" i="3" s="1"/>
  <c r="M595" i="3"/>
  <c r="AN595" i="3" s="1"/>
  <c r="K595" i="3"/>
  <c r="AL595" i="3" s="1"/>
  <c r="I595" i="3"/>
  <c r="AJ595" i="3" s="1"/>
  <c r="H595" i="3"/>
  <c r="AI595" i="3" s="1"/>
  <c r="N594" i="3"/>
  <c r="AO594" i="3" s="1"/>
  <c r="M594" i="3"/>
  <c r="AN594" i="3" s="1"/>
  <c r="L594" i="3"/>
  <c r="AM594" i="3" s="1"/>
  <c r="K594" i="3"/>
  <c r="AL594" i="3" s="1"/>
  <c r="J594" i="3"/>
  <c r="AK594" i="3" s="1"/>
  <c r="I594" i="3"/>
  <c r="AJ594" i="3" s="1"/>
  <c r="H594" i="3"/>
  <c r="AI594" i="3" s="1"/>
  <c r="N593" i="3"/>
  <c r="AO593" i="3" s="1"/>
  <c r="M593" i="3"/>
  <c r="AN593" i="3" s="1"/>
  <c r="L593" i="3"/>
  <c r="AM593" i="3" s="1"/>
  <c r="K593" i="3"/>
  <c r="AL593" i="3" s="1"/>
  <c r="J593" i="3"/>
  <c r="AK593" i="3" s="1"/>
  <c r="I593" i="3"/>
  <c r="H593" i="3"/>
  <c r="N591" i="3"/>
  <c r="AO591" i="3" s="1"/>
  <c r="M591" i="3"/>
  <c r="AN591" i="3" s="1"/>
  <c r="L591" i="3"/>
  <c r="AM591" i="3" s="1"/>
  <c r="K591" i="3"/>
  <c r="AL591" i="3" s="1"/>
  <c r="J591" i="3"/>
  <c r="AK591" i="3" s="1"/>
  <c r="I591" i="3"/>
  <c r="AJ591" i="3" s="1"/>
  <c r="H591" i="3"/>
  <c r="AI591" i="3" s="1"/>
  <c r="N590" i="3"/>
  <c r="AO590" i="3" s="1"/>
  <c r="M590" i="3"/>
  <c r="AN590" i="3" s="1"/>
  <c r="L590" i="3"/>
  <c r="AM590" i="3" s="1"/>
  <c r="K590" i="3"/>
  <c r="AL590" i="3" s="1"/>
  <c r="J590" i="3"/>
  <c r="AK590" i="3" s="1"/>
  <c r="I590" i="3"/>
  <c r="AJ590" i="3" s="1"/>
  <c r="H590" i="3"/>
  <c r="AI590" i="3" s="1"/>
  <c r="N589" i="3"/>
  <c r="AO589" i="3" s="1"/>
  <c r="M589" i="3"/>
  <c r="AN589" i="3" s="1"/>
  <c r="L589" i="3"/>
  <c r="AM589" i="3" s="1"/>
  <c r="K589" i="3"/>
  <c r="AL589" i="3" s="1"/>
  <c r="J589" i="3"/>
  <c r="AK589" i="3" s="1"/>
  <c r="I589" i="3"/>
  <c r="AJ589" i="3" s="1"/>
  <c r="H589" i="3"/>
  <c r="AI589" i="3" s="1"/>
  <c r="N588" i="3"/>
  <c r="AO588" i="3" s="1"/>
  <c r="M588" i="3"/>
  <c r="AN588" i="3" s="1"/>
  <c r="L588" i="3"/>
  <c r="AM588" i="3" s="1"/>
  <c r="K588" i="3"/>
  <c r="AL588" i="3" s="1"/>
  <c r="J588" i="3"/>
  <c r="AK588" i="3" s="1"/>
  <c r="I588" i="3"/>
  <c r="AJ588" i="3" s="1"/>
  <c r="H588" i="3"/>
  <c r="AI588" i="3" s="1"/>
  <c r="N586" i="3"/>
  <c r="AO586" i="3" s="1"/>
  <c r="M586" i="3"/>
  <c r="AN586" i="3" s="1"/>
  <c r="L586" i="3"/>
  <c r="AM586" i="3" s="1"/>
  <c r="K586" i="3"/>
  <c r="AL586" i="3" s="1"/>
  <c r="J586" i="3"/>
  <c r="AK586" i="3" s="1"/>
  <c r="I586" i="3"/>
  <c r="AJ586" i="3" s="1"/>
  <c r="H586" i="3"/>
  <c r="AI586" i="3" s="1"/>
  <c r="M582" i="3"/>
  <c r="AN582" i="3" s="1"/>
  <c r="K582" i="3"/>
  <c r="AL582" i="3" s="1"/>
  <c r="I582" i="3"/>
  <c r="AJ582" i="3" s="1"/>
  <c r="H582" i="3"/>
  <c r="AI582" i="3" s="1"/>
  <c r="N581" i="3"/>
  <c r="AO581" i="3" s="1"/>
  <c r="M581" i="3"/>
  <c r="AN581" i="3" s="1"/>
  <c r="L581" i="3"/>
  <c r="AM581" i="3" s="1"/>
  <c r="K581" i="3"/>
  <c r="AL581" i="3" s="1"/>
  <c r="J581" i="3"/>
  <c r="AK581" i="3" s="1"/>
  <c r="I581" i="3"/>
  <c r="AJ581" i="3" s="1"/>
  <c r="H581" i="3"/>
  <c r="AI581" i="3" s="1"/>
  <c r="N580" i="3"/>
  <c r="AO580" i="3" s="1"/>
  <c r="L580" i="3"/>
  <c r="AM580" i="3" s="1"/>
  <c r="J580" i="3"/>
  <c r="AK580" i="3" s="1"/>
  <c r="H580" i="3"/>
  <c r="AI580" i="3" s="1"/>
  <c r="N579" i="3"/>
  <c r="AO579" i="3" s="1"/>
  <c r="M579" i="3"/>
  <c r="AN579" i="3" s="1"/>
  <c r="L579" i="3"/>
  <c r="AM579" i="3" s="1"/>
  <c r="K579" i="3"/>
  <c r="AL579" i="3" s="1"/>
  <c r="J579" i="3"/>
  <c r="AK579" i="3" s="1"/>
  <c r="I579" i="3"/>
  <c r="AJ579" i="3" s="1"/>
  <c r="H579" i="3"/>
  <c r="AI579" i="3" s="1"/>
  <c r="M578" i="3"/>
  <c r="AN578" i="3" s="1"/>
  <c r="K578" i="3"/>
  <c r="AL578" i="3" s="1"/>
  <c r="I578" i="3"/>
  <c r="AJ578" i="3" s="1"/>
  <c r="H578" i="3"/>
  <c r="AI578" i="3" s="1"/>
  <c r="N577" i="3"/>
  <c r="AO577" i="3" s="1"/>
  <c r="M577" i="3"/>
  <c r="AN577" i="3" s="1"/>
  <c r="L577" i="3"/>
  <c r="AM577" i="3" s="1"/>
  <c r="K577" i="3"/>
  <c r="AL577" i="3" s="1"/>
  <c r="J577" i="3"/>
  <c r="AK577" i="3" s="1"/>
  <c r="I577" i="3"/>
  <c r="AJ577" i="3" s="1"/>
  <c r="H577" i="3"/>
  <c r="AI577" i="3" s="1"/>
  <c r="N576" i="3"/>
  <c r="AO576" i="3" s="1"/>
  <c r="M576" i="3"/>
  <c r="AN576" i="3" s="1"/>
  <c r="L576" i="3"/>
  <c r="AM576" i="3" s="1"/>
  <c r="K576" i="3"/>
  <c r="AL576" i="3" s="1"/>
  <c r="J576" i="3"/>
  <c r="AK576" i="3" s="1"/>
  <c r="I576" i="3"/>
  <c r="AJ576" i="3" s="1"/>
  <c r="H576" i="3"/>
  <c r="AI576" i="3" s="1"/>
  <c r="N575" i="3"/>
  <c r="AO575" i="3" s="1"/>
  <c r="M575" i="3"/>
  <c r="AN575" i="3" s="1"/>
  <c r="L575" i="3"/>
  <c r="AM575" i="3" s="1"/>
  <c r="K575" i="3"/>
  <c r="AL575" i="3" s="1"/>
  <c r="J575" i="3"/>
  <c r="AK575" i="3" s="1"/>
  <c r="I575" i="3"/>
  <c r="AJ575" i="3" s="1"/>
  <c r="H575" i="3"/>
  <c r="AI575" i="3" s="1"/>
  <c r="N574" i="3"/>
  <c r="AO574" i="3" s="1"/>
  <c r="L574" i="3"/>
  <c r="AM574" i="3" s="1"/>
  <c r="J574" i="3"/>
  <c r="AK574" i="3" s="1"/>
  <c r="H574" i="3"/>
  <c r="AI574" i="3" s="1"/>
  <c r="N573" i="3"/>
  <c r="AO573" i="3" s="1"/>
  <c r="M573" i="3"/>
  <c r="AN573" i="3" s="1"/>
  <c r="L573" i="3"/>
  <c r="AM573" i="3" s="1"/>
  <c r="K573" i="3"/>
  <c r="AL573" i="3" s="1"/>
  <c r="J573" i="3"/>
  <c r="AK573" i="3" s="1"/>
  <c r="I573" i="3"/>
  <c r="AJ573" i="3" s="1"/>
  <c r="H573" i="3"/>
  <c r="AI573" i="3" s="1"/>
  <c r="N572" i="3"/>
  <c r="AO572" i="3" s="1"/>
  <c r="M572" i="3"/>
  <c r="AN572" i="3" s="1"/>
  <c r="L572" i="3"/>
  <c r="AM572" i="3" s="1"/>
  <c r="K572" i="3"/>
  <c r="AL572" i="3" s="1"/>
  <c r="J572" i="3"/>
  <c r="AK572" i="3" s="1"/>
  <c r="I572" i="3"/>
  <c r="AJ572" i="3" s="1"/>
  <c r="H572" i="3"/>
  <c r="AI572" i="3" s="1"/>
  <c r="N571" i="3"/>
  <c r="AO571" i="3" s="1"/>
  <c r="M571" i="3"/>
  <c r="AN571" i="3" s="1"/>
  <c r="L571" i="3"/>
  <c r="AM571" i="3" s="1"/>
  <c r="K571" i="3"/>
  <c r="AL571" i="3" s="1"/>
  <c r="J571" i="3"/>
  <c r="AK571" i="3" s="1"/>
  <c r="I571" i="3"/>
  <c r="AJ571" i="3" s="1"/>
  <c r="H571" i="3"/>
  <c r="AI571" i="3" s="1"/>
  <c r="N570" i="3"/>
  <c r="AO570" i="3" s="1"/>
  <c r="M570" i="3"/>
  <c r="AN570" i="3" s="1"/>
  <c r="L570" i="3"/>
  <c r="AM570" i="3" s="1"/>
  <c r="K570" i="3"/>
  <c r="AL570" i="3" s="1"/>
  <c r="J570" i="3"/>
  <c r="AK570" i="3" s="1"/>
  <c r="I570" i="3"/>
  <c r="AJ570" i="3" s="1"/>
  <c r="H570" i="3"/>
  <c r="AI570" i="3" s="1"/>
  <c r="N569" i="3"/>
  <c r="AO569" i="3" s="1"/>
  <c r="L569" i="3"/>
  <c r="AM569" i="3" s="1"/>
  <c r="K569" i="3"/>
  <c r="AL569" i="3" s="1"/>
  <c r="J569" i="3"/>
  <c r="AK569" i="3" s="1"/>
  <c r="H569" i="3"/>
  <c r="AI569" i="3" s="1"/>
  <c r="N568" i="3"/>
  <c r="AO568" i="3" s="1"/>
  <c r="M568" i="3"/>
  <c r="AN568" i="3" s="1"/>
  <c r="L568" i="3"/>
  <c r="AM568" i="3" s="1"/>
  <c r="K568" i="3"/>
  <c r="AL568" i="3" s="1"/>
  <c r="J568" i="3"/>
  <c r="AK568" i="3" s="1"/>
  <c r="I568" i="3"/>
  <c r="AJ568" i="3" s="1"/>
  <c r="H568" i="3"/>
  <c r="AI568" i="3" s="1"/>
  <c r="N567" i="3"/>
  <c r="AO567" i="3" s="1"/>
  <c r="M567" i="3"/>
  <c r="AN567" i="3" s="1"/>
  <c r="L567" i="3"/>
  <c r="AM567" i="3" s="1"/>
  <c r="K567" i="3"/>
  <c r="AL567" i="3" s="1"/>
  <c r="J567" i="3"/>
  <c r="AK567" i="3" s="1"/>
  <c r="I567" i="3"/>
  <c r="AJ567" i="3" s="1"/>
  <c r="H567" i="3"/>
  <c r="AI567" i="3" s="1"/>
  <c r="M566" i="3"/>
  <c r="AN566" i="3" s="1"/>
  <c r="K566" i="3"/>
  <c r="AL566" i="3" s="1"/>
  <c r="I566" i="3"/>
  <c r="AJ566" i="3" s="1"/>
  <c r="H566" i="3"/>
  <c r="AI566" i="3" s="1"/>
  <c r="N565" i="3"/>
  <c r="AO565" i="3" s="1"/>
  <c r="M565" i="3"/>
  <c r="AN565" i="3" s="1"/>
  <c r="L565" i="3"/>
  <c r="AM565" i="3" s="1"/>
  <c r="K565" i="3"/>
  <c r="AL565" i="3" s="1"/>
  <c r="J565" i="3"/>
  <c r="AK565" i="3" s="1"/>
  <c r="I565" i="3"/>
  <c r="AJ565" i="3" s="1"/>
  <c r="H565" i="3"/>
  <c r="AI565" i="3" s="1"/>
  <c r="N564" i="3"/>
  <c r="AO564" i="3" s="1"/>
  <c r="M564" i="3"/>
  <c r="AN564" i="3" s="1"/>
  <c r="L564" i="3"/>
  <c r="AM564" i="3" s="1"/>
  <c r="K564" i="3"/>
  <c r="AL564" i="3" s="1"/>
  <c r="J564" i="3"/>
  <c r="AK564" i="3" s="1"/>
  <c r="I564" i="3"/>
  <c r="AJ564" i="3" s="1"/>
  <c r="H564" i="3"/>
  <c r="AI564" i="3" s="1"/>
  <c r="N563" i="3"/>
  <c r="AO563" i="3" s="1"/>
  <c r="M563" i="3"/>
  <c r="AN563" i="3" s="1"/>
  <c r="L563" i="3"/>
  <c r="AM563" i="3" s="1"/>
  <c r="K563" i="3"/>
  <c r="AL563" i="3" s="1"/>
  <c r="J563" i="3"/>
  <c r="AK563" i="3" s="1"/>
  <c r="I563" i="3"/>
  <c r="AJ563" i="3" s="1"/>
  <c r="H563" i="3"/>
  <c r="AI563" i="3" s="1"/>
  <c r="N562" i="3"/>
  <c r="AO562" i="3" s="1"/>
  <c r="L562" i="3"/>
  <c r="AM562" i="3" s="1"/>
  <c r="J562" i="3"/>
  <c r="AK562" i="3" s="1"/>
  <c r="H562" i="3"/>
  <c r="AI562" i="3" s="1"/>
  <c r="N561" i="3"/>
  <c r="AO561" i="3" s="1"/>
  <c r="M561" i="3"/>
  <c r="AN561" i="3" s="1"/>
  <c r="L561" i="3"/>
  <c r="AM561" i="3" s="1"/>
  <c r="K561" i="3"/>
  <c r="AL561" i="3" s="1"/>
  <c r="J561" i="3"/>
  <c r="AK561" i="3" s="1"/>
  <c r="I561" i="3"/>
  <c r="AJ561" i="3" s="1"/>
  <c r="H561" i="3"/>
  <c r="AI561" i="3" s="1"/>
  <c r="N560" i="3"/>
  <c r="AO560" i="3" s="1"/>
  <c r="M560" i="3"/>
  <c r="AN560" i="3" s="1"/>
  <c r="L560" i="3"/>
  <c r="AM560" i="3" s="1"/>
  <c r="K560" i="3"/>
  <c r="AL560" i="3" s="1"/>
  <c r="J560" i="3"/>
  <c r="AK560" i="3" s="1"/>
  <c r="I560" i="3"/>
  <c r="AJ560" i="3" s="1"/>
  <c r="H560" i="3"/>
  <c r="AI560" i="3" s="1"/>
  <c r="N559" i="3"/>
  <c r="AO559" i="3" s="1"/>
  <c r="M559" i="3"/>
  <c r="AN559" i="3" s="1"/>
  <c r="L559" i="3"/>
  <c r="AM559" i="3" s="1"/>
  <c r="K559" i="3"/>
  <c r="AL559" i="3" s="1"/>
  <c r="J559" i="3"/>
  <c r="AK559" i="3" s="1"/>
  <c r="I559" i="3"/>
  <c r="AJ559" i="3" s="1"/>
  <c r="H559" i="3"/>
  <c r="AI559" i="3" s="1"/>
  <c r="N558" i="3"/>
  <c r="AO558" i="3" s="1"/>
  <c r="M558" i="3"/>
  <c r="AN558" i="3" s="1"/>
  <c r="L558" i="3"/>
  <c r="AM558" i="3" s="1"/>
  <c r="K558" i="3"/>
  <c r="AL558" i="3" s="1"/>
  <c r="J558" i="3"/>
  <c r="AK558" i="3" s="1"/>
  <c r="I558" i="3"/>
  <c r="AJ558" i="3" s="1"/>
  <c r="H558" i="3"/>
  <c r="AI558" i="3" s="1"/>
  <c r="N557" i="3"/>
  <c r="AO557" i="3" s="1"/>
  <c r="L557" i="3"/>
  <c r="AM557" i="3" s="1"/>
  <c r="J557" i="3"/>
  <c r="AK557" i="3" s="1"/>
  <c r="H557" i="3"/>
  <c r="AI557" i="3" s="1"/>
  <c r="N556" i="3"/>
  <c r="AO556" i="3" s="1"/>
  <c r="M556" i="3"/>
  <c r="AN556" i="3" s="1"/>
  <c r="L556" i="3"/>
  <c r="AM556" i="3" s="1"/>
  <c r="K556" i="3"/>
  <c r="AL556" i="3" s="1"/>
  <c r="J556" i="3"/>
  <c r="AK556" i="3" s="1"/>
  <c r="I556" i="3"/>
  <c r="AJ556" i="3" s="1"/>
  <c r="H556" i="3"/>
  <c r="AI556" i="3" s="1"/>
  <c r="N555" i="3"/>
  <c r="AO555" i="3" s="1"/>
  <c r="M555" i="3"/>
  <c r="AN555" i="3" s="1"/>
  <c r="L555" i="3"/>
  <c r="AM555" i="3" s="1"/>
  <c r="K555" i="3"/>
  <c r="AL555" i="3" s="1"/>
  <c r="J555" i="3"/>
  <c r="AK555" i="3" s="1"/>
  <c r="I555" i="3"/>
  <c r="AJ555" i="3" s="1"/>
  <c r="H555" i="3"/>
  <c r="AI555" i="3" s="1"/>
  <c r="N554" i="3"/>
  <c r="AO554" i="3" s="1"/>
  <c r="M554" i="3"/>
  <c r="AN554" i="3" s="1"/>
  <c r="L554" i="3"/>
  <c r="AM554" i="3" s="1"/>
  <c r="K554" i="3"/>
  <c r="AL554" i="3" s="1"/>
  <c r="J554" i="3"/>
  <c r="AK554" i="3" s="1"/>
  <c r="I554" i="3"/>
  <c r="AJ554" i="3" s="1"/>
  <c r="H554" i="3"/>
  <c r="AI554" i="3" s="1"/>
  <c r="M553" i="3"/>
  <c r="AN553" i="3" s="1"/>
  <c r="K553" i="3"/>
  <c r="AL553" i="3" s="1"/>
  <c r="I553" i="3"/>
  <c r="AJ553" i="3" s="1"/>
  <c r="H553" i="3"/>
  <c r="AI553" i="3" s="1"/>
  <c r="N552" i="3"/>
  <c r="AO552" i="3" s="1"/>
  <c r="M552" i="3"/>
  <c r="AN552" i="3" s="1"/>
  <c r="L552" i="3"/>
  <c r="AM552" i="3" s="1"/>
  <c r="K552" i="3"/>
  <c r="AL552" i="3" s="1"/>
  <c r="J552" i="3"/>
  <c r="AK552" i="3" s="1"/>
  <c r="I552" i="3"/>
  <c r="AJ552" i="3" s="1"/>
  <c r="H552" i="3"/>
  <c r="AI552" i="3" s="1"/>
  <c r="N551" i="3"/>
  <c r="AO551" i="3" s="1"/>
  <c r="M551" i="3"/>
  <c r="AN551" i="3" s="1"/>
  <c r="L551" i="3"/>
  <c r="AM551" i="3" s="1"/>
  <c r="K551" i="3"/>
  <c r="AL551" i="3" s="1"/>
  <c r="J551" i="3"/>
  <c r="AK551" i="3" s="1"/>
  <c r="I551" i="3"/>
  <c r="AJ551" i="3" s="1"/>
  <c r="H551" i="3"/>
  <c r="AI551" i="3" s="1"/>
  <c r="N550" i="3"/>
  <c r="AO550" i="3" s="1"/>
  <c r="M550" i="3"/>
  <c r="AN550" i="3" s="1"/>
  <c r="L550" i="3"/>
  <c r="AM550" i="3" s="1"/>
  <c r="K550" i="3"/>
  <c r="AL550" i="3" s="1"/>
  <c r="J550" i="3"/>
  <c r="AK550" i="3" s="1"/>
  <c r="I550" i="3"/>
  <c r="AJ550" i="3" s="1"/>
  <c r="H550" i="3"/>
  <c r="AI550" i="3" s="1"/>
  <c r="N549" i="3"/>
  <c r="AO549" i="3" s="1"/>
  <c r="M549" i="3"/>
  <c r="AN549" i="3" s="1"/>
  <c r="L549" i="3"/>
  <c r="AM549" i="3" s="1"/>
  <c r="J549" i="3"/>
  <c r="AK549" i="3" s="1"/>
  <c r="I549" i="3"/>
  <c r="AJ549" i="3" s="1"/>
  <c r="H549" i="3"/>
  <c r="AI549" i="3" s="1"/>
  <c r="N548" i="3"/>
  <c r="AO548" i="3" s="1"/>
  <c r="M548" i="3"/>
  <c r="AN548" i="3" s="1"/>
  <c r="L548" i="3"/>
  <c r="AM548" i="3" s="1"/>
  <c r="K548" i="3"/>
  <c r="AL548" i="3" s="1"/>
  <c r="J548" i="3"/>
  <c r="AK548" i="3" s="1"/>
  <c r="I548" i="3"/>
  <c r="AJ548" i="3" s="1"/>
  <c r="H548" i="3"/>
  <c r="AI548" i="3" s="1"/>
  <c r="N547" i="3"/>
  <c r="AO547" i="3" s="1"/>
  <c r="M547" i="3"/>
  <c r="AN547" i="3" s="1"/>
  <c r="L547" i="3"/>
  <c r="AM547" i="3" s="1"/>
  <c r="K547" i="3"/>
  <c r="AL547" i="3" s="1"/>
  <c r="J547" i="3"/>
  <c r="AK547" i="3" s="1"/>
  <c r="I547" i="3"/>
  <c r="AJ547" i="3" s="1"/>
  <c r="H547" i="3"/>
  <c r="AI547" i="3" s="1"/>
  <c r="N546" i="3"/>
  <c r="AO546" i="3" s="1"/>
  <c r="M546" i="3"/>
  <c r="AN546" i="3" s="1"/>
  <c r="L546" i="3"/>
  <c r="AM546" i="3" s="1"/>
  <c r="K546" i="3"/>
  <c r="AL546" i="3" s="1"/>
  <c r="J546" i="3"/>
  <c r="AK546" i="3" s="1"/>
  <c r="I546" i="3"/>
  <c r="AJ546" i="3" s="1"/>
  <c r="H546" i="3"/>
  <c r="AI546" i="3" s="1"/>
  <c r="N545" i="3"/>
  <c r="AO545" i="3" s="1"/>
  <c r="M545" i="3"/>
  <c r="AN545" i="3" s="1"/>
  <c r="K545" i="3"/>
  <c r="AL545" i="3" s="1"/>
  <c r="J545" i="3"/>
  <c r="AK545" i="3" s="1"/>
  <c r="I545" i="3"/>
  <c r="AJ545" i="3" s="1"/>
  <c r="H545" i="3"/>
  <c r="AI545" i="3" s="1"/>
  <c r="N544" i="3"/>
  <c r="AO544" i="3" s="1"/>
  <c r="M544" i="3"/>
  <c r="AN544" i="3" s="1"/>
  <c r="L544" i="3"/>
  <c r="AM544" i="3" s="1"/>
  <c r="K544" i="3"/>
  <c r="AL544" i="3" s="1"/>
  <c r="J544" i="3"/>
  <c r="AK544" i="3" s="1"/>
  <c r="I544" i="3"/>
  <c r="AJ544" i="3" s="1"/>
  <c r="H544" i="3"/>
  <c r="AI544" i="3" s="1"/>
  <c r="N543" i="3"/>
  <c r="AO543" i="3" s="1"/>
  <c r="M543" i="3"/>
  <c r="AN543" i="3" s="1"/>
  <c r="L543" i="3"/>
  <c r="AM543" i="3" s="1"/>
  <c r="K543" i="3"/>
  <c r="AL543" i="3" s="1"/>
  <c r="J543" i="3"/>
  <c r="AK543" i="3" s="1"/>
  <c r="I543" i="3"/>
  <c r="AJ543" i="3" s="1"/>
  <c r="H543" i="3"/>
  <c r="AI543" i="3" s="1"/>
  <c r="N542" i="3"/>
  <c r="AO542" i="3" s="1"/>
  <c r="M542" i="3"/>
  <c r="AN542" i="3" s="1"/>
  <c r="L542" i="3"/>
  <c r="AM542" i="3" s="1"/>
  <c r="K542" i="3"/>
  <c r="AL542" i="3" s="1"/>
  <c r="J542" i="3"/>
  <c r="AK542" i="3" s="1"/>
  <c r="I542" i="3"/>
  <c r="AJ542" i="3" s="1"/>
  <c r="H542" i="3"/>
  <c r="AI542" i="3" s="1"/>
  <c r="N541" i="3"/>
  <c r="AO541" i="3" s="1"/>
  <c r="M541" i="3"/>
  <c r="AN541" i="3" s="1"/>
  <c r="L541" i="3"/>
  <c r="AM541" i="3" s="1"/>
  <c r="J541" i="3"/>
  <c r="AK541" i="3" s="1"/>
  <c r="I541" i="3"/>
  <c r="AJ541" i="3" s="1"/>
  <c r="H541" i="3"/>
  <c r="AI541" i="3" s="1"/>
  <c r="N540" i="3"/>
  <c r="AO540" i="3" s="1"/>
  <c r="M540" i="3"/>
  <c r="AN540" i="3" s="1"/>
  <c r="L540" i="3"/>
  <c r="AM540" i="3" s="1"/>
  <c r="K540" i="3"/>
  <c r="AL540" i="3" s="1"/>
  <c r="J540" i="3"/>
  <c r="AK540" i="3" s="1"/>
  <c r="I540" i="3"/>
  <c r="AJ540" i="3" s="1"/>
  <c r="H540" i="3"/>
  <c r="AI540" i="3" s="1"/>
  <c r="N539" i="3"/>
  <c r="AO539" i="3" s="1"/>
  <c r="M539" i="3"/>
  <c r="AN539" i="3" s="1"/>
  <c r="L539" i="3"/>
  <c r="AM539" i="3" s="1"/>
  <c r="K539" i="3"/>
  <c r="AL539" i="3" s="1"/>
  <c r="J539" i="3"/>
  <c r="AK539" i="3" s="1"/>
  <c r="I539" i="3"/>
  <c r="AJ539" i="3" s="1"/>
  <c r="H539" i="3"/>
  <c r="AI539" i="3" s="1"/>
  <c r="N538" i="3"/>
  <c r="AO538" i="3" s="1"/>
  <c r="M538" i="3"/>
  <c r="AN538" i="3" s="1"/>
  <c r="L538" i="3"/>
  <c r="AM538" i="3" s="1"/>
  <c r="K538" i="3"/>
  <c r="AL538" i="3" s="1"/>
  <c r="J538" i="3"/>
  <c r="AK538" i="3" s="1"/>
  <c r="I538" i="3"/>
  <c r="AJ538" i="3" s="1"/>
  <c r="H538" i="3"/>
  <c r="AI538" i="3" s="1"/>
  <c r="N537" i="3"/>
  <c r="AO537" i="3" s="1"/>
  <c r="M537" i="3"/>
  <c r="AN537" i="3" s="1"/>
  <c r="K537" i="3"/>
  <c r="AL537" i="3" s="1"/>
  <c r="J537" i="3"/>
  <c r="AK537" i="3" s="1"/>
  <c r="I537" i="3"/>
  <c r="AJ537" i="3" s="1"/>
  <c r="H537" i="3"/>
  <c r="AI537" i="3" s="1"/>
  <c r="N536" i="3"/>
  <c r="AO536" i="3" s="1"/>
  <c r="M536" i="3"/>
  <c r="AN536" i="3" s="1"/>
  <c r="L536" i="3"/>
  <c r="AM536" i="3" s="1"/>
  <c r="K536" i="3"/>
  <c r="AL536" i="3" s="1"/>
  <c r="J536" i="3"/>
  <c r="AK536" i="3" s="1"/>
  <c r="I536" i="3"/>
  <c r="AJ536" i="3" s="1"/>
  <c r="H536" i="3"/>
  <c r="AI536" i="3" s="1"/>
  <c r="N535" i="3"/>
  <c r="AO535" i="3" s="1"/>
  <c r="M535" i="3"/>
  <c r="AN535" i="3" s="1"/>
  <c r="L535" i="3"/>
  <c r="AM535" i="3" s="1"/>
  <c r="K535" i="3"/>
  <c r="AL535" i="3" s="1"/>
  <c r="J535" i="3"/>
  <c r="AK535" i="3" s="1"/>
  <c r="I535" i="3"/>
  <c r="AJ535" i="3" s="1"/>
  <c r="H535" i="3"/>
  <c r="AI535" i="3" s="1"/>
  <c r="N534" i="3"/>
  <c r="AO534" i="3" s="1"/>
  <c r="M534" i="3"/>
  <c r="AN534" i="3" s="1"/>
  <c r="L534" i="3"/>
  <c r="AM534" i="3" s="1"/>
  <c r="K534" i="3"/>
  <c r="AL534" i="3" s="1"/>
  <c r="J534" i="3"/>
  <c r="AK534" i="3" s="1"/>
  <c r="I534" i="3"/>
  <c r="AJ534" i="3" s="1"/>
  <c r="H534" i="3"/>
  <c r="AI534" i="3" s="1"/>
  <c r="N533" i="3"/>
  <c r="AO533" i="3" s="1"/>
  <c r="M533" i="3"/>
  <c r="AN533" i="3" s="1"/>
  <c r="L533" i="3"/>
  <c r="AM533" i="3" s="1"/>
  <c r="J533" i="3"/>
  <c r="AK533" i="3" s="1"/>
  <c r="I533" i="3"/>
  <c r="AJ533" i="3" s="1"/>
  <c r="H533" i="3"/>
  <c r="AI533" i="3" s="1"/>
  <c r="N532" i="3"/>
  <c r="AO532" i="3" s="1"/>
  <c r="M532" i="3"/>
  <c r="AN532" i="3" s="1"/>
  <c r="L532" i="3"/>
  <c r="AM532" i="3" s="1"/>
  <c r="K532" i="3"/>
  <c r="AL532" i="3" s="1"/>
  <c r="J532" i="3"/>
  <c r="AK532" i="3" s="1"/>
  <c r="I532" i="3"/>
  <c r="AJ532" i="3" s="1"/>
  <c r="H532" i="3"/>
  <c r="AI532" i="3" s="1"/>
  <c r="N531" i="3"/>
  <c r="AO531" i="3" s="1"/>
  <c r="M531" i="3"/>
  <c r="AN531" i="3" s="1"/>
  <c r="L531" i="3"/>
  <c r="AM531" i="3" s="1"/>
  <c r="K531" i="3"/>
  <c r="AL531" i="3" s="1"/>
  <c r="J531" i="3"/>
  <c r="AK531" i="3" s="1"/>
  <c r="I531" i="3"/>
  <c r="AJ531" i="3" s="1"/>
  <c r="H531" i="3"/>
  <c r="AI531" i="3" s="1"/>
  <c r="N530" i="3"/>
  <c r="AO530" i="3" s="1"/>
  <c r="M530" i="3"/>
  <c r="AN530" i="3" s="1"/>
  <c r="L530" i="3"/>
  <c r="AM530" i="3" s="1"/>
  <c r="K530" i="3"/>
  <c r="AL530" i="3" s="1"/>
  <c r="J530" i="3"/>
  <c r="AK530" i="3" s="1"/>
  <c r="I530" i="3"/>
  <c r="AJ530" i="3" s="1"/>
  <c r="H530" i="3"/>
  <c r="AI530" i="3" s="1"/>
  <c r="N529" i="3"/>
  <c r="AO529" i="3" s="1"/>
  <c r="M529" i="3"/>
  <c r="AN529" i="3" s="1"/>
  <c r="K529" i="3"/>
  <c r="AL529" i="3" s="1"/>
  <c r="J529" i="3"/>
  <c r="AK529" i="3" s="1"/>
  <c r="I529" i="3"/>
  <c r="AJ529" i="3" s="1"/>
  <c r="H529" i="3"/>
  <c r="AI529" i="3" s="1"/>
  <c r="N528" i="3"/>
  <c r="AO528" i="3" s="1"/>
  <c r="M528" i="3"/>
  <c r="AN528" i="3" s="1"/>
  <c r="L528" i="3"/>
  <c r="AM528" i="3" s="1"/>
  <c r="K528" i="3"/>
  <c r="AL528" i="3" s="1"/>
  <c r="J528" i="3"/>
  <c r="AK528" i="3" s="1"/>
  <c r="I528" i="3"/>
  <c r="AJ528" i="3" s="1"/>
  <c r="H528" i="3"/>
  <c r="AI528" i="3" s="1"/>
  <c r="N527" i="3"/>
  <c r="AO527" i="3" s="1"/>
  <c r="M527" i="3"/>
  <c r="AN527" i="3" s="1"/>
  <c r="L527" i="3"/>
  <c r="AM527" i="3" s="1"/>
  <c r="K527" i="3"/>
  <c r="AL527" i="3" s="1"/>
  <c r="J527" i="3"/>
  <c r="AK527" i="3" s="1"/>
  <c r="I527" i="3"/>
  <c r="AJ527" i="3" s="1"/>
  <c r="H527" i="3"/>
  <c r="AI527" i="3" s="1"/>
  <c r="N526" i="3"/>
  <c r="AO526" i="3" s="1"/>
  <c r="M526" i="3"/>
  <c r="AN526" i="3" s="1"/>
  <c r="L526" i="3"/>
  <c r="AM526" i="3" s="1"/>
  <c r="K526" i="3"/>
  <c r="AL526" i="3" s="1"/>
  <c r="J526" i="3"/>
  <c r="AK526" i="3" s="1"/>
  <c r="I526" i="3"/>
  <c r="AJ526" i="3" s="1"/>
  <c r="H526" i="3"/>
  <c r="AI526" i="3" s="1"/>
  <c r="N525" i="3"/>
  <c r="AO525" i="3" s="1"/>
  <c r="M525" i="3"/>
  <c r="AN525" i="3" s="1"/>
  <c r="L525" i="3"/>
  <c r="AM525" i="3" s="1"/>
  <c r="K525" i="3"/>
  <c r="AL525" i="3" s="1"/>
  <c r="J525" i="3"/>
  <c r="AK525" i="3" s="1"/>
  <c r="I525" i="3"/>
  <c r="AJ525" i="3" s="1"/>
  <c r="H525" i="3"/>
  <c r="AI525" i="3" s="1"/>
  <c r="N524" i="3"/>
  <c r="AO524" i="3" s="1"/>
  <c r="M524" i="3"/>
  <c r="AN524" i="3" s="1"/>
  <c r="L524" i="3"/>
  <c r="AM524" i="3" s="1"/>
  <c r="K524" i="3"/>
  <c r="AL524" i="3" s="1"/>
  <c r="J524" i="3"/>
  <c r="AK524" i="3" s="1"/>
  <c r="I524" i="3"/>
  <c r="AJ524" i="3" s="1"/>
  <c r="H524" i="3"/>
  <c r="AI524" i="3" s="1"/>
  <c r="N523" i="3"/>
  <c r="AO523" i="3" s="1"/>
  <c r="M523" i="3"/>
  <c r="AN523" i="3" s="1"/>
  <c r="L523" i="3"/>
  <c r="AM523" i="3" s="1"/>
  <c r="K523" i="3"/>
  <c r="AL523" i="3" s="1"/>
  <c r="J523" i="3"/>
  <c r="AK523" i="3" s="1"/>
  <c r="I523" i="3"/>
  <c r="AJ523" i="3" s="1"/>
  <c r="H523" i="3"/>
  <c r="AI523" i="3" s="1"/>
  <c r="N522" i="3"/>
  <c r="AO522" i="3" s="1"/>
  <c r="M522" i="3"/>
  <c r="AN522" i="3" s="1"/>
  <c r="L522" i="3"/>
  <c r="AM522" i="3" s="1"/>
  <c r="K522" i="3"/>
  <c r="AL522" i="3" s="1"/>
  <c r="J522" i="3"/>
  <c r="AK522" i="3" s="1"/>
  <c r="I522" i="3"/>
  <c r="AJ522" i="3" s="1"/>
  <c r="H522" i="3"/>
  <c r="AI522" i="3" s="1"/>
  <c r="N521" i="3"/>
  <c r="AO521" i="3" s="1"/>
  <c r="M521" i="3"/>
  <c r="AN521" i="3" s="1"/>
  <c r="K521" i="3"/>
  <c r="AL521" i="3" s="1"/>
  <c r="J521" i="3"/>
  <c r="AK521" i="3" s="1"/>
  <c r="I521" i="3"/>
  <c r="AJ521" i="3" s="1"/>
  <c r="H521" i="3"/>
  <c r="AI521" i="3" s="1"/>
  <c r="N520" i="3"/>
  <c r="AO520" i="3" s="1"/>
  <c r="M520" i="3"/>
  <c r="AN520" i="3" s="1"/>
  <c r="L520" i="3"/>
  <c r="AM520" i="3" s="1"/>
  <c r="K520" i="3"/>
  <c r="AL520" i="3" s="1"/>
  <c r="J520" i="3"/>
  <c r="AK520" i="3" s="1"/>
  <c r="I520" i="3"/>
  <c r="AJ520" i="3" s="1"/>
  <c r="H520" i="3"/>
  <c r="AI520" i="3" s="1"/>
  <c r="N519" i="3"/>
  <c r="AO519" i="3" s="1"/>
  <c r="M519" i="3"/>
  <c r="AN519" i="3" s="1"/>
  <c r="L519" i="3"/>
  <c r="AM519" i="3" s="1"/>
  <c r="K519" i="3"/>
  <c r="AL519" i="3" s="1"/>
  <c r="J519" i="3"/>
  <c r="AK519" i="3" s="1"/>
  <c r="I519" i="3"/>
  <c r="AJ519" i="3" s="1"/>
  <c r="H519" i="3"/>
  <c r="AI519" i="3" s="1"/>
  <c r="N518" i="3"/>
  <c r="AO518" i="3" s="1"/>
  <c r="M518" i="3"/>
  <c r="AN518" i="3" s="1"/>
  <c r="L518" i="3"/>
  <c r="AM518" i="3" s="1"/>
  <c r="K518" i="3"/>
  <c r="AL518" i="3" s="1"/>
  <c r="J518" i="3"/>
  <c r="AK518" i="3" s="1"/>
  <c r="I518" i="3"/>
  <c r="AJ518" i="3" s="1"/>
  <c r="H518" i="3"/>
  <c r="AI518" i="3" s="1"/>
  <c r="N517" i="3"/>
  <c r="AO517" i="3" s="1"/>
  <c r="M517" i="3"/>
  <c r="AN517" i="3" s="1"/>
  <c r="L517" i="3"/>
  <c r="AM517" i="3" s="1"/>
  <c r="K517" i="3"/>
  <c r="AL517" i="3" s="1"/>
  <c r="J517" i="3"/>
  <c r="AK517" i="3" s="1"/>
  <c r="I517" i="3"/>
  <c r="AJ517" i="3" s="1"/>
  <c r="H517" i="3"/>
  <c r="AI517" i="3" s="1"/>
  <c r="N516" i="3"/>
  <c r="AO516" i="3" s="1"/>
  <c r="M516" i="3"/>
  <c r="AN516" i="3" s="1"/>
  <c r="L516" i="3"/>
  <c r="AM516" i="3" s="1"/>
  <c r="K516" i="3"/>
  <c r="AL516" i="3" s="1"/>
  <c r="J516" i="3"/>
  <c r="AK516" i="3" s="1"/>
  <c r="I516" i="3"/>
  <c r="AJ516" i="3" s="1"/>
  <c r="H516" i="3"/>
  <c r="AI516" i="3" s="1"/>
  <c r="N514" i="3"/>
  <c r="AO514" i="3" s="1"/>
  <c r="M514" i="3"/>
  <c r="AN514" i="3" s="1"/>
  <c r="L514" i="3"/>
  <c r="AM514" i="3" s="1"/>
  <c r="K514" i="3"/>
  <c r="AL514" i="3" s="1"/>
  <c r="J514" i="3"/>
  <c r="AK514" i="3" s="1"/>
  <c r="I514" i="3"/>
  <c r="AJ514" i="3" s="1"/>
  <c r="H514" i="3"/>
  <c r="AI514" i="3" s="1"/>
  <c r="N513" i="3"/>
  <c r="AO513" i="3" s="1"/>
  <c r="M513" i="3"/>
  <c r="AN513" i="3" s="1"/>
  <c r="L513" i="3"/>
  <c r="AM513" i="3" s="1"/>
  <c r="K513" i="3"/>
  <c r="AL513" i="3" s="1"/>
  <c r="J513" i="3"/>
  <c r="AK513" i="3" s="1"/>
  <c r="I513" i="3"/>
  <c r="AJ513" i="3" s="1"/>
  <c r="H513" i="3"/>
  <c r="AI513" i="3" s="1"/>
  <c r="N512" i="3"/>
  <c r="AO512" i="3" s="1"/>
  <c r="M512" i="3"/>
  <c r="AN512" i="3" s="1"/>
  <c r="L512" i="3"/>
  <c r="AM512" i="3" s="1"/>
  <c r="K512" i="3"/>
  <c r="AL512" i="3" s="1"/>
  <c r="J512" i="3"/>
  <c r="AK512" i="3" s="1"/>
  <c r="I512" i="3"/>
  <c r="AJ512" i="3" s="1"/>
  <c r="H512" i="3"/>
  <c r="AI512" i="3" s="1"/>
  <c r="N511" i="3"/>
  <c r="AO511" i="3" s="1"/>
  <c r="M511" i="3"/>
  <c r="AN511" i="3" s="1"/>
  <c r="K511" i="3"/>
  <c r="AL511" i="3" s="1"/>
  <c r="J511" i="3"/>
  <c r="AK511" i="3" s="1"/>
  <c r="I511" i="3"/>
  <c r="AJ511" i="3" s="1"/>
  <c r="H511" i="3"/>
  <c r="AI511" i="3" s="1"/>
  <c r="N510" i="3"/>
  <c r="AO510" i="3" s="1"/>
  <c r="M510" i="3"/>
  <c r="AN510" i="3" s="1"/>
  <c r="L510" i="3"/>
  <c r="AM510" i="3" s="1"/>
  <c r="K510" i="3"/>
  <c r="AL510" i="3" s="1"/>
  <c r="J510" i="3"/>
  <c r="AK510" i="3" s="1"/>
  <c r="I510" i="3"/>
  <c r="AJ510" i="3" s="1"/>
  <c r="H510" i="3"/>
  <c r="AI510" i="3" s="1"/>
  <c r="N509" i="3"/>
  <c r="AO509" i="3" s="1"/>
  <c r="M509" i="3"/>
  <c r="AN509" i="3" s="1"/>
  <c r="L509" i="3"/>
  <c r="AM509" i="3" s="1"/>
  <c r="K509" i="3"/>
  <c r="AL509" i="3" s="1"/>
  <c r="J509" i="3"/>
  <c r="AK509" i="3" s="1"/>
  <c r="I509" i="3"/>
  <c r="AJ509" i="3" s="1"/>
  <c r="H509" i="3"/>
  <c r="AI509" i="3" s="1"/>
  <c r="N507" i="3"/>
  <c r="AO507" i="3" s="1"/>
  <c r="M507" i="3"/>
  <c r="AN507" i="3" s="1"/>
  <c r="L507" i="3"/>
  <c r="AM507" i="3" s="1"/>
  <c r="K507" i="3"/>
  <c r="AL507" i="3" s="1"/>
  <c r="J507" i="3"/>
  <c r="AK507" i="3" s="1"/>
  <c r="I507" i="3"/>
  <c r="AJ507" i="3" s="1"/>
  <c r="H507" i="3"/>
  <c r="AI507" i="3" s="1"/>
  <c r="N505" i="3"/>
  <c r="AO505" i="3" s="1"/>
  <c r="M505" i="3"/>
  <c r="AN505" i="3" s="1"/>
  <c r="L505" i="3"/>
  <c r="AM505" i="3" s="1"/>
  <c r="K505" i="3"/>
  <c r="AL505" i="3" s="1"/>
  <c r="J505" i="3"/>
  <c r="AK505" i="3" s="1"/>
  <c r="I505" i="3"/>
  <c r="AJ505" i="3" s="1"/>
  <c r="H505" i="3"/>
  <c r="AI505" i="3" s="1"/>
  <c r="N504" i="3"/>
  <c r="AO504" i="3" s="1"/>
  <c r="M504" i="3"/>
  <c r="AN504" i="3" s="1"/>
  <c r="L504" i="3"/>
  <c r="AM504" i="3" s="1"/>
  <c r="K504" i="3"/>
  <c r="AL504" i="3" s="1"/>
  <c r="J504" i="3"/>
  <c r="AK504" i="3" s="1"/>
  <c r="I504" i="3"/>
  <c r="AJ504" i="3" s="1"/>
  <c r="H504" i="3"/>
  <c r="AI504" i="3" s="1"/>
  <c r="N503" i="3"/>
  <c r="AO503" i="3" s="1"/>
  <c r="M503" i="3"/>
  <c r="AN503" i="3" s="1"/>
  <c r="L503" i="3"/>
  <c r="AM503" i="3" s="1"/>
  <c r="K503" i="3"/>
  <c r="AL503" i="3" s="1"/>
  <c r="J503" i="3"/>
  <c r="AK503" i="3" s="1"/>
  <c r="I503" i="3"/>
  <c r="AJ503" i="3" s="1"/>
  <c r="H503" i="3"/>
  <c r="AI503" i="3" s="1"/>
  <c r="N502" i="3"/>
  <c r="AO502" i="3" s="1"/>
  <c r="M502" i="3"/>
  <c r="AN502" i="3" s="1"/>
  <c r="L502" i="3"/>
  <c r="AM502" i="3" s="1"/>
  <c r="K502" i="3"/>
  <c r="AL502" i="3" s="1"/>
  <c r="J502" i="3"/>
  <c r="AK502" i="3" s="1"/>
  <c r="I502" i="3"/>
  <c r="AJ502" i="3" s="1"/>
  <c r="H502" i="3"/>
  <c r="AI502" i="3" s="1"/>
  <c r="N501" i="3"/>
  <c r="AO501" i="3" s="1"/>
  <c r="M501" i="3"/>
  <c r="AN501" i="3" s="1"/>
  <c r="L501" i="3"/>
  <c r="AM501" i="3" s="1"/>
  <c r="K501" i="3"/>
  <c r="AL501" i="3" s="1"/>
  <c r="J501" i="3"/>
  <c r="AK501" i="3" s="1"/>
  <c r="I501" i="3"/>
  <c r="AJ501" i="3" s="1"/>
  <c r="H501" i="3"/>
  <c r="AI501" i="3" s="1"/>
  <c r="N499" i="3"/>
  <c r="AO499" i="3" s="1"/>
  <c r="M499" i="3"/>
  <c r="AN499" i="3" s="1"/>
  <c r="L499" i="3"/>
  <c r="AM499" i="3" s="1"/>
  <c r="K499" i="3"/>
  <c r="AL499" i="3" s="1"/>
  <c r="J499" i="3"/>
  <c r="AK499" i="3" s="1"/>
  <c r="I499" i="3"/>
  <c r="AJ499" i="3" s="1"/>
  <c r="H499" i="3"/>
  <c r="AI499" i="3" s="1"/>
  <c r="N498" i="3"/>
  <c r="AO498" i="3" s="1"/>
  <c r="M498" i="3"/>
  <c r="AN498" i="3" s="1"/>
  <c r="L498" i="3"/>
  <c r="AM498" i="3" s="1"/>
  <c r="K498" i="3"/>
  <c r="AL498" i="3" s="1"/>
  <c r="J498" i="3"/>
  <c r="AK498" i="3" s="1"/>
  <c r="I498" i="3"/>
  <c r="AJ498" i="3" s="1"/>
  <c r="H498" i="3"/>
  <c r="AI498" i="3" s="1"/>
  <c r="N497" i="3"/>
  <c r="AO497" i="3" s="1"/>
  <c r="M497" i="3"/>
  <c r="AN497" i="3" s="1"/>
  <c r="L497" i="3"/>
  <c r="AM497" i="3" s="1"/>
  <c r="K497" i="3"/>
  <c r="AL497" i="3" s="1"/>
  <c r="J497" i="3"/>
  <c r="AK497" i="3" s="1"/>
  <c r="I497" i="3"/>
  <c r="AJ497" i="3" s="1"/>
  <c r="H497" i="3"/>
  <c r="AI497" i="3" s="1"/>
  <c r="N496" i="3"/>
  <c r="AO496" i="3" s="1"/>
  <c r="M496" i="3"/>
  <c r="AN496" i="3" s="1"/>
  <c r="L496" i="3"/>
  <c r="AM496" i="3" s="1"/>
  <c r="K496" i="3"/>
  <c r="AL496" i="3" s="1"/>
  <c r="J496" i="3"/>
  <c r="AK496" i="3" s="1"/>
  <c r="I496" i="3"/>
  <c r="AJ496" i="3" s="1"/>
  <c r="H496" i="3"/>
  <c r="N494" i="3"/>
  <c r="AO494" i="3" s="1"/>
  <c r="M494" i="3"/>
  <c r="AN494" i="3" s="1"/>
  <c r="L494" i="3"/>
  <c r="AM494" i="3" s="1"/>
  <c r="K494" i="3"/>
  <c r="AL494" i="3" s="1"/>
  <c r="J494" i="3"/>
  <c r="AK494" i="3" s="1"/>
  <c r="I494" i="3"/>
  <c r="AJ494" i="3" s="1"/>
  <c r="H494" i="3"/>
  <c r="AI494" i="3" s="1"/>
  <c r="N493" i="3"/>
  <c r="AO493" i="3" s="1"/>
  <c r="M493" i="3"/>
  <c r="AN493" i="3" s="1"/>
  <c r="L493" i="3"/>
  <c r="AM493" i="3" s="1"/>
  <c r="K493" i="3"/>
  <c r="AL493" i="3" s="1"/>
  <c r="J493" i="3"/>
  <c r="AK493" i="3" s="1"/>
  <c r="I493" i="3"/>
  <c r="AJ493" i="3" s="1"/>
  <c r="H493" i="3"/>
  <c r="AI493" i="3" s="1"/>
  <c r="N492" i="3"/>
  <c r="AO492" i="3" s="1"/>
  <c r="M492" i="3"/>
  <c r="AN492" i="3" s="1"/>
  <c r="L492" i="3"/>
  <c r="AM492" i="3" s="1"/>
  <c r="K492" i="3"/>
  <c r="AL492" i="3" s="1"/>
  <c r="J492" i="3"/>
  <c r="AK492" i="3" s="1"/>
  <c r="I492" i="3"/>
  <c r="AJ492" i="3" s="1"/>
  <c r="H492" i="3"/>
  <c r="AI492" i="3" s="1"/>
  <c r="N491" i="3"/>
  <c r="AO491" i="3" s="1"/>
  <c r="M491" i="3"/>
  <c r="AN491" i="3" s="1"/>
  <c r="L491" i="3"/>
  <c r="AM491" i="3" s="1"/>
  <c r="K491" i="3"/>
  <c r="AL491" i="3" s="1"/>
  <c r="J491" i="3"/>
  <c r="AK491" i="3" s="1"/>
  <c r="I491" i="3"/>
  <c r="AJ491" i="3" s="1"/>
  <c r="H491" i="3"/>
  <c r="AI491" i="3" s="1"/>
  <c r="N490" i="3"/>
  <c r="AO490" i="3" s="1"/>
  <c r="M490" i="3"/>
  <c r="AN490" i="3" s="1"/>
  <c r="L490" i="3"/>
  <c r="AM490" i="3" s="1"/>
  <c r="K490" i="3"/>
  <c r="AL490" i="3" s="1"/>
  <c r="J490" i="3"/>
  <c r="AK490" i="3" s="1"/>
  <c r="I490" i="3"/>
  <c r="AJ490" i="3" s="1"/>
  <c r="H490" i="3"/>
  <c r="AI490" i="3" s="1"/>
  <c r="N489" i="3"/>
  <c r="AO489" i="3" s="1"/>
  <c r="M489" i="3"/>
  <c r="AN489" i="3" s="1"/>
  <c r="L489" i="3"/>
  <c r="AM489" i="3" s="1"/>
  <c r="K489" i="3"/>
  <c r="AL489" i="3" s="1"/>
  <c r="J489" i="3"/>
  <c r="AK489" i="3" s="1"/>
  <c r="I489" i="3"/>
  <c r="AJ489" i="3" s="1"/>
  <c r="H489" i="3"/>
  <c r="AI489" i="3" s="1"/>
  <c r="N488" i="3"/>
  <c r="AO488" i="3" s="1"/>
  <c r="M488" i="3"/>
  <c r="AN488" i="3" s="1"/>
  <c r="L488" i="3"/>
  <c r="AM488" i="3" s="1"/>
  <c r="K488" i="3"/>
  <c r="AL488" i="3" s="1"/>
  <c r="J488" i="3"/>
  <c r="AK488" i="3" s="1"/>
  <c r="I488" i="3"/>
  <c r="AJ488" i="3" s="1"/>
  <c r="H488" i="3"/>
  <c r="AI488" i="3" s="1"/>
  <c r="N487" i="3"/>
  <c r="AO487" i="3" s="1"/>
  <c r="M487" i="3"/>
  <c r="AN487" i="3" s="1"/>
  <c r="L487" i="3"/>
  <c r="AM487" i="3" s="1"/>
  <c r="K487" i="3"/>
  <c r="AL487" i="3" s="1"/>
  <c r="J487" i="3"/>
  <c r="AK487" i="3" s="1"/>
  <c r="I487" i="3"/>
  <c r="AJ487" i="3" s="1"/>
  <c r="H487" i="3"/>
  <c r="AI487" i="3" s="1"/>
  <c r="N486" i="3"/>
  <c r="AO486" i="3" s="1"/>
  <c r="M486" i="3"/>
  <c r="AN486" i="3" s="1"/>
  <c r="L486" i="3"/>
  <c r="AM486" i="3" s="1"/>
  <c r="K486" i="3"/>
  <c r="AL486" i="3" s="1"/>
  <c r="J486" i="3"/>
  <c r="AK486" i="3" s="1"/>
  <c r="I486" i="3"/>
  <c r="AJ486" i="3" s="1"/>
  <c r="H486" i="3"/>
  <c r="AI486" i="3" s="1"/>
  <c r="N485" i="3"/>
  <c r="AO485" i="3" s="1"/>
  <c r="M485" i="3"/>
  <c r="AN485" i="3" s="1"/>
  <c r="L485" i="3"/>
  <c r="AM485" i="3" s="1"/>
  <c r="K485" i="3"/>
  <c r="AL485" i="3" s="1"/>
  <c r="J485" i="3"/>
  <c r="AK485" i="3" s="1"/>
  <c r="I485" i="3"/>
  <c r="AJ485" i="3" s="1"/>
  <c r="H485" i="3"/>
  <c r="AI485" i="3" s="1"/>
  <c r="N484" i="3"/>
  <c r="AO484" i="3" s="1"/>
  <c r="M484" i="3"/>
  <c r="AN484" i="3" s="1"/>
  <c r="L484" i="3"/>
  <c r="AM484" i="3" s="1"/>
  <c r="K484" i="3"/>
  <c r="AL484" i="3" s="1"/>
  <c r="J484" i="3"/>
  <c r="AK484" i="3" s="1"/>
  <c r="I484" i="3"/>
  <c r="AJ484" i="3" s="1"/>
  <c r="H484" i="3"/>
  <c r="AI484" i="3" s="1"/>
  <c r="N483" i="3"/>
  <c r="AO483" i="3" s="1"/>
  <c r="M483" i="3"/>
  <c r="AN483" i="3" s="1"/>
  <c r="L483" i="3"/>
  <c r="AM483" i="3" s="1"/>
  <c r="K483" i="3"/>
  <c r="AL483" i="3" s="1"/>
  <c r="J483" i="3"/>
  <c r="AK483" i="3" s="1"/>
  <c r="I483" i="3"/>
  <c r="AJ483" i="3" s="1"/>
  <c r="H483" i="3"/>
  <c r="AI483" i="3" s="1"/>
  <c r="N482" i="3"/>
  <c r="AO482" i="3" s="1"/>
  <c r="M482" i="3"/>
  <c r="AN482" i="3" s="1"/>
  <c r="L482" i="3"/>
  <c r="AM482" i="3" s="1"/>
  <c r="K482" i="3"/>
  <c r="AL482" i="3" s="1"/>
  <c r="J482" i="3"/>
  <c r="AK482" i="3" s="1"/>
  <c r="I482" i="3"/>
  <c r="AJ482" i="3" s="1"/>
  <c r="H482" i="3"/>
  <c r="AI482" i="3" s="1"/>
  <c r="N481" i="3"/>
  <c r="AO481" i="3" s="1"/>
  <c r="M481" i="3"/>
  <c r="AN481" i="3" s="1"/>
  <c r="L481" i="3"/>
  <c r="AM481" i="3" s="1"/>
  <c r="K481" i="3"/>
  <c r="AL481" i="3" s="1"/>
  <c r="J481" i="3"/>
  <c r="AK481" i="3" s="1"/>
  <c r="I481" i="3"/>
  <c r="AJ481" i="3" s="1"/>
  <c r="H481" i="3"/>
  <c r="AI481" i="3" s="1"/>
  <c r="N480" i="3"/>
  <c r="AO480" i="3" s="1"/>
  <c r="M480" i="3"/>
  <c r="AN480" i="3" s="1"/>
  <c r="L480" i="3"/>
  <c r="AM480" i="3" s="1"/>
  <c r="K480" i="3"/>
  <c r="AL480" i="3" s="1"/>
  <c r="J480" i="3"/>
  <c r="AK480" i="3" s="1"/>
  <c r="I480" i="3"/>
  <c r="AJ480" i="3" s="1"/>
  <c r="H480" i="3"/>
  <c r="AI480" i="3" s="1"/>
  <c r="N479" i="3"/>
  <c r="AO479" i="3" s="1"/>
  <c r="M479" i="3"/>
  <c r="AN479" i="3" s="1"/>
  <c r="L479" i="3"/>
  <c r="AM479" i="3" s="1"/>
  <c r="K479" i="3"/>
  <c r="AL479" i="3" s="1"/>
  <c r="J479" i="3"/>
  <c r="AK479" i="3" s="1"/>
  <c r="I479" i="3"/>
  <c r="AJ479" i="3" s="1"/>
  <c r="H479" i="3"/>
  <c r="AI479" i="3" s="1"/>
  <c r="N478" i="3"/>
  <c r="AO478" i="3" s="1"/>
  <c r="M478" i="3"/>
  <c r="AN478" i="3" s="1"/>
  <c r="L478" i="3"/>
  <c r="AM478" i="3" s="1"/>
  <c r="K478" i="3"/>
  <c r="AL478" i="3" s="1"/>
  <c r="J478" i="3"/>
  <c r="AK478" i="3" s="1"/>
  <c r="I478" i="3"/>
  <c r="AJ478" i="3" s="1"/>
  <c r="H478" i="3"/>
  <c r="AI478" i="3" s="1"/>
  <c r="N477" i="3"/>
  <c r="AO477" i="3" s="1"/>
  <c r="M477" i="3"/>
  <c r="AN477" i="3" s="1"/>
  <c r="L477" i="3"/>
  <c r="AM477" i="3" s="1"/>
  <c r="K477" i="3"/>
  <c r="AL477" i="3" s="1"/>
  <c r="J477" i="3"/>
  <c r="AK477" i="3" s="1"/>
  <c r="I477" i="3"/>
  <c r="AJ477" i="3" s="1"/>
  <c r="H477" i="3"/>
  <c r="AI477" i="3" s="1"/>
  <c r="N476" i="3"/>
  <c r="AO476" i="3" s="1"/>
  <c r="M476" i="3"/>
  <c r="AN476" i="3" s="1"/>
  <c r="L476" i="3"/>
  <c r="AM476" i="3" s="1"/>
  <c r="K476" i="3"/>
  <c r="AL476" i="3" s="1"/>
  <c r="J476" i="3"/>
  <c r="AK476" i="3" s="1"/>
  <c r="I476" i="3"/>
  <c r="AJ476" i="3" s="1"/>
  <c r="H476" i="3"/>
  <c r="AI476" i="3" s="1"/>
  <c r="N475" i="3"/>
  <c r="AO475" i="3" s="1"/>
  <c r="M475" i="3"/>
  <c r="AN475" i="3" s="1"/>
  <c r="L475" i="3"/>
  <c r="AM475" i="3" s="1"/>
  <c r="K475" i="3"/>
  <c r="AL475" i="3" s="1"/>
  <c r="J475" i="3"/>
  <c r="AK475" i="3" s="1"/>
  <c r="I475" i="3"/>
  <c r="AJ475" i="3" s="1"/>
  <c r="H475" i="3"/>
  <c r="AI475" i="3" s="1"/>
  <c r="N474" i="3"/>
  <c r="AO474" i="3" s="1"/>
  <c r="M474" i="3"/>
  <c r="AN474" i="3" s="1"/>
  <c r="L474" i="3"/>
  <c r="AM474" i="3" s="1"/>
  <c r="K474" i="3"/>
  <c r="AL474" i="3" s="1"/>
  <c r="J474" i="3"/>
  <c r="AK474" i="3" s="1"/>
  <c r="I474" i="3"/>
  <c r="AJ474" i="3" s="1"/>
  <c r="H474" i="3"/>
  <c r="AI474" i="3" s="1"/>
  <c r="N473" i="3"/>
  <c r="AO473" i="3" s="1"/>
  <c r="M473" i="3"/>
  <c r="AN473" i="3" s="1"/>
  <c r="L473" i="3"/>
  <c r="AM473" i="3" s="1"/>
  <c r="K473" i="3"/>
  <c r="AL473" i="3" s="1"/>
  <c r="J473" i="3"/>
  <c r="AK473" i="3" s="1"/>
  <c r="I473" i="3"/>
  <c r="AJ473" i="3" s="1"/>
  <c r="H473" i="3"/>
  <c r="AI473" i="3" s="1"/>
  <c r="N472" i="3"/>
  <c r="AO472" i="3" s="1"/>
  <c r="M472" i="3"/>
  <c r="AN472" i="3" s="1"/>
  <c r="L472" i="3"/>
  <c r="AM472" i="3" s="1"/>
  <c r="K472" i="3"/>
  <c r="AL472" i="3" s="1"/>
  <c r="J472" i="3"/>
  <c r="AK472" i="3" s="1"/>
  <c r="I472" i="3"/>
  <c r="AJ472" i="3" s="1"/>
  <c r="H472" i="3"/>
  <c r="AI472" i="3" s="1"/>
  <c r="N471" i="3"/>
  <c r="AO471" i="3" s="1"/>
  <c r="M471" i="3"/>
  <c r="AN471" i="3" s="1"/>
  <c r="L471" i="3"/>
  <c r="AM471" i="3" s="1"/>
  <c r="K471" i="3"/>
  <c r="AL471" i="3" s="1"/>
  <c r="J471" i="3"/>
  <c r="AK471" i="3" s="1"/>
  <c r="I471" i="3"/>
  <c r="AJ471" i="3" s="1"/>
  <c r="H471" i="3"/>
  <c r="AI471" i="3" s="1"/>
  <c r="N470" i="3"/>
  <c r="AO470" i="3" s="1"/>
  <c r="M470" i="3"/>
  <c r="AN470" i="3" s="1"/>
  <c r="L470" i="3"/>
  <c r="AM470" i="3" s="1"/>
  <c r="K470" i="3"/>
  <c r="AL470" i="3" s="1"/>
  <c r="J470" i="3"/>
  <c r="AK470" i="3" s="1"/>
  <c r="I470" i="3"/>
  <c r="AJ470" i="3" s="1"/>
  <c r="H470" i="3"/>
  <c r="AI470" i="3" s="1"/>
  <c r="N469" i="3"/>
  <c r="AO469" i="3" s="1"/>
  <c r="M469" i="3"/>
  <c r="AN469" i="3" s="1"/>
  <c r="L469" i="3"/>
  <c r="AM469" i="3" s="1"/>
  <c r="K469" i="3"/>
  <c r="AL469" i="3" s="1"/>
  <c r="J469" i="3"/>
  <c r="AK469" i="3" s="1"/>
  <c r="I469" i="3"/>
  <c r="AJ469" i="3" s="1"/>
  <c r="H469" i="3"/>
  <c r="AI469" i="3" s="1"/>
  <c r="N468" i="3"/>
  <c r="AO468" i="3" s="1"/>
  <c r="M468" i="3"/>
  <c r="AN468" i="3" s="1"/>
  <c r="L468" i="3"/>
  <c r="AM468" i="3" s="1"/>
  <c r="K468" i="3"/>
  <c r="AL468" i="3" s="1"/>
  <c r="J468" i="3"/>
  <c r="AK468" i="3" s="1"/>
  <c r="I468" i="3"/>
  <c r="AJ468" i="3" s="1"/>
  <c r="H468" i="3"/>
  <c r="AI468" i="3" s="1"/>
  <c r="N467" i="3"/>
  <c r="AO467" i="3" s="1"/>
  <c r="M467" i="3"/>
  <c r="AN467" i="3" s="1"/>
  <c r="L467" i="3"/>
  <c r="AM467" i="3" s="1"/>
  <c r="K467" i="3"/>
  <c r="AL467" i="3" s="1"/>
  <c r="J467" i="3"/>
  <c r="AK467" i="3" s="1"/>
  <c r="I467" i="3"/>
  <c r="AJ467" i="3" s="1"/>
  <c r="H467" i="3"/>
  <c r="AI467" i="3" s="1"/>
  <c r="N466" i="3"/>
  <c r="AO466" i="3" s="1"/>
  <c r="M466" i="3"/>
  <c r="AN466" i="3" s="1"/>
  <c r="L466" i="3"/>
  <c r="AM466" i="3" s="1"/>
  <c r="K466" i="3"/>
  <c r="AL466" i="3" s="1"/>
  <c r="J466" i="3"/>
  <c r="AK466" i="3" s="1"/>
  <c r="I466" i="3"/>
  <c r="AJ466" i="3" s="1"/>
  <c r="H466" i="3"/>
  <c r="AI466" i="3" s="1"/>
  <c r="N465" i="3"/>
  <c r="AO465" i="3" s="1"/>
  <c r="M465" i="3"/>
  <c r="AN465" i="3" s="1"/>
  <c r="L465" i="3"/>
  <c r="AM465" i="3" s="1"/>
  <c r="K465" i="3"/>
  <c r="AL465" i="3" s="1"/>
  <c r="J465" i="3"/>
  <c r="AK465" i="3" s="1"/>
  <c r="I465" i="3"/>
  <c r="AJ465" i="3" s="1"/>
  <c r="H465" i="3"/>
  <c r="AI465" i="3" s="1"/>
  <c r="N464" i="3"/>
  <c r="AO464" i="3" s="1"/>
  <c r="M464" i="3"/>
  <c r="AN464" i="3" s="1"/>
  <c r="L464" i="3"/>
  <c r="AM464" i="3" s="1"/>
  <c r="K464" i="3"/>
  <c r="AL464" i="3" s="1"/>
  <c r="J464" i="3"/>
  <c r="AK464" i="3" s="1"/>
  <c r="I464" i="3"/>
  <c r="AJ464" i="3" s="1"/>
  <c r="H464" i="3"/>
  <c r="AI464" i="3" s="1"/>
  <c r="N463" i="3"/>
  <c r="AO463" i="3" s="1"/>
  <c r="M463" i="3"/>
  <c r="AN463" i="3" s="1"/>
  <c r="L463" i="3"/>
  <c r="AM463" i="3" s="1"/>
  <c r="K463" i="3"/>
  <c r="AL463" i="3" s="1"/>
  <c r="J463" i="3"/>
  <c r="AK463" i="3" s="1"/>
  <c r="I463" i="3"/>
  <c r="AJ463" i="3" s="1"/>
  <c r="H463" i="3"/>
  <c r="AI463" i="3" s="1"/>
  <c r="N462" i="3"/>
  <c r="AO462" i="3" s="1"/>
  <c r="M462" i="3"/>
  <c r="AN462" i="3" s="1"/>
  <c r="L462" i="3"/>
  <c r="AM462" i="3" s="1"/>
  <c r="K462" i="3"/>
  <c r="AL462" i="3" s="1"/>
  <c r="J462" i="3"/>
  <c r="AK462" i="3" s="1"/>
  <c r="I462" i="3"/>
  <c r="AJ462" i="3" s="1"/>
  <c r="H462" i="3"/>
  <c r="AI462" i="3" s="1"/>
  <c r="N461" i="3"/>
  <c r="AO461" i="3" s="1"/>
  <c r="M461" i="3"/>
  <c r="AN461" i="3" s="1"/>
  <c r="L461" i="3"/>
  <c r="AM461" i="3" s="1"/>
  <c r="K461" i="3"/>
  <c r="AL461" i="3" s="1"/>
  <c r="J461" i="3"/>
  <c r="AK461" i="3" s="1"/>
  <c r="I461" i="3"/>
  <c r="AJ461" i="3" s="1"/>
  <c r="H461" i="3"/>
  <c r="AI461" i="3" s="1"/>
  <c r="N460" i="3"/>
  <c r="AO460" i="3" s="1"/>
  <c r="M460" i="3"/>
  <c r="AN460" i="3" s="1"/>
  <c r="L460" i="3"/>
  <c r="AM460" i="3" s="1"/>
  <c r="K460" i="3"/>
  <c r="AL460" i="3" s="1"/>
  <c r="J460" i="3"/>
  <c r="AK460" i="3" s="1"/>
  <c r="I460" i="3"/>
  <c r="AJ460" i="3" s="1"/>
  <c r="H460" i="3"/>
  <c r="AI460" i="3" s="1"/>
  <c r="N459" i="3"/>
  <c r="AO459" i="3" s="1"/>
  <c r="M459" i="3"/>
  <c r="AN459" i="3" s="1"/>
  <c r="L459" i="3"/>
  <c r="AM459" i="3" s="1"/>
  <c r="K459" i="3"/>
  <c r="AL459" i="3" s="1"/>
  <c r="J459" i="3"/>
  <c r="AK459" i="3" s="1"/>
  <c r="I459" i="3"/>
  <c r="AJ459" i="3" s="1"/>
  <c r="H459" i="3"/>
  <c r="AI459" i="3" s="1"/>
  <c r="N458" i="3"/>
  <c r="AO458" i="3" s="1"/>
  <c r="M458" i="3"/>
  <c r="AN458" i="3" s="1"/>
  <c r="L458" i="3"/>
  <c r="AM458" i="3" s="1"/>
  <c r="K458" i="3"/>
  <c r="AL458" i="3" s="1"/>
  <c r="J458" i="3"/>
  <c r="AK458" i="3" s="1"/>
  <c r="I458" i="3"/>
  <c r="AJ458" i="3" s="1"/>
  <c r="H458" i="3"/>
  <c r="AI458" i="3" s="1"/>
  <c r="N457" i="3"/>
  <c r="AO457" i="3" s="1"/>
  <c r="M457" i="3"/>
  <c r="AN457" i="3" s="1"/>
  <c r="L457" i="3"/>
  <c r="AM457" i="3" s="1"/>
  <c r="K457" i="3"/>
  <c r="AL457" i="3" s="1"/>
  <c r="J457" i="3"/>
  <c r="AK457" i="3" s="1"/>
  <c r="I457" i="3"/>
  <c r="AJ457" i="3" s="1"/>
  <c r="H457" i="3"/>
  <c r="AI457" i="3" s="1"/>
  <c r="N456" i="3"/>
  <c r="AO456" i="3" s="1"/>
  <c r="M456" i="3"/>
  <c r="AN456" i="3" s="1"/>
  <c r="L456" i="3"/>
  <c r="AM456" i="3" s="1"/>
  <c r="K456" i="3"/>
  <c r="AL456" i="3" s="1"/>
  <c r="J456" i="3"/>
  <c r="AK456" i="3" s="1"/>
  <c r="I456" i="3"/>
  <c r="AJ456" i="3" s="1"/>
  <c r="H456" i="3"/>
  <c r="AI456" i="3" s="1"/>
  <c r="N455" i="3"/>
  <c r="AO455" i="3" s="1"/>
  <c r="M455" i="3"/>
  <c r="AN455" i="3" s="1"/>
  <c r="L455" i="3"/>
  <c r="AM455" i="3" s="1"/>
  <c r="K455" i="3"/>
  <c r="AL455" i="3" s="1"/>
  <c r="J455" i="3"/>
  <c r="AK455" i="3" s="1"/>
  <c r="I455" i="3"/>
  <c r="AJ455" i="3" s="1"/>
  <c r="H455" i="3"/>
  <c r="AI455" i="3" s="1"/>
  <c r="N454" i="3"/>
  <c r="AO454" i="3" s="1"/>
  <c r="M454" i="3"/>
  <c r="AN454" i="3" s="1"/>
  <c r="L454" i="3"/>
  <c r="AM454" i="3" s="1"/>
  <c r="K454" i="3"/>
  <c r="AL454" i="3" s="1"/>
  <c r="J454" i="3"/>
  <c r="AK454" i="3" s="1"/>
  <c r="I454" i="3"/>
  <c r="AJ454" i="3" s="1"/>
  <c r="H454" i="3"/>
  <c r="AI454" i="3" s="1"/>
  <c r="N453" i="3"/>
  <c r="AO453" i="3" s="1"/>
  <c r="M453" i="3"/>
  <c r="AN453" i="3" s="1"/>
  <c r="L453" i="3"/>
  <c r="AM453" i="3" s="1"/>
  <c r="K453" i="3"/>
  <c r="AL453" i="3" s="1"/>
  <c r="J453" i="3"/>
  <c r="AK453" i="3" s="1"/>
  <c r="I453" i="3"/>
  <c r="AJ453" i="3" s="1"/>
  <c r="H453" i="3"/>
  <c r="AI453" i="3" s="1"/>
  <c r="N452" i="3"/>
  <c r="AO452" i="3" s="1"/>
  <c r="M452" i="3"/>
  <c r="AN452" i="3" s="1"/>
  <c r="L452" i="3"/>
  <c r="AM452" i="3" s="1"/>
  <c r="K452" i="3"/>
  <c r="AL452" i="3" s="1"/>
  <c r="J452" i="3"/>
  <c r="AK452" i="3" s="1"/>
  <c r="I452" i="3"/>
  <c r="AJ452" i="3" s="1"/>
  <c r="H452" i="3"/>
  <c r="AI452" i="3" s="1"/>
  <c r="N451" i="3"/>
  <c r="AO451" i="3" s="1"/>
  <c r="M451" i="3"/>
  <c r="AN451" i="3" s="1"/>
  <c r="L451" i="3"/>
  <c r="AM451" i="3" s="1"/>
  <c r="K451" i="3"/>
  <c r="AL451" i="3" s="1"/>
  <c r="J451" i="3"/>
  <c r="AK451" i="3" s="1"/>
  <c r="I451" i="3"/>
  <c r="AJ451" i="3" s="1"/>
  <c r="H451" i="3"/>
  <c r="AI451" i="3" s="1"/>
  <c r="N450" i="3"/>
  <c r="AO450" i="3" s="1"/>
  <c r="M450" i="3"/>
  <c r="AN450" i="3" s="1"/>
  <c r="L450" i="3"/>
  <c r="AM450" i="3" s="1"/>
  <c r="K450" i="3"/>
  <c r="AL450" i="3" s="1"/>
  <c r="J450" i="3"/>
  <c r="AK450" i="3" s="1"/>
  <c r="I450" i="3"/>
  <c r="AJ450" i="3" s="1"/>
  <c r="H450" i="3"/>
  <c r="AI450" i="3" s="1"/>
  <c r="N449" i="3"/>
  <c r="AO449" i="3" s="1"/>
  <c r="M449" i="3"/>
  <c r="AN449" i="3" s="1"/>
  <c r="L449" i="3"/>
  <c r="AM449" i="3" s="1"/>
  <c r="K449" i="3"/>
  <c r="AL449" i="3" s="1"/>
  <c r="J449" i="3"/>
  <c r="AK449" i="3" s="1"/>
  <c r="I449" i="3"/>
  <c r="AJ449" i="3" s="1"/>
  <c r="H449" i="3"/>
  <c r="AI449" i="3" s="1"/>
  <c r="N448" i="3"/>
  <c r="AO448" i="3" s="1"/>
  <c r="M448" i="3"/>
  <c r="AN448" i="3" s="1"/>
  <c r="L448" i="3"/>
  <c r="AM448" i="3" s="1"/>
  <c r="K448" i="3"/>
  <c r="AL448" i="3" s="1"/>
  <c r="J448" i="3"/>
  <c r="AK448" i="3" s="1"/>
  <c r="I448" i="3"/>
  <c r="AJ448" i="3" s="1"/>
  <c r="H448" i="3"/>
  <c r="AI448" i="3" s="1"/>
  <c r="N447" i="3"/>
  <c r="AO447" i="3" s="1"/>
  <c r="M447" i="3"/>
  <c r="AN447" i="3" s="1"/>
  <c r="L447" i="3"/>
  <c r="AM447" i="3" s="1"/>
  <c r="K447" i="3"/>
  <c r="AL447" i="3" s="1"/>
  <c r="J447" i="3"/>
  <c r="AK447" i="3" s="1"/>
  <c r="I447" i="3"/>
  <c r="AJ447" i="3" s="1"/>
  <c r="H447" i="3"/>
  <c r="AI447" i="3" s="1"/>
  <c r="N446" i="3"/>
  <c r="AO446" i="3" s="1"/>
  <c r="M446" i="3"/>
  <c r="AN446" i="3" s="1"/>
  <c r="L446" i="3"/>
  <c r="AM446" i="3" s="1"/>
  <c r="K446" i="3"/>
  <c r="AL446" i="3" s="1"/>
  <c r="J446" i="3"/>
  <c r="AK446" i="3" s="1"/>
  <c r="I446" i="3"/>
  <c r="AJ446" i="3" s="1"/>
  <c r="H446" i="3"/>
  <c r="AI446" i="3" s="1"/>
  <c r="N445" i="3"/>
  <c r="AO445" i="3" s="1"/>
  <c r="M445" i="3"/>
  <c r="AN445" i="3" s="1"/>
  <c r="L445" i="3"/>
  <c r="AM445" i="3" s="1"/>
  <c r="K445" i="3"/>
  <c r="AL445" i="3" s="1"/>
  <c r="J445" i="3"/>
  <c r="AK445" i="3" s="1"/>
  <c r="I445" i="3"/>
  <c r="AJ445" i="3" s="1"/>
  <c r="H445" i="3"/>
  <c r="AI445" i="3" s="1"/>
  <c r="N444" i="3"/>
  <c r="AO444" i="3" s="1"/>
  <c r="M444" i="3"/>
  <c r="AN444" i="3" s="1"/>
  <c r="L444" i="3"/>
  <c r="AM444" i="3" s="1"/>
  <c r="K444" i="3"/>
  <c r="AL444" i="3" s="1"/>
  <c r="J444" i="3"/>
  <c r="AK444" i="3" s="1"/>
  <c r="I444" i="3"/>
  <c r="AJ444" i="3" s="1"/>
  <c r="H444" i="3"/>
  <c r="AI444" i="3" s="1"/>
  <c r="N443" i="3"/>
  <c r="AO443" i="3" s="1"/>
  <c r="M443" i="3"/>
  <c r="AN443" i="3" s="1"/>
  <c r="L443" i="3"/>
  <c r="AM443" i="3" s="1"/>
  <c r="K443" i="3"/>
  <c r="AL443" i="3" s="1"/>
  <c r="J443" i="3"/>
  <c r="AK443" i="3" s="1"/>
  <c r="I443" i="3"/>
  <c r="AJ443" i="3" s="1"/>
  <c r="H443" i="3"/>
  <c r="AI443" i="3" s="1"/>
  <c r="N442" i="3"/>
  <c r="AO442" i="3" s="1"/>
  <c r="M442" i="3"/>
  <c r="AN442" i="3" s="1"/>
  <c r="L442" i="3"/>
  <c r="AM442" i="3" s="1"/>
  <c r="K442" i="3"/>
  <c r="AL442" i="3" s="1"/>
  <c r="J442" i="3"/>
  <c r="AK442" i="3" s="1"/>
  <c r="I442" i="3"/>
  <c r="AJ442" i="3" s="1"/>
  <c r="H442" i="3"/>
  <c r="AI442" i="3" s="1"/>
  <c r="N441" i="3"/>
  <c r="AO441" i="3" s="1"/>
  <c r="M441" i="3"/>
  <c r="AN441" i="3" s="1"/>
  <c r="L441" i="3"/>
  <c r="AM441" i="3" s="1"/>
  <c r="K441" i="3"/>
  <c r="AL441" i="3" s="1"/>
  <c r="J441" i="3"/>
  <c r="AK441" i="3" s="1"/>
  <c r="I441" i="3"/>
  <c r="AJ441" i="3" s="1"/>
  <c r="H441" i="3"/>
  <c r="AI441" i="3" s="1"/>
  <c r="N440" i="3"/>
  <c r="AO440" i="3" s="1"/>
  <c r="M440" i="3"/>
  <c r="AN440" i="3" s="1"/>
  <c r="L440" i="3"/>
  <c r="AM440" i="3" s="1"/>
  <c r="K440" i="3"/>
  <c r="AL440" i="3" s="1"/>
  <c r="J440" i="3"/>
  <c r="AK440" i="3" s="1"/>
  <c r="I440" i="3"/>
  <c r="AJ440" i="3" s="1"/>
  <c r="H440" i="3"/>
  <c r="AI440" i="3" s="1"/>
  <c r="N439" i="3"/>
  <c r="AO439" i="3" s="1"/>
  <c r="M439" i="3"/>
  <c r="AN439" i="3" s="1"/>
  <c r="L439" i="3"/>
  <c r="AM439" i="3" s="1"/>
  <c r="K439" i="3"/>
  <c r="AL439" i="3" s="1"/>
  <c r="J439" i="3"/>
  <c r="AK439" i="3" s="1"/>
  <c r="I439" i="3"/>
  <c r="AJ439" i="3" s="1"/>
  <c r="H439" i="3"/>
  <c r="AI439" i="3" s="1"/>
  <c r="N438" i="3"/>
  <c r="AO438" i="3" s="1"/>
  <c r="M438" i="3"/>
  <c r="AN438" i="3" s="1"/>
  <c r="L438" i="3"/>
  <c r="AM438" i="3" s="1"/>
  <c r="K438" i="3"/>
  <c r="AL438" i="3" s="1"/>
  <c r="J438" i="3"/>
  <c r="AK438" i="3" s="1"/>
  <c r="I438" i="3"/>
  <c r="AJ438" i="3" s="1"/>
  <c r="H438" i="3"/>
  <c r="AI438" i="3" s="1"/>
  <c r="N437" i="3"/>
  <c r="AO437" i="3" s="1"/>
  <c r="M437" i="3"/>
  <c r="AN437" i="3" s="1"/>
  <c r="L437" i="3"/>
  <c r="AM437" i="3" s="1"/>
  <c r="K437" i="3"/>
  <c r="AL437" i="3" s="1"/>
  <c r="J437" i="3"/>
  <c r="AK437" i="3" s="1"/>
  <c r="I437" i="3"/>
  <c r="AJ437" i="3" s="1"/>
  <c r="H437" i="3"/>
  <c r="AI437" i="3" s="1"/>
  <c r="N436" i="3"/>
  <c r="AO436" i="3" s="1"/>
  <c r="M436" i="3"/>
  <c r="AN436" i="3" s="1"/>
  <c r="L436" i="3"/>
  <c r="AM436" i="3" s="1"/>
  <c r="K436" i="3"/>
  <c r="AL436" i="3" s="1"/>
  <c r="J436" i="3"/>
  <c r="AK436" i="3" s="1"/>
  <c r="I436" i="3"/>
  <c r="AJ436" i="3" s="1"/>
  <c r="H436" i="3"/>
  <c r="AI436" i="3" s="1"/>
  <c r="N435" i="3"/>
  <c r="AO435" i="3" s="1"/>
  <c r="M435" i="3"/>
  <c r="AN435" i="3" s="1"/>
  <c r="L435" i="3"/>
  <c r="AM435" i="3" s="1"/>
  <c r="K435" i="3"/>
  <c r="AL435" i="3" s="1"/>
  <c r="J435" i="3"/>
  <c r="AK435" i="3" s="1"/>
  <c r="I435" i="3"/>
  <c r="AJ435" i="3" s="1"/>
  <c r="H435" i="3"/>
  <c r="AI435" i="3" s="1"/>
  <c r="N434" i="3"/>
  <c r="AO434" i="3" s="1"/>
  <c r="M434" i="3"/>
  <c r="AN434" i="3" s="1"/>
  <c r="L434" i="3"/>
  <c r="AM434" i="3" s="1"/>
  <c r="K434" i="3"/>
  <c r="AL434" i="3" s="1"/>
  <c r="J434" i="3"/>
  <c r="AK434" i="3" s="1"/>
  <c r="I434" i="3"/>
  <c r="AJ434" i="3" s="1"/>
  <c r="H434" i="3"/>
  <c r="AI434" i="3" s="1"/>
  <c r="N433" i="3"/>
  <c r="AO433" i="3" s="1"/>
  <c r="M433" i="3"/>
  <c r="AN433" i="3" s="1"/>
  <c r="L433" i="3"/>
  <c r="AM433" i="3" s="1"/>
  <c r="K433" i="3"/>
  <c r="AL433" i="3" s="1"/>
  <c r="J433" i="3"/>
  <c r="AK433" i="3" s="1"/>
  <c r="I433" i="3"/>
  <c r="AJ433" i="3" s="1"/>
  <c r="H433" i="3"/>
  <c r="AI433" i="3" s="1"/>
  <c r="N432" i="3"/>
  <c r="AO432" i="3" s="1"/>
  <c r="M432" i="3"/>
  <c r="AN432" i="3" s="1"/>
  <c r="L432" i="3"/>
  <c r="AM432" i="3" s="1"/>
  <c r="K432" i="3"/>
  <c r="AL432" i="3" s="1"/>
  <c r="J432" i="3"/>
  <c r="AK432" i="3" s="1"/>
  <c r="I432" i="3"/>
  <c r="AJ432" i="3" s="1"/>
  <c r="H432" i="3"/>
  <c r="AI432" i="3" s="1"/>
  <c r="N431" i="3"/>
  <c r="AO431" i="3" s="1"/>
  <c r="M431" i="3"/>
  <c r="AN431" i="3" s="1"/>
  <c r="L431" i="3"/>
  <c r="AM431" i="3" s="1"/>
  <c r="K431" i="3"/>
  <c r="AL431" i="3" s="1"/>
  <c r="J431" i="3"/>
  <c r="AK431" i="3" s="1"/>
  <c r="I431" i="3"/>
  <c r="AJ431" i="3" s="1"/>
  <c r="H431" i="3"/>
  <c r="AI431" i="3" s="1"/>
  <c r="N430" i="3"/>
  <c r="AO430" i="3" s="1"/>
  <c r="M430" i="3"/>
  <c r="AN430" i="3" s="1"/>
  <c r="L430" i="3"/>
  <c r="AM430" i="3" s="1"/>
  <c r="K430" i="3"/>
  <c r="AL430" i="3" s="1"/>
  <c r="J430" i="3"/>
  <c r="AK430" i="3" s="1"/>
  <c r="I430" i="3"/>
  <c r="AJ430" i="3" s="1"/>
  <c r="H430" i="3"/>
  <c r="AI430" i="3" s="1"/>
  <c r="N429" i="3"/>
  <c r="AO429" i="3" s="1"/>
  <c r="M429" i="3"/>
  <c r="AN429" i="3" s="1"/>
  <c r="L429" i="3"/>
  <c r="AM429" i="3" s="1"/>
  <c r="K429" i="3"/>
  <c r="AL429" i="3" s="1"/>
  <c r="J429" i="3"/>
  <c r="AK429" i="3" s="1"/>
  <c r="I429" i="3"/>
  <c r="AJ429" i="3" s="1"/>
  <c r="H429" i="3"/>
  <c r="AI429" i="3" s="1"/>
  <c r="N428" i="3"/>
  <c r="AO428" i="3" s="1"/>
  <c r="M428" i="3"/>
  <c r="AN428" i="3" s="1"/>
  <c r="L428" i="3"/>
  <c r="AM428" i="3" s="1"/>
  <c r="K428" i="3"/>
  <c r="AL428" i="3" s="1"/>
  <c r="J428" i="3"/>
  <c r="AK428" i="3" s="1"/>
  <c r="I428" i="3"/>
  <c r="AJ428" i="3" s="1"/>
  <c r="H428" i="3"/>
  <c r="AI428" i="3" s="1"/>
  <c r="N427" i="3"/>
  <c r="AO427" i="3" s="1"/>
  <c r="M427" i="3"/>
  <c r="AN427" i="3" s="1"/>
  <c r="L427" i="3"/>
  <c r="AM427" i="3" s="1"/>
  <c r="K427" i="3"/>
  <c r="AL427" i="3" s="1"/>
  <c r="J427" i="3"/>
  <c r="AK427" i="3" s="1"/>
  <c r="I427" i="3"/>
  <c r="AJ427" i="3" s="1"/>
  <c r="H427" i="3"/>
  <c r="AI427" i="3" s="1"/>
  <c r="N426" i="3"/>
  <c r="AO426" i="3" s="1"/>
  <c r="M426" i="3"/>
  <c r="AN426" i="3" s="1"/>
  <c r="L426" i="3"/>
  <c r="AM426" i="3" s="1"/>
  <c r="K426" i="3"/>
  <c r="AL426" i="3" s="1"/>
  <c r="J426" i="3"/>
  <c r="AK426" i="3" s="1"/>
  <c r="I426" i="3"/>
  <c r="AJ426" i="3" s="1"/>
  <c r="H426" i="3"/>
  <c r="AI426" i="3" s="1"/>
  <c r="N425" i="3"/>
  <c r="AO425" i="3" s="1"/>
  <c r="M425" i="3"/>
  <c r="AN425" i="3" s="1"/>
  <c r="L425" i="3"/>
  <c r="AM425" i="3" s="1"/>
  <c r="K425" i="3"/>
  <c r="AL425" i="3" s="1"/>
  <c r="J425" i="3"/>
  <c r="AK425" i="3" s="1"/>
  <c r="I425" i="3"/>
  <c r="AJ425" i="3" s="1"/>
  <c r="H425" i="3"/>
  <c r="AI425" i="3" s="1"/>
  <c r="N424" i="3"/>
  <c r="AO424" i="3" s="1"/>
  <c r="M424" i="3"/>
  <c r="AN424" i="3" s="1"/>
  <c r="L424" i="3"/>
  <c r="AM424" i="3" s="1"/>
  <c r="K424" i="3"/>
  <c r="AL424" i="3" s="1"/>
  <c r="J424" i="3"/>
  <c r="AK424" i="3" s="1"/>
  <c r="I424" i="3"/>
  <c r="AJ424" i="3" s="1"/>
  <c r="H424" i="3"/>
  <c r="AI424" i="3" s="1"/>
  <c r="N423" i="3"/>
  <c r="AO423" i="3" s="1"/>
  <c r="M423" i="3"/>
  <c r="AN423" i="3" s="1"/>
  <c r="L423" i="3"/>
  <c r="AM423" i="3" s="1"/>
  <c r="K423" i="3"/>
  <c r="AL423" i="3" s="1"/>
  <c r="J423" i="3"/>
  <c r="AK423" i="3" s="1"/>
  <c r="I423" i="3"/>
  <c r="AJ423" i="3" s="1"/>
  <c r="H423" i="3"/>
  <c r="AI423" i="3" s="1"/>
  <c r="N422" i="3"/>
  <c r="AO422" i="3" s="1"/>
  <c r="M422" i="3"/>
  <c r="AN422" i="3" s="1"/>
  <c r="L422" i="3"/>
  <c r="AM422" i="3" s="1"/>
  <c r="K422" i="3"/>
  <c r="AL422" i="3" s="1"/>
  <c r="J422" i="3"/>
  <c r="AK422" i="3" s="1"/>
  <c r="I422" i="3"/>
  <c r="AJ422" i="3" s="1"/>
  <c r="H422" i="3"/>
  <c r="AI422" i="3" s="1"/>
  <c r="N421" i="3"/>
  <c r="AO421" i="3" s="1"/>
  <c r="M421" i="3"/>
  <c r="AN421" i="3" s="1"/>
  <c r="L421" i="3"/>
  <c r="AM421" i="3" s="1"/>
  <c r="K421" i="3"/>
  <c r="AL421" i="3" s="1"/>
  <c r="J421" i="3"/>
  <c r="AK421" i="3" s="1"/>
  <c r="I421" i="3"/>
  <c r="AJ421" i="3" s="1"/>
  <c r="H421" i="3"/>
  <c r="AI421" i="3" s="1"/>
  <c r="N420" i="3"/>
  <c r="AO420" i="3" s="1"/>
  <c r="M420" i="3"/>
  <c r="AN420" i="3" s="1"/>
  <c r="L420" i="3"/>
  <c r="AM420" i="3" s="1"/>
  <c r="K420" i="3"/>
  <c r="AL420" i="3" s="1"/>
  <c r="J420" i="3"/>
  <c r="AK420" i="3" s="1"/>
  <c r="I420" i="3"/>
  <c r="AJ420" i="3" s="1"/>
  <c r="H420" i="3"/>
  <c r="AI420" i="3" s="1"/>
  <c r="N419" i="3"/>
  <c r="AO419" i="3" s="1"/>
  <c r="M419" i="3"/>
  <c r="AN419" i="3" s="1"/>
  <c r="L419" i="3"/>
  <c r="AM419" i="3" s="1"/>
  <c r="K419" i="3"/>
  <c r="AL419" i="3" s="1"/>
  <c r="J419" i="3"/>
  <c r="AK419" i="3" s="1"/>
  <c r="I419" i="3"/>
  <c r="AJ419" i="3" s="1"/>
  <c r="H419" i="3"/>
  <c r="AI419" i="3" s="1"/>
  <c r="N418" i="3"/>
  <c r="AO418" i="3" s="1"/>
  <c r="M418" i="3"/>
  <c r="AN418" i="3" s="1"/>
  <c r="L418" i="3"/>
  <c r="AM418" i="3" s="1"/>
  <c r="K418" i="3"/>
  <c r="AL418" i="3" s="1"/>
  <c r="J418" i="3"/>
  <c r="AK418" i="3" s="1"/>
  <c r="I418" i="3"/>
  <c r="AJ418" i="3" s="1"/>
  <c r="H418" i="3"/>
  <c r="AI418" i="3" s="1"/>
  <c r="N417" i="3"/>
  <c r="AO417" i="3" s="1"/>
  <c r="M417" i="3"/>
  <c r="AN417" i="3" s="1"/>
  <c r="L417" i="3"/>
  <c r="AM417" i="3" s="1"/>
  <c r="K417" i="3"/>
  <c r="AL417" i="3" s="1"/>
  <c r="J417" i="3"/>
  <c r="AK417" i="3" s="1"/>
  <c r="I417" i="3"/>
  <c r="AJ417" i="3" s="1"/>
  <c r="H417" i="3"/>
  <c r="AI417" i="3" s="1"/>
  <c r="N416" i="3"/>
  <c r="AO416" i="3" s="1"/>
  <c r="M416" i="3"/>
  <c r="AN416" i="3" s="1"/>
  <c r="L416" i="3"/>
  <c r="AM416" i="3" s="1"/>
  <c r="K416" i="3"/>
  <c r="AL416" i="3" s="1"/>
  <c r="J416" i="3"/>
  <c r="AK416" i="3" s="1"/>
  <c r="I416" i="3"/>
  <c r="AJ416" i="3" s="1"/>
  <c r="H416" i="3"/>
  <c r="AI416" i="3" s="1"/>
  <c r="N414" i="3"/>
  <c r="AO414" i="3" s="1"/>
  <c r="M414" i="3"/>
  <c r="AN414" i="3" s="1"/>
  <c r="L414" i="3"/>
  <c r="AM414" i="3" s="1"/>
  <c r="K414" i="3"/>
  <c r="AL414" i="3" s="1"/>
  <c r="J414" i="3"/>
  <c r="AK414" i="3" s="1"/>
  <c r="I414" i="3"/>
  <c r="AJ414" i="3" s="1"/>
  <c r="H414" i="3"/>
  <c r="AI414" i="3" s="1"/>
  <c r="N413" i="3"/>
  <c r="AO413" i="3" s="1"/>
  <c r="M413" i="3"/>
  <c r="AN413" i="3" s="1"/>
  <c r="L413" i="3"/>
  <c r="AM413" i="3" s="1"/>
  <c r="K413" i="3"/>
  <c r="AL413" i="3" s="1"/>
  <c r="J413" i="3"/>
  <c r="AK413" i="3" s="1"/>
  <c r="I413" i="3"/>
  <c r="AJ413" i="3" s="1"/>
  <c r="H413" i="3"/>
  <c r="AI413" i="3" s="1"/>
  <c r="N412" i="3"/>
  <c r="AO412" i="3" s="1"/>
  <c r="M412" i="3"/>
  <c r="AN412" i="3" s="1"/>
  <c r="L412" i="3"/>
  <c r="AM412" i="3" s="1"/>
  <c r="K412" i="3"/>
  <c r="AL412" i="3" s="1"/>
  <c r="J412" i="3"/>
  <c r="AK412" i="3" s="1"/>
  <c r="I412" i="3"/>
  <c r="AJ412" i="3" s="1"/>
  <c r="H412" i="3"/>
  <c r="AI412" i="3" s="1"/>
  <c r="N411" i="3"/>
  <c r="AO411" i="3" s="1"/>
  <c r="M411" i="3"/>
  <c r="AN411" i="3" s="1"/>
  <c r="L411" i="3"/>
  <c r="AM411" i="3" s="1"/>
  <c r="K411" i="3"/>
  <c r="AL411" i="3" s="1"/>
  <c r="J411" i="3"/>
  <c r="AK411" i="3" s="1"/>
  <c r="I411" i="3"/>
  <c r="AJ411" i="3" s="1"/>
  <c r="H411" i="3"/>
  <c r="AI411" i="3" s="1"/>
  <c r="N410" i="3"/>
  <c r="AO410" i="3" s="1"/>
  <c r="M410" i="3"/>
  <c r="AN410" i="3" s="1"/>
  <c r="L410" i="3"/>
  <c r="AM410" i="3" s="1"/>
  <c r="K410" i="3"/>
  <c r="AL410" i="3" s="1"/>
  <c r="J410" i="3"/>
  <c r="AK410" i="3" s="1"/>
  <c r="I410" i="3"/>
  <c r="AJ410" i="3" s="1"/>
  <c r="H410" i="3"/>
  <c r="AI410" i="3" s="1"/>
  <c r="N409" i="3"/>
  <c r="AO409" i="3" s="1"/>
  <c r="M409" i="3"/>
  <c r="AN409" i="3" s="1"/>
  <c r="L409" i="3"/>
  <c r="AM409" i="3" s="1"/>
  <c r="K409" i="3"/>
  <c r="AL409" i="3" s="1"/>
  <c r="J409" i="3"/>
  <c r="AK409" i="3" s="1"/>
  <c r="I409" i="3"/>
  <c r="AJ409" i="3" s="1"/>
  <c r="H409" i="3"/>
  <c r="AI409" i="3" s="1"/>
  <c r="N408" i="3"/>
  <c r="AO408" i="3" s="1"/>
  <c r="M408" i="3"/>
  <c r="AN408" i="3" s="1"/>
  <c r="L408" i="3"/>
  <c r="AM408" i="3" s="1"/>
  <c r="K408" i="3"/>
  <c r="AL408" i="3" s="1"/>
  <c r="J408" i="3"/>
  <c r="AK408" i="3" s="1"/>
  <c r="I408" i="3"/>
  <c r="AJ408" i="3" s="1"/>
  <c r="H408" i="3"/>
  <c r="AI408" i="3" s="1"/>
  <c r="N407" i="3"/>
  <c r="AO407" i="3" s="1"/>
  <c r="M407" i="3"/>
  <c r="AN407" i="3" s="1"/>
  <c r="L407" i="3"/>
  <c r="AM407" i="3" s="1"/>
  <c r="K407" i="3"/>
  <c r="AL407" i="3" s="1"/>
  <c r="J407" i="3"/>
  <c r="AK407" i="3" s="1"/>
  <c r="I407" i="3"/>
  <c r="AJ407" i="3" s="1"/>
  <c r="H407" i="3"/>
  <c r="AI407" i="3" s="1"/>
  <c r="N406" i="3"/>
  <c r="AO406" i="3" s="1"/>
  <c r="M406" i="3"/>
  <c r="AN406" i="3" s="1"/>
  <c r="L406" i="3"/>
  <c r="AM406" i="3" s="1"/>
  <c r="K406" i="3"/>
  <c r="AL406" i="3" s="1"/>
  <c r="J406" i="3"/>
  <c r="AK406" i="3" s="1"/>
  <c r="I406" i="3"/>
  <c r="AJ406" i="3" s="1"/>
  <c r="H406" i="3"/>
  <c r="AI406" i="3" s="1"/>
  <c r="N405" i="3"/>
  <c r="AO405" i="3" s="1"/>
  <c r="M405" i="3"/>
  <c r="AN405" i="3" s="1"/>
  <c r="L405" i="3"/>
  <c r="AM405" i="3" s="1"/>
  <c r="K405" i="3"/>
  <c r="AL405" i="3" s="1"/>
  <c r="J405" i="3"/>
  <c r="AK405" i="3" s="1"/>
  <c r="I405" i="3"/>
  <c r="AJ405" i="3" s="1"/>
  <c r="H405" i="3"/>
  <c r="AI405" i="3" s="1"/>
  <c r="N404" i="3"/>
  <c r="AO404" i="3" s="1"/>
  <c r="M404" i="3"/>
  <c r="AN404" i="3" s="1"/>
  <c r="L404" i="3"/>
  <c r="AM404" i="3" s="1"/>
  <c r="K404" i="3"/>
  <c r="AL404" i="3" s="1"/>
  <c r="J404" i="3"/>
  <c r="AK404" i="3" s="1"/>
  <c r="I404" i="3"/>
  <c r="AJ404" i="3" s="1"/>
  <c r="H404" i="3"/>
  <c r="AI404" i="3" s="1"/>
  <c r="N403" i="3"/>
  <c r="AO403" i="3" s="1"/>
  <c r="M403" i="3"/>
  <c r="AN403" i="3" s="1"/>
  <c r="L403" i="3"/>
  <c r="AM403" i="3" s="1"/>
  <c r="K403" i="3"/>
  <c r="AL403" i="3" s="1"/>
  <c r="J403" i="3"/>
  <c r="AK403" i="3" s="1"/>
  <c r="I403" i="3"/>
  <c r="AJ403" i="3" s="1"/>
  <c r="H403" i="3"/>
  <c r="AI403" i="3" s="1"/>
  <c r="N402" i="3"/>
  <c r="AO402" i="3" s="1"/>
  <c r="M402" i="3"/>
  <c r="AN402" i="3" s="1"/>
  <c r="L402" i="3"/>
  <c r="AM402" i="3" s="1"/>
  <c r="K402" i="3"/>
  <c r="AL402" i="3" s="1"/>
  <c r="J402" i="3"/>
  <c r="AK402" i="3" s="1"/>
  <c r="I402" i="3"/>
  <c r="AJ402" i="3" s="1"/>
  <c r="H402" i="3"/>
  <c r="AI402" i="3" s="1"/>
  <c r="N401" i="3"/>
  <c r="AO401" i="3" s="1"/>
  <c r="M401" i="3"/>
  <c r="AN401" i="3" s="1"/>
  <c r="L401" i="3"/>
  <c r="AM401" i="3" s="1"/>
  <c r="K401" i="3"/>
  <c r="AL401" i="3" s="1"/>
  <c r="J401" i="3"/>
  <c r="AK401" i="3" s="1"/>
  <c r="I401" i="3"/>
  <c r="AJ401" i="3" s="1"/>
  <c r="H401" i="3"/>
  <c r="AI401" i="3" s="1"/>
  <c r="N400" i="3"/>
  <c r="AO400" i="3" s="1"/>
  <c r="M400" i="3"/>
  <c r="AN400" i="3" s="1"/>
  <c r="L400" i="3"/>
  <c r="AM400" i="3" s="1"/>
  <c r="K400" i="3"/>
  <c r="AL400" i="3" s="1"/>
  <c r="J400" i="3"/>
  <c r="AK400" i="3" s="1"/>
  <c r="I400" i="3"/>
  <c r="AJ400" i="3" s="1"/>
  <c r="H400" i="3"/>
  <c r="AI400" i="3" s="1"/>
  <c r="N399" i="3"/>
  <c r="AO399" i="3" s="1"/>
  <c r="M399" i="3"/>
  <c r="AN399" i="3" s="1"/>
  <c r="L399" i="3"/>
  <c r="AM399" i="3" s="1"/>
  <c r="K399" i="3"/>
  <c r="AL399" i="3" s="1"/>
  <c r="J399" i="3"/>
  <c r="AK399" i="3" s="1"/>
  <c r="I399" i="3"/>
  <c r="AJ399" i="3" s="1"/>
  <c r="H399" i="3"/>
  <c r="AI399" i="3" s="1"/>
  <c r="N398" i="3"/>
  <c r="AO398" i="3" s="1"/>
  <c r="M398" i="3"/>
  <c r="AN398" i="3" s="1"/>
  <c r="L398" i="3"/>
  <c r="AM398" i="3" s="1"/>
  <c r="K398" i="3"/>
  <c r="AL398" i="3" s="1"/>
  <c r="J398" i="3"/>
  <c r="AK398" i="3" s="1"/>
  <c r="I398" i="3"/>
  <c r="AJ398" i="3" s="1"/>
  <c r="H398" i="3"/>
  <c r="AI398" i="3" s="1"/>
  <c r="N397" i="3"/>
  <c r="AO397" i="3" s="1"/>
  <c r="M397" i="3"/>
  <c r="AN397" i="3" s="1"/>
  <c r="L397" i="3"/>
  <c r="AM397" i="3" s="1"/>
  <c r="K397" i="3"/>
  <c r="AL397" i="3" s="1"/>
  <c r="J397" i="3"/>
  <c r="AK397" i="3" s="1"/>
  <c r="I397" i="3"/>
  <c r="AJ397" i="3" s="1"/>
  <c r="H397" i="3"/>
  <c r="AI397" i="3" s="1"/>
  <c r="N396" i="3"/>
  <c r="AO396" i="3" s="1"/>
  <c r="M396" i="3"/>
  <c r="AN396" i="3" s="1"/>
  <c r="L396" i="3"/>
  <c r="AM396" i="3" s="1"/>
  <c r="K396" i="3"/>
  <c r="AL396" i="3" s="1"/>
  <c r="J396" i="3"/>
  <c r="AK396" i="3" s="1"/>
  <c r="I396" i="3"/>
  <c r="AJ396" i="3" s="1"/>
  <c r="H396" i="3"/>
  <c r="AI396" i="3" s="1"/>
  <c r="N395" i="3"/>
  <c r="AO395" i="3" s="1"/>
  <c r="M395" i="3"/>
  <c r="AN395" i="3" s="1"/>
  <c r="L395" i="3"/>
  <c r="AM395" i="3" s="1"/>
  <c r="K395" i="3"/>
  <c r="AL395" i="3" s="1"/>
  <c r="J395" i="3"/>
  <c r="AK395" i="3" s="1"/>
  <c r="I395" i="3"/>
  <c r="AJ395" i="3" s="1"/>
  <c r="H395" i="3"/>
  <c r="AI395" i="3" s="1"/>
  <c r="N394" i="3"/>
  <c r="AO394" i="3" s="1"/>
  <c r="M394" i="3"/>
  <c r="AN394" i="3" s="1"/>
  <c r="L394" i="3"/>
  <c r="AM394" i="3" s="1"/>
  <c r="K394" i="3"/>
  <c r="AL394" i="3" s="1"/>
  <c r="J394" i="3"/>
  <c r="AK394" i="3" s="1"/>
  <c r="I394" i="3"/>
  <c r="AJ394" i="3" s="1"/>
  <c r="H394" i="3"/>
  <c r="AI394" i="3" s="1"/>
  <c r="N393" i="3"/>
  <c r="AO393" i="3" s="1"/>
  <c r="M393" i="3"/>
  <c r="AN393" i="3" s="1"/>
  <c r="L393" i="3"/>
  <c r="AM393" i="3" s="1"/>
  <c r="K393" i="3"/>
  <c r="AL393" i="3" s="1"/>
  <c r="J393" i="3"/>
  <c r="AK393" i="3" s="1"/>
  <c r="I393" i="3"/>
  <c r="AJ393" i="3" s="1"/>
  <c r="H393" i="3"/>
  <c r="AI393" i="3" s="1"/>
  <c r="N392" i="3"/>
  <c r="AO392" i="3" s="1"/>
  <c r="M392" i="3"/>
  <c r="AN392" i="3" s="1"/>
  <c r="L392" i="3"/>
  <c r="AM392" i="3" s="1"/>
  <c r="K392" i="3"/>
  <c r="AL392" i="3" s="1"/>
  <c r="J392" i="3"/>
  <c r="AK392" i="3" s="1"/>
  <c r="I392" i="3"/>
  <c r="AJ392" i="3" s="1"/>
  <c r="H392" i="3"/>
  <c r="AI392" i="3" s="1"/>
  <c r="N391" i="3"/>
  <c r="AO391" i="3" s="1"/>
  <c r="M391" i="3"/>
  <c r="AN391" i="3" s="1"/>
  <c r="L391" i="3"/>
  <c r="AM391" i="3" s="1"/>
  <c r="K391" i="3"/>
  <c r="AL391" i="3" s="1"/>
  <c r="J391" i="3"/>
  <c r="AK391" i="3" s="1"/>
  <c r="I391" i="3"/>
  <c r="AJ391" i="3" s="1"/>
  <c r="H391" i="3"/>
  <c r="AI391" i="3" s="1"/>
  <c r="N390" i="3"/>
  <c r="AO390" i="3" s="1"/>
  <c r="M390" i="3"/>
  <c r="AN390" i="3" s="1"/>
  <c r="L390" i="3"/>
  <c r="AM390" i="3" s="1"/>
  <c r="K390" i="3"/>
  <c r="AL390" i="3" s="1"/>
  <c r="J390" i="3"/>
  <c r="AK390" i="3" s="1"/>
  <c r="I390" i="3"/>
  <c r="AJ390" i="3" s="1"/>
  <c r="H390" i="3"/>
  <c r="AI390" i="3" s="1"/>
  <c r="N389" i="3"/>
  <c r="AO389" i="3" s="1"/>
  <c r="M389" i="3"/>
  <c r="AN389" i="3" s="1"/>
  <c r="L389" i="3"/>
  <c r="AM389" i="3" s="1"/>
  <c r="K389" i="3"/>
  <c r="AL389" i="3" s="1"/>
  <c r="J389" i="3"/>
  <c r="AK389" i="3" s="1"/>
  <c r="I389" i="3"/>
  <c r="AJ389" i="3" s="1"/>
  <c r="H389" i="3"/>
  <c r="AI389" i="3" s="1"/>
  <c r="N388" i="3"/>
  <c r="AO388" i="3" s="1"/>
  <c r="M388" i="3"/>
  <c r="AN388" i="3" s="1"/>
  <c r="L388" i="3"/>
  <c r="AM388" i="3" s="1"/>
  <c r="K388" i="3"/>
  <c r="AL388" i="3" s="1"/>
  <c r="J388" i="3"/>
  <c r="AK388" i="3" s="1"/>
  <c r="I388" i="3"/>
  <c r="AJ388" i="3" s="1"/>
  <c r="H388" i="3"/>
  <c r="AI388" i="3" s="1"/>
  <c r="N387" i="3"/>
  <c r="AO387" i="3" s="1"/>
  <c r="M387" i="3"/>
  <c r="AN387" i="3" s="1"/>
  <c r="L387" i="3"/>
  <c r="AM387" i="3" s="1"/>
  <c r="K387" i="3"/>
  <c r="AL387" i="3" s="1"/>
  <c r="J387" i="3"/>
  <c r="AK387" i="3" s="1"/>
  <c r="I387" i="3"/>
  <c r="AJ387" i="3" s="1"/>
  <c r="H387" i="3"/>
  <c r="AI387" i="3" s="1"/>
  <c r="N386" i="3"/>
  <c r="AO386" i="3" s="1"/>
  <c r="M386" i="3"/>
  <c r="AN386" i="3" s="1"/>
  <c r="L386" i="3"/>
  <c r="AM386" i="3" s="1"/>
  <c r="K386" i="3"/>
  <c r="AL386" i="3" s="1"/>
  <c r="J386" i="3"/>
  <c r="AK386" i="3" s="1"/>
  <c r="I386" i="3"/>
  <c r="AJ386" i="3" s="1"/>
  <c r="H386" i="3"/>
  <c r="AI386" i="3" s="1"/>
  <c r="N385" i="3"/>
  <c r="AO385" i="3" s="1"/>
  <c r="M385" i="3"/>
  <c r="AN385" i="3" s="1"/>
  <c r="L385" i="3"/>
  <c r="AM385" i="3" s="1"/>
  <c r="K385" i="3"/>
  <c r="AL385" i="3" s="1"/>
  <c r="J385" i="3"/>
  <c r="AK385" i="3" s="1"/>
  <c r="I385" i="3"/>
  <c r="AJ385" i="3" s="1"/>
  <c r="H385" i="3"/>
  <c r="AI385" i="3" s="1"/>
  <c r="N384" i="3"/>
  <c r="AO384" i="3" s="1"/>
  <c r="M384" i="3"/>
  <c r="AN384" i="3" s="1"/>
  <c r="L384" i="3"/>
  <c r="AM384" i="3" s="1"/>
  <c r="K384" i="3"/>
  <c r="AL384" i="3" s="1"/>
  <c r="J384" i="3"/>
  <c r="AK384" i="3" s="1"/>
  <c r="I384" i="3"/>
  <c r="AJ384" i="3" s="1"/>
  <c r="H384" i="3"/>
  <c r="AI384" i="3" s="1"/>
  <c r="N383" i="3"/>
  <c r="AO383" i="3" s="1"/>
  <c r="M383" i="3"/>
  <c r="AN383" i="3" s="1"/>
  <c r="L383" i="3"/>
  <c r="AM383" i="3" s="1"/>
  <c r="K383" i="3"/>
  <c r="AL383" i="3" s="1"/>
  <c r="J383" i="3"/>
  <c r="AK383" i="3" s="1"/>
  <c r="I383" i="3"/>
  <c r="AJ383" i="3" s="1"/>
  <c r="H383" i="3"/>
  <c r="AI383" i="3" s="1"/>
  <c r="N382" i="3"/>
  <c r="AO382" i="3" s="1"/>
  <c r="M382" i="3"/>
  <c r="AN382" i="3" s="1"/>
  <c r="L382" i="3"/>
  <c r="AM382" i="3" s="1"/>
  <c r="K382" i="3"/>
  <c r="AL382" i="3" s="1"/>
  <c r="J382" i="3"/>
  <c r="AK382" i="3" s="1"/>
  <c r="I382" i="3"/>
  <c r="AJ382" i="3" s="1"/>
  <c r="H382" i="3"/>
  <c r="AI382" i="3" s="1"/>
  <c r="N381" i="3"/>
  <c r="AO381" i="3" s="1"/>
  <c r="M381" i="3"/>
  <c r="AN381" i="3" s="1"/>
  <c r="L381" i="3"/>
  <c r="AM381" i="3" s="1"/>
  <c r="K381" i="3"/>
  <c r="AL381" i="3" s="1"/>
  <c r="J381" i="3"/>
  <c r="AK381" i="3" s="1"/>
  <c r="I381" i="3"/>
  <c r="AJ381" i="3" s="1"/>
  <c r="H381" i="3"/>
  <c r="AI381" i="3" s="1"/>
  <c r="N380" i="3"/>
  <c r="AO380" i="3" s="1"/>
  <c r="M380" i="3"/>
  <c r="AN380" i="3" s="1"/>
  <c r="L380" i="3"/>
  <c r="AM380" i="3" s="1"/>
  <c r="K380" i="3"/>
  <c r="AL380" i="3" s="1"/>
  <c r="J380" i="3"/>
  <c r="AK380" i="3" s="1"/>
  <c r="I380" i="3"/>
  <c r="AJ380" i="3" s="1"/>
  <c r="H380" i="3"/>
  <c r="AI380" i="3" s="1"/>
  <c r="N379" i="3"/>
  <c r="AO379" i="3" s="1"/>
  <c r="M379" i="3"/>
  <c r="AN379" i="3" s="1"/>
  <c r="L379" i="3"/>
  <c r="AM379" i="3" s="1"/>
  <c r="K379" i="3"/>
  <c r="AL379" i="3" s="1"/>
  <c r="J379" i="3"/>
  <c r="AK379" i="3" s="1"/>
  <c r="I379" i="3"/>
  <c r="AJ379" i="3" s="1"/>
  <c r="H379" i="3"/>
  <c r="AI379" i="3" s="1"/>
  <c r="N378" i="3"/>
  <c r="AO378" i="3" s="1"/>
  <c r="M378" i="3"/>
  <c r="AN378" i="3" s="1"/>
  <c r="L378" i="3"/>
  <c r="AM378" i="3" s="1"/>
  <c r="K378" i="3"/>
  <c r="AL378" i="3" s="1"/>
  <c r="J378" i="3"/>
  <c r="AK378" i="3" s="1"/>
  <c r="I378" i="3"/>
  <c r="AJ378" i="3" s="1"/>
  <c r="H378" i="3"/>
  <c r="AI378" i="3" s="1"/>
  <c r="N377" i="3"/>
  <c r="AO377" i="3" s="1"/>
  <c r="M377" i="3"/>
  <c r="AN377" i="3" s="1"/>
  <c r="L377" i="3"/>
  <c r="AM377" i="3" s="1"/>
  <c r="K377" i="3"/>
  <c r="AL377" i="3" s="1"/>
  <c r="J377" i="3"/>
  <c r="AK377" i="3" s="1"/>
  <c r="I377" i="3"/>
  <c r="AJ377" i="3" s="1"/>
  <c r="H377" i="3"/>
  <c r="AI377" i="3" s="1"/>
  <c r="N376" i="3"/>
  <c r="AO376" i="3" s="1"/>
  <c r="M376" i="3"/>
  <c r="AN376" i="3" s="1"/>
  <c r="L376" i="3"/>
  <c r="AM376" i="3" s="1"/>
  <c r="K376" i="3"/>
  <c r="AL376" i="3" s="1"/>
  <c r="J376" i="3"/>
  <c r="AK376" i="3" s="1"/>
  <c r="I376" i="3"/>
  <c r="AJ376" i="3" s="1"/>
  <c r="H376" i="3"/>
  <c r="AI376" i="3" s="1"/>
  <c r="N375" i="3"/>
  <c r="AO375" i="3" s="1"/>
  <c r="M375" i="3"/>
  <c r="AN375" i="3" s="1"/>
  <c r="L375" i="3"/>
  <c r="AM375" i="3" s="1"/>
  <c r="K375" i="3"/>
  <c r="AL375" i="3" s="1"/>
  <c r="J375" i="3"/>
  <c r="AK375" i="3" s="1"/>
  <c r="I375" i="3"/>
  <c r="AJ375" i="3" s="1"/>
  <c r="H375" i="3"/>
  <c r="AI375" i="3" s="1"/>
  <c r="N374" i="3"/>
  <c r="AO374" i="3" s="1"/>
  <c r="M374" i="3"/>
  <c r="AN374" i="3" s="1"/>
  <c r="L374" i="3"/>
  <c r="AM374" i="3" s="1"/>
  <c r="K374" i="3"/>
  <c r="AL374" i="3" s="1"/>
  <c r="J374" i="3"/>
  <c r="AK374" i="3" s="1"/>
  <c r="I374" i="3"/>
  <c r="AJ374" i="3" s="1"/>
  <c r="H374" i="3"/>
  <c r="AI374" i="3" s="1"/>
  <c r="N373" i="3"/>
  <c r="AO373" i="3" s="1"/>
  <c r="M373" i="3"/>
  <c r="AN373" i="3" s="1"/>
  <c r="L373" i="3"/>
  <c r="AM373" i="3" s="1"/>
  <c r="K373" i="3"/>
  <c r="AL373" i="3" s="1"/>
  <c r="J373" i="3"/>
  <c r="AK373" i="3" s="1"/>
  <c r="I373" i="3"/>
  <c r="AJ373" i="3" s="1"/>
  <c r="H373" i="3"/>
  <c r="AI373" i="3" s="1"/>
  <c r="N372" i="3"/>
  <c r="AO372" i="3" s="1"/>
  <c r="M372" i="3"/>
  <c r="AN372" i="3" s="1"/>
  <c r="L372" i="3"/>
  <c r="AM372" i="3" s="1"/>
  <c r="K372" i="3"/>
  <c r="AL372" i="3" s="1"/>
  <c r="J372" i="3"/>
  <c r="AK372" i="3" s="1"/>
  <c r="I372" i="3"/>
  <c r="AJ372" i="3" s="1"/>
  <c r="H372" i="3"/>
  <c r="AI372" i="3" s="1"/>
  <c r="N371" i="3"/>
  <c r="AO371" i="3" s="1"/>
  <c r="M371" i="3"/>
  <c r="AN371" i="3" s="1"/>
  <c r="L371" i="3"/>
  <c r="AM371" i="3" s="1"/>
  <c r="K371" i="3"/>
  <c r="AL371" i="3" s="1"/>
  <c r="J371" i="3"/>
  <c r="AK371" i="3" s="1"/>
  <c r="I371" i="3"/>
  <c r="AJ371" i="3" s="1"/>
  <c r="H371" i="3"/>
  <c r="AI371" i="3" s="1"/>
  <c r="N370" i="3"/>
  <c r="AO370" i="3" s="1"/>
  <c r="M370" i="3"/>
  <c r="AN370" i="3" s="1"/>
  <c r="L370" i="3"/>
  <c r="AM370" i="3" s="1"/>
  <c r="K370" i="3"/>
  <c r="AL370" i="3" s="1"/>
  <c r="J370" i="3"/>
  <c r="AK370" i="3" s="1"/>
  <c r="I370" i="3"/>
  <c r="AJ370" i="3" s="1"/>
  <c r="H370" i="3"/>
  <c r="AI370" i="3" s="1"/>
  <c r="N369" i="3"/>
  <c r="AO369" i="3" s="1"/>
  <c r="M369" i="3"/>
  <c r="AN369" i="3" s="1"/>
  <c r="L369" i="3"/>
  <c r="AM369" i="3" s="1"/>
  <c r="K369" i="3"/>
  <c r="AL369" i="3" s="1"/>
  <c r="J369" i="3"/>
  <c r="AK369" i="3" s="1"/>
  <c r="I369" i="3"/>
  <c r="AJ369" i="3" s="1"/>
  <c r="H369" i="3"/>
  <c r="AI369" i="3" s="1"/>
  <c r="N368" i="3"/>
  <c r="AO368" i="3" s="1"/>
  <c r="M368" i="3"/>
  <c r="AN368" i="3" s="1"/>
  <c r="L368" i="3"/>
  <c r="AM368" i="3" s="1"/>
  <c r="K368" i="3"/>
  <c r="AL368" i="3" s="1"/>
  <c r="J368" i="3"/>
  <c r="AK368" i="3" s="1"/>
  <c r="I368" i="3"/>
  <c r="AJ368" i="3" s="1"/>
  <c r="H368" i="3"/>
  <c r="AI368" i="3" s="1"/>
  <c r="N366" i="3"/>
  <c r="AO366" i="3" s="1"/>
  <c r="M366" i="3"/>
  <c r="AN366" i="3" s="1"/>
  <c r="L366" i="3"/>
  <c r="AM366" i="3" s="1"/>
  <c r="K366" i="3"/>
  <c r="AL366" i="3" s="1"/>
  <c r="J366" i="3"/>
  <c r="AK366" i="3" s="1"/>
  <c r="I366" i="3"/>
  <c r="AJ366" i="3" s="1"/>
  <c r="H366" i="3"/>
  <c r="AI366" i="3" s="1"/>
  <c r="N365" i="3"/>
  <c r="AO365" i="3" s="1"/>
  <c r="M365" i="3"/>
  <c r="AN365" i="3" s="1"/>
  <c r="L365" i="3"/>
  <c r="AM365" i="3" s="1"/>
  <c r="K365" i="3"/>
  <c r="AL365" i="3" s="1"/>
  <c r="AK365" i="3"/>
  <c r="I365" i="3"/>
  <c r="AJ365" i="3" s="1"/>
  <c r="H365" i="3"/>
  <c r="AI365" i="3" s="1"/>
  <c r="H364" i="3"/>
  <c r="AI364" i="3" s="1"/>
  <c r="N363" i="3"/>
  <c r="AO363" i="3" s="1"/>
  <c r="M363" i="3"/>
  <c r="AN363" i="3" s="1"/>
  <c r="L363" i="3"/>
  <c r="AM363" i="3" s="1"/>
  <c r="K363" i="3"/>
  <c r="AL363" i="3" s="1"/>
  <c r="J363" i="3"/>
  <c r="AK363" i="3" s="1"/>
  <c r="I363" i="3"/>
  <c r="AJ363" i="3" s="1"/>
  <c r="H363" i="3"/>
  <c r="AI363" i="3" s="1"/>
  <c r="N362" i="3"/>
  <c r="AO362" i="3" s="1"/>
  <c r="M362" i="3"/>
  <c r="AN362" i="3" s="1"/>
  <c r="L362" i="3"/>
  <c r="AM362" i="3" s="1"/>
  <c r="K362" i="3"/>
  <c r="AL362" i="3" s="1"/>
  <c r="J362" i="3"/>
  <c r="AK362" i="3" s="1"/>
  <c r="I362" i="3"/>
  <c r="AJ362" i="3" s="1"/>
  <c r="H362" i="3"/>
  <c r="AI362" i="3" s="1"/>
  <c r="N361" i="3"/>
  <c r="AO361" i="3" s="1"/>
  <c r="M361" i="3"/>
  <c r="AN361" i="3" s="1"/>
  <c r="L361" i="3"/>
  <c r="AM361" i="3" s="1"/>
  <c r="K361" i="3"/>
  <c r="AL361" i="3" s="1"/>
  <c r="J361" i="3"/>
  <c r="AK361" i="3" s="1"/>
  <c r="I361" i="3"/>
  <c r="AJ361" i="3" s="1"/>
  <c r="H361" i="3"/>
  <c r="AI361" i="3" s="1"/>
  <c r="N360" i="3"/>
  <c r="AO360" i="3" s="1"/>
  <c r="M360" i="3"/>
  <c r="AN360" i="3" s="1"/>
  <c r="L360" i="3"/>
  <c r="AM360" i="3" s="1"/>
  <c r="K360" i="3"/>
  <c r="AL360" i="3" s="1"/>
  <c r="J360" i="3"/>
  <c r="AK360" i="3" s="1"/>
  <c r="I360" i="3"/>
  <c r="AJ360" i="3" s="1"/>
  <c r="H360" i="3"/>
  <c r="AI360" i="3" s="1"/>
  <c r="N359" i="3"/>
  <c r="AO359" i="3" s="1"/>
  <c r="M359" i="3"/>
  <c r="AN359" i="3" s="1"/>
  <c r="L359" i="3"/>
  <c r="AM359" i="3" s="1"/>
  <c r="K359" i="3"/>
  <c r="AL359" i="3" s="1"/>
  <c r="J359" i="3"/>
  <c r="AK359" i="3" s="1"/>
  <c r="I359" i="3"/>
  <c r="AJ359" i="3" s="1"/>
  <c r="H359" i="3"/>
  <c r="AI359" i="3" s="1"/>
  <c r="N358" i="3"/>
  <c r="AO358" i="3" s="1"/>
  <c r="M358" i="3"/>
  <c r="AN358" i="3" s="1"/>
  <c r="L358" i="3"/>
  <c r="AM358" i="3" s="1"/>
  <c r="K358" i="3"/>
  <c r="AL358" i="3" s="1"/>
  <c r="J358" i="3"/>
  <c r="AK358" i="3" s="1"/>
  <c r="I358" i="3"/>
  <c r="AJ358" i="3" s="1"/>
  <c r="H358" i="3"/>
  <c r="AI358" i="3" s="1"/>
  <c r="N357" i="3"/>
  <c r="AO357" i="3" s="1"/>
  <c r="M357" i="3"/>
  <c r="AN357" i="3" s="1"/>
  <c r="L357" i="3"/>
  <c r="AM357" i="3" s="1"/>
  <c r="K357" i="3"/>
  <c r="AL357" i="3" s="1"/>
  <c r="J357" i="3"/>
  <c r="AK357" i="3" s="1"/>
  <c r="I357" i="3"/>
  <c r="AJ357" i="3" s="1"/>
  <c r="H357" i="3"/>
  <c r="N355" i="3"/>
  <c r="AO355" i="3" s="1"/>
  <c r="M355" i="3"/>
  <c r="AN355" i="3" s="1"/>
  <c r="L355" i="3"/>
  <c r="AM355" i="3" s="1"/>
  <c r="K355" i="3"/>
  <c r="AL355" i="3" s="1"/>
  <c r="J355" i="3"/>
  <c r="AK355" i="3" s="1"/>
  <c r="I355" i="3"/>
  <c r="AJ355" i="3" s="1"/>
  <c r="H355" i="3"/>
  <c r="AI355" i="3" s="1"/>
  <c r="N354" i="3"/>
  <c r="AO354" i="3" s="1"/>
  <c r="M354" i="3"/>
  <c r="AN354" i="3" s="1"/>
  <c r="L354" i="3"/>
  <c r="AM354" i="3" s="1"/>
  <c r="K354" i="3"/>
  <c r="AL354" i="3" s="1"/>
  <c r="J354" i="3"/>
  <c r="AK354" i="3" s="1"/>
  <c r="I354" i="3"/>
  <c r="AJ354" i="3" s="1"/>
  <c r="H354" i="3"/>
  <c r="AI354" i="3" s="1"/>
  <c r="N353" i="3"/>
  <c r="AO353" i="3" s="1"/>
  <c r="M353" i="3"/>
  <c r="AN353" i="3" s="1"/>
  <c r="L353" i="3"/>
  <c r="AM353" i="3" s="1"/>
  <c r="K353" i="3"/>
  <c r="AL353" i="3" s="1"/>
  <c r="J353" i="3"/>
  <c r="AK353" i="3" s="1"/>
  <c r="I353" i="3"/>
  <c r="AJ353" i="3" s="1"/>
  <c r="H353" i="3"/>
  <c r="AI353" i="3" s="1"/>
  <c r="N351" i="3"/>
  <c r="AO351" i="3" s="1"/>
  <c r="M351" i="3"/>
  <c r="AN351" i="3" s="1"/>
  <c r="L351" i="3"/>
  <c r="AM351" i="3" s="1"/>
  <c r="K351" i="3"/>
  <c r="AL351" i="3" s="1"/>
  <c r="J351" i="3"/>
  <c r="AK351" i="3" s="1"/>
  <c r="I351" i="3"/>
  <c r="AJ351" i="3" s="1"/>
  <c r="H351" i="3"/>
  <c r="AI351" i="3" s="1"/>
  <c r="N350" i="3"/>
  <c r="AO350" i="3" s="1"/>
  <c r="M350" i="3"/>
  <c r="AN350" i="3" s="1"/>
  <c r="L350" i="3"/>
  <c r="AM350" i="3" s="1"/>
  <c r="K350" i="3"/>
  <c r="AL350" i="3" s="1"/>
  <c r="J350" i="3"/>
  <c r="AK350" i="3" s="1"/>
  <c r="I350" i="3"/>
  <c r="AJ350" i="3" s="1"/>
  <c r="H350" i="3"/>
  <c r="AI350" i="3" s="1"/>
  <c r="N349" i="3"/>
  <c r="M349" i="3"/>
  <c r="L349" i="3"/>
  <c r="AM349" i="3" s="1"/>
  <c r="K349" i="3"/>
  <c r="AL349" i="3" s="1"/>
  <c r="J349" i="3"/>
  <c r="AK349" i="3" s="1"/>
  <c r="I349" i="3"/>
  <c r="AJ349" i="3" s="1"/>
  <c r="H349" i="3"/>
  <c r="AI349" i="3" s="1"/>
  <c r="N347" i="3"/>
  <c r="AO347" i="3" s="1"/>
  <c r="M347" i="3"/>
  <c r="AN347" i="3" s="1"/>
  <c r="L347" i="3"/>
  <c r="AM347" i="3" s="1"/>
  <c r="K347" i="3"/>
  <c r="AL347" i="3" s="1"/>
  <c r="J347" i="3"/>
  <c r="AK347" i="3" s="1"/>
  <c r="I347" i="3"/>
  <c r="AJ347" i="3" s="1"/>
  <c r="H347" i="3"/>
  <c r="AI347" i="3" s="1"/>
  <c r="N346" i="3"/>
  <c r="AO346" i="3" s="1"/>
  <c r="M346" i="3"/>
  <c r="AN346" i="3" s="1"/>
  <c r="L346" i="3"/>
  <c r="AM346" i="3" s="1"/>
  <c r="K346" i="3"/>
  <c r="AL346" i="3" s="1"/>
  <c r="J346" i="3"/>
  <c r="AK346" i="3" s="1"/>
  <c r="I346" i="3"/>
  <c r="AJ346" i="3" s="1"/>
  <c r="H346" i="3"/>
  <c r="AI346" i="3" s="1"/>
  <c r="N345" i="3"/>
  <c r="AO345" i="3" s="1"/>
  <c r="M345" i="3"/>
  <c r="AN345" i="3" s="1"/>
  <c r="L345" i="3"/>
  <c r="AM345" i="3" s="1"/>
  <c r="K345" i="3"/>
  <c r="J345" i="3"/>
  <c r="I345" i="3"/>
  <c r="AJ345" i="3" s="1"/>
  <c r="H345" i="3"/>
  <c r="N343" i="3"/>
  <c r="AO343" i="3" s="1"/>
  <c r="M343" i="3"/>
  <c r="AN343" i="3" s="1"/>
  <c r="L343" i="3"/>
  <c r="AM343" i="3" s="1"/>
  <c r="K343" i="3"/>
  <c r="AL343" i="3" s="1"/>
  <c r="J343" i="3"/>
  <c r="AK343" i="3" s="1"/>
  <c r="I343" i="3"/>
  <c r="AJ343" i="3" s="1"/>
  <c r="H343" i="3"/>
  <c r="AI343" i="3" s="1"/>
  <c r="N342" i="3"/>
  <c r="AO342" i="3" s="1"/>
  <c r="M342" i="3"/>
  <c r="AN342" i="3" s="1"/>
  <c r="L342" i="3"/>
  <c r="AM342" i="3" s="1"/>
  <c r="K342" i="3"/>
  <c r="AL342" i="3" s="1"/>
  <c r="J342" i="3"/>
  <c r="AK342" i="3" s="1"/>
  <c r="I342" i="3"/>
  <c r="AJ342" i="3" s="1"/>
  <c r="H342" i="3"/>
  <c r="AI342" i="3" s="1"/>
  <c r="N341" i="3"/>
  <c r="AO341" i="3" s="1"/>
  <c r="M341" i="3"/>
  <c r="AN341" i="3" s="1"/>
  <c r="L341" i="3"/>
  <c r="AM341" i="3" s="1"/>
  <c r="K341" i="3"/>
  <c r="AL341" i="3" s="1"/>
  <c r="J341" i="3"/>
  <c r="AK341" i="3" s="1"/>
  <c r="I341" i="3"/>
  <c r="AJ341" i="3" s="1"/>
  <c r="H341" i="3"/>
  <c r="N339" i="3"/>
  <c r="AO339" i="3" s="1"/>
  <c r="M339" i="3"/>
  <c r="AN339" i="3" s="1"/>
  <c r="L339" i="3"/>
  <c r="AM339" i="3" s="1"/>
  <c r="K339" i="3"/>
  <c r="AL339" i="3" s="1"/>
  <c r="J339" i="3"/>
  <c r="AK339" i="3" s="1"/>
  <c r="I339" i="3"/>
  <c r="AJ339" i="3" s="1"/>
  <c r="H339" i="3"/>
  <c r="AI339" i="3" s="1"/>
  <c r="N338" i="3"/>
  <c r="AO338" i="3" s="1"/>
  <c r="M338" i="3"/>
  <c r="AN338" i="3" s="1"/>
  <c r="L338" i="3"/>
  <c r="AM338" i="3" s="1"/>
  <c r="K338" i="3"/>
  <c r="AL338" i="3" s="1"/>
  <c r="J338" i="3"/>
  <c r="AK338" i="3" s="1"/>
  <c r="I338" i="3"/>
  <c r="AJ338" i="3" s="1"/>
  <c r="H338" i="3"/>
  <c r="AI338" i="3" s="1"/>
  <c r="N337" i="3"/>
  <c r="AO337" i="3" s="1"/>
  <c r="M337" i="3"/>
  <c r="AN337" i="3" s="1"/>
  <c r="L337" i="3"/>
  <c r="AM337" i="3" s="1"/>
  <c r="K337" i="3"/>
  <c r="AL337" i="3" s="1"/>
  <c r="J337" i="3"/>
  <c r="AK337" i="3" s="1"/>
  <c r="I337" i="3"/>
  <c r="AJ337" i="3" s="1"/>
  <c r="H337" i="3"/>
  <c r="AI337" i="3" s="1"/>
  <c r="N335" i="3"/>
  <c r="AO335" i="3" s="1"/>
  <c r="M335" i="3"/>
  <c r="AN335" i="3" s="1"/>
  <c r="L335" i="3"/>
  <c r="AM335" i="3" s="1"/>
  <c r="K335" i="3"/>
  <c r="AL335" i="3" s="1"/>
  <c r="J335" i="3"/>
  <c r="AK335" i="3" s="1"/>
  <c r="I335" i="3"/>
  <c r="AJ335" i="3" s="1"/>
  <c r="H335" i="3"/>
  <c r="AI335" i="3" s="1"/>
  <c r="N334" i="3"/>
  <c r="AO334" i="3" s="1"/>
  <c r="M334" i="3"/>
  <c r="AN334" i="3" s="1"/>
  <c r="L334" i="3"/>
  <c r="AM334" i="3" s="1"/>
  <c r="K334" i="3"/>
  <c r="AL334" i="3" s="1"/>
  <c r="J334" i="3"/>
  <c r="AK334" i="3" s="1"/>
  <c r="I334" i="3"/>
  <c r="AJ334" i="3" s="1"/>
  <c r="H334" i="3"/>
  <c r="AI334" i="3" s="1"/>
  <c r="N333" i="3"/>
  <c r="M333" i="3"/>
  <c r="L333" i="3"/>
  <c r="AM333" i="3" s="1"/>
  <c r="K333" i="3"/>
  <c r="AL333" i="3" s="1"/>
  <c r="J333" i="3"/>
  <c r="AK333" i="3" s="1"/>
  <c r="I333" i="3"/>
  <c r="AJ333" i="3" s="1"/>
  <c r="H333" i="3"/>
  <c r="AI333" i="3" s="1"/>
  <c r="N331" i="3"/>
  <c r="AO331" i="3" s="1"/>
  <c r="M331" i="3"/>
  <c r="AN331" i="3" s="1"/>
  <c r="L331" i="3"/>
  <c r="AM331" i="3" s="1"/>
  <c r="K331" i="3"/>
  <c r="AL331" i="3" s="1"/>
  <c r="J331" i="3"/>
  <c r="AK331" i="3" s="1"/>
  <c r="I331" i="3"/>
  <c r="AJ331" i="3" s="1"/>
  <c r="H331" i="3"/>
  <c r="AI331" i="3" s="1"/>
  <c r="N330" i="3"/>
  <c r="AO330" i="3" s="1"/>
  <c r="M330" i="3"/>
  <c r="AN330" i="3" s="1"/>
  <c r="L330" i="3"/>
  <c r="AM330" i="3" s="1"/>
  <c r="K330" i="3"/>
  <c r="AL330" i="3" s="1"/>
  <c r="J330" i="3"/>
  <c r="AK330" i="3" s="1"/>
  <c r="I330" i="3"/>
  <c r="AJ330" i="3" s="1"/>
  <c r="H330" i="3"/>
  <c r="AI330" i="3" s="1"/>
  <c r="N329" i="3"/>
  <c r="AO329" i="3" s="1"/>
  <c r="M329" i="3"/>
  <c r="AN329" i="3" s="1"/>
  <c r="L329" i="3"/>
  <c r="AM329" i="3" s="1"/>
  <c r="K329" i="3"/>
  <c r="AL329" i="3" s="1"/>
  <c r="J329" i="3"/>
  <c r="AK329" i="3" s="1"/>
  <c r="I329" i="3"/>
  <c r="AJ329" i="3" s="1"/>
  <c r="H329" i="3"/>
  <c r="AI329" i="3" s="1"/>
  <c r="N328" i="3"/>
  <c r="AO328" i="3" s="1"/>
  <c r="M328" i="3"/>
  <c r="AN328" i="3" s="1"/>
  <c r="L328" i="3"/>
  <c r="AM328" i="3" s="1"/>
  <c r="K328" i="3"/>
  <c r="AL328" i="3" s="1"/>
  <c r="J328" i="3"/>
  <c r="AK328" i="3" s="1"/>
  <c r="I328" i="3"/>
  <c r="AJ328" i="3" s="1"/>
  <c r="H328" i="3"/>
  <c r="AI328" i="3" s="1"/>
  <c r="N326" i="3"/>
  <c r="AO326" i="3" s="1"/>
  <c r="M326" i="3"/>
  <c r="AN326" i="3" s="1"/>
  <c r="L326" i="3"/>
  <c r="AM326" i="3" s="1"/>
  <c r="K326" i="3"/>
  <c r="AL326" i="3" s="1"/>
  <c r="J326" i="3"/>
  <c r="AK326" i="3" s="1"/>
  <c r="I326" i="3"/>
  <c r="AJ326" i="3" s="1"/>
  <c r="H326" i="3"/>
  <c r="AI326" i="3" s="1"/>
  <c r="N325" i="3"/>
  <c r="AO325" i="3" s="1"/>
  <c r="M325" i="3"/>
  <c r="AN325" i="3" s="1"/>
  <c r="L325" i="3"/>
  <c r="AM325" i="3" s="1"/>
  <c r="K325" i="3"/>
  <c r="AL325" i="3" s="1"/>
  <c r="J325" i="3"/>
  <c r="AK325" i="3" s="1"/>
  <c r="I325" i="3"/>
  <c r="AJ325" i="3" s="1"/>
  <c r="H325" i="3"/>
  <c r="AI325" i="3" s="1"/>
  <c r="N324" i="3"/>
  <c r="AO324" i="3" s="1"/>
  <c r="M324" i="3"/>
  <c r="AN324" i="3" s="1"/>
  <c r="L324" i="3"/>
  <c r="AM324" i="3" s="1"/>
  <c r="K324" i="3"/>
  <c r="AL324" i="3" s="1"/>
  <c r="J324" i="3"/>
  <c r="AK324" i="3" s="1"/>
  <c r="I324" i="3"/>
  <c r="AJ324" i="3" s="1"/>
  <c r="H324" i="3"/>
  <c r="AI324" i="3" s="1"/>
  <c r="N323" i="3"/>
  <c r="AO323" i="3" s="1"/>
  <c r="M323" i="3"/>
  <c r="AN323" i="3" s="1"/>
  <c r="L323" i="3"/>
  <c r="AM323" i="3" s="1"/>
  <c r="K323" i="3"/>
  <c r="AL323" i="3" s="1"/>
  <c r="J323" i="3"/>
  <c r="AK323" i="3" s="1"/>
  <c r="I323" i="3"/>
  <c r="AJ323" i="3" s="1"/>
  <c r="H323" i="3"/>
  <c r="AI323" i="3" s="1"/>
  <c r="N322" i="3"/>
  <c r="AO322" i="3" s="1"/>
  <c r="M322" i="3"/>
  <c r="AN322" i="3" s="1"/>
  <c r="L322" i="3"/>
  <c r="AM322" i="3" s="1"/>
  <c r="K322" i="3"/>
  <c r="AL322" i="3" s="1"/>
  <c r="J322" i="3"/>
  <c r="AK322" i="3" s="1"/>
  <c r="I322" i="3"/>
  <c r="AJ322" i="3" s="1"/>
  <c r="H322" i="3"/>
  <c r="AI322" i="3" s="1"/>
  <c r="N321" i="3"/>
  <c r="AO321" i="3" s="1"/>
  <c r="M321" i="3"/>
  <c r="AN321" i="3" s="1"/>
  <c r="L321" i="3"/>
  <c r="AM321" i="3" s="1"/>
  <c r="K321" i="3"/>
  <c r="AL321" i="3" s="1"/>
  <c r="J321" i="3"/>
  <c r="AK321" i="3" s="1"/>
  <c r="I321" i="3"/>
  <c r="AJ321" i="3" s="1"/>
  <c r="H321" i="3"/>
  <c r="AI321" i="3" s="1"/>
  <c r="N320" i="3"/>
  <c r="AO320" i="3" s="1"/>
  <c r="M320" i="3"/>
  <c r="AN320" i="3" s="1"/>
  <c r="L320" i="3"/>
  <c r="AM320" i="3" s="1"/>
  <c r="K320" i="3"/>
  <c r="AL320" i="3" s="1"/>
  <c r="J320" i="3"/>
  <c r="AK320" i="3" s="1"/>
  <c r="I320" i="3"/>
  <c r="AJ320" i="3" s="1"/>
  <c r="H320" i="3"/>
  <c r="AI320" i="3" s="1"/>
  <c r="N318" i="3"/>
  <c r="AO318" i="3" s="1"/>
  <c r="M318" i="3"/>
  <c r="AN318" i="3" s="1"/>
  <c r="L318" i="3"/>
  <c r="AM318" i="3" s="1"/>
  <c r="K318" i="3"/>
  <c r="AL318" i="3" s="1"/>
  <c r="J318" i="3"/>
  <c r="AK318" i="3" s="1"/>
  <c r="I318" i="3"/>
  <c r="AJ318" i="3" s="1"/>
  <c r="H318" i="3"/>
  <c r="AI318" i="3" s="1"/>
  <c r="N317" i="3"/>
  <c r="AO317" i="3" s="1"/>
  <c r="M317" i="3"/>
  <c r="AN317" i="3" s="1"/>
  <c r="L317" i="3"/>
  <c r="AM317" i="3" s="1"/>
  <c r="K317" i="3"/>
  <c r="AL317" i="3" s="1"/>
  <c r="J317" i="3"/>
  <c r="AK317" i="3" s="1"/>
  <c r="I317" i="3"/>
  <c r="AJ317" i="3" s="1"/>
  <c r="H317" i="3"/>
  <c r="AI317" i="3" s="1"/>
  <c r="N316" i="3"/>
  <c r="AO316" i="3" s="1"/>
  <c r="M316" i="3"/>
  <c r="AN316" i="3" s="1"/>
  <c r="L316" i="3"/>
  <c r="AM316" i="3" s="1"/>
  <c r="K316" i="3"/>
  <c r="AL316" i="3" s="1"/>
  <c r="J316" i="3"/>
  <c r="AK316" i="3" s="1"/>
  <c r="I316" i="3"/>
  <c r="AJ316" i="3" s="1"/>
  <c r="H316" i="3"/>
  <c r="AI316" i="3" s="1"/>
  <c r="N315" i="3"/>
  <c r="AO315" i="3" s="1"/>
  <c r="M315" i="3"/>
  <c r="AN315" i="3" s="1"/>
  <c r="L315" i="3"/>
  <c r="AM315" i="3" s="1"/>
  <c r="K315" i="3"/>
  <c r="AL315" i="3" s="1"/>
  <c r="J315" i="3"/>
  <c r="AK315" i="3" s="1"/>
  <c r="I315" i="3"/>
  <c r="AJ315" i="3" s="1"/>
  <c r="H315" i="3"/>
  <c r="N313" i="3"/>
  <c r="AO313" i="3" s="1"/>
  <c r="M313" i="3"/>
  <c r="AN313" i="3" s="1"/>
  <c r="L313" i="3"/>
  <c r="AM313" i="3" s="1"/>
  <c r="K313" i="3"/>
  <c r="AL313" i="3" s="1"/>
  <c r="J313" i="3"/>
  <c r="AK313" i="3" s="1"/>
  <c r="I313" i="3"/>
  <c r="AJ313" i="3" s="1"/>
  <c r="H313" i="3"/>
  <c r="AI313" i="3" s="1"/>
  <c r="N312" i="3"/>
  <c r="AO312" i="3" s="1"/>
  <c r="M312" i="3"/>
  <c r="AN312" i="3" s="1"/>
  <c r="L312" i="3"/>
  <c r="AM312" i="3" s="1"/>
  <c r="K312" i="3"/>
  <c r="AL312" i="3" s="1"/>
  <c r="J312" i="3"/>
  <c r="AK312" i="3" s="1"/>
  <c r="I312" i="3"/>
  <c r="AJ312" i="3" s="1"/>
  <c r="H312" i="3"/>
  <c r="AI312" i="3" s="1"/>
  <c r="N311" i="3"/>
  <c r="AO311" i="3" s="1"/>
  <c r="M311" i="3"/>
  <c r="AN311" i="3" s="1"/>
  <c r="L311" i="3"/>
  <c r="AM311" i="3" s="1"/>
  <c r="K311" i="3"/>
  <c r="AL311" i="3" s="1"/>
  <c r="J311" i="3"/>
  <c r="AK311" i="3" s="1"/>
  <c r="I311" i="3"/>
  <c r="AJ311" i="3" s="1"/>
  <c r="H311" i="3"/>
  <c r="N309" i="3"/>
  <c r="AO309" i="3" s="1"/>
  <c r="M309" i="3"/>
  <c r="AN309" i="3" s="1"/>
  <c r="L309" i="3"/>
  <c r="AM309" i="3" s="1"/>
  <c r="K309" i="3"/>
  <c r="AL309" i="3" s="1"/>
  <c r="J309" i="3"/>
  <c r="AK309" i="3" s="1"/>
  <c r="I309" i="3"/>
  <c r="AJ309" i="3" s="1"/>
  <c r="H309" i="3"/>
  <c r="AI309" i="3" s="1"/>
  <c r="N308" i="3"/>
  <c r="AO308" i="3" s="1"/>
  <c r="M308" i="3"/>
  <c r="AN308" i="3" s="1"/>
  <c r="L308" i="3"/>
  <c r="AM308" i="3" s="1"/>
  <c r="K308" i="3"/>
  <c r="AL308" i="3" s="1"/>
  <c r="J308" i="3"/>
  <c r="AK308" i="3" s="1"/>
  <c r="I308" i="3"/>
  <c r="AJ308" i="3" s="1"/>
  <c r="H308" i="3"/>
  <c r="AI308" i="3" s="1"/>
  <c r="N307" i="3"/>
  <c r="M307" i="3"/>
  <c r="L307" i="3"/>
  <c r="K307" i="3"/>
  <c r="J307" i="3"/>
  <c r="I307" i="3"/>
  <c r="H307" i="3"/>
  <c r="N305" i="3"/>
  <c r="AO305" i="3" s="1"/>
  <c r="M305" i="3"/>
  <c r="AN305" i="3" s="1"/>
  <c r="L305" i="3"/>
  <c r="AM305" i="3" s="1"/>
  <c r="K305" i="3"/>
  <c r="AL305" i="3" s="1"/>
  <c r="J305" i="3"/>
  <c r="AK305" i="3" s="1"/>
  <c r="I305" i="3"/>
  <c r="AJ305" i="3" s="1"/>
  <c r="H305" i="3"/>
  <c r="AI305" i="3" s="1"/>
  <c r="N304" i="3"/>
  <c r="AO304" i="3" s="1"/>
  <c r="M304" i="3"/>
  <c r="AN304" i="3" s="1"/>
  <c r="L304" i="3"/>
  <c r="AM304" i="3" s="1"/>
  <c r="K304" i="3"/>
  <c r="AL304" i="3" s="1"/>
  <c r="J304" i="3"/>
  <c r="AK304" i="3" s="1"/>
  <c r="I304" i="3"/>
  <c r="AJ304" i="3" s="1"/>
  <c r="H304" i="3"/>
  <c r="AI304" i="3" s="1"/>
  <c r="N303" i="3"/>
  <c r="AO303" i="3" s="1"/>
  <c r="M303" i="3"/>
  <c r="AN303" i="3" s="1"/>
  <c r="L303" i="3"/>
  <c r="AM303" i="3" s="1"/>
  <c r="K303" i="3"/>
  <c r="AL303" i="3" s="1"/>
  <c r="J303" i="3"/>
  <c r="AK303" i="3" s="1"/>
  <c r="I303" i="3"/>
  <c r="AJ303" i="3" s="1"/>
  <c r="H303" i="3"/>
  <c r="AI303" i="3" s="1"/>
  <c r="N302" i="3"/>
  <c r="AO302" i="3" s="1"/>
  <c r="M302" i="3"/>
  <c r="AN302" i="3" s="1"/>
  <c r="L302" i="3"/>
  <c r="AM302" i="3" s="1"/>
  <c r="K302" i="3"/>
  <c r="AL302" i="3" s="1"/>
  <c r="J302" i="3"/>
  <c r="AK302" i="3" s="1"/>
  <c r="I302" i="3"/>
  <c r="AJ302" i="3" s="1"/>
  <c r="H302" i="3"/>
  <c r="AI302" i="3" s="1"/>
  <c r="N301" i="3"/>
  <c r="AO301" i="3" s="1"/>
  <c r="M301" i="3"/>
  <c r="AN301" i="3" s="1"/>
  <c r="L301" i="3"/>
  <c r="AM301" i="3" s="1"/>
  <c r="K301" i="3"/>
  <c r="AL301" i="3" s="1"/>
  <c r="J301" i="3"/>
  <c r="AK301" i="3" s="1"/>
  <c r="I301" i="3"/>
  <c r="AJ301" i="3" s="1"/>
  <c r="H301" i="3"/>
  <c r="AI301" i="3" s="1"/>
  <c r="N300" i="3"/>
  <c r="AO300" i="3" s="1"/>
  <c r="M300" i="3"/>
  <c r="AN300" i="3" s="1"/>
  <c r="L300" i="3"/>
  <c r="AM300" i="3" s="1"/>
  <c r="K300" i="3"/>
  <c r="AL300" i="3" s="1"/>
  <c r="J300" i="3"/>
  <c r="AK300" i="3" s="1"/>
  <c r="I300" i="3"/>
  <c r="AJ300" i="3" s="1"/>
  <c r="H300" i="3"/>
  <c r="AI300" i="3" s="1"/>
  <c r="N299" i="3"/>
  <c r="AO299" i="3" s="1"/>
  <c r="M299" i="3"/>
  <c r="AN299" i="3" s="1"/>
  <c r="L299" i="3"/>
  <c r="AM299" i="3" s="1"/>
  <c r="K299" i="3"/>
  <c r="AL299" i="3" s="1"/>
  <c r="J299" i="3"/>
  <c r="AK299" i="3" s="1"/>
  <c r="I299" i="3"/>
  <c r="AJ299" i="3" s="1"/>
  <c r="H299" i="3"/>
  <c r="AI299" i="3" s="1"/>
  <c r="N298" i="3"/>
  <c r="AO298" i="3" s="1"/>
  <c r="M298" i="3"/>
  <c r="AN298" i="3" s="1"/>
  <c r="L298" i="3"/>
  <c r="AM298" i="3" s="1"/>
  <c r="K298" i="3"/>
  <c r="AL298" i="3" s="1"/>
  <c r="J298" i="3"/>
  <c r="AK298" i="3" s="1"/>
  <c r="I298" i="3"/>
  <c r="AJ298" i="3" s="1"/>
  <c r="H298" i="3"/>
  <c r="AI298" i="3" s="1"/>
  <c r="N297" i="3"/>
  <c r="AO297" i="3" s="1"/>
  <c r="M297" i="3"/>
  <c r="AN297" i="3" s="1"/>
  <c r="L297" i="3"/>
  <c r="AM297" i="3" s="1"/>
  <c r="K297" i="3"/>
  <c r="AL297" i="3" s="1"/>
  <c r="J297" i="3"/>
  <c r="AK297" i="3" s="1"/>
  <c r="I297" i="3"/>
  <c r="AJ297" i="3" s="1"/>
  <c r="H297" i="3"/>
  <c r="AI297" i="3" s="1"/>
  <c r="N296" i="3"/>
  <c r="AO296" i="3" s="1"/>
  <c r="M296" i="3"/>
  <c r="AN296" i="3" s="1"/>
  <c r="L296" i="3"/>
  <c r="AM296" i="3" s="1"/>
  <c r="K296" i="3"/>
  <c r="AL296" i="3" s="1"/>
  <c r="J296" i="3"/>
  <c r="AK296" i="3" s="1"/>
  <c r="I296" i="3"/>
  <c r="AJ296" i="3" s="1"/>
  <c r="H296" i="3"/>
  <c r="AI296" i="3" s="1"/>
  <c r="N295" i="3"/>
  <c r="AO295" i="3" s="1"/>
  <c r="M295" i="3"/>
  <c r="AN295" i="3" s="1"/>
  <c r="L295" i="3"/>
  <c r="AM295" i="3" s="1"/>
  <c r="K295" i="3"/>
  <c r="AL295" i="3" s="1"/>
  <c r="J295" i="3"/>
  <c r="AK295" i="3" s="1"/>
  <c r="I295" i="3"/>
  <c r="AJ295" i="3" s="1"/>
  <c r="H295" i="3"/>
  <c r="AI295" i="3" s="1"/>
  <c r="N294" i="3"/>
  <c r="AO294" i="3" s="1"/>
  <c r="M294" i="3"/>
  <c r="AN294" i="3" s="1"/>
  <c r="L294" i="3"/>
  <c r="AM294" i="3" s="1"/>
  <c r="K294" i="3"/>
  <c r="AL294" i="3" s="1"/>
  <c r="J294" i="3"/>
  <c r="AK294" i="3" s="1"/>
  <c r="I294" i="3"/>
  <c r="AJ294" i="3" s="1"/>
  <c r="H294" i="3"/>
  <c r="AI294" i="3" s="1"/>
  <c r="N293" i="3"/>
  <c r="AO293" i="3" s="1"/>
  <c r="M293" i="3"/>
  <c r="AN293" i="3" s="1"/>
  <c r="L293" i="3"/>
  <c r="AM293" i="3" s="1"/>
  <c r="K293" i="3"/>
  <c r="AL293" i="3" s="1"/>
  <c r="J293" i="3"/>
  <c r="AK293" i="3" s="1"/>
  <c r="I293" i="3"/>
  <c r="AJ293" i="3" s="1"/>
  <c r="H293" i="3"/>
  <c r="AI293" i="3" s="1"/>
  <c r="N292" i="3"/>
  <c r="AO292" i="3" s="1"/>
  <c r="M292" i="3"/>
  <c r="AN292" i="3" s="1"/>
  <c r="L292" i="3"/>
  <c r="AM292" i="3" s="1"/>
  <c r="K292" i="3"/>
  <c r="AL292" i="3" s="1"/>
  <c r="J292" i="3"/>
  <c r="AK292" i="3" s="1"/>
  <c r="I292" i="3"/>
  <c r="AJ292" i="3" s="1"/>
  <c r="H292" i="3"/>
  <c r="AI292" i="3" s="1"/>
  <c r="N291" i="3"/>
  <c r="AO291" i="3" s="1"/>
  <c r="M291" i="3"/>
  <c r="AN291" i="3" s="1"/>
  <c r="L291" i="3"/>
  <c r="AM291" i="3" s="1"/>
  <c r="K291" i="3"/>
  <c r="AL291" i="3" s="1"/>
  <c r="J291" i="3"/>
  <c r="AK291" i="3" s="1"/>
  <c r="I291" i="3"/>
  <c r="AJ291" i="3" s="1"/>
  <c r="H291" i="3"/>
  <c r="AI291" i="3" s="1"/>
  <c r="N290" i="3"/>
  <c r="AO290" i="3" s="1"/>
  <c r="M290" i="3"/>
  <c r="AN290" i="3" s="1"/>
  <c r="L290" i="3"/>
  <c r="AM290" i="3" s="1"/>
  <c r="K290" i="3"/>
  <c r="AL290" i="3" s="1"/>
  <c r="J290" i="3"/>
  <c r="AK290" i="3" s="1"/>
  <c r="I290" i="3"/>
  <c r="AJ290" i="3" s="1"/>
  <c r="H290" i="3"/>
  <c r="AI290" i="3" s="1"/>
  <c r="N289" i="3"/>
  <c r="AO289" i="3" s="1"/>
  <c r="M289" i="3"/>
  <c r="AN289" i="3" s="1"/>
  <c r="L289" i="3"/>
  <c r="AM289" i="3" s="1"/>
  <c r="K289" i="3"/>
  <c r="AL289" i="3" s="1"/>
  <c r="J289" i="3"/>
  <c r="AK289" i="3" s="1"/>
  <c r="I289" i="3"/>
  <c r="AJ289" i="3" s="1"/>
  <c r="H289" i="3"/>
  <c r="AI289" i="3" s="1"/>
  <c r="N288" i="3"/>
  <c r="AO288" i="3" s="1"/>
  <c r="M288" i="3"/>
  <c r="AN288" i="3" s="1"/>
  <c r="L288" i="3"/>
  <c r="AM288" i="3" s="1"/>
  <c r="K288" i="3"/>
  <c r="AL288" i="3" s="1"/>
  <c r="J288" i="3"/>
  <c r="AK288" i="3" s="1"/>
  <c r="I288" i="3"/>
  <c r="AJ288" i="3" s="1"/>
  <c r="H288" i="3"/>
  <c r="AI288" i="3" s="1"/>
  <c r="N287" i="3"/>
  <c r="AO287" i="3" s="1"/>
  <c r="M287" i="3"/>
  <c r="AN287" i="3" s="1"/>
  <c r="L287" i="3"/>
  <c r="AM287" i="3" s="1"/>
  <c r="K287" i="3"/>
  <c r="AL287" i="3" s="1"/>
  <c r="J287" i="3"/>
  <c r="AK287" i="3" s="1"/>
  <c r="I287" i="3"/>
  <c r="AJ287" i="3" s="1"/>
  <c r="H287" i="3"/>
  <c r="AI287" i="3" s="1"/>
  <c r="N286" i="3"/>
  <c r="AO286" i="3" s="1"/>
  <c r="M286" i="3"/>
  <c r="AN286" i="3" s="1"/>
  <c r="L286" i="3"/>
  <c r="AM286" i="3" s="1"/>
  <c r="K286" i="3"/>
  <c r="AL286" i="3" s="1"/>
  <c r="J286" i="3"/>
  <c r="AK286" i="3" s="1"/>
  <c r="I286" i="3"/>
  <c r="AJ286" i="3" s="1"/>
  <c r="H286" i="3"/>
  <c r="AI286" i="3" s="1"/>
  <c r="N285" i="3"/>
  <c r="AO285" i="3" s="1"/>
  <c r="M285" i="3"/>
  <c r="AN285" i="3" s="1"/>
  <c r="L285" i="3"/>
  <c r="AM285" i="3" s="1"/>
  <c r="K285" i="3"/>
  <c r="AL285" i="3" s="1"/>
  <c r="J285" i="3"/>
  <c r="AK285" i="3" s="1"/>
  <c r="I285" i="3"/>
  <c r="AJ285" i="3" s="1"/>
  <c r="H285" i="3"/>
  <c r="AI285" i="3" s="1"/>
  <c r="N284" i="3"/>
  <c r="AO284" i="3" s="1"/>
  <c r="M284" i="3"/>
  <c r="AN284" i="3" s="1"/>
  <c r="L284" i="3"/>
  <c r="AM284" i="3" s="1"/>
  <c r="K284" i="3"/>
  <c r="AL284" i="3" s="1"/>
  <c r="J284" i="3"/>
  <c r="AK284" i="3" s="1"/>
  <c r="I284" i="3"/>
  <c r="AJ284" i="3" s="1"/>
  <c r="H284" i="3"/>
  <c r="AI284" i="3" s="1"/>
  <c r="N283" i="3"/>
  <c r="AO283" i="3" s="1"/>
  <c r="M283" i="3"/>
  <c r="AN283" i="3" s="1"/>
  <c r="L283" i="3"/>
  <c r="AM283" i="3" s="1"/>
  <c r="K283" i="3"/>
  <c r="AL283" i="3" s="1"/>
  <c r="J283" i="3"/>
  <c r="AK283" i="3" s="1"/>
  <c r="I283" i="3"/>
  <c r="AJ283" i="3" s="1"/>
  <c r="H283" i="3"/>
  <c r="AI283" i="3" s="1"/>
  <c r="N282" i="3"/>
  <c r="AO282" i="3" s="1"/>
  <c r="M282" i="3"/>
  <c r="AN282" i="3" s="1"/>
  <c r="L282" i="3"/>
  <c r="AM282" i="3" s="1"/>
  <c r="K282" i="3"/>
  <c r="AL282" i="3" s="1"/>
  <c r="J282" i="3"/>
  <c r="AK282" i="3" s="1"/>
  <c r="I282" i="3"/>
  <c r="AJ282" i="3" s="1"/>
  <c r="H282" i="3"/>
  <c r="AI282" i="3" s="1"/>
  <c r="N281" i="3"/>
  <c r="AO281" i="3" s="1"/>
  <c r="M281" i="3"/>
  <c r="AN281" i="3" s="1"/>
  <c r="L281" i="3"/>
  <c r="AM281" i="3" s="1"/>
  <c r="K281" i="3"/>
  <c r="AL281" i="3" s="1"/>
  <c r="J281" i="3"/>
  <c r="AK281" i="3" s="1"/>
  <c r="I281" i="3"/>
  <c r="AJ281" i="3" s="1"/>
  <c r="H281" i="3"/>
  <c r="AI281" i="3" s="1"/>
  <c r="N280" i="3"/>
  <c r="AO280" i="3" s="1"/>
  <c r="M280" i="3"/>
  <c r="AN280" i="3" s="1"/>
  <c r="L280" i="3"/>
  <c r="AM280" i="3" s="1"/>
  <c r="K280" i="3"/>
  <c r="AL280" i="3" s="1"/>
  <c r="J280" i="3"/>
  <c r="AK280" i="3" s="1"/>
  <c r="I280" i="3"/>
  <c r="AJ280" i="3" s="1"/>
  <c r="H280" i="3"/>
  <c r="AI280" i="3" s="1"/>
  <c r="N279" i="3"/>
  <c r="AO279" i="3" s="1"/>
  <c r="M279" i="3"/>
  <c r="AN279" i="3" s="1"/>
  <c r="L279" i="3"/>
  <c r="AM279" i="3" s="1"/>
  <c r="K279" i="3"/>
  <c r="AL279" i="3" s="1"/>
  <c r="J279" i="3"/>
  <c r="AK279" i="3" s="1"/>
  <c r="I279" i="3"/>
  <c r="AJ279" i="3" s="1"/>
  <c r="H279" i="3"/>
  <c r="AI279" i="3" s="1"/>
  <c r="N278" i="3"/>
  <c r="AO278" i="3" s="1"/>
  <c r="M278" i="3"/>
  <c r="AN278" i="3" s="1"/>
  <c r="L278" i="3"/>
  <c r="AM278" i="3" s="1"/>
  <c r="K278" i="3"/>
  <c r="AL278" i="3" s="1"/>
  <c r="J278" i="3"/>
  <c r="AK278" i="3" s="1"/>
  <c r="I278" i="3"/>
  <c r="AJ278" i="3" s="1"/>
  <c r="H278" i="3"/>
  <c r="AI278" i="3" s="1"/>
  <c r="N277" i="3"/>
  <c r="AO277" i="3" s="1"/>
  <c r="M277" i="3"/>
  <c r="AN277" i="3" s="1"/>
  <c r="L277" i="3"/>
  <c r="AM277" i="3" s="1"/>
  <c r="K277" i="3"/>
  <c r="AL277" i="3" s="1"/>
  <c r="J277" i="3"/>
  <c r="AK277" i="3" s="1"/>
  <c r="I277" i="3"/>
  <c r="AJ277" i="3" s="1"/>
  <c r="H277" i="3"/>
  <c r="AI277" i="3" s="1"/>
  <c r="N276" i="3"/>
  <c r="AO276" i="3" s="1"/>
  <c r="M276" i="3"/>
  <c r="AN276" i="3" s="1"/>
  <c r="L276" i="3"/>
  <c r="AM276" i="3" s="1"/>
  <c r="K276" i="3"/>
  <c r="AL276" i="3" s="1"/>
  <c r="J276" i="3"/>
  <c r="AK276" i="3" s="1"/>
  <c r="I276" i="3"/>
  <c r="AJ276" i="3" s="1"/>
  <c r="H276" i="3"/>
  <c r="AI276" i="3" s="1"/>
  <c r="N275" i="3"/>
  <c r="AO275" i="3" s="1"/>
  <c r="M275" i="3"/>
  <c r="AN275" i="3" s="1"/>
  <c r="L275" i="3"/>
  <c r="AM275" i="3" s="1"/>
  <c r="K275" i="3"/>
  <c r="AL275" i="3" s="1"/>
  <c r="J275" i="3"/>
  <c r="AK275" i="3" s="1"/>
  <c r="I275" i="3"/>
  <c r="AJ275" i="3" s="1"/>
  <c r="H275" i="3"/>
  <c r="AI275" i="3" s="1"/>
  <c r="N273" i="3"/>
  <c r="AO273" i="3" s="1"/>
  <c r="M273" i="3"/>
  <c r="AN273" i="3" s="1"/>
  <c r="L273" i="3"/>
  <c r="AM273" i="3" s="1"/>
  <c r="K273" i="3"/>
  <c r="AL273" i="3" s="1"/>
  <c r="J273" i="3"/>
  <c r="AK273" i="3" s="1"/>
  <c r="I273" i="3"/>
  <c r="AJ273" i="3" s="1"/>
  <c r="H273" i="3"/>
  <c r="AI273" i="3" s="1"/>
  <c r="N272" i="3"/>
  <c r="AO272" i="3" s="1"/>
  <c r="M272" i="3"/>
  <c r="AN272" i="3" s="1"/>
  <c r="L272" i="3"/>
  <c r="AM272" i="3" s="1"/>
  <c r="K272" i="3"/>
  <c r="AL272" i="3" s="1"/>
  <c r="J272" i="3"/>
  <c r="AK272" i="3" s="1"/>
  <c r="I272" i="3"/>
  <c r="AJ272" i="3" s="1"/>
  <c r="H272" i="3"/>
  <c r="N271" i="3"/>
  <c r="M271" i="3"/>
  <c r="AN271" i="3" s="1"/>
  <c r="L271" i="3"/>
  <c r="AM271" i="3" s="1"/>
  <c r="K271" i="3"/>
  <c r="J271" i="3"/>
  <c r="AK271" i="3" s="1"/>
  <c r="I271" i="3"/>
  <c r="AJ271" i="3" s="1"/>
  <c r="H271" i="3"/>
  <c r="AI271" i="3" s="1"/>
  <c r="N269" i="3"/>
  <c r="AO269" i="3" s="1"/>
  <c r="M269" i="3"/>
  <c r="AN269" i="3" s="1"/>
  <c r="L269" i="3"/>
  <c r="AM269" i="3" s="1"/>
  <c r="K269" i="3"/>
  <c r="AL269" i="3" s="1"/>
  <c r="J269" i="3"/>
  <c r="AK269" i="3" s="1"/>
  <c r="I269" i="3"/>
  <c r="AJ269" i="3" s="1"/>
  <c r="H269" i="3"/>
  <c r="AI269" i="3" s="1"/>
  <c r="N268" i="3"/>
  <c r="AO268" i="3" s="1"/>
  <c r="M268" i="3"/>
  <c r="AN268" i="3" s="1"/>
  <c r="L268" i="3"/>
  <c r="AM268" i="3" s="1"/>
  <c r="K268" i="3"/>
  <c r="AL268" i="3" s="1"/>
  <c r="J268" i="3"/>
  <c r="AK268" i="3" s="1"/>
  <c r="I268" i="3"/>
  <c r="AJ268" i="3" s="1"/>
  <c r="H268" i="3"/>
  <c r="AI268" i="3" s="1"/>
  <c r="N267" i="3"/>
  <c r="AO267" i="3" s="1"/>
  <c r="M267" i="3"/>
  <c r="AN267" i="3" s="1"/>
  <c r="L267" i="3"/>
  <c r="AM267" i="3" s="1"/>
  <c r="K267" i="3"/>
  <c r="AL267" i="3" s="1"/>
  <c r="J267" i="3"/>
  <c r="AK267" i="3" s="1"/>
  <c r="I267" i="3"/>
  <c r="AJ267" i="3" s="1"/>
  <c r="H267" i="3"/>
  <c r="AI267" i="3" s="1"/>
  <c r="N266" i="3"/>
  <c r="AO266" i="3" s="1"/>
  <c r="M266" i="3"/>
  <c r="AN266" i="3" s="1"/>
  <c r="L266" i="3"/>
  <c r="AM266" i="3" s="1"/>
  <c r="K266" i="3"/>
  <c r="AL266" i="3" s="1"/>
  <c r="J266" i="3"/>
  <c r="AK266" i="3" s="1"/>
  <c r="I266" i="3"/>
  <c r="AJ266" i="3" s="1"/>
  <c r="H266" i="3"/>
  <c r="AI266" i="3" s="1"/>
  <c r="N264" i="3"/>
  <c r="AO264" i="3" s="1"/>
  <c r="M264" i="3"/>
  <c r="AN264" i="3" s="1"/>
  <c r="L264" i="3"/>
  <c r="AM264" i="3" s="1"/>
  <c r="K264" i="3"/>
  <c r="AL264" i="3" s="1"/>
  <c r="J264" i="3"/>
  <c r="AK264" i="3" s="1"/>
  <c r="I264" i="3"/>
  <c r="AJ264" i="3" s="1"/>
  <c r="H264" i="3"/>
  <c r="AI264" i="3" s="1"/>
  <c r="N263" i="3"/>
  <c r="AO263" i="3" s="1"/>
  <c r="M263" i="3"/>
  <c r="AN263" i="3" s="1"/>
  <c r="L263" i="3"/>
  <c r="AM263" i="3" s="1"/>
  <c r="K263" i="3"/>
  <c r="AL263" i="3" s="1"/>
  <c r="J263" i="3"/>
  <c r="AK263" i="3" s="1"/>
  <c r="I263" i="3"/>
  <c r="AJ263" i="3" s="1"/>
  <c r="H263" i="3"/>
  <c r="AI263" i="3" s="1"/>
  <c r="N262" i="3"/>
  <c r="AO262" i="3" s="1"/>
  <c r="M262" i="3"/>
  <c r="AN262" i="3" s="1"/>
  <c r="L262" i="3"/>
  <c r="AM262" i="3" s="1"/>
  <c r="K262" i="3"/>
  <c r="AL262" i="3" s="1"/>
  <c r="J262" i="3"/>
  <c r="AK262" i="3" s="1"/>
  <c r="I262" i="3"/>
  <c r="AJ262" i="3" s="1"/>
  <c r="H262" i="3"/>
  <c r="AI262" i="3" s="1"/>
  <c r="N261" i="3"/>
  <c r="AO261" i="3" s="1"/>
  <c r="M261" i="3"/>
  <c r="AN261" i="3" s="1"/>
  <c r="L261" i="3"/>
  <c r="AM261" i="3" s="1"/>
  <c r="K261" i="3"/>
  <c r="AL261" i="3" s="1"/>
  <c r="J261" i="3"/>
  <c r="AK261" i="3" s="1"/>
  <c r="I261" i="3"/>
  <c r="AJ261" i="3" s="1"/>
  <c r="H261" i="3"/>
  <c r="AI261" i="3" s="1"/>
  <c r="N260" i="3"/>
  <c r="AO260" i="3" s="1"/>
  <c r="M260" i="3"/>
  <c r="AN260" i="3" s="1"/>
  <c r="L260" i="3"/>
  <c r="AM260" i="3" s="1"/>
  <c r="K260" i="3"/>
  <c r="AL260" i="3" s="1"/>
  <c r="J260" i="3"/>
  <c r="AK260" i="3" s="1"/>
  <c r="I260" i="3"/>
  <c r="AJ260" i="3" s="1"/>
  <c r="H260" i="3"/>
  <c r="AI260" i="3" s="1"/>
  <c r="N259" i="3"/>
  <c r="AO259" i="3" s="1"/>
  <c r="M259" i="3"/>
  <c r="AN259" i="3" s="1"/>
  <c r="L259" i="3"/>
  <c r="AM259" i="3" s="1"/>
  <c r="K259" i="3"/>
  <c r="AL259" i="3" s="1"/>
  <c r="J259" i="3"/>
  <c r="AK259" i="3" s="1"/>
  <c r="I259" i="3"/>
  <c r="AJ259" i="3" s="1"/>
  <c r="H259" i="3"/>
  <c r="AI259" i="3" s="1"/>
  <c r="N258" i="3"/>
  <c r="AO258" i="3" s="1"/>
  <c r="M258" i="3"/>
  <c r="AN258" i="3" s="1"/>
  <c r="L258" i="3"/>
  <c r="AM258" i="3" s="1"/>
  <c r="K258" i="3"/>
  <c r="AL258" i="3" s="1"/>
  <c r="J258" i="3"/>
  <c r="AK258" i="3" s="1"/>
  <c r="I258" i="3"/>
  <c r="AJ258" i="3" s="1"/>
  <c r="H258" i="3"/>
  <c r="AI258" i="3" s="1"/>
  <c r="N257" i="3"/>
  <c r="AO257" i="3" s="1"/>
  <c r="M257" i="3"/>
  <c r="AN257" i="3" s="1"/>
  <c r="L257" i="3"/>
  <c r="AM257" i="3" s="1"/>
  <c r="K257" i="3"/>
  <c r="AL257" i="3" s="1"/>
  <c r="J257" i="3"/>
  <c r="AK257" i="3" s="1"/>
  <c r="I257" i="3"/>
  <c r="AJ257" i="3" s="1"/>
  <c r="H257" i="3"/>
  <c r="AI257" i="3" s="1"/>
  <c r="N256" i="3"/>
  <c r="AO256" i="3" s="1"/>
  <c r="M256" i="3"/>
  <c r="AN256" i="3" s="1"/>
  <c r="L256" i="3"/>
  <c r="AM256" i="3" s="1"/>
  <c r="K256" i="3"/>
  <c r="AL256" i="3" s="1"/>
  <c r="J256" i="3"/>
  <c r="AK256" i="3" s="1"/>
  <c r="I256" i="3"/>
  <c r="AJ256" i="3" s="1"/>
  <c r="H256" i="3"/>
  <c r="AI256" i="3" s="1"/>
  <c r="N255" i="3"/>
  <c r="AO255" i="3" s="1"/>
  <c r="M255" i="3"/>
  <c r="AN255" i="3" s="1"/>
  <c r="L255" i="3"/>
  <c r="AM255" i="3" s="1"/>
  <c r="K255" i="3"/>
  <c r="AL255" i="3" s="1"/>
  <c r="J255" i="3"/>
  <c r="AK255" i="3" s="1"/>
  <c r="I255" i="3"/>
  <c r="AJ255" i="3" s="1"/>
  <c r="H255" i="3"/>
  <c r="AI255" i="3" s="1"/>
  <c r="N254" i="3"/>
  <c r="AO254" i="3" s="1"/>
  <c r="M254" i="3"/>
  <c r="AN254" i="3" s="1"/>
  <c r="L254" i="3"/>
  <c r="AM254" i="3" s="1"/>
  <c r="K254" i="3"/>
  <c r="AL254" i="3" s="1"/>
  <c r="J254" i="3"/>
  <c r="AK254" i="3" s="1"/>
  <c r="I254" i="3"/>
  <c r="AJ254" i="3" s="1"/>
  <c r="H254" i="3"/>
  <c r="N252" i="3"/>
  <c r="AO252" i="3" s="1"/>
  <c r="M252" i="3"/>
  <c r="AN252" i="3" s="1"/>
  <c r="L252" i="3"/>
  <c r="AM252" i="3" s="1"/>
  <c r="K252" i="3"/>
  <c r="AL252" i="3" s="1"/>
  <c r="J252" i="3"/>
  <c r="AK252" i="3" s="1"/>
  <c r="I252" i="3"/>
  <c r="AJ252" i="3" s="1"/>
  <c r="H252" i="3"/>
  <c r="AI252" i="3" s="1"/>
  <c r="N251" i="3"/>
  <c r="AO251" i="3" s="1"/>
  <c r="M251" i="3"/>
  <c r="AN251" i="3" s="1"/>
  <c r="L251" i="3"/>
  <c r="AM251" i="3" s="1"/>
  <c r="K251" i="3"/>
  <c r="AL251" i="3" s="1"/>
  <c r="J251" i="3"/>
  <c r="AK251" i="3" s="1"/>
  <c r="I251" i="3"/>
  <c r="AJ251" i="3" s="1"/>
  <c r="H251" i="3"/>
  <c r="AI251" i="3" s="1"/>
  <c r="N250" i="3"/>
  <c r="AO250" i="3" s="1"/>
  <c r="M250" i="3"/>
  <c r="AN250" i="3" s="1"/>
  <c r="L250" i="3"/>
  <c r="AM250" i="3" s="1"/>
  <c r="K250" i="3"/>
  <c r="AL250" i="3" s="1"/>
  <c r="J250" i="3"/>
  <c r="AK250" i="3" s="1"/>
  <c r="I250" i="3"/>
  <c r="H250" i="3"/>
  <c r="N248" i="3"/>
  <c r="AO248" i="3" s="1"/>
  <c r="M248" i="3"/>
  <c r="AN248" i="3" s="1"/>
  <c r="L248" i="3"/>
  <c r="AM248" i="3" s="1"/>
  <c r="K248" i="3"/>
  <c r="AL248" i="3" s="1"/>
  <c r="J248" i="3"/>
  <c r="AK248" i="3" s="1"/>
  <c r="I248" i="3"/>
  <c r="AJ248" i="3" s="1"/>
  <c r="H248" i="3"/>
  <c r="AI248" i="3" s="1"/>
  <c r="N247" i="3"/>
  <c r="AO247" i="3" s="1"/>
  <c r="M247" i="3"/>
  <c r="AN247" i="3" s="1"/>
  <c r="L247" i="3"/>
  <c r="AM247" i="3" s="1"/>
  <c r="K247" i="3"/>
  <c r="AL247" i="3" s="1"/>
  <c r="J247" i="3"/>
  <c r="AK247" i="3" s="1"/>
  <c r="I247" i="3"/>
  <c r="AJ247" i="3" s="1"/>
  <c r="H247" i="3"/>
  <c r="AI247" i="3" s="1"/>
  <c r="N246" i="3"/>
  <c r="AO246" i="3" s="1"/>
  <c r="M246" i="3"/>
  <c r="AN246" i="3" s="1"/>
  <c r="L246" i="3"/>
  <c r="AM246" i="3" s="1"/>
  <c r="K246" i="3"/>
  <c r="AL246" i="3" s="1"/>
  <c r="J246" i="3"/>
  <c r="AK246" i="3" s="1"/>
  <c r="I246" i="3"/>
  <c r="AJ246" i="3" s="1"/>
  <c r="H246" i="3"/>
  <c r="AI246" i="3" s="1"/>
  <c r="N245" i="3"/>
  <c r="AO245" i="3" s="1"/>
  <c r="M245" i="3"/>
  <c r="AN245" i="3" s="1"/>
  <c r="L245" i="3"/>
  <c r="AM245" i="3" s="1"/>
  <c r="K245" i="3"/>
  <c r="AL245" i="3" s="1"/>
  <c r="J245" i="3"/>
  <c r="AK245" i="3" s="1"/>
  <c r="I245" i="3"/>
  <c r="AJ245" i="3" s="1"/>
  <c r="H245" i="3"/>
  <c r="AI245" i="3" s="1"/>
  <c r="N244" i="3"/>
  <c r="AO244" i="3" s="1"/>
  <c r="M244" i="3"/>
  <c r="AN244" i="3" s="1"/>
  <c r="L244" i="3"/>
  <c r="AM244" i="3" s="1"/>
  <c r="K244" i="3"/>
  <c r="AL244" i="3" s="1"/>
  <c r="J244" i="3"/>
  <c r="AK244" i="3" s="1"/>
  <c r="I244" i="3"/>
  <c r="AJ244" i="3" s="1"/>
  <c r="H244" i="3"/>
  <c r="AI244" i="3" s="1"/>
  <c r="N242" i="3"/>
  <c r="AO242" i="3" s="1"/>
  <c r="M242" i="3"/>
  <c r="AN242" i="3" s="1"/>
  <c r="L242" i="3"/>
  <c r="AM242" i="3" s="1"/>
  <c r="K242" i="3"/>
  <c r="AL242" i="3" s="1"/>
  <c r="J242" i="3"/>
  <c r="AK242" i="3" s="1"/>
  <c r="I242" i="3"/>
  <c r="AJ242" i="3" s="1"/>
  <c r="H242" i="3"/>
  <c r="AI242" i="3" s="1"/>
  <c r="N241" i="3"/>
  <c r="AO241" i="3" s="1"/>
  <c r="M241" i="3"/>
  <c r="AN241" i="3" s="1"/>
  <c r="L241" i="3"/>
  <c r="AM241" i="3" s="1"/>
  <c r="K241" i="3"/>
  <c r="AL241" i="3" s="1"/>
  <c r="J241" i="3"/>
  <c r="AK241" i="3" s="1"/>
  <c r="I241" i="3"/>
  <c r="AJ241" i="3" s="1"/>
  <c r="H241" i="3"/>
  <c r="AI241" i="3" s="1"/>
  <c r="N240" i="3"/>
  <c r="AO240" i="3" s="1"/>
  <c r="M240" i="3"/>
  <c r="L240" i="3"/>
  <c r="AM240" i="3" s="1"/>
  <c r="K240" i="3"/>
  <c r="AL240" i="3" s="1"/>
  <c r="J240" i="3"/>
  <c r="AK240" i="3" s="1"/>
  <c r="I240" i="3"/>
  <c r="AJ240" i="3" s="1"/>
  <c r="H240" i="3"/>
  <c r="AI240" i="3" s="1"/>
  <c r="N238" i="3"/>
  <c r="AO238" i="3" s="1"/>
  <c r="M238" i="3"/>
  <c r="AN238" i="3" s="1"/>
  <c r="L238" i="3"/>
  <c r="AM238" i="3" s="1"/>
  <c r="K238" i="3"/>
  <c r="AL238" i="3" s="1"/>
  <c r="J238" i="3"/>
  <c r="AK238" i="3" s="1"/>
  <c r="I238" i="3"/>
  <c r="AJ238" i="3" s="1"/>
  <c r="H238" i="3"/>
  <c r="AI238" i="3" s="1"/>
  <c r="N237" i="3"/>
  <c r="AO237" i="3" s="1"/>
  <c r="M237" i="3"/>
  <c r="AN237" i="3" s="1"/>
  <c r="L237" i="3"/>
  <c r="AM237" i="3" s="1"/>
  <c r="K237" i="3"/>
  <c r="AL237" i="3" s="1"/>
  <c r="J237" i="3"/>
  <c r="AK237" i="3" s="1"/>
  <c r="I237" i="3"/>
  <c r="AJ237" i="3" s="1"/>
  <c r="H237" i="3"/>
  <c r="AI237" i="3" s="1"/>
  <c r="N236" i="3"/>
  <c r="M236" i="3"/>
  <c r="L236" i="3"/>
  <c r="AM236" i="3" s="1"/>
  <c r="K236" i="3"/>
  <c r="AL236" i="3" s="1"/>
  <c r="J236" i="3"/>
  <c r="I236" i="3"/>
  <c r="AJ236" i="3" s="1"/>
  <c r="H236" i="3"/>
  <c r="AI236" i="3" s="1"/>
  <c r="N234" i="3"/>
  <c r="AO234" i="3" s="1"/>
  <c r="M234" i="3"/>
  <c r="AN234" i="3" s="1"/>
  <c r="L234" i="3"/>
  <c r="AM234" i="3" s="1"/>
  <c r="K234" i="3"/>
  <c r="AL234" i="3" s="1"/>
  <c r="J234" i="3"/>
  <c r="AK234" i="3" s="1"/>
  <c r="I234" i="3"/>
  <c r="AJ234" i="3" s="1"/>
  <c r="H234" i="3"/>
  <c r="AI234" i="3" s="1"/>
  <c r="N233" i="3"/>
  <c r="AO233" i="3" s="1"/>
  <c r="AN233" i="3"/>
  <c r="AM233" i="3"/>
  <c r="K233" i="3"/>
  <c r="AL233" i="3" s="1"/>
  <c r="J233" i="3"/>
  <c r="AK233" i="3" s="1"/>
  <c r="I233" i="3"/>
  <c r="AJ233" i="3" s="1"/>
  <c r="H233" i="3"/>
  <c r="AI233" i="3" s="1"/>
  <c r="N232" i="3"/>
  <c r="AO232" i="3" s="1"/>
  <c r="M232" i="3"/>
  <c r="AN232" i="3" s="1"/>
  <c r="L232" i="3"/>
  <c r="AM232" i="3" s="1"/>
  <c r="K232" i="3"/>
  <c r="AL232" i="3" s="1"/>
  <c r="J232" i="3"/>
  <c r="AK232" i="3" s="1"/>
  <c r="I232" i="3"/>
  <c r="AJ232" i="3" s="1"/>
  <c r="H232" i="3"/>
  <c r="AI232" i="3" s="1"/>
  <c r="N231" i="3"/>
  <c r="M231" i="3"/>
  <c r="AN231" i="3" s="1"/>
  <c r="L231" i="3"/>
  <c r="AM231" i="3" s="1"/>
  <c r="K231" i="3"/>
  <c r="AL231" i="3" s="1"/>
  <c r="J231" i="3"/>
  <c r="AK231" i="3" s="1"/>
  <c r="I231" i="3"/>
  <c r="AJ231" i="3" s="1"/>
  <c r="H231" i="3"/>
  <c r="AI231" i="3" s="1"/>
  <c r="N229" i="3"/>
  <c r="AO229" i="3" s="1"/>
  <c r="M229" i="3"/>
  <c r="AN229" i="3" s="1"/>
  <c r="L229" i="3"/>
  <c r="AM229" i="3" s="1"/>
  <c r="K229" i="3"/>
  <c r="AL229" i="3" s="1"/>
  <c r="J229" i="3"/>
  <c r="AK229" i="3" s="1"/>
  <c r="I229" i="3"/>
  <c r="AJ229" i="3" s="1"/>
  <c r="H229" i="3"/>
  <c r="AI229" i="3" s="1"/>
  <c r="N228" i="3"/>
  <c r="AO228" i="3" s="1"/>
  <c r="M228" i="3"/>
  <c r="AN228" i="3" s="1"/>
  <c r="L228" i="3"/>
  <c r="AM228" i="3" s="1"/>
  <c r="K228" i="3"/>
  <c r="AL228" i="3" s="1"/>
  <c r="J228" i="3"/>
  <c r="AK228" i="3" s="1"/>
  <c r="I228" i="3"/>
  <c r="AJ228" i="3" s="1"/>
  <c r="H228" i="3"/>
  <c r="AI228" i="3" s="1"/>
  <c r="N227" i="3"/>
  <c r="AO227" i="3" s="1"/>
  <c r="M227" i="3"/>
  <c r="AN227" i="3" s="1"/>
  <c r="L227" i="3"/>
  <c r="AM227" i="3" s="1"/>
  <c r="K227" i="3"/>
  <c r="AL227" i="3" s="1"/>
  <c r="J227" i="3"/>
  <c r="AK227" i="3" s="1"/>
  <c r="I227" i="3"/>
  <c r="AJ227" i="3" s="1"/>
  <c r="H227" i="3"/>
  <c r="AI227" i="3" s="1"/>
  <c r="N226" i="3"/>
  <c r="AO226" i="3" s="1"/>
  <c r="M226" i="3"/>
  <c r="AN226" i="3" s="1"/>
  <c r="L226" i="3"/>
  <c r="AM226" i="3" s="1"/>
  <c r="K226" i="3"/>
  <c r="AL226" i="3" s="1"/>
  <c r="J226" i="3"/>
  <c r="AK226" i="3" s="1"/>
  <c r="I226" i="3"/>
  <c r="AJ226" i="3" s="1"/>
  <c r="H226" i="3"/>
  <c r="N224" i="3"/>
  <c r="AO224" i="3" s="1"/>
  <c r="M224" i="3"/>
  <c r="AN224" i="3" s="1"/>
  <c r="L224" i="3"/>
  <c r="AM224" i="3" s="1"/>
  <c r="K224" i="3"/>
  <c r="AL224" i="3" s="1"/>
  <c r="J224" i="3"/>
  <c r="AK224" i="3" s="1"/>
  <c r="I224" i="3"/>
  <c r="AJ224" i="3" s="1"/>
  <c r="H224" i="3"/>
  <c r="AI224" i="3" s="1"/>
  <c r="N223" i="3"/>
  <c r="AO223" i="3" s="1"/>
  <c r="M223" i="3"/>
  <c r="AN223" i="3" s="1"/>
  <c r="L223" i="3"/>
  <c r="AM223" i="3" s="1"/>
  <c r="K223" i="3"/>
  <c r="AL223" i="3" s="1"/>
  <c r="J223" i="3"/>
  <c r="AK223" i="3" s="1"/>
  <c r="I223" i="3"/>
  <c r="AJ223" i="3" s="1"/>
  <c r="H223" i="3"/>
  <c r="AI223" i="3" s="1"/>
  <c r="N222" i="3"/>
  <c r="AO222" i="3" s="1"/>
  <c r="M222" i="3"/>
  <c r="AN222" i="3" s="1"/>
  <c r="L222" i="3"/>
  <c r="AM222" i="3" s="1"/>
  <c r="K222" i="3"/>
  <c r="AL222" i="3" s="1"/>
  <c r="J222" i="3"/>
  <c r="AK222" i="3" s="1"/>
  <c r="I222" i="3"/>
  <c r="AJ222" i="3" s="1"/>
  <c r="H222" i="3"/>
  <c r="AI222" i="3" s="1"/>
  <c r="N221" i="3"/>
  <c r="AO221" i="3" s="1"/>
  <c r="M221" i="3"/>
  <c r="AN221" i="3" s="1"/>
  <c r="L221" i="3"/>
  <c r="AM221" i="3" s="1"/>
  <c r="K221" i="3"/>
  <c r="AL221" i="3" s="1"/>
  <c r="J221" i="3"/>
  <c r="I221" i="3"/>
  <c r="AJ221" i="3" s="1"/>
  <c r="H221" i="3"/>
  <c r="AI221" i="3" s="1"/>
  <c r="N219" i="3"/>
  <c r="AO219" i="3" s="1"/>
  <c r="M219" i="3"/>
  <c r="AN219" i="3" s="1"/>
  <c r="L219" i="3"/>
  <c r="AM219" i="3" s="1"/>
  <c r="K219" i="3"/>
  <c r="AL219" i="3" s="1"/>
  <c r="J219" i="3"/>
  <c r="AK219" i="3" s="1"/>
  <c r="I219" i="3"/>
  <c r="AJ219" i="3" s="1"/>
  <c r="H219" i="3"/>
  <c r="AI219" i="3" s="1"/>
  <c r="N218" i="3"/>
  <c r="AO218" i="3" s="1"/>
  <c r="M218" i="3"/>
  <c r="AN218" i="3" s="1"/>
  <c r="L218" i="3"/>
  <c r="AM218" i="3" s="1"/>
  <c r="K218" i="3"/>
  <c r="AL218" i="3" s="1"/>
  <c r="J218" i="3"/>
  <c r="AK218" i="3" s="1"/>
  <c r="I218" i="3"/>
  <c r="AJ218" i="3" s="1"/>
  <c r="H218" i="3"/>
  <c r="AI218" i="3" s="1"/>
  <c r="N217" i="3"/>
  <c r="AO217" i="3" s="1"/>
  <c r="M217" i="3"/>
  <c r="AN217" i="3" s="1"/>
  <c r="L217" i="3"/>
  <c r="AM217" i="3" s="1"/>
  <c r="K217" i="3"/>
  <c r="AL217" i="3" s="1"/>
  <c r="J217" i="3"/>
  <c r="AK217" i="3" s="1"/>
  <c r="I217" i="3"/>
  <c r="AJ217" i="3" s="1"/>
  <c r="H217" i="3"/>
  <c r="AI217" i="3" s="1"/>
  <c r="N216" i="3"/>
  <c r="AO216" i="3" s="1"/>
  <c r="M216" i="3"/>
  <c r="AN216" i="3" s="1"/>
  <c r="L216" i="3"/>
  <c r="AM216" i="3" s="1"/>
  <c r="K216" i="3"/>
  <c r="AL216" i="3" s="1"/>
  <c r="J216" i="3"/>
  <c r="AK216" i="3" s="1"/>
  <c r="I216" i="3"/>
  <c r="AJ216" i="3" s="1"/>
  <c r="H216" i="3"/>
  <c r="AI216" i="3" s="1"/>
  <c r="N215" i="3"/>
  <c r="AO215" i="3" s="1"/>
  <c r="M215" i="3"/>
  <c r="AN215" i="3" s="1"/>
  <c r="L215" i="3"/>
  <c r="AM215" i="3" s="1"/>
  <c r="K215" i="3"/>
  <c r="AL215" i="3" s="1"/>
  <c r="J215" i="3"/>
  <c r="AK215" i="3" s="1"/>
  <c r="I215" i="3"/>
  <c r="AJ215" i="3" s="1"/>
  <c r="H215" i="3"/>
  <c r="AI215" i="3" s="1"/>
  <c r="N214" i="3"/>
  <c r="AO214" i="3" s="1"/>
  <c r="M214" i="3"/>
  <c r="AN214" i="3" s="1"/>
  <c r="L214" i="3"/>
  <c r="AM214" i="3" s="1"/>
  <c r="K214" i="3"/>
  <c r="AL214" i="3" s="1"/>
  <c r="J214" i="3"/>
  <c r="AK214" i="3" s="1"/>
  <c r="I214" i="3"/>
  <c r="AJ214" i="3" s="1"/>
  <c r="H214" i="3"/>
  <c r="AI214" i="3" s="1"/>
  <c r="N213" i="3"/>
  <c r="AO213" i="3" s="1"/>
  <c r="M213" i="3"/>
  <c r="AN213" i="3" s="1"/>
  <c r="L213" i="3"/>
  <c r="AM213" i="3" s="1"/>
  <c r="K213" i="3"/>
  <c r="AL213" i="3" s="1"/>
  <c r="J213" i="3"/>
  <c r="AK213" i="3" s="1"/>
  <c r="I213" i="3"/>
  <c r="AJ213" i="3" s="1"/>
  <c r="H213" i="3"/>
  <c r="AI213" i="3" s="1"/>
  <c r="N212" i="3"/>
  <c r="AO212" i="3" s="1"/>
  <c r="M212" i="3"/>
  <c r="AN212" i="3" s="1"/>
  <c r="L212" i="3"/>
  <c r="AM212" i="3" s="1"/>
  <c r="K212" i="3"/>
  <c r="AL212" i="3" s="1"/>
  <c r="J212" i="3"/>
  <c r="AK212" i="3" s="1"/>
  <c r="I212" i="3"/>
  <c r="AJ212" i="3" s="1"/>
  <c r="H212" i="3"/>
  <c r="AI212" i="3" s="1"/>
  <c r="N211" i="3"/>
  <c r="AO211" i="3" s="1"/>
  <c r="M211" i="3"/>
  <c r="AN211" i="3" s="1"/>
  <c r="L211" i="3"/>
  <c r="AM211" i="3" s="1"/>
  <c r="K211" i="3"/>
  <c r="AL211" i="3" s="1"/>
  <c r="J211" i="3"/>
  <c r="AK211" i="3" s="1"/>
  <c r="I211" i="3"/>
  <c r="AJ211" i="3" s="1"/>
  <c r="H211" i="3"/>
  <c r="AI211" i="3" s="1"/>
  <c r="N210" i="3"/>
  <c r="AO210" i="3" s="1"/>
  <c r="M210" i="3"/>
  <c r="AN210" i="3" s="1"/>
  <c r="L210" i="3"/>
  <c r="AM210" i="3" s="1"/>
  <c r="K210" i="3"/>
  <c r="AL210" i="3" s="1"/>
  <c r="J210" i="3"/>
  <c r="AK210" i="3" s="1"/>
  <c r="I210" i="3"/>
  <c r="AJ210" i="3" s="1"/>
  <c r="H210" i="3"/>
  <c r="AI210" i="3" s="1"/>
  <c r="N209" i="3"/>
  <c r="AO209" i="3" s="1"/>
  <c r="M209" i="3"/>
  <c r="AN209" i="3" s="1"/>
  <c r="L209" i="3"/>
  <c r="AM209" i="3" s="1"/>
  <c r="K209" i="3"/>
  <c r="AL209" i="3" s="1"/>
  <c r="J209" i="3"/>
  <c r="AK209" i="3" s="1"/>
  <c r="I209" i="3"/>
  <c r="AJ209" i="3" s="1"/>
  <c r="H209" i="3"/>
  <c r="AI209" i="3" s="1"/>
  <c r="N208" i="3"/>
  <c r="AO208" i="3" s="1"/>
  <c r="M208" i="3"/>
  <c r="AN208" i="3" s="1"/>
  <c r="L208" i="3"/>
  <c r="AM208" i="3" s="1"/>
  <c r="K208" i="3"/>
  <c r="AL208" i="3" s="1"/>
  <c r="J208" i="3"/>
  <c r="AK208" i="3" s="1"/>
  <c r="I208" i="3"/>
  <c r="AJ208" i="3" s="1"/>
  <c r="H208" i="3"/>
  <c r="AI208" i="3" s="1"/>
  <c r="N207" i="3"/>
  <c r="AO207" i="3" s="1"/>
  <c r="M207" i="3"/>
  <c r="AN207" i="3" s="1"/>
  <c r="L207" i="3"/>
  <c r="AM207" i="3" s="1"/>
  <c r="K207" i="3"/>
  <c r="AL207" i="3" s="1"/>
  <c r="J207" i="3"/>
  <c r="AK207" i="3" s="1"/>
  <c r="I207" i="3"/>
  <c r="AJ207" i="3" s="1"/>
  <c r="H207" i="3"/>
  <c r="AI207" i="3" s="1"/>
  <c r="N205" i="3"/>
  <c r="AO205" i="3" s="1"/>
  <c r="M205" i="3"/>
  <c r="AN205" i="3" s="1"/>
  <c r="L205" i="3"/>
  <c r="AM205" i="3" s="1"/>
  <c r="K205" i="3"/>
  <c r="AL205" i="3" s="1"/>
  <c r="J205" i="3"/>
  <c r="AK205" i="3" s="1"/>
  <c r="I205" i="3"/>
  <c r="AJ205" i="3" s="1"/>
  <c r="H205" i="3"/>
  <c r="AI205" i="3" s="1"/>
  <c r="N204" i="3"/>
  <c r="AO204" i="3" s="1"/>
  <c r="M204" i="3"/>
  <c r="AN204" i="3" s="1"/>
  <c r="L204" i="3"/>
  <c r="AM204" i="3" s="1"/>
  <c r="K204" i="3"/>
  <c r="AL204" i="3" s="1"/>
  <c r="J204" i="3"/>
  <c r="AK204" i="3" s="1"/>
  <c r="I204" i="3"/>
  <c r="AJ204" i="3" s="1"/>
  <c r="H204" i="3"/>
  <c r="AI204" i="3" s="1"/>
  <c r="N203" i="3"/>
  <c r="M203" i="3"/>
  <c r="AN203" i="3" s="1"/>
  <c r="L203" i="3"/>
  <c r="AM203" i="3" s="1"/>
  <c r="K203" i="3"/>
  <c r="AL203" i="3" s="1"/>
  <c r="J203" i="3"/>
  <c r="AK203" i="3" s="1"/>
  <c r="I203" i="3"/>
  <c r="AJ203" i="3" s="1"/>
  <c r="H203" i="3"/>
  <c r="AI203" i="3" s="1"/>
  <c r="N201" i="3"/>
  <c r="AO201" i="3" s="1"/>
  <c r="M201" i="3"/>
  <c r="AN201" i="3" s="1"/>
  <c r="L201" i="3"/>
  <c r="AM201" i="3" s="1"/>
  <c r="K201" i="3"/>
  <c r="AL201" i="3" s="1"/>
  <c r="J201" i="3"/>
  <c r="AK201" i="3" s="1"/>
  <c r="I201" i="3"/>
  <c r="AJ201" i="3" s="1"/>
  <c r="H201" i="3"/>
  <c r="AI201" i="3" s="1"/>
  <c r="N200" i="3"/>
  <c r="AO200" i="3" s="1"/>
  <c r="M200" i="3"/>
  <c r="AN200" i="3" s="1"/>
  <c r="L200" i="3"/>
  <c r="AM200" i="3" s="1"/>
  <c r="K200" i="3"/>
  <c r="AL200" i="3" s="1"/>
  <c r="J200" i="3"/>
  <c r="AK200" i="3" s="1"/>
  <c r="I200" i="3"/>
  <c r="AJ200" i="3" s="1"/>
  <c r="H200" i="3"/>
  <c r="AI200" i="3" s="1"/>
  <c r="N199" i="3"/>
  <c r="M199" i="3"/>
  <c r="AN199" i="3" s="1"/>
  <c r="L199" i="3"/>
  <c r="AM199" i="3" s="1"/>
  <c r="K199" i="3"/>
  <c r="J199" i="3"/>
  <c r="AK199" i="3" s="1"/>
  <c r="I199" i="3"/>
  <c r="AJ199" i="3" s="1"/>
  <c r="H199" i="3"/>
  <c r="AI199" i="3" s="1"/>
  <c r="N197" i="3"/>
  <c r="AO197" i="3" s="1"/>
  <c r="M197" i="3"/>
  <c r="AN197" i="3" s="1"/>
  <c r="L197" i="3"/>
  <c r="AM197" i="3" s="1"/>
  <c r="K197" i="3"/>
  <c r="AL197" i="3" s="1"/>
  <c r="J197" i="3"/>
  <c r="AK197" i="3" s="1"/>
  <c r="I197" i="3"/>
  <c r="AJ197" i="3" s="1"/>
  <c r="H197" i="3"/>
  <c r="AI197" i="3" s="1"/>
  <c r="N196" i="3"/>
  <c r="AO196" i="3" s="1"/>
  <c r="M196" i="3"/>
  <c r="AN196" i="3" s="1"/>
  <c r="L196" i="3"/>
  <c r="AM196" i="3" s="1"/>
  <c r="K196" i="3"/>
  <c r="AL196" i="3" s="1"/>
  <c r="J196" i="3"/>
  <c r="AK196" i="3" s="1"/>
  <c r="I196" i="3"/>
  <c r="AJ196" i="3" s="1"/>
  <c r="H196" i="3"/>
  <c r="AI196" i="3" s="1"/>
  <c r="N195" i="3"/>
  <c r="AO195" i="3" s="1"/>
  <c r="M195" i="3"/>
  <c r="AN195" i="3" s="1"/>
  <c r="L195" i="3"/>
  <c r="K195" i="3"/>
  <c r="J195" i="3"/>
  <c r="AK195" i="3" s="1"/>
  <c r="I195" i="3"/>
  <c r="AJ195" i="3" s="1"/>
  <c r="H195" i="3"/>
  <c r="N193" i="3"/>
  <c r="AO193" i="3" s="1"/>
  <c r="M193" i="3"/>
  <c r="AN193" i="3" s="1"/>
  <c r="L193" i="3"/>
  <c r="AM193" i="3" s="1"/>
  <c r="K193" i="3"/>
  <c r="AL193" i="3" s="1"/>
  <c r="J193" i="3"/>
  <c r="AK193" i="3" s="1"/>
  <c r="I193" i="3"/>
  <c r="AJ193" i="3" s="1"/>
  <c r="H193" i="3"/>
  <c r="AI193" i="3" s="1"/>
  <c r="N192" i="3"/>
  <c r="AO192" i="3" s="1"/>
  <c r="M192" i="3"/>
  <c r="AN192" i="3" s="1"/>
  <c r="L192" i="3"/>
  <c r="AM192" i="3" s="1"/>
  <c r="K192" i="3"/>
  <c r="AL192" i="3" s="1"/>
  <c r="J192" i="3"/>
  <c r="AK192" i="3" s="1"/>
  <c r="I192" i="3"/>
  <c r="AJ192" i="3" s="1"/>
  <c r="H192" i="3"/>
  <c r="AI192" i="3" s="1"/>
  <c r="N191" i="3"/>
  <c r="AO191" i="3" s="1"/>
  <c r="M191" i="3"/>
  <c r="AN191" i="3" s="1"/>
  <c r="L191" i="3"/>
  <c r="AM191" i="3" s="1"/>
  <c r="K191" i="3"/>
  <c r="AL191" i="3" s="1"/>
  <c r="J191" i="3"/>
  <c r="AK191" i="3" s="1"/>
  <c r="I191" i="3"/>
  <c r="H191" i="3"/>
  <c r="N189" i="3"/>
  <c r="AO189" i="3" s="1"/>
  <c r="M189" i="3"/>
  <c r="AN189" i="3" s="1"/>
  <c r="L189" i="3"/>
  <c r="AM189" i="3" s="1"/>
  <c r="K189" i="3"/>
  <c r="AL189" i="3" s="1"/>
  <c r="J189" i="3"/>
  <c r="AK189" i="3" s="1"/>
  <c r="I189" i="3"/>
  <c r="AJ189" i="3" s="1"/>
  <c r="H189" i="3"/>
  <c r="AI189" i="3" s="1"/>
  <c r="N188" i="3"/>
  <c r="AO188" i="3" s="1"/>
  <c r="M188" i="3"/>
  <c r="AN188" i="3" s="1"/>
  <c r="L188" i="3"/>
  <c r="AM188" i="3" s="1"/>
  <c r="K188" i="3"/>
  <c r="AL188" i="3" s="1"/>
  <c r="J188" i="3"/>
  <c r="AK188" i="3" s="1"/>
  <c r="I188" i="3"/>
  <c r="AJ188" i="3" s="1"/>
  <c r="H188" i="3"/>
  <c r="AI188" i="3" s="1"/>
  <c r="N187" i="3"/>
  <c r="M187" i="3"/>
  <c r="AN187" i="3" s="1"/>
  <c r="L187" i="3"/>
  <c r="AM187" i="3" s="1"/>
  <c r="K187" i="3"/>
  <c r="AL187" i="3" s="1"/>
  <c r="J187" i="3"/>
  <c r="AK187" i="3" s="1"/>
  <c r="I187" i="3"/>
  <c r="AJ187" i="3" s="1"/>
  <c r="H187" i="3"/>
  <c r="AI187" i="3" s="1"/>
  <c r="N185" i="3"/>
  <c r="AO185" i="3" s="1"/>
  <c r="M185" i="3"/>
  <c r="AN185" i="3" s="1"/>
  <c r="L185" i="3"/>
  <c r="AM185" i="3" s="1"/>
  <c r="K185" i="3"/>
  <c r="AL185" i="3" s="1"/>
  <c r="J185" i="3"/>
  <c r="AK185" i="3" s="1"/>
  <c r="I185" i="3"/>
  <c r="AJ185" i="3" s="1"/>
  <c r="H185" i="3"/>
  <c r="AI185" i="3" s="1"/>
  <c r="N184" i="3"/>
  <c r="AO184" i="3" s="1"/>
  <c r="M184" i="3"/>
  <c r="AN184" i="3" s="1"/>
  <c r="L184" i="3"/>
  <c r="AM184" i="3" s="1"/>
  <c r="K184" i="3"/>
  <c r="AL184" i="3" s="1"/>
  <c r="J184" i="3"/>
  <c r="AK184" i="3" s="1"/>
  <c r="I184" i="3"/>
  <c r="AJ184" i="3" s="1"/>
  <c r="H184" i="3"/>
  <c r="AI184" i="3" s="1"/>
  <c r="N183" i="3"/>
  <c r="M183" i="3"/>
  <c r="AN183" i="3" s="1"/>
  <c r="L183" i="3"/>
  <c r="AM183" i="3" s="1"/>
  <c r="K183" i="3"/>
  <c r="J183" i="3"/>
  <c r="AK183" i="3" s="1"/>
  <c r="I183" i="3"/>
  <c r="AJ183" i="3" s="1"/>
  <c r="H183" i="3"/>
  <c r="AI183" i="3" s="1"/>
  <c r="N181" i="3"/>
  <c r="AO181" i="3" s="1"/>
  <c r="M181" i="3"/>
  <c r="AN181" i="3" s="1"/>
  <c r="L181" i="3"/>
  <c r="AM181" i="3" s="1"/>
  <c r="K181" i="3"/>
  <c r="AL181" i="3" s="1"/>
  <c r="J181" i="3"/>
  <c r="AK181" i="3" s="1"/>
  <c r="I181" i="3"/>
  <c r="AJ181" i="3" s="1"/>
  <c r="H181" i="3"/>
  <c r="AI181" i="3" s="1"/>
  <c r="N180" i="3"/>
  <c r="AO180" i="3" s="1"/>
  <c r="M180" i="3"/>
  <c r="AN180" i="3" s="1"/>
  <c r="L180" i="3"/>
  <c r="AM180" i="3" s="1"/>
  <c r="K180" i="3"/>
  <c r="AL180" i="3" s="1"/>
  <c r="J180" i="3"/>
  <c r="AK180" i="3" s="1"/>
  <c r="I180" i="3"/>
  <c r="AJ180" i="3" s="1"/>
  <c r="H180" i="3"/>
  <c r="AI180" i="3" s="1"/>
  <c r="N179" i="3"/>
  <c r="AO179" i="3" s="1"/>
  <c r="M179" i="3"/>
  <c r="AN179" i="3" s="1"/>
  <c r="L179" i="3"/>
  <c r="AM179" i="3" s="1"/>
  <c r="K179" i="3"/>
  <c r="AL179" i="3" s="1"/>
  <c r="J179" i="3"/>
  <c r="AK179" i="3" s="1"/>
  <c r="I179" i="3"/>
  <c r="AJ179" i="3" s="1"/>
  <c r="H179" i="3"/>
  <c r="AI179" i="3" s="1"/>
  <c r="N178" i="3"/>
  <c r="AO178" i="3" s="1"/>
  <c r="M178" i="3"/>
  <c r="AN178" i="3" s="1"/>
  <c r="L178" i="3"/>
  <c r="AM178" i="3" s="1"/>
  <c r="K178" i="3"/>
  <c r="AL178" i="3" s="1"/>
  <c r="J178" i="3"/>
  <c r="AK178" i="3" s="1"/>
  <c r="I178" i="3"/>
  <c r="AJ178" i="3" s="1"/>
  <c r="H178" i="3"/>
  <c r="AI178" i="3" s="1"/>
  <c r="N176" i="3"/>
  <c r="AO176" i="3" s="1"/>
  <c r="M176" i="3"/>
  <c r="AN176" i="3" s="1"/>
  <c r="L176" i="3"/>
  <c r="AM176" i="3" s="1"/>
  <c r="K176" i="3"/>
  <c r="AL176" i="3" s="1"/>
  <c r="J176" i="3"/>
  <c r="AK176" i="3" s="1"/>
  <c r="I176" i="3"/>
  <c r="AJ176" i="3" s="1"/>
  <c r="H176" i="3"/>
  <c r="AI176" i="3" s="1"/>
  <c r="N175" i="3"/>
  <c r="AO175" i="3" s="1"/>
  <c r="M175" i="3"/>
  <c r="AN175" i="3" s="1"/>
  <c r="L175" i="3"/>
  <c r="AM175" i="3" s="1"/>
  <c r="K175" i="3"/>
  <c r="AL175" i="3" s="1"/>
  <c r="J175" i="3"/>
  <c r="AK175" i="3" s="1"/>
  <c r="I175" i="3"/>
  <c r="AJ175" i="3" s="1"/>
  <c r="H175" i="3"/>
  <c r="AI175" i="3" s="1"/>
  <c r="N174" i="3"/>
  <c r="AO174" i="3" s="1"/>
  <c r="M174" i="3"/>
  <c r="AN174" i="3" s="1"/>
  <c r="L174" i="3"/>
  <c r="K174" i="3"/>
  <c r="AL174" i="3" s="1"/>
  <c r="J174" i="3"/>
  <c r="AK174" i="3" s="1"/>
  <c r="I174" i="3"/>
  <c r="AJ174" i="3" s="1"/>
  <c r="H174" i="3"/>
  <c r="AI174" i="3" s="1"/>
  <c r="N172" i="3"/>
  <c r="AO172" i="3" s="1"/>
  <c r="M172" i="3"/>
  <c r="AN172" i="3" s="1"/>
  <c r="L172" i="3"/>
  <c r="AM172" i="3" s="1"/>
  <c r="K172" i="3"/>
  <c r="AL172" i="3" s="1"/>
  <c r="J172" i="3"/>
  <c r="AK172" i="3" s="1"/>
  <c r="I172" i="3"/>
  <c r="AJ172" i="3" s="1"/>
  <c r="H172" i="3"/>
  <c r="AI172" i="3" s="1"/>
  <c r="N171" i="3"/>
  <c r="AO171" i="3" s="1"/>
  <c r="M171" i="3"/>
  <c r="AN171" i="3" s="1"/>
  <c r="L171" i="3"/>
  <c r="AM171" i="3" s="1"/>
  <c r="K171" i="3"/>
  <c r="AL171" i="3" s="1"/>
  <c r="J171" i="3"/>
  <c r="AK171" i="3" s="1"/>
  <c r="I171" i="3"/>
  <c r="AJ171" i="3" s="1"/>
  <c r="H171" i="3"/>
  <c r="AI171" i="3" s="1"/>
  <c r="N170" i="3"/>
  <c r="AO170" i="3" s="1"/>
  <c r="M170" i="3"/>
  <c r="L170" i="3"/>
  <c r="K170" i="3"/>
  <c r="AL170" i="3" s="1"/>
  <c r="J170" i="3"/>
  <c r="AK170" i="3" s="1"/>
  <c r="I170" i="3"/>
  <c r="H170" i="3"/>
  <c r="AI170" i="3" s="1"/>
  <c r="N168" i="3"/>
  <c r="AO168" i="3" s="1"/>
  <c r="M168" i="3"/>
  <c r="AN168" i="3" s="1"/>
  <c r="L168" i="3"/>
  <c r="AM168" i="3" s="1"/>
  <c r="K168" i="3"/>
  <c r="AL168" i="3" s="1"/>
  <c r="J168" i="3"/>
  <c r="AK168" i="3" s="1"/>
  <c r="I168" i="3"/>
  <c r="AJ168" i="3" s="1"/>
  <c r="H168" i="3"/>
  <c r="AI168" i="3" s="1"/>
  <c r="N167" i="3"/>
  <c r="AO167" i="3" s="1"/>
  <c r="M167" i="3"/>
  <c r="AN167" i="3" s="1"/>
  <c r="L167" i="3"/>
  <c r="AM167" i="3" s="1"/>
  <c r="K167" i="3"/>
  <c r="AL167" i="3" s="1"/>
  <c r="J167" i="3"/>
  <c r="AK167" i="3" s="1"/>
  <c r="I167" i="3"/>
  <c r="AJ167" i="3" s="1"/>
  <c r="H167" i="3"/>
  <c r="AI167" i="3" s="1"/>
  <c r="N166" i="3"/>
  <c r="AO166" i="3" s="1"/>
  <c r="M166" i="3"/>
  <c r="AN166" i="3" s="1"/>
  <c r="L166" i="3"/>
  <c r="AM166" i="3" s="1"/>
  <c r="K166" i="3"/>
  <c r="AL166" i="3" s="1"/>
  <c r="J166" i="3"/>
  <c r="AK166" i="3" s="1"/>
  <c r="I166" i="3"/>
  <c r="AJ166" i="3" s="1"/>
  <c r="H166" i="3"/>
  <c r="AI166" i="3" s="1"/>
  <c r="N165" i="3"/>
  <c r="AO165" i="3" s="1"/>
  <c r="M165" i="3"/>
  <c r="AN165" i="3" s="1"/>
  <c r="L165" i="3"/>
  <c r="AM165" i="3" s="1"/>
  <c r="K165" i="3"/>
  <c r="AL165" i="3" s="1"/>
  <c r="J165" i="3"/>
  <c r="AK165" i="3" s="1"/>
  <c r="I165" i="3"/>
  <c r="AJ165" i="3" s="1"/>
  <c r="H165" i="3"/>
  <c r="AI165" i="3" s="1"/>
  <c r="N164" i="3"/>
  <c r="AO164" i="3" s="1"/>
  <c r="M164" i="3"/>
  <c r="AN164" i="3" s="1"/>
  <c r="L164" i="3"/>
  <c r="AM164" i="3" s="1"/>
  <c r="K164" i="3"/>
  <c r="AL164" i="3" s="1"/>
  <c r="J164" i="3"/>
  <c r="AK164" i="3" s="1"/>
  <c r="I164" i="3"/>
  <c r="AJ164" i="3" s="1"/>
  <c r="H164" i="3"/>
  <c r="AI164" i="3" s="1"/>
  <c r="N163" i="3"/>
  <c r="AO163" i="3" s="1"/>
  <c r="M163" i="3"/>
  <c r="AN163" i="3" s="1"/>
  <c r="L163" i="3"/>
  <c r="AM163" i="3" s="1"/>
  <c r="K163" i="3"/>
  <c r="AL163" i="3" s="1"/>
  <c r="J163" i="3"/>
  <c r="AK163" i="3" s="1"/>
  <c r="I163" i="3"/>
  <c r="AJ163" i="3" s="1"/>
  <c r="H163" i="3"/>
  <c r="AI163" i="3" s="1"/>
  <c r="N162" i="3"/>
  <c r="AO162" i="3" s="1"/>
  <c r="M162" i="3"/>
  <c r="AN162" i="3" s="1"/>
  <c r="L162" i="3"/>
  <c r="AM162" i="3" s="1"/>
  <c r="K162" i="3"/>
  <c r="AL162" i="3" s="1"/>
  <c r="J162" i="3"/>
  <c r="AK162" i="3" s="1"/>
  <c r="I162" i="3"/>
  <c r="AJ162" i="3" s="1"/>
  <c r="H162" i="3"/>
  <c r="AI162" i="3" s="1"/>
  <c r="N161" i="3"/>
  <c r="AO161" i="3" s="1"/>
  <c r="M161" i="3"/>
  <c r="AN161" i="3" s="1"/>
  <c r="L161" i="3"/>
  <c r="AM161" i="3" s="1"/>
  <c r="K161" i="3"/>
  <c r="AL161" i="3" s="1"/>
  <c r="J161" i="3"/>
  <c r="AK161" i="3" s="1"/>
  <c r="I161" i="3"/>
  <c r="AJ161" i="3" s="1"/>
  <c r="H161" i="3"/>
  <c r="AI161" i="3" s="1"/>
  <c r="N159" i="3"/>
  <c r="AO159" i="3" s="1"/>
  <c r="M159" i="3"/>
  <c r="AN159" i="3" s="1"/>
  <c r="L159" i="3"/>
  <c r="AM159" i="3" s="1"/>
  <c r="K159" i="3"/>
  <c r="AL159" i="3" s="1"/>
  <c r="J159" i="3"/>
  <c r="AK159" i="3" s="1"/>
  <c r="I159" i="3"/>
  <c r="AJ159" i="3" s="1"/>
  <c r="H159" i="3"/>
  <c r="AI159" i="3" s="1"/>
  <c r="N158" i="3"/>
  <c r="AO158" i="3" s="1"/>
  <c r="M158" i="3"/>
  <c r="AN158" i="3" s="1"/>
  <c r="L158" i="3"/>
  <c r="AM158" i="3" s="1"/>
  <c r="K158" i="3"/>
  <c r="AL158" i="3" s="1"/>
  <c r="J158" i="3"/>
  <c r="AK158" i="3" s="1"/>
  <c r="I158" i="3"/>
  <c r="AJ158" i="3" s="1"/>
  <c r="H158" i="3"/>
  <c r="AI158" i="3" s="1"/>
  <c r="N157" i="3"/>
  <c r="M157" i="3"/>
  <c r="AN157" i="3" s="1"/>
  <c r="L157" i="3"/>
  <c r="AM157" i="3" s="1"/>
  <c r="K157" i="3"/>
  <c r="AL157" i="3" s="1"/>
  <c r="J157" i="3"/>
  <c r="AK157" i="3" s="1"/>
  <c r="I157" i="3"/>
  <c r="AJ157" i="3" s="1"/>
  <c r="H157" i="3"/>
  <c r="AI157" i="3" s="1"/>
  <c r="N155" i="3"/>
  <c r="AO155" i="3" s="1"/>
  <c r="M155" i="3"/>
  <c r="AN155" i="3" s="1"/>
  <c r="L155" i="3"/>
  <c r="AM155" i="3" s="1"/>
  <c r="K155" i="3"/>
  <c r="AL155" i="3" s="1"/>
  <c r="J155" i="3"/>
  <c r="AK155" i="3" s="1"/>
  <c r="I155" i="3"/>
  <c r="AJ155" i="3" s="1"/>
  <c r="H155" i="3"/>
  <c r="AI155" i="3" s="1"/>
  <c r="N154" i="3"/>
  <c r="AO154" i="3" s="1"/>
  <c r="M154" i="3"/>
  <c r="AN154" i="3" s="1"/>
  <c r="L154" i="3"/>
  <c r="AM154" i="3" s="1"/>
  <c r="K154" i="3"/>
  <c r="AL154" i="3" s="1"/>
  <c r="J154" i="3"/>
  <c r="AK154" i="3" s="1"/>
  <c r="I154" i="3"/>
  <c r="AJ154" i="3" s="1"/>
  <c r="H154" i="3"/>
  <c r="AI154" i="3" s="1"/>
  <c r="N153" i="3"/>
  <c r="M153" i="3"/>
  <c r="AN153" i="3" s="1"/>
  <c r="L153" i="3"/>
  <c r="AM153" i="3" s="1"/>
  <c r="K153" i="3"/>
  <c r="J153" i="3"/>
  <c r="AK153" i="3" s="1"/>
  <c r="I153" i="3"/>
  <c r="AJ153" i="3" s="1"/>
  <c r="H153" i="3"/>
  <c r="AI153" i="3" s="1"/>
  <c r="N151" i="3"/>
  <c r="AO151" i="3" s="1"/>
  <c r="M151" i="3"/>
  <c r="AN151" i="3" s="1"/>
  <c r="L151" i="3"/>
  <c r="AM151" i="3" s="1"/>
  <c r="K151" i="3"/>
  <c r="AL151" i="3" s="1"/>
  <c r="J151" i="3"/>
  <c r="AK151" i="3" s="1"/>
  <c r="I151" i="3"/>
  <c r="AJ151" i="3" s="1"/>
  <c r="H151" i="3"/>
  <c r="AI151" i="3" s="1"/>
  <c r="N150" i="3"/>
  <c r="M150" i="3"/>
  <c r="L150" i="3"/>
  <c r="AM150" i="3" s="1"/>
  <c r="K150" i="3"/>
  <c r="AL150" i="3" s="1"/>
  <c r="J150" i="3"/>
  <c r="AK150" i="3" s="1"/>
  <c r="I150" i="3"/>
  <c r="AJ150" i="3" s="1"/>
  <c r="H150" i="3"/>
  <c r="AI150" i="3" s="1"/>
  <c r="N148" i="3"/>
  <c r="AO148" i="3" s="1"/>
  <c r="M148" i="3"/>
  <c r="AN148" i="3" s="1"/>
  <c r="L148" i="3"/>
  <c r="AM148" i="3" s="1"/>
  <c r="K148" i="3"/>
  <c r="AL148" i="3" s="1"/>
  <c r="J148" i="3"/>
  <c r="AK148" i="3" s="1"/>
  <c r="I148" i="3"/>
  <c r="AJ148" i="3" s="1"/>
  <c r="H148" i="3"/>
  <c r="AI148" i="3" s="1"/>
  <c r="N147" i="3"/>
  <c r="AO147" i="3" s="1"/>
  <c r="M147" i="3"/>
  <c r="AN147" i="3" s="1"/>
  <c r="L147" i="3"/>
  <c r="AM147" i="3" s="1"/>
  <c r="K147" i="3"/>
  <c r="AL147" i="3" s="1"/>
  <c r="J147" i="3"/>
  <c r="AK147" i="3" s="1"/>
  <c r="I147" i="3"/>
  <c r="AJ147" i="3" s="1"/>
  <c r="H147" i="3"/>
  <c r="AI147" i="3" s="1"/>
  <c r="N146" i="3"/>
  <c r="AO146" i="3" s="1"/>
  <c r="M146" i="3"/>
  <c r="AN146" i="3" s="1"/>
  <c r="L146" i="3"/>
  <c r="AM146" i="3" s="1"/>
  <c r="K146" i="3"/>
  <c r="AL146" i="3" s="1"/>
  <c r="J146" i="3"/>
  <c r="AK146" i="3" s="1"/>
  <c r="I146" i="3"/>
  <c r="AJ146" i="3" s="1"/>
  <c r="H146" i="3"/>
  <c r="AI146" i="3" s="1"/>
  <c r="N145" i="3"/>
  <c r="AO145" i="3" s="1"/>
  <c r="M145" i="3"/>
  <c r="AN145" i="3" s="1"/>
  <c r="L145" i="3"/>
  <c r="AM145" i="3" s="1"/>
  <c r="K145" i="3"/>
  <c r="AL145" i="3" s="1"/>
  <c r="J145" i="3"/>
  <c r="AK145" i="3" s="1"/>
  <c r="I145" i="3"/>
  <c r="AJ145" i="3" s="1"/>
  <c r="H145" i="3"/>
  <c r="AI145" i="3" s="1"/>
  <c r="N144" i="3"/>
  <c r="AO144" i="3" s="1"/>
  <c r="M144" i="3"/>
  <c r="AN144" i="3" s="1"/>
  <c r="L144" i="3"/>
  <c r="AM144" i="3" s="1"/>
  <c r="K144" i="3"/>
  <c r="AL144" i="3" s="1"/>
  <c r="J144" i="3"/>
  <c r="AK144" i="3" s="1"/>
  <c r="I144" i="3"/>
  <c r="AJ144" i="3" s="1"/>
  <c r="H144" i="3"/>
  <c r="AI144" i="3" s="1"/>
  <c r="N143" i="3"/>
  <c r="AO143" i="3" s="1"/>
  <c r="M143" i="3"/>
  <c r="AN143" i="3" s="1"/>
  <c r="L143" i="3"/>
  <c r="AM143" i="3" s="1"/>
  <c r="K143" i="3"/>
  <c r="AL143" i="3" s="1"/>
  <c r="J143" i="3"/>
  <c r="AK143" i="3" s="1"/>
  <c r="I143" i="3"/>
  <c r="AJ143" i="3" s="1"/>
  <c r="H143" i="3"/>
  <c r="AI143" i="3" s="1"/>
  <c r="N142" i="3"/>
  <c r="AO142" i="3" s="1"/>
  <c r="M142" i="3"/>
  <c r="AN142" i="3" s="1"/>
  <c r="L142" i="3"/>
  <c r="AM142" i="3" s="1"/>
  <c r="K142" i="3"/>
  <c r="AL142" i="3" s="1"/>
  <c r="J142" i="3"/>
  <c r="AK142" i="3" s="1"/>
  <c r="I142" i="3"/>
  <c r="AJ142" i="3" s="1"/>
  <c r="H142" i="3"/>
  <c r="AI142" i="3" s="1"/>
  <c r="N141" i="3"/>
  <c r="AO141" i="3" s="1"/>
  <c r="M141" i="3"/>
  <c r="AN141" i="3" s="1"/>
  <c r="L141" i="3"/>
  <c r="AM141" i="3" s="1"/>
  <c r="K141" i="3"/>
  <c r="AL141" i="3" s="1"/>
  <c r="J141" i="3"/>
  <c r="AK141" i="3" s="1"/>
  <c r="I141" i="3"/>
  <c r="AJ141" i="3" s="1"/>
  <c r="H141" i="3"/>
  <c r="AI141" i="3" s="1"/>
  <c r="N140" i="3"/>
  <c r="AO140" i="3" s="1"/>
  <c r="M140" i="3"/>
  <c r="AN140" i="3" s="1"/>
  <c r="L140" i="3"/>
  <c r="AM140" i="3" s="1"/>
  <c r="K140" i="3"/>
  <c r="AL140" i="3" s="1"/>
  <c r="J140" i="3"/>
  <c r="AK140" i="3" s="1"/>
  <c r="I140" i="3"/>
  <c r="AJ140" i="3" s="1"/>
  <c r="H140" i="3"/>
  <c r="AI140" i="3" s="1"/>
  <c r="N139" i="3"/>
  <c r="AO139" i="3" s="1"/>
  <c r="M139" i="3"/>
  <c r="AN139" i="3" s="1"/>
  <c r="L139" i="3"/>
  <c r="AM139" i="3" s="1"/>
  <c r="K139" i="3"/>
  <c r="AL139" i="3" s="1"/>
  <c r="J139" i="3"/>
  <c r="AK139" i="3" s="1"/>
  <c r="I139" i="3"/>
  <c r="AJ139" i="3" s="1"/>
  <c r="H139" i="3"/>
  <c r="AI139" i="3" s="1"/>
  <c r="N138" i="3"/>
  <c r="AO138" i="3" s="1"/>
  <c r="M138" i="3"/>
  <c r="AN138" i="3" s="1"/>
  <c r="L138" i="3"/>
  <c r="AM138" i="3" s="1"/>
  <c r="K138" i="3"/>
  <c r="AL138" i="3" s="1"/>
  <c r="J138" i="3"/>
  <c r="AK138" i="3" s="1"/>
  <c r="I138" i="3"/>
  <c r="AJ138" i="3" s="1"/>
  <c r="H138" i="3"/>
  <c r="AI138" i="3" s="1"/>
  <c r="N137" i="3"/>
  <c r="AO137" i="3" s="1"/>
  <c r="M137" i="3"/>
  <c r="AN137" i="3" s="1"/>
  <c r="L137" i="3"/>
  <c r="AM137" i="3" s="1"/>
  <c r="K137" i="3"/>
  <c r="AL137" i="3" s="1"/>
  <c r="J137" i="3"/>
  <c r="AK137" i="3" s="1"/>
  <c r="I137" i="3"/>
  <c r="AJ137" i="3" s="1"/>
  <c r="H137" i="3"/>
  <c r="AI137" i="3" s="1"/>
  <c r="N136" i="3"/>
  <c r="AO136" i="3" s="1"/>
  <c r="M136" i="3"/>
  <c r="AN136" i="3" s="1"/>
  <c r="L136" i="3"/>
  <c r="AM136" i="3" s="1"/>
  <c r="K136" i="3"/>
  <c r="AL136" i="3" s="1"/>
  <c r="J136" i="3"/>
  <c r="AK136" i="3" s="1"/>
  <c r="I136" i="3"/>
  <c r="AJ136" i="3" s="1"/>
  <c r="H136" i="3"/>
  <c r="AI136" i="3" s="1"/>
  <c r="N135" i="3"/>
  <c r="AO135" i="3" s="1"/>
  <c r="M135" i="3"/>
  <c r="AN135" i="3" s="1"/>
  <c r="L135" i="3"/>
  <c r="AM135" i="3" s="1"/>
  <c r="K135" i="3"/>
  <c r="AL135" i="3" s="1"/>
  <c r="J135" i="3"/>
  <c r="AK135" i="3" s="1"/>
  <c r="I135" i="3"/>
  <c r="AJ135" i="3" s="1"/>
  <c r="H135" i="3"/>
  <c r="AI135" i="3" s="1"/>
  <c r="N134" i="3"/>
  <c r="AO134" i="3" s="1"/>
  <c r="M134" i="3"/>
  <c r="AN134" i="3" s="1"/>
  <c r="L134" i="3"/>
  <c r="AM134" i="3" s="1"/>
  <c r="K134" i="3"/>
  <c r="AL134" i="3" s="1"/>
  <c r="J134" i="3"/>
  <c r="AK134" i="3" s="1"/>
  <c r="I134" i="3"/>
  <c r="AJ134" i="3" s="1"/>
  <c r="H134" i="3"/>
  <c r="AI134" i="3" s="1"/>
  <c r="N133" i="3"/>
  <c r="AO133" i="3" s="1"/>
  <c r="M133" i="3"/>
  <c r="AN133" i="3" s="1"/>
  <c r="L133" i="3"/>
  <c r="AM133" i="3" s="1"/>
  <c r="K133" i="3"/>
  <c r="AL133" i="3" s="1"/>
  <c r="J133" i="3"/>
  <c r="AK133" i="3" s="1"/>
  <c r="I133" i="3"/>
  <c r="AJ133" i="3" s="1"/>
  <c r="H133" i="3"/>
  <c r="AI133" i="3" s="1"/>
  <c r="N132" i="3"/>
  <c r="AO132" i="3" s="1"/>
  <c r="M132" i="3"/>
  <c r="AN132" i="3" s="1"/>
  <c r="L132" i="3"/>
  <c r="AM132" i="3" s="1"/>
  <c r="K132" i="3"/>
  <c r="AL132" i="3" s="1"/>
  <c r="J132" i="3"/>
  <c r="AK132" i="3" s="1"/>
  <c r="I132" i="3"/>
  <c r="AJ132" i="3" s="1"/>
  <c r="H132" i="3"/>
  <c r="AI132" i="3" s="1"/>
  <c r="N131" i="3"/>
  <c r="AO131" i="3" s="1"/>
  <c r="M131" i="3"/>
  <c r="AN131" i="3" s="1"/>
  <c r="L131" i="3"/>
  <c r="AM131" i="3" s="1"/>
  <c r="K131" i="3"/>
  <c r="AL131" i="3" s="1"/>
  <c r="J131" i="3"/>
  <c r="AK131" i="3" s="1"/>
  <c r="I131" i="3"/>
  <c r="AJ131" i="3" s="1"/>
  <c r="H131" i="3"/>
  <c r="AI131" i="3" s="1"/>
  <c r="N130" i="3"/>
  <c r="AO130" i="3" s="1"/>
  <c r="M130" i="3"/>
  <c r="AN130" i="3" s="1"/>
  <c r="L130" i="3"/>
  <c r="AM130" i="3" s="1"/>
  <c r="K130" i="3"/>
  <c r="AL130" i="3" s="1"/>
  <c r="J130" i="3"/>
  <c r="AK130" i="3" s="1"/>
  <c r="I130" i="3"/>
  <c r="AJ130" i="3" s="1"/>
  <c r="H130" i="3"/>
  <c r="AI130" i="3" s="1"/>
  <c r="N129" i="3"/>
  <c r="AO129" i="3" s="1"/>
  <c r="M129" i="3"/>
  <c r="AN129" i="3" s="1"/>
  <c r="L129" i="3"/>
  <c r="AM129" i="3" s="1"/>
  <c r="K129" i="3"/>
  <c r="AL129" i="3" s="1"/>
  <c r="J129" i="3"/>
  <c r="AK129" i="3" s="1"/>
  <c r="I129" i="3"/>
  <c r="AJ129" i="3" s="1"/>
  <c r="H129" i="3"/>
  <c r="AI129" i="3" s="1"/>
  <c r="N128" i="3"/>
  <c r="AO128" i="3" s="1"/>
  <c r="M128" i="3"/>
  <c r="AN128" i="3" s="1"/>
  <c r="L128" i="3"/>
  <c r="AM128" i="3" s="1"/>
  <c r="K128" i="3"/>
  <c r="AL128" i="3" s="1"/>
  <c r="J128" i="3"/>
  <c r="AK128" i="3" s="1"/>
  <c r="I128" i="3"/>
  <c r="AJ128" i="3" s="1"/>
  <c r="H128" i="3"/>
  <c r="AI128" i="3" s="1"/>
  <c r="N127" i="3"/>
  <c r="AO127" i="3" s="1"/>
  <c r="M127" i="3"/>
  <c r="AN127" i="3" s="1"/>
  <c r="L127" i="3"/>
  <c r="AM127" i="3" s="1"/>
  <c r="K127" i="3"/>
  <c r="AL127" i="3" s="1"/>
  <c r="J127" i="3"/>
  <c r="AK127" i="3" s="1"/>
  <c r="I127" i="3"/>
  <c r="AJ127" i="3" s="1"/>
  <c r="H127" i="3"/>
  <c r="AI127" i="3" s="1"/>
  <c r="N126" i="3"/>
  <c r="AO126" i="3" s="1"/>
  <c r="M126" i="3"/>
  <c r="AN126" i="3" s="1"/>
  <c r="L126" i="3"/>
  <c r="AM126" i="3" s="1"/>
  <c r="K126" i="3"/>
  <c r="AL126" i="3" s="1"/>
  <c r="J126" i="3"/>
  <c r="AK126" i="3" s="1"/>
  <c r="I126" i="3"/>
  <c r="AJ126" i="3" s="1"/>
  <c r="H126" i="3"/>
  <c r="AI126" i="3" s="1"/>
  <c r="N125" i="3"/>
  <c r="AO125" i="3" s="1"/>
  <c r="M125" i="3"/>
  <c r="AN125" i="3" s="1"/>
  <c r="L125" i="3"/>
  <c r="AM125" i="3" s="1"/>
  <c r="K125" i="3"/>
  <c r="AL125" i="3" s="1"/>
  <c r="J125" i="3"/>
  <c r="AK125" i="3" s="1"/>
  <c r="I125" i="3"/>
  <c r="AJ125" i="3" s="1"/>
  <c r="H125" i="3"/>
  <c r="AI125" i="3" s="1"/>
  <c r="N124" i="3"/>
  <c r="AO124" i="3" s="1"/>
  <c r="M124" i="3"/>
  <c r="AN124" i="3" s="1"/>
  <c r="L124" i="3"/>
  <c r="AM124" i="3" s="1"/>
  <c r="K124" i="3"/>
  <c r="AL124" i="3" s="1"/>
  <c r="J124" i="3"/>
  <c r="AK124" i="3" s="1"/>
  <c r="I124" i="3"/>
  <c r="AJ124" i="3" s="1"/>
  <c r="H124" i="3"/>
  <c r="AI124" i="3" s="1"/>
  <c r="N123" i="3"/>
  <c r="AO123" i="3" s="1"/>
  <c r="M123" i="3"/>
  <c r="AN123" i="3" s="1"/>
  <c r="L123" i="3"/>
  <c r="AM123" i="3" s="1"/>
  <c r="K123" i="3"/>
  <c r="AL123" i="3" s="1"/>
  <c r="J123" i="3"/>
  <c r="AK123" i="3" s="1"/>
  <c r="I123" i="3"/>
  <c r="AJ123" i="3" s="1"/>
  <c r="H123" i="3"/>
  <c r="AI123" i="3" s="1"/>
  <c r="N122" i="3"/>
  <c r="AO122" i="3" s="1"/>
  <c r="M122" i="3"/>
  <c r="AN122" i="3" s="1"/>
  <c r="L122" i="3"/>
  <c r="AM122" i="3" s="1"/>
  <c r="K122" i="3"/>
  <c r="AL122" i="3" s="1"/>
  <c r="J122" i="3"/>
  <c r="AK122" i="3" s="1"/>
  <c r="I122" i="3"/>
  <c r="AJ122" i="3" s="1"/>
  <c r="H122" i="3"/>
  <c r="AI122" i="3" s="1"/>
  <c r="N121" i="3"/>
  <c r="AO121" i="3" s="1"/>
  <c r="M121" i="3"/>
  <c r="AN121" i="3" s="1"/>
  <c r="L121" i="3"/>
  <c r="AM121" i="3" s="1"/>
  <c r="K121" i="3"/>
  <c r="AL121" i="3" s="1"/>
  <c r="J121" i="3"/>
  <c r="AK121" i="3" s="1"/>
  <c r="I121" i="3"/>
  <c r="AJ121" i="3" s="1"/>
  <c r="H121" i="3"/>
  <c r="AI121" i="3" s="1"/>
  <c r="N120" i="3"/>
  <c r="AO120" i="3" s="1"/>
  <c r="M120" i="3"/>
  <c r="AN120" i="3" s="1"/>
  <c r="L120" i="3"/>
  <c r="AM120" i="3" s="1"/>
  <c r="K120" i="3"/>
  <c r="AL120" i="3" s="1"/>
  <c r="J120" i="3"/>
  <c r="AK120" i="3" s="1"/>
  <c r="I120" i="3"/>
  <c r="AJ120" i="3" s="1"/>
  <c r="H120" i="3"/>
  <c r="AI120" i="3" s="1"/>
  <c r="N119" i="3"/>
  <c r="AO119" i="3" s="1"/>
  <c r="M119" i="3"/>
  <c r="AN119" i="3" s="1"/>
  <c r="L119" i="3"/>
  <c r="AM119" i="3" s="1"/>
  <c r="K119" i="3"/>
  <c r="AL119" i="3" s="1"/>
  <c r="J119" i="3"/>
  <c r="AK119" i="3" s="1"/>
  <c r="I119" i="3"/>
  <c r="AJ119" i="3" s="1"/>
  <c r="H119" i="3"/>
  <c r="AI119" i="3" s="1"/>
  <c r="N118" i="3"/>
  <c r="AO118" i="3" s="1"/>
  <c r="M118" i="3"/>
  <c r="AN118" i="3" s="1"/>
  <c r="L118" i="3"/>
  <c r="AM118" i="3" s="1"/>
  <c r="K118" i="3"/>
  <c r="AL118" i="3" s="1"/>
  <c r="J118" i="3"/>
  <c r="AK118" i="3" s="1"/>
  <c r="I118" i="3"/>
  <c r="AJ118" i="3" s="1"/>
  <c r="H118" i="3"/>
  <c r="AI118" i="3" s="1"/>
  <c r="N117" i="3"/>
  <c r="AO117" i="3" s="1"/>
  <c r="M117" i="3"/>
  <c r="AN117" i="3" s="1"/>
  <c r="L117" i="3"/>
  <c r="AM117" i="3" s="1"/>
  <c r="K117" i="3"/>
  <c r="AL117" i="3" s="1"/>
  <c r="J117" i="3"/>
  <c r="AK117" i="3" s="1"/>
  <c r="I117" i="3"/>
  <c r="AJ117" i="3" s="1"/>
  <c r="H117" i="3"/>
  <c r="AI117" i="3" s="1"/>
  <c r="N115" i="3"/>
  <c r="AO115" i="3" s="1"/>
  <c r="M115" i="3"/>
  <c r="AN115" i="3" s="1"/>
  <c r="L115" i="3"/>
  <c r="AM115" i="3" s="1"/>
  <c r="K115" i="3"/>
  <c r="AL115" i="3" s="1"/>
  <c r="J115" i="3"/>
  <c r="AK115" i="3" s="1"/>
  <c r="I115" i="3"/>
  <c r="AJ115" i="3" s="1"/>
  <c r="H115" i="3"/>
  <c r="AI115" i="3" s="1"/>
  <c r="N114" i="3"/>
  <c r="AO114" i="3" s="1"/>
  <c r="M114" i="3"/>
  <c r="AN114" i="3" s="1"/>
  <c r="L114" i="3"/>
  <c r="AM114" i="3" s="1"/>
  <c r="K114" i="3"/>
  <c r="AL114" i="3" s="1"/>
  <c r="J114" i="3"/>
  <c r="AK114" i="3" s="1"/>
  <c r="I114" i="3"/>
  <c r="AJ114" i="3" s="1"/>
  <c r="H114" i="3"/>
  <c r="AI114" i="3" s="1"/>
  <c r="N113" i="3"/>
  <c r="AO113" i="3" s="1"/>
  <c r="M113" i="3"/>
  <c r="AN113" i="3" s="1"/>
  <c r="L113" i="3"/>
  <c r="AM113" i="3" s="1"/>
  <c r="K113" i="3"/>
  <c r="AL113" i="3" s="1"/>
  <c r="J113" i="3"/>
  <c r="AK113" i="3" s="1"/>
  <c r="I113" i="3"/>
  <c r="AJ113" i="3" s="1"/>
  <c r="H113" i="3"/>
  <c r="AI113" i="3" s="1"/>
  <c r="N112" i="3"/>
  <c r="AO112" i="3" s="1"/>
  <c r="M112" i="3"/>
  <c r="AN112" i="3" s="1"/>
  <c r="L112" i="3"/>
  <c r="AM112" i="3" s="1"/>
  <c r="K112" i="3"/>
  <c r="AL112" i="3" s="1"/>
  <c r="J112" i="3"/>
  <c r="AK112" i="3" s="1"/>
  <c r="I112" i="3"/>
  <c r="AJ112" i="3" s="1"/>
  <c r="H112" i="3"/>
  <c r="AI112" i="3" s="1"/>
  <c r="N111" i="3"/>
  <c r="AO111" i="3" s="1"/>
  <c r="M111" i="3"/>
  <c r="AN111" i="3" s="1"/>
  <c r="L111" i="3"/>
  <c r="AM111" i="3" s="1"/>
  <c r="K111" i="3"/>
  <c r="AL111" i="3" s="1"/>
  <c r="J111" i="3"/>
  <c r="AK111" i="3" s="1"/>
  <c r="I111" i="3"/>
  <c r="AJ111" i="3" s="1"/>
  <c r="H111" i="3"/>
  <c r="AI111" i="3" s="1"/>
  <c r="N110" i="3"/>
  <c r="AO110" i="3" s="1"/>
  <c r="M110" i="3"/>
  <c r="AN110" i="3" s="1"/>
  <c r="L110" i="3"/>
  <c r="AM110" i="3" s="1"/>
  <c r="K110" i="3"/>
  <c r="AL110" i="3" s="1"/>
  <c r="J110" i="3"/>
  <c r="AK110" i="3" s="1"/>
  <c r="I110" i="3"/>
  <c r="AJ110" i="3" s="1"/>
  <c r="H110" i="3"/>
  <c r="AI110" i="3" s="1"/>
  <c r="N109" i="3"/>
  <c r="AO109" i="3" s="1"/>
  <c r="M109" i="3"/>
  <c r="AN109" i="3" s="1"/>
  <c r="L109" i="3"/>
  <c r="AM109" i="3" s="1"/>
  <c r="K109" i="3"/>
  <c r="AL109" i="3" s="1"/>
  <c r="J109" i="3"/>
  <c r="AK109" i="3" s="1"/>
  <c r="I109" i="3"/>
  <c r="AJ109" i="3" s="1"/>
  <c r="H109" i="3"/>
  <c r="AI109" i="3" s="1"/>
  <c r="J108" i="3"/>
  <c r="AK108" i="3" s="1"/>
  <c r="H108" i="3"/>
  <c r="AI108" i="3" s="1"/>
  <c r="N107" i="3"/>
  <c r="AO107" i="3" s="1"/>
  <c r="M107" i="3"/>
  <c r="AN107" i="3" s="1"/>
  <c r="L107" i="3"/>
  <c r="AM107" i="3" s="1"/>
  <c r="K107" i="3"/>
  <c r="AL107" i="3" s="1"/>
  <c r="J107" i="3"/>
  <c r="AK107" i="3" s="1"/>
  <c r="I107" i="3"/>
  <c r="AJ107" i="3" s="1"/>
  <c r="H107" i="3"/>
  <c r="AI107" i="3" s="1"/>
  <c r="N106" i="3"/>
  <c r="AO106" i="3" s="1"/>
  <c r="M106" i="3"/>
  <c r="AN106" i="3" s="1"/>
  <c r="L106" i="3"/>
  <c r="AM106" i="3" s="1"/>
  <c r="K106" i="3"/>
  <c r="AL106" i="3" s="1"/>
  <c r="J106" i="3"/>
  <c r="AK106" i="3" s="1"/>
  <c r="I106" i="3"/>
  <c r="AJ106" i="3" s="1"/>
  <c r="H106" i="3"/>
  <c r="AI106" i="3" s="1"/>
  <c r="K105" i="3"/>
  <c r="AL105" i="3" s="1"/>
  <c r="I105" i="3"/>
  <c r="AJ105" i="3" s="1"/>
  <c r="H105" i="3"/>
  <c r="AI105" i="3" s="1"/>
  <c r="N104" i="3"/>
  <c r="AO104" i="3" s="1"/>
  <c r="M104" i="3"/>
  <c r="AN104" i="3" s="1"/>
  <c r="L104" i="3"/>
  <c r="AM104" i="3" s="1"/>
  <c r="K104" i="3"/>
  <c r="AL104" i="3" s="1"/>
  <c r="J104" i="3"/>
  <c r="AK104" i="3" s="1"/>
  <c r="I104" i="3"/>
  <c r="AJ104" i="3" s="1"/>
  <c r="H104" i="3"/>
  <c r="AI104" i="3" s="1"/>
  <c r="N103" i="3"/>
  <c r="AO103" i="3" s="1"/>
  <c r="M103" i="3"/>
  <c r="AN103" i="3" s="1"/>
  <c r="L103" i="3"/>
  <c r="AM103" i="3" s="1"/>
  <c r="K103" i="3"/>
  <c r="AL103" i="3" s="1"/>
  <c r="J103" i="3"/>
  <c r="AK103" i="3" s="1"/>
  <c r="I103" i="3"/>
  <c r="AJ103" i="3" s="1"/>
  <c r="H103" i="3"/>
  <c r="AI103" i="3" s="1"/>
  <c r="N102" i="3"/>
  <c r="AO102" i="3" s="1"/>
  <c r="M102" i="3"/>
  <c r="AN102" i="3" s="1"/>
  <c r="L102" i="3"/>
  <c r="AM102" i="3" s="1"/>
  <c r="K102" i="3"/>
  <c r="AL102" i="3" s="1"/>
  <c r="J102" i="3"/>
  <c r="AK102" i="3" s="1"/>
  <c r="I102" i="3"/>
  <c r="AJ102" i="3" s="1"/>
  <c r="H102" i="3"/>
  <c r="AI102" i="3" s="1"/>
  <c r="N99" i="3"/>
  <c r="AO99" i="3" s="1"/>
  <c r="M99" i="3"/>
  <c r="AN99" i="3" s="1"/>
  <c r="L99" i="3"/>
  <c r="AM99" i="3" s="1"/>
  <c r="K99" i="3"/>
  <c r="AL99" i="3" s="1"/>
  <c r="J99" i="3"/>
  <c r="AK99" i="3" s="1"/>
  <c r="I99" i="3"/>
  <c r="AJ99" i="3" s="1"/>
  <c r="H99" i="3"/>
  <c r="AI99" i="3" s="1"/>
  <c r="N98" i="3"/>
  <c r="AO98" i="3" s="1"/>
  <c r="M98" i="3"/>
  <c r="AN98" i="3" s="1"/>
  <c r="L98" i="3"/>
  <c r="AM98" i="3" s="1"/>
  <c r="K98" i="3"/>
  <c r="AL98" i="3" s="1"/>
  <c r="J98" i="3"/>
  <c r="AK98" i="3" s="1"/>
  <c r="I98" i="3"/>
  <c r="AJ98" i="3" s="1"/>
  <c r="H98" i="3"/>
  <c r="AI98" i="3" s="1"/>
  <c r="N97" i="3"/>
  <c r="AO97" i="3" s="1"/>
  <c r="M97" i="3"/>
  <c r="AN97" i="3" s="1"/>
  <c r="L97" i="3"/>
  <c r="AM97" i="3" s="1"/>
  <c r="K97" i="3"/>
  <c r="AL97" i="3" s="1"/>
  <c r="J97" i="3"/>
  <c r="AK97" i="3" s="1"/>
  <c r="I97" i="3"/>
  <c r="AJ97" i="3" s="1"/>
  <c r="H97" i="3"/>
  <c r="AI97" i="3" s="1"/>
  <c r="N96" i="3"/>
  <c r="AO96" i="3" s="1"/>
  <c r="M96" i="3"/>
  <c r="AN96" i="3" s="1"/>
  <c r="L96" i="3"/>
  <c r="AM96" i="3" s="1"/>
  <c r="K96" i="3"/>
  <c r="AL96" i="3" s="1"/>
  <c r="J96" i="3"/>
  <c r="AK96" i="3" s="1"/>
  <c r="I96" i="3"/>
  <c r="AJ96" i="3" s="1"/>
  <c r="H96" i="3"/>
  <c r="AI96" i="3" s="1"/>
  <c r="N95" i="3"/>
  <c r="AO95" i="3" s="1"/>
  <c r="M95" i="3"/>
  <c r="AN95" i="3" s="1"/>
  <c r="L95" i="3"/>
  <c r="AM95" i="3" s="1"/>
  <c r="K95" i="3"/>
  <c r="AL95" i="3" s="1"/>
  <c r="J95" i="3"/>
  <c r="AK95" i="3" s="1"/>
  <c r="I95" i="3"/>
  <c r="AJ95" i="3" s="1"/>
  <c r="H95" i="3"/>
  <c r="AI95" i="3" s="1"/>
  <c r="N93" i="3"/>
  <c r="AO93" i="3" s="1"/>
  <c r="M93" i="3"/>
  <c r="AN93" i="3" s="1"/>
  <c r="L93" i="3"/>
  <c r="AM93" i="3" s="1"/>
  <c r="K93" i="3"/>
  <c r="AL93" i="3" s="1"/>
  <c r="J93" i="3"/>
  <c r="AK93" i="3" s="1"/>
  <c r="I93" i="3"/>
  <c r="AJ93" i="3" s="1"/>
  <c r="H93" i="3"/>
  <c r="AI93" i="3" s="1"/>
  <c r="N92" i="3"/>
  <c r="AO92" i="3" s="1"/>
  <c r="M92" i="3"/>
  <c r="AN92" i="3" s="1"/>
  <c r="L92" i="3"/>
  <c r="AM92" i="3" s="1"/>
  <c r="K92" i="3"/>
  <c r="AL92" i="3" s="1"/>
  <c r="J92" i="3"/>
  <c r="AK92" i="3" s="1"/>
  <c r="I92" i="3"/>
  <c r="AJ92" i="3" s="1"/>
  <c r="H92" i="3"/>
  <c r="AI92" i="3" s="1"/>
  <c r="N91" i="3"/>
  <c r="AO91" i="3" s="1"/>
  <c r="M91" i="3"/>
  <c r="AN91" i="3" s="1"/>
  <c r="L91" i="3"/>
  <c r="AM91" i="3" s="1"/>
  <c r="K91" i="3"/>
  <c r="AL91" i="3" s="1"/>
  <c r="J91" i="3"/>
  <c r="AK91" i="3" s="1"/>
  <c r="I91" i="3"/>
  <c r="AJ91" i="3" s="1"/>
  <c r="H91" i="3"/>
  <c r="AI91" i="3" s="1"/>
  <c r="N90" i="3"/>
  <c r="AO90" i="3" s="1"/>
  <c r="M90" i="3"/>
  <c r="AN90" i="3" s="1"/>
  <c r="L90" i="3"/>
  <c r="AM90" i="3" s="1"/>
  <c r="K90" i="3"/>
  <c r="AL90" i="3" s="1"/>
  <c r="J90" i="3"/>
  <c r="AK90" i="3" s="1"/>
  <c r="I90" i="3"/>
  <c r="AJ90" i="3" s="1"/>
  <c r="H90" i="3"/>
  <c r="AI90" i="3" s="1"/>
  <c r="N89" i="3"/>
  <c r="AO89" i="3" s="1"/>
  <c r="M89" i="3"/>
  <c r="AN89" i="3" s="1"/>
  <c r="L89" i="3"/>
  <c r="AM89" i="3" s="1"/>
  <c r="K89" i="3"/>
  <c r="AL89" i="3" s="1"/>
  <c r="J89" i="3"/>
  <c r="AK89" i="3" s="1"/>
  <c r="I89" i="3"/>
  <c r="AJ89" i="3" s="1"/>
  <c r="H89" i="3"/>
  <c r="AI89" i="3" s="1"/>
  <c r="N88" i="3"/>
  <c r="AO88" i="3" s="1"/>
  <c r="M88" i="3"/>
  <c r="AN88" i="3" s="1"/>
  <c r="L88" i="3"/>
  <c r="AM88" i="3" s="1"/>
  <c r="K88" i="3"/>
  <c r="AL88" i="3" s="1"/>
  <c r="J88" i="3"/>
  <c r="AK88" i="3" s="1"/>
  <c r="I88" i="3"/>
  <c r="AJ88" i="3" s="1"/>
  <c r="H88" i="3"/>
  <c r="AI88" i="3" s="1"/>
  <c r="N87" i="3"/>
  <c r="AO87" i="3" s="1"/>
  <c r="M87" i="3"/>
  <c r="AN87" i="3" s="1"/>
  <c r="L87" i="3"/>
  <c r="AM87" i="3" s="1"/>
  <c r="K87" i="3"/>
  <c r="AL87" i="3" s="1"/>
  <c r="J87" i="3"/>
  <c r="AK87" i="3" s="1"/>
  <c r="I87" i="3"/>
  <c r="AJ87" i="3" s="1"/>
  <c r="H87" i="3"/>
  <c r="AI87" i="3" s="1"/>
  <c r="N86" i="3"/>
  <c r="AO86" i="3" s="1"/>
  <c r="M86" i="3"/>
  <c r="AN86" i="3" s="1"/>
  <c r="L86" i="3"/>
  <c r="AM86" i="3" s="1"/>
  <c r="K86" i="3"/>
  <c r="AL86" i="3" s="1"/>
  <c r="J86" i="3"/>
  <c r="AK86" i="3" s="1"/>
  <c r="I86" i="3"/>
  <c r="AJ86" i="3" s="1"/>
  <c r="H86" i="3"/>
  <c r="AI86" i="3" s="1"/>
  <c r="N85" i="3"/>
  <c r="AO85" i="3" s="1"/>
  <c r="M85" i="3"/>
  <c r="AN85" i="3" s="1"/>
  <c r="L85" i="3"/>
  <c r="AM85" i="3" s="1"/>
  <c r="K85" i="3"/>
  <c r="AL85" i="3" s="1"/>
  <c r="J85" i="3"/>
  <c r="AK85" i="3" s="1"/>
  <c r="I85" i="3"/>
  <c r="AJ85" i="3" s="1"/>
  <c r="H85" i="3"/>
  <c r="AI85" i="3" s="1"/>
  <c r="N84" i="3"/>
  <c r="AO84" i="3" s="1"/>
  <c r="M84" i="3"/>
  <c r="AN84" i="3" s="1"/>
  <c r="L84" i="3"/>
  <c r="AM84" i="3" s="1"/>
  <c r="K84" i="3"/>
  <c r="AL84" i="3" s="1"/>
  <c r="J84" i="3"/>
  <c r="AK84" i="3" s="1"/>
  <c r="I84" i="3"/>
  <c r="AJ84" i="3" s="1"/>
  <c r="H84" i="3"/>
  <c r="AI84" i="3" s="1"/>
  <c r="N83" i="3"/>
  <c r="AO83" i="3" s="1"/>
  <c r="M83" i="3"/>
  <c r="AN83" i="3" s="1"/>
  <c r="L83" i="3"/>
  <c r="AM83" i="3" s="1"/>
  <c r="K83" i="3"/>
  <c r="AL83" i="3" s="1"/>
  <c r="J83" i="3"/>
  <c r="AK83" i="3" s="1"/>
  <c r="I83" i="3"/>
  <c r="AJ83" i="3" s="1"/>
  <c r="H83" i="3"/>
  <c r="AI83" i="3" s="1"/>
  <c r="N82" i="3"/>
  <c r="AO82" i="3" s="1"/>
  <c r="M82" i="3"/>
  <c r="AN82" i="3" s="1"/>
  <c r="L82" i="3"/>
  <c r="AM82" i="3" s="1"/>
  <c r="K82" i="3"/>
  <c r="AL82" i="3" s="1"/>
  <c r="J82" i="3"/>
  <c r="AK82" i="3" s="1"/>
  <c r="I82" i="3"/>
  <c r="AJ82" i="3" s="1"/>
  <c r="H82" i="3"/>
  <c r="AI82" i="3" s="1"/>
  <c r="N81" i="3"/>
  <c r="AO81" i="3" s="1"/>
  <c r="M81" i="3"/>
  <c r="AN81" i="3" s="1"/>
  <c r="L81" i="3"/>
  <c r="AM81" i="3" s="1"/>
  <c r="K81" i="3"/>
  <c r="AL81" i="3" s="1"/>
  <c r="J81" i="3"/>
  <c r="AK81" i="3" s="1"/>
  <c r="I81" i="3"/>
  <c r="AJ81" i="3" s="1"/>
  <c r="H81" i="3"/>
  <c r="AI81" i="3" s="1"/>
  <c r="N80" i="3"/>
  <c r="AO80" i="3" s="1"/>
  <c r="M80" i="3"/>
  <c r="AN80" i="3" s="1"/>
  <c r="L80" i="3"/>
  <c r="AM80" i="3" s="1"/>
  <c r="K80" i="3"/>
  <c r="AL80" i="3" s="1"/>
  <c r="J80" i="3"/>
  <c r="AK80" i="3" s="1"/>
  <c r="I80" i="3"/>
  <c r="AJ80" i="3" s="1"/>
  <c r="H80" i="3"/>
  <c r="AI80" i="3" s="1"/>
  <c r="N79" i="3"/>
  <c r="AO79" i="3" s="1"/>
  <c r="M79" i="3"/>
  <c r="AN79" i="3" s="1"/>
  <c r="L79" i="3"/>
  <c r="AM79" i="3" s="1"/>
  <c r="K79" i="3"/>
  <c r="AL79" i="3" s="1"/>
  <c r="J79" i="3"/>
  <c r="AK79" i="3" s="1"/>
  <c r="I79" i="3"/>
  <c r="AJ79" i="3" s="1"/>
  <c r="H79" i="3"/>
  <c r="AI79" i="3" s="1"/>
  <c r="N78" i="3"/>
  <c r="AO78" i="3" s="1"/>
  <c r="M78" i="3"/>
  <c r="AN78" i="3" s="1"/>
  <c r="L78" i="3"/>
  <c r="AM78" i="3" s="1"/>
  <c r="K78" i="3"/>
  <c r="AL78" i="3" s="1"/>
  <c r="J78" i="3"/>
  <c r="AK78" i="3" s="1"/>
  <c r="I78" i="3"/>
  <c r="AJ78" i="3" s="1"/>
  <c r="H78" i="3"/>
  <c r="AI78" i="3" s="1"/>
  <c r="N77" i="3"/>
  <c r="AO77" i="3" s="1"/>
  <c r="M77" i="3"/>
  <c r="AN77" i="3" s="1"/>
  <c r="L77" i="3"/>
  <c r="AM77" i="3" s="1"/>
  <c r="K77" i="3"/>
  <c r="AL77" i="3" s="1"/>
  <c r="J77" i="3"/>
  <c r="AK77" i="3" s="1"/>
  <c r="I77" i="3"/>
  <c r="AJ77" i="3" s="1"/>
  <c r="H77" i="3"/>
  <c r="AI77" i="3" s="1"/>
  <c r="N76" i="3"/>
  <c r="AO76" i="3" s="1"/>
  <c r="M76" i="3"/>
  <c r="AN76" i="3" s="1"/>
  <c r="L76" i="3"/>
  <c r="AM76" i="3" s="1"/>
  <c r="K76" i="3"/>
  <c r="AL76" i="3" s="1"/>
  <c r="J76" i="3"/>
  <c r="AK76" i="3" s="1"/>
  <c r="I76" i="3"/>
  <c r="AJ76" i="3" s="1"/>
  <c r="H76" i="3"/>
  <c r="AI76" i="3" s="1"/>
  <c r="N75" i="3"/>
  <c r="AO75" i="3" s="1"/>
  <c r="M75" i="3"/>
  <c r="AN75" i="3" s="1"/>
  <c r="L75" i="3"/>
  <c r="AM75" i="3" s="1"/>
  <c r="K75" i="3"/>
  <c r="AL75" i="3" s="1"/>
  <c r="J75" i="3"/>
  <c r="AK75" i="3" s="1"/>
  <c r="I75" i="3"/>
  <c r="AJ75" i="3" s="1"/>
  <c r="H75" i="3"/>
  <c r="AI75" i="3" s="1"/>
  <c r="N74" i="3"/>
  <c r="AO74" i="3" s="1"/>
  <c r="M74" i="3"/>
  <c r="AN74" i="3" s="1"/>
  <c r="L74" i="3"/>
  <c r="AM74" i="3" s="1"/>
  <c r="K74" i="3"/>
  <c r="AL74" i="3" s="1"/>
  <c r="J74" i="3"/>
  <c r="AK74" i="3" s="1"/>
  <c r="I74" i="3"/>
  <c r="AJ74" i="3" s="1"/>
  <c r="H74" i="3"/>
  <c r="AI74" i="3" s="1"/>
  <c r="N73" i="3"/>
  <c r="AO73" i="3" s="1"/>
  <c r="M73" i="3"/>
  <c r="AN73" i="3" s="1"/>
  <c r="L73" i="3"/>
  <c r="AM73" i="3" s="1"/>
  <c r="K73" i="3"/>
  <c r="AL73" i="3" s="1"/>
  <c r="J73" i="3"/>
  <c r="AK73" i="3" s="1"/>
  <c r="I73" i="3"/>
  <c r="AJ73" i="3" s="1"/>
  <c r="H73" i="3"/>
  <c r="AI73" i="3" s="1"/>
  <c r="N72" i="3"/>
  <c r="AO72" i="3" s="1"/>
  <c r="M72" i="3"/>
  <c r="AN72" i="3" s="1"/>
  <c r="L72" i="3"/>
  <c r="AM72" i="3" s="1"/>
  <c r="K72" i="3"/>
  <c r="AL72" i="3" s="1"/>
  <c r="J72" i="3"/>
  <c r="AK72" i="3" s="1"/>
  <c r="I72" i="3"/>
  <c r="AJ72" i="3" s="1"/>
  <c r="H72" i="3"/>
  <c r="AI72" i="3" s="1"/>
  <c r="N71" i="3"/>
  <c r="AO71" i="3" s="1"/>
  <c r="M71" i="3"/>
  <c r="AN71" i="3" s="1"/>
  <c r="L71" i="3"/>
  <c r="AM71" i="3" s="1"/>
  <c r="K71" i="3"/>
  <c r="AL71" i="3" s="1"/>
  <c r="J71" i="3"/>
  <c r="AK71" i="3" s="1"/>
  <c r="I71" i="3"/>
  <c r="AJ71" i="3" s="1"/>
  <c r="H71" i="3"/>
  <c r="AI71" i="3" s="1"/>
  <c r="N70" i="3"/>
  <c r="AO70" i="3" s="1"/>
  <c r="M70" i="3"/>
  <c r="AN70" i="3" s="1"/>
  <c r="L70" i="3"/>
  <c r="AM70" i="3" s="1"/>
  <c r="K70" i="3"/>
  <c r="AL70" i="3" s="1"/>
  <c r="J70" i="3"/>
  <c r="AK70" i="3" s="1"/>
  <c r="I70" i="3"/>
  <c r="AJ70" i="3" s="1"/>
  <c r="H70" i="3"/>
  <c r="AI70" i="3" s="1"/>
  <c r="N69" i="3"/>
  <c r="AO69" i="3" s="1"/>
  <c r="M69" i="3"/>
  <c r="AN69" i="3" s="1"/>
  <c r="L69" i="3"/>
  <c r="AM69" i="3" s="1"/>
  <c r="K69" i="3"/>
  <c r="AL69" i="3" s="1"/>
  <c r="J69" i="3"/>
  <c r="AK69" i="3" s="1"/>
  <c r="I69" i="3"/>
  <c r="AJ69" i="3" s="1"/>
  <c r="H69" i="3"/>
  <c r="AI69" i="3" s="1"/>
  <c r="N68" i="3"/>
  <c r="AO68" i="3" s="1"/>
  <c r="M68" i="3"/>
  <c r="AN68" i="3" s="1"/>
  <c r="L68" i="3"/>
  <c r="AM68" i="3" s="1"/>
  <c r="K68" i="3"/>
  <c r="AL68" i="3" s="1"/>
  <c r="J68" i="3"/>
  <c r="AK68" i="3" s="1"/>
  <c r="I68" i="3"/>
  <c r="AJ68" i="3" s="1"/>
  <c r="H68" i="3"/>
  <c r="AI68" i="3" s="1"/>
  <c r="N67" i="3"/>
  <c r="AO67" i="3" s="1"/>
  <c r="M67" i="3"/>
  <c r="AN67" i="3" s="1"/>
  <c r="L67" i="3"/>
  <c r="AM67" i="3" s="1"/>
  <c r="K67" i="3"/>
  <c r="AL67" i="3" s="1"/>
  <c r="J67" i="3"/>
  <c r="AK67" i="3" s="1"/>
  <c r="I67" i="3"/>
  <c r="AJ67" i="3" s="1"/>
  <c r="H67" i="3"/>
  <c r="AI67" i="3" s="1"/>
  <c r="N66" i="3"/>
  <c r="AO66" i="3" s="1"/>
  <c r="M66" i="3"/>
  <c r="AN66" i="3" s="1"/>
  <c r="L66" i="3"/>
  <c r="AM66" i="3" s="1"/>
  <c r="K66" i="3"/>
  <c r="AL66" i="3" s="1"/>
  <c r="J66" i="3"/>
  <c r="AK66" i="3" s="1"/>
  <c r="I66" i="3"/>
  <c r="AJ66" i="3" s="1"/>
  <c r="H66" i="3"/>
  <c r="AI66" i="3" s="1"/>
  <c r="N65" i="3"/>
  <c r="AO65" i="3" s="1"/>
  <c r="M65" i="3"/>
  <c r="AN65" i="3" s="1"/>
  <c r="L65" i="3"/>
  <c r="AM65" i="3" s="1"/>
  <c r="K65" i="3"/>
  <c r="AL65" i="3" s="1"/>
  <c r="J65" i="3"/>
  <c r="AK65" i="3" s="1"/>
  <c r="I65" i="3"/>
  <c r="AJ65" i="3" s="1"/>
  <c r="H65" i="3"/>
  <c r="AI65" i="3" s="1"/>
  <c r="N64" i="3"/>
  <c r="AO64" i="3" s="1"/>
  <c r="M64" i="3"/>
  <c r="AN64" i="3" s="1"/>
  <c r="L64" i="3"/>
  <c r="AM64" i="3" s="1"/>
  <c r="K64" i="3"/>
  <c r="AL64" i="3" s="1"/>
  <c r="J64" i="3"/>
  <c r="AK64" i="3" s="1"/>
  <c r="I64" i="3"/>
  <c r="AJ64" i="3" s="1"/>
  <c r="H64" i="3"/>
  <c r="AI64" i="3" s="1"/>
  <c r="N63" i="3"/>
  <c r="AO63" i="3" s="1"/>
  <c r="M63" i="3"/>
  <c r="AN63" i="3" s="1"/>
  <c r="L63" i="3"/>
  <c r="AM63" i="3" s="1"/>
  <c r="K63" i="3"/>
  <c r="AL63" i="3" s="1"/>
  <c r="J63" i="3"/>
  <c r="AK63" i="3" s="1"/>
  <c r="I63" i="3"/>
  <c r="AJ63" i="3" s="1"/>
  <c r="H63" i="3"/>
  <c r="AI63" i="3" s="1"/>
  <c r="N62" i="3"/>
  <c r="AO62" i="3" s="1"/>
  <c r="M62" i="3"/>
  <c r="AN62" i="3" s="1"/>
  <c r="L62" i="3"/>
  <c r="AM62" i="3" s="1"/>
  <c r="K62" i="3"/>
  <c r="AL62" i="3" s="1"/>
  <c r="J62" i="3"/>
  <c r="AK62" i="3" s="1"/>
  <c r="I62" i="3"/>
  <c r="AJ62" i="3" s="1"/>
  <c r="H62" i="3"/>
  <c r="AI62" i="3" s="1"/>
  <c r="N61" i="3"/>
  <c r="AO61" i="3" s="1"/>
  <c r="M61" i="3"/>
  <c r="AN61" i="3" s="1"/>
  <c r="L61" i="3"/>
  <c r="AM61" i="3" s="1"/>
  <c r="K61" i="3"/>
  <c r="AL61" i="3" s="1"/>
  <c r="J61" i="3"/>
  <c r="AK61" i="3" s="1"/>
  <c r="I61" i="3"/>
  <c r="AJ61" i="3" s="1"/>
  <c r="H61" i="3"/>
  <c r="AI61" i="3" s="1"/>
  <c r="N60" i="3"/>
  <c r="AO60" i="3" s="1"/>
  <c r="M60" i="3"/>
  <c r="AN60" i="3" s="1"/>
  <c r="L60" i="3"/>
  <c r="AM60" i="3" s="1"/>
  <c r="K60" i="3"/>
  <c r="AL60" i="3" s="1"/>
  <c r="J60" i="3"/>
  <c r="AK60" i="3" s="1"/>
  <c r="I60" i="3"/>
  <c r="AJ60" i="3" s="1"/>
  <c r="H60" i="3"/>
  <c r="AI60" i="3" s="1"/>
  <c r="N59" i="3"/>
  <c r="AO59" i="3" s="1"/>
  <c r="M59" i="3"/>
  <c r="AN59" i="3" s="1"/>
  <c r="L59" i="3"/>
  <c r="AM59" i="3" s="1"/>
  <c r="K59" i="3"/>
  <c r="AL59" i="3" s="1"/>
  <c r="J59" i="3"/>
  <c r="AK59" i="3" s="1"/>
  <c r="I59" i="3"/>
  <c r="AJ59" i="3" s="1"/>
  <c r="H59" i="3"/>
  <c r="AI59" i="3" s="1"/>
  <c r="N58" i="3"/>
  <c r="AO58" i="3" s="1"/>
  <c r="M58" i="3"/>
  <c r="AN58" i="3" s="1"/>
  <c r="L58" i="3"/>
  <c r="AM58" i="3" s="1"/>
  <c r="K58" i="3"/>
  <c r="AL58" i="3" s="1"/>
  <c r="J58" i="3"/>
  <c r="AK58" i="3" s="1"/>
  <c r="I58" i="3"/>
  <c r="AJ58" i="3" s="1"/>
  <c r="H58" i="3"/>
  <c r="AI58" i="3" s="1"/>
  <c r="N57" i="3"/>
  <c r="AO57" i="3" s="1"/>
  <c r="M57" i="3"/>
  <c r="AN57" i="3" s="1"/>
  <c r="L57" i="3"/>
  <c r="AM57" i="3" s="1"/>
  <c r="K57" i="3"/>
  <c r="AL57" i="3" s="1"/>
  <c r="J57" i="3"/>
  <c r="AK57" i="3" s="1"/>
  <c r="I57" i="3"/>
  <c r="AJ57" i="3" s="1"/>
  <c r="H57" i="3"/>
  <c r="AI57" i="3" s="1"/>
  <c r="N56" i="3"/>
  <c r="AO56" i="3" s="1"/>
  <c r="M56" i="3"/>
  <c r="AN56" i="3" s="1"/>
  <c r="L56" i="3"/>
  <c r="AM56" i="3" s="1"/>
  <c r="K56" i="3"/>
  <c r="AL56" i="3" s="1"/>
  <c r="J56" i="3"/>
  <c r="AK56" i="3" s="1"/>
  <c r="I56" i="3"/>
  <c r="AJ56" i="3" s="1"/>
  <c r="H56" i="3"/>
  <c r="AI56" i="3" s="1"/>
  <c r="N55" i="3"/>
  <c r="AO55" i="3" s="1"/>
  <c r="M55" i="3"/>
  <c r="AN55" i="3" s="1"/>
  <c r="L55" i="3"/>
  <c r="AM55" i="3" s="1"/>
  <c r="K55" i="3"/>
  <c r="AL55" i="3" s="1"/>
  <c r="J55" i="3"/>
  <c r="AK55" i="3" s="1"/>
  <c r="I55" i="3"/>
  <c r="AJ55" i="3" s="1"/>
  <c r="H55" i="3"/>
  <c r="AI55" i="3" s="1"/>
  <c r="N54" i="3"/>
  <c r="AO54" i="3" s="1"/>
  <c r="M54" i="3"/>
  <c r="AN54" i="3" s="1"/>
  <c r="L54" i="3"/>
  <c r="AM54" i="3" s="1"/>
  <c r="K54" i="3"/>
  <c r="AL54" i="3" s="1"/>
  <c r="J54" i="3"/>
  <c r="AK54" i="3" s="1"/>
  <c r="I54" i="3"/>
  <c r="AJ54" i="3" s="1"/>
  <c r="H54" i="3"/>
  <c r="AI54" i="3" s="1"/>
  <c r="N53" i="3"/>
  <c r="AO53" i="3" s="1"/>
  <c r="M53" i="3"/>
  <c r="AN53" i="3" s="1"/>
  <c r="L53" i="3"/>
  <c r="AM53" i="3" s="1"/>
  <c r="K53" i="3"/>
  <c r="AL53" i="3" s="1"/>
  <c r="J53" i="3"/>
  <c r="AK53" i="3" s="1"/>
  <c r="I53" i="3"/>
  <c r="AJ53" i="3" s="1"/>
  <c r="H53" i="3"/>
  <c r="AI53" i="3" s="1"/>
  <c r="N52" i="3"/>
  <c r="AO52" i="3" s="1"/>
  <c r="M52" i="3"/>
  <c r="AN52" i="3" s="1"/>
  <c r="L52" i="3"/>
  <c r="AM52" i="3" s="1"/>
  <c r="K52" i="3"/>
  <c r="AL52" i="3" s="1"/>
  <c r="J52" i="3"/>
  <c r="AK52" i="3" s="1"/>
  <c r="I52" i="3"/>
  <c r="AJ52" i="3" s="1"/>
  <c r="H52" i="3"/>
  <c r="AI52" i="3" s="1"/>
  <c r="N51" i="3"/>
  <c r="AO51" i="3" s="1"/>
  <c r="M51" i="3"/>
  <c r="AN51" i="3" s="1"/>
  <c r="L51" i="3"/>
  <c r="AM51" i="3" s="1"/>
  <c r="K51" i="3"/>
  <c r="AL51" i="3" s="1"/>
  <c r="J51" i="3"/>
  <c r="AK51" i="3" s="1"/>
  <c r="I51" i="3"/>
  <c r="AJ51" i="3" s="1"/>
  <c r="H51" i="3"/>
  <c r="AI51" i="3" s="1"/>
  <c r="N50" i="3"/>
  <c r="AO50" i="3" s="1"/>
  <c r="M50" i="3"/>
  <c r="AN50" i="3" s="1"/>
  <c r="L50" i="3"/>
  <c r="AM50" i="3" s="1"/>
  <c r="K50" i="3"/>
  <c r="AL50" i="3" s="1"/>
  <c r="J50" i="3"/>
  <c r="AK50" i="3" s="1"/>
  <c r="I50" i="3"/>
  <c r="AJ50" i="3" s="1"/>
  <c r="H50" i="3"/>
  <c r="AI50" i="3" s="1"/>
  <c r="N49" i="3"/>
  <c r="AO49" i="3" s="1"/>
  <c r="M49" i="3"/>
  <c r="AN49" i="3" s="1"/>
  <c r="L49" i="3"/>
  <c r="AM49" i="3" s="1"/>
  <c r="K49" i="3"/>
  <c r="AL49" i="3" s="1"/>
  <c r="J49" i="3"/>
  <c r="AK49" i="3" s="1"/>
  <c r="I49" i="3"/>
  <c r="AJ49" i="3" s="1"/>
  <c r="H49" i="3"/>
  <c r="AI49" i="3" s="1"/>
  <c r="N48" i="3"/>
  <c r="AO48" i="3" s="1"/>
  <c r="M48" i="3"/>
  <c r="AN48" i="3" s="1"/>
  <c r="L48" i="3"/>
  <c r="AM48" i="3" s="1"/>
  <c r="K48" i="3"/>
  <c r="AL48" i="3" s="1"/>
  <c r="J48" i="3"/>
  <c r="AK48" i="3" s="1"/>
  <c r="I48" i="3"/>
  <c r="AJ48" i="3" s="1"/>
  <c r="H48" i="3"/>
  <c r="AI48" i="3" s="1"/>
  <c r="N47" i="3"/>
  <c r="AO47" i="3" s="1"/>
  <c r="M47" i="3"/>
  <c r="AN47" i="3" s="1"/>
  <c r="L47" i="3"/>
  <c r="AM47" i="3" s="1"/>
  <c r="K47" i="3"/>
  <c r="AL47" i="3" s="1"/>
  <c r="J47" i="3"/>
  <c r="AK47" i="3" s="1"/>
  <c r="I47" i="3"/>
  <c r="AJ47" i="3" s="1"/>
  <c r="H47" i="3"/>
  <c r="AI47" i="3" s="1"/>
  <c r="N46" i="3"/>
  <c r="AO46" i="3" s="1"/>
  <c r="M46" i="3"/>
  <c r="AN46" i="3" s="1"/>
  <c r="L46" i="3"/>
  <c r="AM46" i="3" s="1"/>
  <c r="K46" i="3"/>
  <c r="AL46" i="3" s="1"/>
  <c r="J46" i="3"/>
  <c r="AK46" i="3" s="1"/>
  <c r="I46" i="3"/>
  <c r="AJ46" i="3" s="1"/>
  <c r="H46" i="3"/>
  <c r="AI46" i="3" s="1"/>
  <c r="N45" i="3"/>
  <c r="AO45" i="3" s="1"/>
  <c r="M45" i="3"/>
  <c r="AN45" i="3" s="1"/>
  <c r="L45" i="3"/>
  <c r="AM45" i="3" s="1"/>
  <c r="K45" i="3"/>
  <c r="AL45" i="3" s="1"/>
  <c r="J45" i="3"/>
  <c r="AK45" i="3" s="1"/>
  <c r="I45" i="3"/>
  <c r="AJ45" i="3" s="1"/>
  <c r="H45" i="3"/>
  <c r="AI45" i="3" s="1"/>
  <c r="N44" i="3"/>
  <c r="AO44" i="3" s="1"/>
  <c r="M44" i="3"/>
  <c r="AN44" i="3" s="1"/>
  <c r="L44" i="3"/>
  <c r="AM44" i="3" s="1"/>
  <c r="K44" i="3"/>
  <c r="AL44" i="3" s="1"/>
  <c r="J44" i="3"/>
  <c r="AK44" i="3" s="1"/>
  <c r="I44" i="3"/>
  <c r="AJ44" i="3" s="1"/>
  <c r="H44" i="3"/>
  <c r="AI44" i="3" s="1"/>
  <c r="N43" i="3"/>
  <c r="AO43" i="3" s="1"/>
  <c r="M43" i="3"/>
  <c r="AN43" i="3" s="1"/>
  <c r="L43" i="3"/>
  <c r="AM43" i="3" s="1"/>
  <c r="K43" i="3"/>
  <c r="AL43" i="3" s="1"/>
  <c r="J43" i="3"/>
  <c r="AK43" i="3" s="1"/>
  <c r="I43" i="3"/>
  <c r="AJ43" i="3" s="1"/>
  <c r="H43" i="3"/>
  <c r="AI43" i="3" s="1"/>
  <c r="N42" i="3"/>
  <c r="AO42" i="3" s="1"/>
  <c r="M42" i="3"/>
  <c r="AN42" i="3" s="1"/>
  <c r="L42" i="3"/>
  <c r="AM42" i="3" s="1"/>
  <c r="K42" i="3"/>
  <c r="AL42" i="3" s="1"/>
  <c r="J42" i="3"/>
  <c r="AK42" i="3" s="1"/>
  <c r="I42" i="3"/>
  <c r="AJ42" i="3" s="1"/>
  <c r="H42" i="3"/>
  <c r="AI42" i="3" s="1"/>
  <c r="N41" i="3"/>
  <c r="AO41" i="3" s="1"/>
  <c r="M41" i="3"/>
  <c r="AN41" i="3" s="1"/>
  <c r="L41" i="3"/>
  <c r="AM41" i="3" s="1"/>
  <c r="K41" i="3"/>
  <c r="AL41" i="3" s="1"/>
  <c r="J41" i="3"/>
  <c r="AK41" i="3" s="1"/>
  <c r="I41" i="3"/>
  <c r="AJ41" i="3" s="1"/>
  <c r="H41" i="3"/>
  <c r="AI41" i="3" s="1"/>
  <c r="N40" i="3"/>
  <c r="AO40" i="3" s="1"/>
  <c r="M40" i="3"/>
  <c r="AN40" i="3" s="1"/>
  <c r="L40" i="3"/>
  <c r="AM40" i="3" s="1"/>
  <c r="K40" i="3"/>
  <c r="AL40" i="3" s="1"/>
  <c r="J40" i="3"/>
  <c r="AK40" i="3" s="1"/>
  <c r="I40" i="3"/>
  <c r="AJ40" i="3" s="1"/>
  <c r="H40" i="3"/>
  <c r="AI40" i="3" s="1"/>
  <c r="N39" i="3"/>
  <c r="AO39" i="3" s="1"/>
  <c r="M39" i="3"/>
  <c r="AN39" i="3" s="1"/>
  <c r="L39" i="3"/>
  <c r="AM39" i="3" s="1"/>
  <c r="K39" i="3"/>
  <c r="AL39" i="3" s="1"/>
  <c r="J39" i="3"/>
  <c r="AK39" i="3" s="1"/>
  <c r="I39" i="3"/>
  <c r="AJ39" i="3" s="1"/>
  <c r="H39" i="3"/>
  <c r="AI39" i="3" s="1"/>
  <c r="N38" i="3"/>
  <c r="AO38" i="3" s="1"/>
  <c r="M38" i="3"/>
  <c r="AN38" i="3" s="1"/>
  <c r="L38" i="3"/>
  <c r="AM38" i="3" s="1"/>
  <c r="K38" i="3"/>
  <c r="AL38" i="3" s="1"/>
  <c r="J38" i="3"/>
  <c r="AK38" i="3" s="1"/>
  <c r="I38" i="3"/>
  <c r="AJ38" i="3" s="1"/>
  <c r="H38" i="3"/>
  <c r="AI38" i="3" s="1"/>
  <c r="N37" i="3"/>
  <c r="AO37" i="3" s="1"/>
  <c r="M37" i="3"/>
  <c r="AN37" i="3" s="1"/>
  <c r="L37" i="3"/>
  <c r="AM37" i="3" s="1"/>
  <c r="K37" i="3"/>
  <c r="AL37" i="3" s="1"/>
  <c r="J37" i="3"/>
  <c r="AK37" i="3" s="1"/>
  <c r="I37" i="3"/>
  <c r="AJ37" i="3" s="1"/>
  <c r="H37" i="3"/>
  <c r="AI37" i="3" s="1"/>
  <c r="N36" i="3"/>
  <c r="AO36" i="3" s="1"/>
  <c r="M36" i="3"/>
  <c r="AN36" i="3" s="1"/>
  <c r="L36" i="3"/>
  <c r="AM36" i="3" s="1"/>
  <c r="K36" i="3"/>
  <c r="AL36" i="3" s="1"/>
  <c r="J36" i="3"/>
  <c r="AK36" i="3" s="1"/>
  <c r="I36" i="3"/>
  <c r="AJ36" i="3" s="1"/>
  <c r="H36" i="3"/>
  <c r="AI36" i="3" s="1"/>
  <c r="N35" i="3"/>
  <c r="AO35" i="3" s="1"/>
  <c r="M35" i="3"/>
  <c r="AN35" i="3" s="1"/>
  <c r="L35" i="3"/>
  <c r="AM35" i="3" s="1"/>
  <c r="K35" i="3"/>
  <c r="AL35" i="3" s="1"/>
  <c r="J35" i="3"/>
  <c r="AK35" i="3" s="1"/>
  <c r="I35" i="3"/>
  <c r="AJ35" i="3" s="1"/>
  <c r="H35" i="3"/>
  <c r="AI35" i="3" s="1"/>
  <c r="N34" i="3"/>
  <c r="AO34" i="3" s="1"/>
  <c r="M34" i="3"/>
  <c r="AN34" i="3" s="1"/>
  <c r="L34" i="3"/>
  <c r="AM34" i="3" s="1"/>
  <c r="K34" i="3"/>
  <c r="AL34" i="3" s="1"/>
  <c r="J34" i="3"/>
  <c r="AK34" i="3" s="1"/>
  <c r="I34" i="3"/>
  <c r="AJ34" i="3" s="1"/>
  <c r="H34" i="3"/>
  <c r="AI34" i="3" s="1"/>
  <c r="N33" i="3"/>
  <c r="AO33" i="3" s="1"/>
  <c r="M33" i="3"/>
  <c r="AN33" i="3" s="1"/>
  <c r="L33" i="3"/>
  <c r="AM33" i="3" s="1"/>
  <c r="K33" i="3"/>
  <c r="AL33" i="3" s="1"/>
  <c r="J33" i="3"/>
  <c r="AK33" i="3" s="1"/>
  <c r="I33" i="3"/>
  <c r="AJ33" i="3" s="1"/>
  <c r="H33" i="3"/>
  <c r="AI33" i="3" s="1"/>
  <c r="N32" i="3"/>
  <c r="AO32" i="3" s="1"/>
  <c r="M32" i="3"/>
  <c r="AN32" i="3" s="1"/>
  <c r="L32" i="3"/>
  <c r="AM32" i="3" s="1"/>
  <c r="K32" i="3"/>
  <c r="AL32" i="3" s="1"/>
  <c r="J32" i="3"/>
  <c r="AK32" i="3" s="1"/>
  <c r="I32" i="3"/>
  <c r="AJ32" i="3" s="1"/>
  <c r="H32" i="3"/>
  <c r="AI32" i="3" s="1"/>
  <c r="N31" i="3"/>
  <c r="AO31" i="3" s="1"/>
  <c r="M31" i="3"/>
  <c r="AN31" i="3" s="1"/>
  <c r="L31" i="3"/>
  <c r="AM31" i="3" s="1"/>
  <c r="K31" i="3"/>
  <c r="AL31" i="3" s="1"/>
  <c r="J31" i="3"/>
  <c r="AK31" i="3" s="1"/>
  <c r="I31" i="3"/>
  <c r="AJ31" i="3" s="1"/>
  <c r="H31" i="3"/>
  <c r="AI31" i="3" s="1"/>
  <c r="N30" i="3"/>
  <c r="AO30" i="3" s="1"/>
  <c r="M30" i="3"/>
  <c r="AN30" i="3" s="1"/>
  <c r="L30" i="3"/>
  <c r="AM30" i="3" s="1"/>
  <c r="K30" i="3"/>
  <c r="AL30" i="3" s="1"/>
  <c r="J30" i="3"/>
  <c r="AK30" i="3" s="1"/>
  <c r="I30" i="3"/>
  <c r="AJ30" i="3" s="1"/>
  <c r="H30" i="3"/>
  <c r="AI30" i="3" s="1"/>
  <c r="N29" i="3"/>
  <c r="AO29" i="3" s="1"/>
  <c r="M29" i="3"/>
  <c r="AN29" i="3" s="1"/>
  <c r="L29" i="3"/>
  <c r="AM29" i="3" s="1"/>
  <c r="K29" i="3"/>
  <c r="AL29" i="3" s="1"/>
  <c r="J29" i="3"/>
  <c r="AK29" i="3" s="1"/>
  <c r="I29" i="3"/>
  <c r="AJ29" i="3" s="1"/>
  <c r="H29" i="3"/>
  <c r="AI29" i="3" s="1"/>
  <c r="N28" i="3"/>
  <c r="AO28" i="3" s="1"/>
  <c r="M28" i="3"/>
  <c r="AN28" i="3" s="1"/>
  <c r="L28" i="3"/>
  <c r="AM28" i="3" s="1"/>
  <c r="K28" i="3"/>
  <c r="AL28" i="3" s="1"/>
  <c r="J28" i="3"/>
  <c r="AK28" i="3" s="1"/>
  <c r="I28" i="3"/>
  <c r="AJ28" i="3" s="1"/>
  <c r="H28" i="3"/>
  <c r="AI28" i="3" s="1"/>
  <c r="N27" i="3"/>
  <c r="AO27" i="3" s="1"/>
  <c r="M27" i="3"/>
  <c r="AN27" i="3" s="1"/>
  <c r="L27" i="3"/>
  <c r="AM27" i="3" s="1"/>
  <c r="K27" i="3"/>
  <c r="AL27" i="3" s="1"/>
  <c r="J27" i="3"/>
  <c r="AK27" i="3" s="1"/>
  <c r="I27" i="3"/>
  <c r="AJ27" i="3" s="1"/>
  <c r="H27" i="3"/>
  <c r="AI27" i="3" s="1"/>
  <c r="N26" i="3"/>
  <c r="AO26" i="3" s="1"/>
  <c r="M26" i="3"/>
  <c r="AN26" i="3" s="1"/>
  <c r="L26" i="3"/>
  <c r="AM26" i="3" s="1"/>
  <c r="K26" i="3"/>
  <c r="AL26" i="3" s="1"/>
  <c r="J26" i="3"/>
  <c r="AK26" i="3" s="1"/>
  <c r="I26" i="3"/>
  <c r="AJ26" i="3" s="1"/>
  <c r="H26" i="3"/>
  <c r="AI26" i="3" s="1"/>
  <c r="N25" i="3"/>
  <c r="AO25" i="3" s="1"/>
  <c r="M25" i="3"/>
  <c r="AN25" i="3" s="1"/>
  <c r="L25" i="3"/>
  <c r="AM25" i="3" s="1"/>
  <c r="K25" i="3"/>
  <c r="AL25" i="3" s="1"/>
  <c r="J25" i="3"/>
  <c r="AK25" i="3" s="1"/>
  <c r="I25" i="3"/>
  <c r="AJ25" i="3" s="1"/>
  <c r="H25" i="3"/>
  <c r="AI25" i="3" s="1"/>
  <c r="N24" i="3"/>
  <c r="AO24" i="3" s="1"/>
  <c r="M24" i="3"/>
  <c r="AN24" i="3" s="1"/>
  <c r="L24" i="3"/>
  <c r="AM24" i="3" s="1"/>
  <c r="K24" i="3"/>
  <c r="AL24" i="3" s="1"/>
  <c r="J24" i="3"/>
  <c r="AK24" i="3" s="1"/>
  <c r="I24" i="3"/>
  <c r="AJ24" i="3" s="1"/>
  <c r="H24" i="3"/>
  <c r="AI24" i="3" s="1"/>
  <c r="N23" i="3"/>
  <c r="AO23" i="3" s="1"/>
  <c r="M23" i="3"/>
  <c r="AN23" i="3" s="1"/>
  <c r="L23" i="3"/>
  <c r="AM23" i="3" s="1"/>
  <c r="K23" i="3"/>
  <c r="AL23" i="3" s="1"/>
  <c r="J23" i="3"/>
  <c r="AK23" i="3" s="1"/>
  <c r="I23" i="3"/>
  <c r="AJ23" i="3" s="1"/>
  <c r="H23" i="3"/>
  <c r="AI23" i="3" s="1"/>
  <c r="N22" i="3"/>
  <c r="AO22" i="3" s="1"/>
  <c r="M22" i="3"/>
  <c r="AN22" i="3" s="1"/>
  <c r="L22" i="3"/>
  <c r="AM22" i="3" s="1"/>
  <c r="K22" i="3"/>
  <c r="AL22" i="3" s="1"/>
  <c r="J22" i="3"/>
  <c r="AK22" i="3" s="1"/>
  <c r="I22" i="3"/>
  <c r="AJ22" i="3" s="1"/>
  <c r="H22" i="3"/>
  <c r="AI22" i="3" s="1"/>
  <c r="N21" i="3"/>
  <c r="AO21" i="3" s="1"/>
  <c r="M21" i="3"/>
  <c r="AN21" i="3" s="1"/>
  <c r="L21" i="3"/>
  <c r="AM21" i="3" s="1"/>
  <c r="K21" i="3"/>
  <c r="AL21" i="3" s="1"/>
  <c r="J21" i="3"/>
  <c r="AK21" i="3" s="1"/>
  <c r="I21" i="3"/>
  <c r="AJ21" i="3" s="1"/>
  <c r="H21" i="3"/>
  <c r="AI21" i="3" s="1"/>
  <c r="N20" i="3"/>
  <c r="AO20" i="3" s="1"/>
  <c r="M20" i="3"/>
  <c r="AN20" i="3" s="1"/>
  <c r="L20" i="3"/>
  <c r="AM20" i="3" s="1"/>
  <c r="K20" i="3"/>
  <c r="AL20" i="3" s="1"/>
  <c r="J20" i="3"/>
  <c r="AK20" i="3" s="1"/>
  <c r="I20" i="3"/>
  <c r="AJ20" i="3" s="1"/>
  <c r="H20" i="3"/>
  <c r="AI20" i="3" s="1"/>
  <c r="N19" i="3"/>
  <c r="AO19" i="3" s="1"/>
  <c r="M19" i="3"/>
  <c r="AN19" i="3" s="1"/>
  <c r="L19" i="3"/>
  <c r="AM19" i="3" s="1"/>
  <c r="K19" i="3"/>
  <c r="AL19" i="3" s="1"/>
  <c r="J19" i="3"/>
  <c r="AK19" i="3" s="1"/>
  <c r="I19" i="3"/>
  <c r="AJ19" i="3" s="1"/>
  <c r="H19" i="3"/>
  <c r="AI19" i="3" s="1"/>
  <c r="N18" i="3"/>
  <c r="AO18" i="3" s="1"/>
  <c r="M18" i="3"/>
  <c r="AN18" i="3" s="1"/>
  <c r="L18" i="3"/>
  <c r="AM18" i="3" s="1"/>
  <c r="K18" i="3"/>
  <c r="AL18" i="3" s="1"/>
  <c r="J18" i="3"/>
  <c r="AK18" i="3" s="1"/>
  <c r="I18" i="3"/>
  <c r="AJ18" i="3" s="1"/>
  <c r="H18" i="3"/>
  <c r="AI18" i="3" s="1"/>
  <c r="N17" i="3"/>
  <c r="AO17" i="3" s="1"/>
  <c r="M17" i="3"/>
  <c r="AN17" i="3" s="1"/>
  <c r="L17" i="3"/>
  <c r="AM17" i="3" s="1"/>
  <c r="K17" i="3"/>
  <c r="AL17" i="3" s="1"/>
  <c r="J17" i="3"/>
  <c r="AK17" i="3" s="1"/>
  <c r="I17" i="3"/>
  <c r="AJ17" i="3" s="1"/>
  <c r="H17" i="3"/>
  <c r="AI17" i="3" s="1"/>
  <c r="N16" i="3"/>
  <c r="AO16" i="3" s="1"/>
  <c r="M16" i="3"/>
  <c r="AN16" i="3" s="1"/>
  <c r="L16" i="3"/>
  <c r="AM16" i="3" s="1"/>
  <c r="K16" i="3"/>
  <c r="AL16" i="3" s="1"/>
  <c r="J16" i="3"/>
  <c r="AK16" i="3" s="1"/>
  <c r="I16" i="3"/>
  <c r="AJ16" i="3" s="1"/>
  <c r="H16" i="3"/>
  <c r="AI16" i="3" s="1"/>
  <c r="N15" i="3"/>
  <c r="AO15" i="3" s="1"/>
  <c r="M15" i="3"/>
  <c r="AN15" i="3" s="1"/>
  <c r="L15" i="3"/>
  <c r="AM15" i="3" s="1"/>
  <c r="K15" i="3"/>
  <c r="AL15" i="3" s="1"/>
  <c r="J15" i="3"/>
  <c r="AK15" i="3" s="1"/>
  <c r="I15" i="3"/>
  <c r="AJ15" i="3" s="1"/>
  <c r="H15" i="3"/>
  <c r="AI15" i="3" s="1"/>
  <c r="N14" i="3"/>
  <c r="AO14" i="3" s="1"/>
  <c r="M14" i="3"/>
  <c r="AN14" i="3" s="1"/>
  <c r="L14" i="3"/>
  <c r="AM14" i="3" s="1"/>
  <c r="K14" i="3"/>
  <c r="AL14" i="3" s="1"/>
  <c r="J14" i="3"/>
  <c r="AK14" i="3" s="1"/>
  <c r="I14" i="3"/>
  <c r="AJ14" i="3" s="1"/>
  <c r="H14" i="3"/>
  <c r="AI14" i="3" s="1"/>
  <c r="N13" i="3"/>
  <c r="AO13" i="3" s="1"/>
  <c r="M13" i="3"/>
  <c r="AN13" i="3" s="1"/>
  <c r="L13" i="3"/>
  <c r="AM13" i="3" s="1"/>
  <c r="K13" i="3"/>
  <c r="AL13" i="3" s="1"/>
  <c r="J13" i="3"/>
  <c r="AK13" i="3" s="1"/>
  <c r="I13" i="3"/>
  <c r="AJ13" i="3" s="1"/>
  <c r="H13" i="3"/>
  <c r="AI13" i="3" s="1"/>
  <c r="N12" i="3"/>
  <c r="AO12" i="3" s="1"/>
  <c r="M12" i="3"/>
  <c r="AN12" i="3" s="1"/>
  <c r="L12" i="3"/>
  <c r="AM12" i="3" s="1"/>
  <c r="K12" i="3"/>
  <c r="AL12" i="3" s="1"/>
  <c r="J12" i="3"/>
  <c r="AK12" i="3" s="1"/>
  <c r="I12" i="3"/>
  <c r="AJ12" i="3" s="1"/>
  <c r="H12" i="3"/>
  <c r="AI12" i="3" s="1"/>
  <c r="N11" i="3"/>
  <c r="AO11" i="3" s="1"/>
  <c r="M11" i="3"/>
  <c r="AN11" i="3" s="1"/>
  <c r="L11" i="3"/>
  <c r="AM11" i="3" s="1"/>
  <c r="K11" i="3"/>
  <c r="AL11" i="3" s="1"/>
  <c r="J11" i="3"/>
  <c r="AK11" i="3" s="1"/>
  <c r="I11" i="3"/>
  <c r="AJ11" i="3" s="1"/>
  <c r="H11" i="3"/>
  <c r="AI11" i="3" s="1"/>
  <c r="N10" i="3"/>
  <c r="AO10" i="3" s="1"/>
  <c r="M10" i="3"/>
  <c r="AN10" i="3" s="1"/>
  <c r="L10" i="3"/>
  <c r="AM10" i="3" s="1"/>
  <c r="K10" i="3"/>
  <c r="AL10" i="3" s="1"/>
  <c r="J10" i="3"/>
  <c r="AK10" i="3" s="1"/>
  <c r="I10" i="3"/>
  <c r="AJ10" i="3" s="1"/>
  <c r="H10" i="3"/>
  <c r="AI10" i="3" s="1"/>
  <c r="N9" i="3"/>
  <c r="AO9" i="3" s="1"/>
  <c r="M9" i="3"/>
  <c r="AN9" i="3" s="1"/>
  <c r="L9" i="3"/>
  <c r="AM9" i="3" s="1"/>
  <c r="K9" i="3"/>
  <c r="AL9" i="3" s="1"/>
  <c r="J9" i="3"/>
  <c r="AK9" i="3" s="1"/>
  <c r="I9" i="3"/>
  <c r="AJ9" i="3" s="1"/>
  <c r="H9" i="3"/>
  <c r="AI9" i="3" s="1"/>
  <c r="N8" i="3"/>
  <c r="AO8" i="3" s="1"/>
  <c r="M8" i="3"/>
  <c r="AN8" i="3" s="1"/>
  <c r="L8" i="3"/>
  <c r="AM8" i="3" s="1"/>
  <c r="K8" i="3"/>
  <c r="AL8" i="3" s="1"/>
  <c r="J8" i="3"/>
  <c r="AK8" i="3" s="1"/>
  <c r="I8" i="3"/>
  <c r="AJ8" i="3" s="1"/>
  <c r="H8" i="3"/>
  <c r="AI8" i="3" s="1"/>
  <c r="N7" i="3"/>
  <c r="AO7" i="3" s="1"/>
  <c r="M7" i="3"/>
  <c r="AN7" i="3" s="1"/>
  <c r="L7" i="3"/>
  <c r="AM7" i="3" s="1"/>
  <c r="K7" i="3"/>
  <c r="AL7" i="3" s="1"/>
  <c r="J7" i="3"/>
  <c r="AK7" i="3" s="1"/>
  <c r="I7" i="3"/>
  <c r="AJ7" i="3" s="1"/>
  <c r="H7" i="3"/>
  <c r="AI7" i="3" s="1"/>
  <c r="N6" i="3"/>
  <c r="AO6" i="3" s="1"/>
  <c r="M6" i="3"/>
  <c r="AN6" i="3" s="1"/>
  <c r="L6" i="3"/>
  <c r="AM6" i="3" s="1"/>
  <c r="K6" i="3"/>
  <c r="AL6" i="3" s="1"/>
  <c r="J6" i="3"/>
  <c r="AK6" i="3" s="1"/>
  <c r="I6" i="3"/>
  <c r="AJ6" i="3" s="1"/>
  <c r="H6" i="3"/>
  <c r="AI6" i="3" s="1"/>
  <c r="E259" i="3"/>
  <c r="AF259" i="3" s="1"/>
  <c r="E268" i="3"/>
  <c r="AF268" i="3" s="1"/>
  <c r="E128" i="3"/>
  <c r="AF128" i="3" s="1"/>
  <c r="E121" i="3"/>
  <c r="AF121" i="3" s="1"/>
  <c r="E139" i="3"/>
  <c r="AF139" i="3" s="1"/>
  <c r="E232" i="3"/>
  <c r="AF232" i="3" s="1"/>
  <c r="E111" i="3"/>
  <c r="AF111" i="3" s="1"/>
  <c r="E105" i="3"/>
  <c r="AF105" i="3" s="1"/>
  <c r="E90" i="3"/>
  <c r="AF90" i="3" s="1"/>
  <c r="E82" i="3"/>
  <c r="AF82" i="3" s="1"/>
  <c r="E74" i="3"/>
  <c r="AF74" i="3" s="1"/>
  <c r="E66" i="3"/>
  <c r="AF66" i="3" s="1"/>
  <c r="E58" i="3"/>
  <c r="AF58" i="3" s="1"/>
  <c r="E50" i="3"/>
  <c r="AF50" i="3" s="1"/>
  <c r="E42" i="3"/>
  <c r="AF42" i="3" s="1"/>
  <c r="E34" i="3"/>
  <c r="AF34" i="3" s="1"/>
  <c r="E26" i="3"/>
  <c r="AF26" i="3" s="1"/>
  <c r="E18" i="3"/>
  <c r="AF18" i="3" s="1"/>
  <c r="E10" i="3"/>
  <c r="AF10" i="3" s="1"/>
  <c r="E216" i="3"/>
  <c r="AF216" i="3" s="1"/>
  <c r="E212" i="3"/>
  <c r="AF212" i="3" s="1"/>
  <c r="F259" i="3"/>
  <c r="AG259" i="3" s="1"/>
  <c r="F268" i="3"/>
  <c r="AG268" i="3" s="1"/>
  <c r="F128" i="3"/>
  <c r="AG128" i="3" s="1"/>
  <c r="F121" i="3"/>
  <c r="AG121" i="3" s="1"/>
  <c r="F139" i="3"/>
  <c r="AG139" i="3" s="1"/>
  <c r="F232" i="3"/>
  <c r="AG232" i="3" s="1"/>
  <c r="F111" i="3"/>
  <c r="AG111" i="3" s="1"/>
  <c r="F105" i="3"/>
  <c r="AG105" i="3" s="1"/>
  <c r="F90" i="3"/>
  <c r="AG90" i="3" s="1"/>
  <c r="F82" i="3"/>
  <c r="AG82" i="3" s="1"/>
  <c r="F74" i="3"/>
  <c r="AG74" i="3" s="1"/>
  <c r="F66" i="3"/>
  <c r="AG66" i="3" s="1"/>
  <c r="F58" i="3"/>
  <c r="AG58" i="3" s="1"/>
  <c r="F50" i="3"/>
  <c r="AG50" i="3" s="1"/>
  <c r="F42" i="3"/>
  <c r="AG42" i="3" s="1"/>
  <c r="F34" i="3"/>
  <c r="AG34" i="3" s="1"/>
  <c r="F26" i="3"/>
  <c r="AG26" i="3" s="1"/>
  <c r="F18" i="3"/>
  <c r="AG18" i="3" s="1"/>
  <c r="F10" i="3"/>
  <c r="AG10" i="3" s="1"/>
  <c r="F216" i="3"/>
  <c r="AG216" i="3" s="1"/>
  <c r="F212" i="3"/>
  <c r="AG212" i="3" s="1"/>
  <c r="G99" i="3"/>
  <c r="AH99" i="3" s="1"/>
  <c r="G259" i="3"/>
  <c r="AH259" i="3" s="1"/>
  <c r="G268" i="3"/>
  <c r="AH268" i="3" s="1"/>
  <c r="G128" i="3"/>
  <c r="AH128" i="3" s="1"/>
  <c r="G121" i="3"/>
  <c r="AH121" i="3" s="1"/>
  <c r="G139" i="3"/>
  <c r="AH139" i="3" s="1"/>
  <c r="G232" i="3"/>
  <c r="AH232" i="3" s="1"/>
  <c r="G111" i="3"/>
  <c r="AH111" i="3" s="1"/>
  <c r="G105" i="3"/>
  <c r="AH105" i="3" s="1"/>
  <c r="G90" i="3"/>
  <c r="AH90" i="3" s="1"/>
  <c r="G82" i="3"/>
  <c r="AH82" i="3" s="1"/>
  <c r="G74" i="3"/>
  <c r="AH74" i="3" s="1"/>
  <c r="G66" i="3"/>
  <c r="AH66" i="3" s="1"/>
  <c r="G58" i="3"/>
  <c r="AH58" i="3" s="1"/>
  <c r="G50" i="3"/>
  <c r="AH50" i="3" s="1"/>
  <c r="G42" i="3"/>
  <c r="AH42" i="3" s="1"/>
  <c r="G34" i="3"/>
  <c r="AH34" i="3" s="1"/>
  <c r="G26" i="3"/>
  <c r="AH26" i="3" s="1"/>
  <c r="G18" i="3"/>
  <c r="AH18" i="3" s="1"/>
  <c r="G10" i="3"/>
  <c r="AH10" i="3" s="1"/>
  <c r="G216" i="3"/>
  <c r="AH216" i="3" s="1"/>
  <c r="G212" i="3"/>
  <c r="AH212" i="3" s="1"/>
  <c r="D259" i="3"/>
  <c r="AE259" i="3" s="1"/>
  <c r="D268" i="3"/>
  <c r="AE268" i="3" s="1"/>
  <c r="D128" i="3"/>
  <c r="AE128" i="3" s="1"/>
  <c r="D121" i="3"/>
  <c r="AE121" i="3" s="1"/>
  <c r="D139" i="3"/>
  <c r="AE139" i="3" s="1"/>
  <c r="D232" i="3"/>
  <c r="AE232" i="3" s="1"/>
  <c r="D111" i="3"/>
  <c r="AE111" i="3" s="1"/>
  <c r="D105" i="3"/>
  <c r="AE105" i="3" s="1"/>
  <c r="D90" i="3"/>
  <c r="AE90" i="3" s="1"/>
  <c r="D82" i="3"/>
  <c r="AE82" i="3" s="1"/>
  <c r="D78" i="3"/>
  <c r="AE78" i="3" s="1"/>
  <c r="D74" i="3"/>
  <c r="AE74" i="3" s="1"/>
  <c r="D70" i="3"/>
  <c r="AE70" i="3" s="1"/>
  <c r="D66" i="3"/>
  <c r="AE66" i="3" s="1"/>
  <c r="D62" i="3"/>
  <c r="AE62" i="3" s="1"/>
  <c r="D58" i="3"/>
  <c r="AE58" i="3" s="1"/>
  <c r="D54" i="3"/>
  <c r="AE54" i="3" s="1"/>
  <c r="D50" i="3"/>
  <c r="AE50" i="3" s="1"/>
  <c r="D46" i="3"/>
  <c r="AE46" i="3" s="1"/>
  <c r="D42" i="3"/>
  <c r="AE42" i="3" s="1"/>
  <c r="D38" i="3"/>
  <c r="AE38" i="3" s="1"/>
  <c r="D34" i="3"/>
  <c r="AE34" i="3" s="1"/>
  <c r="D30" i="3"/>
  <c r="AE30" i="3" s="1"/>
  <c r="D26" i="3"/>
  <c r="AE26" i="3" s="1"/>
  <c r="D22" i="3"/>
  <c r="AE22" i="3" s="1"/>
  <c r="D18" i="3"/>
  <c r="AE18" i="3" s="1"/>
  <c r="D14" i="3"/>
  <c r="AE14" i="3" s="1"/>
  <c r="D10" i="3"/>
  <c r="AE10" i="3" s="1"/>
  <c r="D216" i="3"/>
  <c r="AE216" i="3" s="1"/>
  <c r="D212" i="3"/>
  <c r="AE212" i="3" s="1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A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C128" i="3" s="1"/>
  <c r="AD128" i="3" s="1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C232" i="3" s="1"/>
  <c r="AD232" i="3" s="1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C90" i="3" s="1"/>
  <c r="AD90" i="3" s="1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C66" i="3" s="1"/>
  <c r="AD66" i="3" s="1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C42" i="3" s="1"/>
  <c r="AD42" i="3" s="1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C18" i="3" s="1"/>
  <c r="AD18" i="3" s="1"/>
  <c r="H35" i="4"/>
  <c r="H34" i="4"/>
  <c r="H33" i="4"/>
  <c r="H32" i="4"/>
  <c r="H31" i="4"/>
  <c r="H30" i="4"/>
  <c r="H29" i="4"/>
  <c r="H28" i="4"/>
  <c r="H27" i="4"/>
  <c r="H26" i="4"/>
  <c r="K26" i="4" s="1"/>
  <c r="H25" i="4"/>
  <c r="K25" i="4" s="1"/>
  <c r="H24" i="4"/>
  <c r="K24" i="4" s="1"/>
  <c r="H23" i="4"/>
  <c r="K23" i="4" s="1"/>
  <c r="H22" i="4"/>
  <c r="K22" i="4" s="1"/>
  <c r="H21" i="4"/>
  <c r="K21" i="4" s="1"/>
  <c r="H20" i="4"/>
  <c r="H19" i="4"/>
  <c r="K19" i="4" s="1"/>
  <c r="H18" i="4"/>
  <c r="K18" i="4" s="1"/>
  <c r="H17" i="4"/>
  <c r="K17" i="4" s="1"/>
  <c r="H16" i="4"/>
  <c r="K16" i="4" s="1"/>
  <c r="H15" i="4"/>
  <c r="K15" i="4" s="1"/>
  <c r="H14" i="4"/>
  <c r="K14" i="4" s="1"/>
  <c r="H13" i="4"/>
  <c r="K13" i="4" s="1"/>
  <c r="H12" i="4"/>
  <c r="H11" i="4"/>
  <c r="K11" i="4" s="1"/>
  <c r="H10" i="4"/>
  <c r="K10" i="4" s="1"/>
  <c r="H9" i="4"/>
  <c r="K9" i="4" s="1"/>
  <c r="H8" i="4"/>
  <c r="F7" i="1"/>
  <c r="E7" i="2" s="1"/>
  <c r="G7" i="1"/>
  <c r="F7" i="2" s="1"/>
  <c r="H7" i="1"/>
  <c r="G7" i="2" s="1"/>
  <c r="I7" i="1"/>
  <c r="H7" i="2" s="1"/>
  <c r="J7" i="1"/>
  <c r="I7" i="2" s="1"/>
  <c r="K7" i="1"/>
  <c r="J7" i="2" s="1"/>
  <c r="L7" i="1"/>
  <c r="K7" i="2" s="1"/>
  <c r="M7" i="1"/>
  <c r="L7" i="2" s="1"/>
  <c r="N7" i="1"/>
  <c r="M7" i="2" s="1"/>
  <c r="O7" i="1"/>
  <c r="N7" i="2" s="1"/>
  <c r="P7" i="1"/>
  <c r="O7" i="2" s="1"/>
  <c r="E7" i="1"/>
  <c r="D7" i="2" s="1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A1" i="2"/>
  <c r="E1" i="1"/>
  <c r="F1" i="1" s="1"/>
  <c r="G1" i="1" s="1"/>
  <c r="H1" i="1" s="1"/>
  <c r="I1" i="1" s="1"/>
  <c r="J1" i="1" s="1"/>
  <c r="J302" i="13" l="1"/>
  <c r="K301" i="13"/>
  <c r="J302" i="8"/>
  <c r="K301" i="8"/>
  <c r="J302" i="11"/>
  <c r="K301" i="11"/>
  <c r="J302" i="15"/>
  <c r="K301" i="15"/>
  <c r="J302" i="12"/>
  <c r="K301" i="12"/>
  <c r="J302" i="6"/>
  <c r="K301" i="6"/>
  <c r="J302" i="7"/>
  <c r="K301" i="7"/>
  <c r="K301" i="9"/>
  <c r="J302" i="9"/>
  <c r="J302" i="10"/>
  <c r="K301" i="10"/>
  <c r="J302" i="14"/>
  <c r="K301" i="14"/>
  <c r="K8" i="4"/>
  <c r="J302" i="5"/>
  <c r="K301" i="5"/>
  <c r="W83" i="1"/>
  <c r="W85" i="1" s="1"/>
  <c r="W86" i="1" s="1"/>
  <c r="W87" i="1" s="1"/>
  <c r="W6" i="1" s="1"/>
  <c r="X80" i="1"/>
  <c r="C10" i="3"/>
  <c r="AD10" i="3" s="1"/>
  <c r="C34" i="3"/>
  <c r="AD34" i="3" s="1"/>
  <c r="C58" i="3"/>
  <c r="AD58" i="3" s="1"/>
  <c r="C82" i="3"/>
  <c r="AD82" i="3" s="1"/>
  <c r="C111" i="3"/>
  <c r="AD111" i="3" s="1"/>
  <c r="C121" i="3"/>
  <c r="AD121" i="3" s="1"/>
  <c r="C259" i="3"/>
  <c r="AD259" i="3" s="1"/>
  <c r="AM152" i="3"/>
  <c r="C26" i="3"/>
  <c r="AD26" i="3" s="1"/>
  <c r="C50" i="3"/>
  <c r="AD50" i="3" s="1"/>
  <c r="C105" i="3"/>
  <c r="AD105" i="3" s="1"/>
  <c r="C139" i="3"/>
  <c r="AD139" i="3" s="1"/>
  <c r="C74" i="3"/>
  <c r="AD74" i="3" s="1"/>
  <c r="C268" i="3"/>
  <c r="AD268" i="3" s="1"/>
  <c r="AK319" i="3"/>
  <c r="AN186" i="3"/>
  <c r="AN202" i="3"/>
  <c r="AN274" i="3"/>
  <c r="AK515" i="3"/>
  <c r="AN177" i="3"/>
  <c r="AO177" i="3"/>
  <c r="AO415" i="3"/>
  <c r="AO101" i="3"/>
  <c r="AO243" i="3"/>
  <c r="AO340" i="3"/>
  <c r="AO356" i="3"/>
  <c r="AO607" i="3"/>
  <c r="AN225" i="3"/>
  <c r="AN156" i="3"/>
  <c r="AM592" i="3"/>
  <c r="AM225" i="3"/>
  <c r="AM239" i="3"/>
  <c r="AM336" i="3"/>
  <c r="AM352" i="3"/>
  <c r="AM156" i="3"/>
  <c r="AM186" i="3"/>
  <c r="AM202" i="3"/>
  <c r="AM274" i="3"/>
  <c r="AL515" i="3"/>
  <c r="AL152" i="3"/>
  <c r="AL173" i="3"/>
  <c r="AL592" i="3"/>
  <c r="AL225" i="3"/>
  <c r="AL239" i="3"/>
  <c r="AL336" i="3"/>
  <c r="AL352" i="3"/>
  <c r="AK198" i="3"/>
  <c r="AK265" i="3"/>
  <c r="AK149" i="3"/>
  <c r="AK152" i="3"/>
  <c r="AK173" i="3"/>
  <c r="AI607" i="3"/>
  <c r="AJ230" i="3"/>
  <c r="AJ348" i="3"/>
  <c r="AJ198" i="3"/>
  <c r="AJ265" i="3"/>
  <c r="AJ319" i="3"/>
  <c r="AJ495" i="3"/>
  <c r="AJ500" i="3"/>
  <c r="AN101" i="3"/>
  <c r="AO116" i="3"/>
  <c r="AJ149" i="3"/>
  <c r="AO306" i="3"/>
  <c r="AO332" i="3"/>
  <c r="AK336" i="3"/>
  <c r="AN340" i="3"/>
  <c r="AK352" i="3"/>
  <c r="AN356" i="3"/>
  <c r="AM415" i="3"/>
  <c r="AO508" i="3"/>
  <c r="AI515" i="3"/>
  <c r="AJ592" i="3"/>
  <c r="AN415" i="3"/>
  <c r="AI495" i="3"/>
  <c r="AJ515" i="3"/>
  <c r="AK592" i="3"/>
  <c r="AL149" i="3"/>
  <c r="AM149" i="3"/>
  <c r="AI220" i="3"/>
  <c r="AJ94" i="3"/>
  <c r="AN149" i="3"/>
  <c r="AJ169" i="3"/>
  <c r="AJ220" i="3"/>
  <c r="AO225" i="3"/>
  <c r="AK230" i="3"/>
  <c r="AI249" i="3"/>
  <c r="AM265" i="3"/>
  <c r="AL319" i="3"/>
  <c r="AL495" i="3"/>
  <c r="AK500" i="3"/>
  <c r="AM515" i="3"/>
  <c r="AN592" i="3"/>
  <c r="AI603" i="3"/>
  <c r="AI94" i="3"/>
  <c r="AI169" i="3"/>
  <c r="AL265" i="3"/>
  <c r="AK495" i="3"/>
  <c r="AK94" i="3"/>
  <c r="AO149" i="3"/>
  <c r="AK169" i="3"/>
  <c r="AO173" i="3"/>
  <c r="AI182" i="3"/>
  <c r="AK194" i="3"/>
  <c r="AN198" i="3"/>
  <c r="AK220" i="3"/>
  <c r="AL230" i="3"/>
  <c r="AJ249" i="3"/>
  <c r="AK253" i="3"/>
  <c r="AN265" i="3"/>
  <c r="AI270" i="3"/>
  <c r="AJ314" i="3"/>
  <c r="AM319" i="3"/>
  <c r="AI327" i="3"/>
  <c r="AJ344" i="3"/>
  <c r="AM348" i="3"/>
  <c r="AJ367" i="3"/>
  <c r="AM495" i="3"/>
  <c r="AL500" i="3"/>
  <c r="AN515" i="3"/>
  <c r="AI587" i="3"/>
  <c r="AO592" i="3"/>
  <c r="AK597" i="3"/>
  <c r="AJ603" i="3"/>
  <c r="AK607" i="3"/>
  <c r="AL94" i="3"/>
  <c r="AI116" i="3"/>
  <c r="AI160" i="3"/>
  <c r="AL169" i="3"/>
  <c r="AJ182" i="3"/>
  <c r="AI190" i="3"/>
  <c r="AL194" i="3"/>
  <c r="AO198" i="3"/>
  <c r="AI206" i="3"/>
  <c r="AL220" i="3"/>
  <c r="AM230" i="3"/>
  <c r="AI235" i="3"/>
  <c r="AK249" i="3"/>
  <c r="AL253" i="3"/>
  <c r="AO265" i="3"/>
  <c r="AJ270" i="3"/>
  <c r="AI306" i="3"/>
  <c r="AK314" i="3"/>
  <c r="AN319" i="3"/>
  <c r="AJ327" i="3"/>
  <c r="AI332" i="3"/>
  <c r="AK344" i="3"/>
  <c r="AN348" i="3"/>
  <c r="AK367" i="3"/>
  <c r="AN495" i="3"/>
  <c r="AM500" i="3"/>
  <c r="AI508" i="3"/>
  <c r="AO515" i="3"/>
  <c r="AJ587" i="3"/>
  <c r="AL597" i="3"/>
  <c r="AK603" i="3"/>
  <c r="AL607" i="3"/>
  <c r="AM94" i="3"/>
  <c r="AI101" i="3"/>
  <c r="AJ116" i="3"/>
  <c r="AI152" i="3"/>
  <c r="AJ160" i="3"/>
  <c r="AM169" i="3"/>
  <c r="AK182" i="3"/>
  <c r="AJ190" i="3"/>
  <c r="AM194" i="3"/>
  <c r="AJ206" i="3"/>
  <c r="AM220" i="3"/>
  <c r="AN230" i="3"/>
  <c r="AJ235" i="3"/>
  <c r="AI243" i="3"/>
  <c r="AL249" i="3"/>
  <c r="AM253" i="3"/>
  <c r="AK270" i="3"/>
  <c r="AJ306" i="3"/>
  <c r="AL314" i="3"/>
  <c r="AO319" i="3"/>
  <c r="AK327" i="3"/>
  <c r="AJ332" i="3"/>
  <c r="AI340" i="3"/>
  <c r="AL344" i="3"/>
  <c r="AO348" i="3"/>
  <c r="AI356" i="3"/>
  <c r="AL367" i="3"/>
  <c r="AO495" i="3"/>
  <c r="AN500" i="3"/>
  <c r="AJ508" i="3"/>
  <c r="AK587" i="3"/>
  <c r="AM597" i="3"/>
  <c r="AL603" i="3"/>
  <c r="AM607" i="3"/>
  <c r="AN94" i="3"/>
  <c r="AJ101" i="3"/>
  <c r="AK116" i="3"/>
  <c r="AJ152" i="3"/>
  <c r="AK160" i="3"/>
  <c r="AN169" i="3"/>
  <c r="AI177" i="3"/>
  <c r="AL182" i="3"/>
  <c r="AK190" i="3"/>
  <c r="AN194" i="3"/>
  <c r="AK206" i="3"/>
  <c r="AN220" i="3"/>
  <c r="AO230" i="3"/>
  <c r="AK235" i="3"/>
  <c r="AJ243" i="3"/>
  <c r="AM249" i="3"/>
  <c r="AN253" i="3"/>
  <c r="AL270" i="3"/>
  <c r="AK306" i="3"/>
  <c r="AM314" i="3"/>
  <c r="AL327" i="3"/>
  <c r="AK332" i="3"/>
  <c r="AJ340" i="3"/>
  <c r="AM344" i="3"/>
  <c r="AJ356" i="3"/>
  <c r="AM367" i="3"/>
  <c r="AI415" i="3"/>
  <c r="AO500" i="3"/>
  <c r="AK508" i="3"/>
  <c r="AL587" i="3"/>
  <c r="AN597" i="3"/>
  <c r="AM603" i="3"/>
  <c r="AN607" i="3"/>
  <c r="AO94" i="3"/>
  <c r="AK101" i="3"/>
  <c r="AL116" i="3"/>
  <c r="AI156" i="3"/>
  <c r="AL160" i="3"/>
  <c r="AO169" i="3"/>
  <c r="AJ177" i="3"/>
  <c r="AM182" i="3"/>
  <c r="AI186" i="3"/>
  <c r="AL190" i="3"/>
  <c r="AO194" i="3"/>
  <c r="AI202" i="3"/>
  <c r="AL206" i="3"/>
  <c r="AO220" i="3"/>
  <c r="AL235" i="3"/>
  <c r="AK243" i="3"/>
  <c r="AN249" i="3"/>
  <c r="AO253" i="3"/>
  <c r="AM270" i="3"/>
  <c r="AL306" i="3"/>
  <c r="AN314" i="3"/>
  <c r="AM327" i="3"/>
  <c r="AL332" i="3"/>
  <c r="AK340" i="3"/>
  <c r="AN344" i="3"/>
  <c r="AK356" i="3"/>
  <c r="AN367" i="3"/>
  <c r="AJ415" i="3"/>
  <c r="AL508" i="3"/>
  <c r="AM587" i="3"/>
  <c r="AO597" i="3"/>
  <c r="AN603" i="3"/>
  <c r="AL101" i="3"/>
  <c r="AM116" i="3"/>
  <c r="AJ156" i="3"/>
  <c r="AM160" i="3"/>
  <c r="AK177" i="3"/>
  <c r="AN182" i="3"/>
  <c r="AJ186" i="3"/>
  <c r="AM190" i="3"/>
  <c r="AJ202" i="3"/>
  <c r="AM206" i="3"/>
  <c r="AI225" i="3"/>
  <c r="AM235" i="3"/>
  <c r="AI239" i="3"/>
  <c r="AL243" i="3"/>
  <c r="AO249" i="3"/>
  <c r="AN270" i="3"/>
  <c r="AJ274" i="3"/>
  <c r="AM306" i="3"/>
  <c r="AO314" i="3"/>
  <c r="AN327" i="3"/>
  <c r="AM332" i="3"/>
  <c r="AI336" i="3"/>
  <c r="AL340" i="3"/>
  <c r="AO344" i="3"/>
  <c r="AI352" i="3"/>
  <c r="AL356" i="3"/>
  <c r="AO367" i="3"/>
  <c r="AK415" i="3"/>
  <c r="AM508" i="3"/>
  <c r="AN587" i="3"/>
  <c r="AO603" i="3"/>
  <c r="AM101" i="3"/>
  <c r="AN116" i="3"/>
  <c r="AI149" i="3"/>
  <c r="AK156" i="3"/>
  <c r="AN160" i="3"/>
  <c r="AI173" i="3"/>
  <c r="AL177" i="3"/>
  <c r="AO182" i="3"/>
  <c r="AK186" i="3"/>
  <c r="AN190" i="3"/>
  <c r="AK202" i="3"/>
  <c r="AN206" i="3"/>
  <c r="AJ225" i="3"/>
  <c r="AN235" i="3"/>
  <c r="AJ239" i="3"/>
  <c r="AM243" i="3"/>
  <c r="AO270" i="3"/>
  <c r="AK274" i="3"/>
  <c r="AN306" i="3"/>
  <c r="AO327" i="3"/>
  <c r="AN332" i="3"/>
  <c r="AJ336" i="3"/>
  <c r="AM340" i="3"/>
  <c r="AJ352" i="3"/>
  <c r="AM356" i="3"/>
  <c r="AL415" i="3"/>
  <c r="AN508" i="3"/>
  <c r="AO587" i="3"/>
  <c r="AI592" i="3"/>
  <c r="AI254" i="3"/>
  <c r="AI265" i="3" s="1"/>
  <c r="AN150" i="3"/>
  <c r="AN152" i="3" s="1"/>
  <c r="AO150" i="3"/>
  <c r="AO152" i="3" s="1"/>
  <c r="AO307" i="3"/>
  <c r="AO310" i="3" s="1"/>
  <c r="AI315" i="3"/>
  <c r="AI319" i="3" s="1"/>
  <c r="AI345" i="3"/>
  <c r="AI348" i="3" s="1"/>
  <c r="AN349" i="3"/>
  <c r="AN352" i="3" s="1"/>
  <c r="AI593" i="3"/>
  <c r="AI597" i="3" s="1"/>
  <c r="AI311" i="3"/>
  <c r="AI314" i="3" s="1"/>
  <c r="AO333" i="3"/>
  <c r="AO336" i="3" s="1"/>
  <c r="AI341" i="3"/>
  <c r="AI344" i="3" s="1"/>
  <c r="AL345" i="3"/>
  <c r="AL348" i="3" s="1"/>
  <c r="AO349" i="3"/>
  <c r="AO352" i="3" s="1"/>
  <c r="AI357" i="3"/>
  <c r="AI367" i="3" s="1"/>
  <c r="AJ593" i="3"/>
  <c r="AJ597" i="3" s="1"/>
  <c r="AJ604" i="3"/>
  <c r="AJ607" i="3" s="1"/>
  <c r="AL183" i="3"/>
  <c r="AL186" i="3" s="1"/>
  <c r="AN307" i="3"/>
  <c r="AN310" i="3" s="1"/>
  <c r="AI226" i="3"/>
  <c r="AI230" i="3" s="1"/>
  <c r="AN333" i="3"/>
  <c r="AN336" i="3" s="1"/>
  <c r="AL153" i="3"/>
  <c r="AL156" i="3" s="1"/>
  <c r="AM174" i="3"/>
  <c r="AM177" i="3" s="1"/>
  <c r="AO187" i="3"/>
  <c r="AO190" i="3" s="1"/>
  <c r="AO153" i="3"/>
  <c r="AO156" i="3" s="1"/>
  <c r="AO183" i="3"/>
  <c r="AO186" i="3" s="1"/>
  <c r="AO199" i="3"/>
  <c r="AO202" i="3" s="1"/>
  <c r="AI250" i="3"/>
  <c r="AI253" i="3" s="1"/>
  <c r="AK345" i="3"/>
  <c r="AK348" i="3" s="1"/>
  <c r="AM195" i="3"/>
  <c r="AM198" i="3" s="1"/>
  <c r="AJ250" i="3"/>
  <c r="AJ253" i="3" s="1"/>
  <c r="AI272" i="3"/>
  <c r="AI274" i="3" s="1"/>
  <c r="AO231" i="3"/>
  <c r="AO235" i="3" s="1"/>
  <c r="AN236" i="3"/>
  <c r="AN239" i="3" s="1"/>
  <c r="AO271" i="3"/>
  <c r="AO274" i="3" s="1"/>
  <c r="AI307" i="3"/>
  <c r="AI310" i="3" s="1"/>
  <c r="AL199" i="3"/>
  <c r="AL202" i="3" s="1"/>
  <c r="AK236" i="3"/>
  <c r="AK239" i="3" s="1"/>
  <c r="AL195" i="3"/>
  <c r="AL198" i="3" s="1"/>
  <c r="AJ191" i="3"/>
  <c r="AJ194" i="3" s="1"/>
  <c r="AJ307" i="3"/>
  <c r="AJ310" i="3" s="1"/>
  <c r="AL271" i="3"/>
  <c r="AL274" i="3" s="1"/>
  <c r="AM170" i="3"/>
  <c r="AM173" i="3" s="1"/>
  <c r="AI191" i="3"/>
  <c r="AI194" i="3" s="1"/>
  <c r="AN170" i="3"/>
  <c r="AN173" i="3" s="1"/>
  <c r="AK307" i="3"/>
  <c r="AK310" i="3" s="1"/>
  <c r="AO157" i="3"/>
  <c r="AO160" i="3" s="1"/>
  <c r="AO203" i="3"/>
  <c r="AO206" i="3" s="1"/>
  <c r="AK221" i="3"/>
  <c r="AK225" i="3" s="1"/>
  <c r="AN240" i="3"/>
  <c r="AN243" i="3" s="1"/>
  <c r="AO236" i="3"/>
  <c r="AO239" i="3" s="1"/>
  <c r="AL307" i="3"/>
  <c r="AL310" i="3" s="1"/>
  <c r="AJ170" i="3"/>
  <c r="AJ173" i="3" s="1"/>
  <c r="AI195" i="3"/>
  <c r="AI198" i="3" s="1"/>
  <c r="AI496" i="3"/>
  <c r="AI500" i="3" s="1"/>
  <c r="AM307" i="3"/>
  <c r="AM310" i="3" s="1"/>
  <c r="I597" i="3"/>
  <c r="I603" i="3"/>
  <c r="H500" i="3"/>
  <c r="H607" i="3"/>
  <c r="C216" i="3"/>
  <c r="AD216" i="3" s="1"/>
  <c r="K20" i="4"/>
  <c r="C212" i="3"/>
  <c r="AD212" i="3" s="1"/>
  <c r="K12" i="4"/>
  <c r="J28" i="4"/>
  <c r="K27" i="4"/>
  <c r="O74" i="1"/>
  <c r="M310" i="3"/>
  <c r="O51" i="1" s="1"/>
  <c r="N310" i="3"/>
  <c r="P51" i="1" s="1"/>
  <c r="P74" i="1"/>
  <c r="K78" i="1"/>
  <c r="K76" i="1"/>
  <c r="L78" i="1"/>
  <c r="P75" i="1"/>
  <c r="K75" i="1"/>
  <c r="L76" i="1"/>
  <c r="M78" i="1"/>
  <c r="I310" i="3"/>
  <c r="K51" i="1" s="1"/>
  <c r="K74" i="1"/>
  <c r="L75" i="1"/>
  <c r="M76" i="1"/>
  <c r="N78" i="1"/>
  <c r="J310" i="3"/>
  <c r="L51" i="1" s="1"/>
  <c r="L74" i="1"/>
  <c r="M75" i="1"/>
  <c r="N76" i="1"/>
  <c r="O78" i="1"/>
  <c r="K310" i="3"/>
  <c r="M51" i="1" s="1"/>
  <c r="M74" i="1"/>
  <c r="N75" i="1"/>
  <c r="O76" i="1"/>
  <c r="P78" i="1"/>
  <c r="L310" i="3"/>
  <c r="N51" i="1" s="1"/>
  <c r="N74" i="1"/>
  <c r="O75" i="1"/>
  <c r="P76" i="1"/>
  <c r="I607" i="3"/>
  <c r="I592" i="3"/>
  <c r="N332" i="3"/>
  <c r="P61" i="1" s="1"/>
  <c r="E215" i="3"/>
  <c r="AF215" i="3" s="1"/>
  <c r="E209" i="3"/>
  <c r="AF209" i="3" s="1"/>
  <c r="E223" i="3"/>
  <c r="AF223" i="3" s="1"/>
  <c r="E7" i="3"/>
  <c r="AF7" i="3" s="1"/>
  <c r="E15" i="3"/>
  <c r="AF15" i="3" s="1"/>
  <c r="E23" i="3"/>
  <c r="AF23" i="3" s="1"/>
  <c r="E31" i="3"/>
  <c r="AF31" i="3" s="1"/>
  <c r="E39" i="3"/>
  <c r="AF39" i="3" s="1"/>
  <c r="E47" i="3"/>
  <c r="AF47" i="3" s="1"/>
  <c r="E55" i="3"/>
  <c r="AF55" i="3" s="1"/>
  <c r="E63" i="3"/>
  <c r="AF63" i="3" s="1"/>
  <c r="E71" i="3"/>
  <c r="AF71" i="3" s="1"/>
  <c r="E210" i="3"/>
  <c r="AF210" i="3" s="1"/>
  <c r="E227" i="3"/>
  <c r="AF227" i="3" s="1"/>
  <c r="E8" i="3"/>
  <c r="AF8" i="3" s="1"/>
  <c r="E16" i="3"/>
  <c r="AF16" i="3" s="1"/>
  <c r="E24" i="3"/>
  <c r="AF24" i="3" s="1"/>
  <c r="E32" i="3"/>
  <c r="AF32" i="3" s="1"/>
  <c r="E40" i="3"/>
  <c r="AF40" i="3" s="1"/>
  <c r="E48" i="3"/>
  <c r="AF48" i="3" s="1"/>
  <c r="E56" i="3"/>
  <c r="AF56" i="3" s="1"/>
  <c r="E64" i="3"/>
  <c r="AF64" i="3" s="1"/>
  <c r="E72" i="3"/>
  <c r="AF72" i="3" s="1"/>
  <c r="E80" i="3"/>
  <c r="AF80" i="3" s="1"/>
  <c r="E88" i="3"/>
  <c r="AF88" i="3" s="1"/>
  <c r="E104" i="3"/>
  <c r="AF104" i="3" s="1"/>
  <c r="E154" i="3"/>
  <c r="AF154" i="3" s="1"/>
  <c r="E112" i="3"/>
  <c r="AF112" i="3" s="1"/>
  <c r="E137" i="3"/>
  <c r="AF137" i="3" s="1"/>
  <c r="E119" i="3"/>
  <c r="AF119" i="3" s="1"/>
  <c r="E126" i="3"/>
  <c r="AF126" i="3" s="1"/>
  <c r="E145" i="3"/>
  <c r="AF145" i="3" s="1"/>
  <c r="E251" i="3"/>
  <c r="AF251" i="3" s="1"/>
  <c r="K1" i="1"/>
  <c r="L1" i="1" s="1"/>
  <c r="M1" i="1" s="1"/>
  <c r="N1" i="1" s="1"/>
  <c r="O1" i="1" s="1"/>
  <c r="P1" i="1" s="1"/>
  <c r="E214" i="3"/>
  <c r="AF214" i="3" s="1"/>
  <c r="E179" i="3"/>
  <c r="AF179" i="3" s="1"/>
  <c r="E12" i="3"/>
  <c r="AF12" i="3" s="1"/>
  <c r="E20" i="3"/>
  <c r="AF20" i="3" s="1"/>
  <c r="E28" i="3"/>
  <c r="AF28" i="3" s="1"/>
  <c r="E36" i="3"/>
  <c r="AF36" i="3" s="1"/>
  <c r="E44" i="3"/>
  <c r="AF44" i="3" s="1"/>
  <c r="E52" i="3"/>
  <c r="AF52" i="3" s="1"/>
  <c r="E60" i="3"/>
  <c r="AF60" i="3" s="1"/>
  <c r="E68" i="3"/>
  <c r="AF68" i="3" s="1"/>
  <c r="E76" i="3"/>
  <c r="AF76" i="3" s="1"/>
  <c r="E84" i="3"/>
  <c r="AF84" i="3" s="1"/>
  <c r="E97" i="3"/>
  <c r="AF97" i="3" s="1"/>
  <c r="E107" i="3"/>
  <c r="AF107" i="3" s="1"/>
  <c r="E162" i="3"/>
  <c r="AF162" i="3" s="1"/>
  <c r="E166" i="3"/>
  <c r="AF166" i="3" s="1"/>
  <c r="E141" i="3"/>
  <c r="AF141" i="3" s="1"/>
  <c r="E122" i="3"/>
  <c r="AF122" i="3" s="1"/>
  <c r="E130" i="3"/>
  <c r="AF130" i="3" s="1"/>
  <c r="E334" i="3"/>
  <c r="AF334" i="3" s="1"/>
  <c r="E261" i="3"/>
  <c r="AF261" i="3" s="1"/>
  <c r="M607" i="3"/>
  <c r="D15" i="3"/>
  <c r="AE15" i="3" s="1"/>
  <c r="D31" i="3"/>
  <c r="AE31" i="3" s="1"/>
  <c r="F19" i="3"/>
  <c r="AG19" i="3" s="1"/>
  <c r="F35" i="3"/>
  <c r="AG35" i="3" s="1"/>
  <c r="D23" i="3"/>
  <c r="AE23" i="3" s="1"/>
  <c r="F11" i="3"/>
  <c r="AG11" i="3" s="1"/>
  <c r="F27" i="3"/>
  <c r="AG27" i="3" s="1"/>
  <c r="D24" i="3"/>
  <c r="AE24" i="3" s="1"/>
  <c r="D40" i="3"/>
  <c r="AE40" i="3" s="1"/>
  <c r="D56" i="3"/>
  <c r="AE56" i="3" s="1"/>
  <c r="D80" i="3"/>
  <c r="AE80" i="3" s="1"/>
  <c r="F36" i="3"/>
  <c r="AG36" i="3" s="1"/>
  <c r="D8" i="3"/>
  <c r="AE8" i="3" s="1"/>
  <c r="D16" i="3"/>
  <c r="AE16" i="3" s="1"/>
  <c r="D32" i="3"/>
  <c r="AE32" i="3" s="1"/>
  <c r="D48" i="3"/>
  <c r="AE48" i="3" s="1"/>
  <c r="D64" i="3"/>
  <c r="AE64" i="3" s="1"/>
  <c r="D72" i="3"/>
  <c r="AE72" i="3" s="1"/>
  <c r="F44" i="3"/>
  <c r="AG44" i="3" s="1"/>
  <c r="F215" i="3"/>
  <c r="AG215" i="3" s="1"/>
  <c r="F184" i="3"/>
  <c r="AG184" i="3" s="1"/>
  <c r="F13" i="3"/>
  <c r="AG13" i="3" s="1"/>
  <c r="F21" i="3"/>
  <c r="AG21" i="3" s="1"/>
  <c r="F29" i="3"/>
  <c r="AG29" i="3" s="1"/>
  <c r="F37" i="3"/>
  <c r="AG37" i="3" s="1"/>
  <c r="F45" i="3"/>
  <c r="AG45" i="3" s="1"/>
  <c r="F53" i="3"/>
  <c r="AG53" i="3" s="1"/>
  <c r="E25" i="3"/>
  <c r="AF25" i="3" s="1"/>
  <c r="F23" i="3"/>
  <c r="AG23" i="3" s="1"/>
  <c r="F7" i="3"/>
  <c r="AG7" i="3" s="1"/>
  <c r="F31" i="3"/>
  <c r="AG31" i="3" s="1"/>
  <c r="D28" i="3"/>
  <c r="AE28" i="3" s="1"/>
  <c r="D36" i="3"/>
  <c r="AE36" i="3" s="1"/>
  <c r="D60" i="3"/>
  <c r="AE60" i="3" s="1"/>
  <c r="D76" i="3"/>
  <c r="AE76" i="3" s="1"/>
  <c r="F8" i="3"/>
  <c r="AG8" i="3" s="1"/>
  <c r="F24" i="3"/>
  <c r="AG24" i="3" s="1"/>
  <c r="F32" i="3"/>
  <c r="AG32" i="3" s="1"/>
  <c r="F40" i="3"/>
  <c r="AG40" i="3" s="1"/>
  <c r="F15" i="3"/>
  <c r="AG15" i="3" s="1"/>
  <c r="D12" i="3"/>
  <c r="AE12" i="3" s="1"/>
  <c r="D20" i="3"/>
  <c r="AE20" i="3" s="1"/>
  <c r="D44" i="3"/>
  <c r="AE44" i="3" s="1"/>
  <c r="D52" i="3"/>
  <c r="AE52" i="3" s="1"/>
  <c r="D68" i="3"/>
  <c r="AE68" i="3" s="1"/>
  <c r="F16" i="3"/>
  <c r="AG16" i="3" s="1"/>
  <c r="F33" i="3"/>
  <c r="AG33" i="3" s="1"/>
  <c r="L603" i="3"/>
  <c r="L500" i="3"/>
  <c r="L508" i="3"/>
  <c r="M515" i="3"/>
  <c r="K592" i="3"/>
  <c r="G188" i="3"/>
  <c r="AH188" i="3" s="1"/>
  <c r="G46" i="3"/>
  <c r="AH46" i="3" s="1"/>
  <c r="G227" i="3"/>
  <c r="AH227" i="3" s="1"/>
  <c r="G16" i="3"/>
  <c r="AH16" i="3" s="1"/>
  <c r="G32" i="3"/>
  <c r="AH32" i="3" s="1"/>
  <c r="G48" i="3"/>
  <c r="AH48" i="3" s="1"/>
  <c r="G64" i="3"/>
  <c r="AH64" i="3" s="1"/>
  <c r="G88" i="3"/>
  <c r="AH88" i="3" s="1"/>
  <c r="G154" i="3"/>
  <c r="AH154" i="3" s="1"/>
  <c r="G137" i="3"/>
  <c r="AH137" i="3" s="1"/>
  <c r="G126" i="3"/>
  <c r="AH126" i="3" s="1"/>
  <c r="G251" i="3"/>
  <c r="AH251" i="3" s="1"/>
  <c r="C11" i="3"/>
  <c r="AD11" i="3" s="1"/>
  <c r="C19" i="3"/>
  <c r="AD19" i="3" s="1"/>
  <c r="C27" i="3"/>
  <c r="AD27" i="3" s="1"/>
  <c r="D11" i="3"/>
  <c r="AE11" i="3" s="1"/>
  <c r="D19" i="3"/>
  <c r="AE19" i="3" s="1"/>
  <c r="D27" i="3"/>
  <c r="AE27" i="3" s="1"/>
  <c r="D35" i="3"/>
  <c r="AE35" i="3" s="1"/>
  <c r="G211" i="3"/>
  <c r="AH211" i="3" s="1"/>
  <c r="G228" i="3"/>
  <c r="AH228" i="3" s="1"/>
  <c r="G9" i="3"/>
  <c r="AH9" i="3" s="1"/>
  <c r="G17" i="3"/>
  <c r="AH17" i="3" s="1"/>
  <c r="G25" i="3"/>
  <c r="AH25" i="3" s="1"/>
  <c r="G33" i="3"/>
  <c r="AH33" i="3" s="1"/>
  <c r="G41" i="3"/>
  <c r="AH41" i="3" s="1"/>
  <c r="G49" i="3"/>
  <c r="AH49" i="3" s="1"/>
  <c r="G57" i="3"/>
  <c r="AH57" i="3" s="1"/>
  <c r="G65" i="3"/>
  <c r="AH65" i="3" s="1"/>
  <c r="G73" i="3"/>
  <c r="AH73" i="3" s="1"/>
  <c r="G81" i="3"/>
  <c r="AH81" i="3" s="1"/>
  <c r="G89" i="3"/>
  <c r="AH89" i="3" s="1"/>
  <c r="G114" i="3"/>
  <c r="AH114" i="3" s="1"/>
  <c r="G110" i="3"/>
  <c r="AH110" i="3" s="1"/>
  <c r="G113" i="3"/>
  <c r="AH113" i="3" s="1"/>
  <c r="G138" i="3"/>
  <c r="AH138" i="3" s="1"/>
  <c r="G120" i="3"/>
  <c r="AH120" i="3" s="1"/>
  <c r="G127" i="3"/>
  <c r="AH127" i="3" s="1"/>
  <c r="G134" i="3"/>
  <c r="AH134" i="3" s="1"/>
  <c r="G258" i="3"/>
  <c r="AH258" i="3" s="1"/>
  <c r="G322" i="3"/>
  <c r="AH322" i="3" s="1"/>
  <c r="E213" i="3"/>
  <c r="AF213" i="3" s="1"/>
  <c r="E217" i="3"/>
  <c r="AF217" i="3" s="1"/>
  <c r="E11" i="3"/>
  <c r="AF11" i="3" s="1"/>
  <c r="E19" i="3"/>
  <c r="AF19" i="3" s="1"/>
  <c r="E27" i="3"/>
  <c r="AF27" i="3" s="1"/>
  <c r="E35" i="3"/>
  <c r="AF35" i="3" s="1"/>
  <c r="E43" i="3"/>
  <c r="AF43" i="3" s="1"/>
  <c r="E51" i="3"/>
  <c r="AF51" i="3" s="1"/>
  <c r="E59" i="3"/>
  <c r="AF59" i="3" s="1"/>
  <c r="E67" i="3"/>
  <c r="AF67" i="3" s="1"/>
  <c r="E75" i="3"/>
  <c r="AF75" i="3" s="1"/>
  <c r="E83" i="3"/>
  <c r="AF83" i="3" s="1"/>
  <c r="E96" i="3"/>
  <c r="AF96" i="3" s="1"/>
  <c r="E106" i="3"/>
  <c r="AF106" i="3" s="1"/>
  <c r="E246" i="3"/>
  <c r="AF246" i="3" s="1"/>
  <c r="E165" i="3"/>
  <c r="AF165" i="3" s="1"/>
  <c r="E140" i="3"/>
  <c r="AF140" i="3" s="1"/>
  <c r="E144" i="3"/>
  <c r="AF144" i="3" s="1"/>
  <c r="E129" i="3"/>
  <c r="AF129" i="3" s="1"/>
  <c r="E272" i="3"/>
  <c r="AF272" i="3" s="1"/>
  <c r="E260" i="3"/>
  <c r="AF260" i="3" s="1"/>
  <c r="C13" i="3"/>
  <c r="AD13" i="3" s="1"/>
  <c r="C21" i="3"/>
  <c r="AD21" i="3" s="1"/>
  <c r="C29" i="3"/>
  <c r="AD29" i="3" s="1"/>
  <c r="D13" i="3"/>
  <c r="AE13" i="3" s="1"/>
  <c r="D21" i="3"/>
  <c r="AE21" i="3" s="1"/>
  <c r="D29" i="3"/>
  <c r="AE29" i="3" s="1"/>
  <c r="G213" i="3"/>
  <c r="AH213" i="3" s="1"/>
  <c r="G217" i="3"/>
  <c r="AH217" i="3" s="1"/>
  <c r="G11" i="3"/>
  <c r="AH11" i="3" s="1"/>
  <c r="G19" i="3"/>
  <c r="AH19" i="3" s="1"/>
  <c r="G27" i="3"/>
  <c r="AH27" i="3" s="1"/>
  <c r="G35" i="3"/>
  <c r="AH35" i="3" s="1"/>
  <c r="G43" i="3"/>
  <c r="AH43" i="3" s="1"/>
  <c r="G51" i="3"/>
  <c r="AH51" i="3" s="1"/>
  <c r="G59" i="3"/>
  <c r="AH59" i="3" s="1"/>
  <c r="G67" i="3"/>
  <c r="AH67" i="3" s="1"/>
  <c r="G75" i="3"/>
  <c r="AH75" i="3" s="1"/>
  <c r="G83" i="3"/>
  <c r="AH83" i="3" s="1"/>
  <c r="G96" i="3"/>
  <c r="AH96" i="3" s="1"/>
  <c r="G106" i="3"/>
  <c r="AH106" i="3" s="1"/>
  <c r="G246" i="3"/>
  <c r="AH246" i="3" s="1"/>
  <c r="G165" i="3"/>
  <c r="AH165" i="3" s="1"/>
  <c r="G140" i="3"/>
  <c r="AH140" i="3" s="1"/>
  <c r="G144" i="3"/>
  <c r="AH144" i="3" s="1"/>
  <c r="G129" i="3"/>
  <c r="AH129" i="3" s="1"/>
  <c r="G272" i="3"/>
  <c r="AH272" i="3" s="1"/>
  <c r="G260" i="3"/>
  <c r="AH260" i="3" s="1"/>
  <c r="E184" i="3"/>
  <c r="AF184" i="3" s="1"/>
  <c r="E13" i="3"/>
  <c r="AF13" i="3" s="1"/>
  <c r="E21" i="3"/>
  <c r="AF21" i="3" s="1"/>
  <c r="E29" i="3"/>
  <c r="AF29" i="3" s="1"/>
  <c r="E37" i="3"/>
  <c r="AF37" i="3" s="1"/>
  <c r="E45" i="3"/>
  <c r="AF45" i="3" s="1"/>
  <c r="E53" i="3"/>
  <c r="AF53" i="3" s="1"/>
  <c r="E61" i="3"/>
  <c r="AF61" i="3" s="1"/>
  <c r="E69" i="3"/>
  <c r="AF69" i="3" s="1"/>
  <c r="E77" i="3"/>
  <c r="AF77" i="3" s="1"/>
  <c r="E85" i="3"/>
  <c r="AF85" i="3" s="1"/>
  <c r="E98" i="3"/>
  <c r="AF98" i="3" s="1"/>
  <c r="E108" i="3"/>
  <c r="AF108" i="3" s="1"/>
  <c r="E163" i="3"/>
  <c r="AF163" i="3" s="1"/>
  <c r="E142" i="3"/>
  <c r="AF142" i="3" s="1"/>
  <c r="E123" i="3"/>
  <c r="AF123" i="3" s="1"/>
  <c r="E131" i="3"/>
  <c r="AF131" i="3" s="1"/>
  <c r="E255" i="3"/>
  <c r="AF255" i="3" s="1"/>
  <c r="E262" i="3"/>
  <c r="AF262" i="3" s="1"/>
  <c r="G179" i="3"/>
  <c r="AH179" i="3" s="1"/>
  <c r="G12" i="3"/>
  <c r="AH12" i="3" s="1"/>
  <c r="G20" i="3"/>
  <c r="AH20" i="3" s="1"/>
  <c r="G28" i="3"/>
  <c r="AH28" i="3" s="1"/>
  <c r="G36" i="3"/>
  <c r="AH36" i="3" s="1"/>
  <c r="G44" i="3"/>
  <c r="AH44" i="3" s="1"/>
  <c r="G52" i="3"/>
  <c r="AH52" i="3" s="1"/>
  <c r="G60" i="3"/>
  <c r="AH60" i="3" s="1"/>
  <c r="G68" i="3"/>
  <c r="AH68" i="3" s="1"/>
  <c r="G76" i="3"/>
  <c r="AH76" i="3" s="1"/>
  <c r="G84" i="3"/>
  <c r="AH84" i="3" s="1"/>
  <c r="G97" i="3"/>
  <c r="AH97" i="3" s="1"/>
  <c r="G107" i="3"/>
  <c r="AH107" i="3" s="1"/>
  <c r="G162" i="3"/>
  <c r="AH162" i="3" s="1"/>
  <c r="G166" i="3"/>
  <c r="AH166" i="3" s="1"/>
  <c r="G141" i="3"/>
  <c r="AH141" i="3" s="1"/>
  <c r="G122" i="3"/>
  <c r="AH122" i="3" s="1"/>
  <c r="G130" i="3"/>
  <c r="AH130" i="3" s="1"/>
  <c r="G334" i="3"/>
  <c r="AH334" i="3" s="1"/>
  <c r="G261" i="3"/>
  <c r="AH261" i="3" s="1"/>
  <c r="F38" i="3"/>
  <c r="AG38" i="3" s="1"/>
  <c r="E208" i="3"/>
  <c r="AF208" i="3" s="1"/>
  <c r="E222" i="3"/>
  <c r="AF222" i="3" s="1"/>
  <c r="E188" i="3"/>
  <c r="AF188" i="3" s="1"/>
  <c r="E14" i="3"/>
  <c r="AF14" i="3" s="1"/>
  <c r="E22" i="3"/>
  <c r="AF22" i="3" s="1"/>
  <c r="E30" i="3"/>
  <c r="AF30" i="3" s="1"/>
  <c r="E38" i="3"/>
  <c r="AF38" i="3" s="1"/>
  <c r="E46" i="3"/>
  <c r="AF46" i="3" s="1"/>
  <c r="E54" i="3"/>
  <c r="AF54" i="3" s="1"/>
  <c r="E62" i="3"/>
  <c r="AF62" i="3" s="1"/>
  <c r="E70" i="3"/>
  <c r="AF70" i="3" s="1"/>
  <c r="E78" i="3"/>
  <c r="AF78" i="3" s="1"/>
  <c r="E86" i="3"/>
  <c r="AF86" i="3" s="1"/>
  <c r="E91" i="3"/>
  <c r="AF91" i="3" s="1"/>
  <c r="G214" i="3"/>
  <c r="AH214" i="3" s="1"/>
  <c r="C7" i="3"/>
  <c r="AD7" i="3" s="1"/>
  <c r="C15" i="3"/>
  <c r="AD15" i="3" s="1"/>
  <c r="C23" i="3"/>
  <c r="AD23" i="3" s="1"/>
  <c r="G215" i="3"/>
  <c r="AH215" i="3" s="1"/>
  <c r="G184" i="3"/>
  <c r="AH184" i="3" s="1"/>
  <c r="G13" i="3"/>
  <c r="AH13" i="3" s="1"/>
  <c r="G21" i="3"/>
  <c r="AH21" i="3" s="1"/>
  <c r="G29" i="3"/>
  <c r="AH29" i="3" s="1"/>
  <c r="G37" i="3"/>
  <c r="AH37" i="3" s="1"/>
  <c r="G45" i="3"/>
  <c r="AH45" i="3" s="1"/>
  <c r="G53" i="3"/>
  <c r="AH53" i="3" s="1"/>
  <c r="G61" i="3"/>
  <c r="AH61" i="3" s="1"/>
  <c r="G69" i="3"/>
  <c r="AH69" i="3" s="1"/>
  <c r="G77" i="3"/>
  <c r="AH77" i="3" s="1"/>
  <c r="G85" i="3"/>
  <c r="AH85" i="3" s="1"/>
  <c r="G98" i="3"/>
  <c r="AH98" i="3" s="1"/>
  <c r="G108" i="3"/>
  <c r="AH108" i="3" s="1"/>
  <c r="G163" i="3"/>
  <c r="AH163" i="3" s="1"/>
  <c r="G142" i="3"/>
  <c r="AH142" i="3" s="1"/>
  <c r="G123" i="3"/>
  <c r="AH123" i="3" s="1"/>
  <c r="G131" i="3"/>
  <c r="AH131" i="3" s="1"/>
  <c r="G255" i="3"/>
  <c r="AH255" i="3" s="1"/>
  <c r="G262" i="3"/>
  <c r="AH262" i="3" s="1"/>
  <c r="E79" i="3"/>
  <c r="AF79" i="3" s="1"/>
  <c r="E87" i="3"/>
  <c r="AF87" i="3" s="1"/>
  <c r="E103" i="3"/>
  <c r="AF103" i="3" s="1"/>
  <c r="E109" i="3"/>
  <c r="AF109" i="3" s="1"/>
  <c r="E245" i="3"/>
  <c r="AF245" i="3" s="1"/>
  <c r="G208" i="3"/>
  <c r="AH208" i="3" s="1"/>
  <c r="G30" i="3"/>
  <c r="AH30" i="3" s="1"/>
  <c r="G54" i="3"/>
  <c r="AH54" i="3" s="1"/>
  <c r="G70" i="3"/>
  <c r="AH70" i="3" s="1"/>
  <c r="G86" i="3"/>
  <c r="AH86" i="3" s="1"/>
  <c r="G237" i="3"/>
  <c r="AH237" i="3" s="1"/>
  <c r="G135" i="3"/>
  <c r="AH135" i="3" s="1"/>
  <c r="G124" i="3"/>
  <c r="AH124" i="3" s="1"/>
  <c r="G256" i="3"/>
  <c r="AH256" i="3" s="1"/>
  <c r="G222" i="3"/>
  <c r="AH222" i="3" s="1"/>
  <c r="G22" i="3"/>
  <c r="AH22" i="3" s="1"/>
  <c r="G62" i="3"/>
  <c r="AH62" i="3" s="1"/>
  <c r="G78" i="3"/>
  <c r="AH78" i="3" s="1"/>
  <c r="G91" i="3"/>
  <c r="AH91" i="3" s="1"/>
  <c r="G164" i="3"/>
  <c r="AH164" i="3" s="1"/>
  <c r="G143" i="3"/>
  <c r="AH143" i="3" s="1"/>
  <c r="G132" i="3"/>
  <c r="AH132" i="3" s="1"/>
  <c r="G267" i="3"/>
  <c r="AH267" i="3" s="1"/>
  <c r="C9" i="3"/>
  <c r="AD9" i="3" s="1"/>
  <c r="C17" i="3"/>
  <c r="AD17" i="3" s="1"/>
  <c r="C25" i="3"/>
  <c r="AD25" i="3" s="1"/>
  <c r="D9" i="3"/>
  <c r="AE9" i="3" s="1"/>
  <c r="D17" i="3"/>
  <c r="AE17" i="3" s="1"/>
  <c r="D25" i="3"/>
  <c r="AE25" i="3" s="1"/>
  <c r="D33" i="3"/>
  <c r="AE33" i="3" s="1"/>
  <c r="G209" i="3"/>
  <c r="AH209" i="3" s="1"/>
  <c r="G223" i="3"/>
  <c r="AH223" i="3" s="1"/>
  <c r="G7" i="3"/>
  <c r="AH7" i="3" s="1"/>
  <c r="G15" i="3"/>
  <c r="AH15" i="3" s="1"/>
  <c r="G23" i="3"/>
  <c r="AH23" i="3" s="1"/>
  <c r="G31" i="3"/>
  <c r="AH31" i="3" s="1"/>
  <c r="G39" i="3"/>
  <c r="AH39" i="3" s="1"/>
  <c r="G47" i="3"/>
  <c r="AH47" i="3" s="1"/>
  <c r="G55" i="3"/>
  <c r="AH55" i="3" s="1"/>
  <c r="G63" i="3"/>
  <c r="AH63" i="3" s="1"/>
  <c r="G71" i="3"/>
  <c r="AH71" i="3" s="1"/>
  <c r="G79" i="3"/>
  <c r="AH79" i="3" s="1"/>
  <c r="G87" i="3"/>
  <c r="AH87" i="3" s="1"/>
  <c r="G103" i="3"/>
  <c r="AH103" i="3" s="1"/>
  <c r="G109" i="3"/>
  <c r="AH109" i="3" s="1"/>
  <c r="G245" i="3"/>
  <c r="AH245" i="3" s="1"/>
  <c r="G136" i="3"/>
  <c r="AH136" i="3" s="1"/>
  <c r="G118" i="3"/>
  <c r="AH118" i="3" s="1"/>
  <c r="G125" i="3"/>
  <c r="AH125" i="3" s="1"/>
  <c r="G133" i="3"/>
  <c r="AH133" i="3" s="1"/>
  <c r="G257" i="3"/>
  <c r="AH257" i="3" s="1"/>
  <c r="G316" i="3"/>
  <c r="AH316" i="3" s="1"/>
  <c r="F61" i="3"/>
  <c r="AG61" i="3" s="1"/>
  <c r="F69" i="3"/>
  <c r="AG69" i="3" s="1"/>
  <c r="E49" i="3"/>
  <c r="AF49" i="3" s="1"/>
  <c r="E57" i="3"/>
  <c r="AF57" i="3" s="1"/>
  <c r="E65" i="3"/>
  <c r="AF65" i="3" s="1"/>
  <c r="E73" i="3"/>
  <c r="AF73" i="3" s="1"/>
  <c r="E81" i="3"/>
  <c r="AF81" i="3" s="1"/>
  <c r="E89" i="3"/>
  <c r="AF89" i="3" s="1"/>
  <c r="E114" i="3"/>
  <c r="AF114" i="3" s="1"/>
  <c r="E110" i="3"/>
  <c r="AF110" i="3" s="1"/>
  <c r="E113" i="3"/>
  <c r="AF113" i="3" s="1"/>
  <c r="E138" i="3"/>
  <c r="AF138" i="3" s="1"/>
  <c r="E120" i="3"/>
  <c r="AF120" i="3" s="1"/>
  <c r="E127" i="3"/>
  <c r="AF127" i="3" s="1"/>
  <c r="E134" i="3"/>
  <c r="AF134" i="3" s="1"/>
  <c r="G6" i="3"/>
  <c r="AH6" i="3" s="1"/>
  <c r="G14" i="3"/>
  <c r="AH14" i="3" s="1"/>
  <c r="G38" i="3"/>
  <c r="AH38" i="3" s="1"/>
  <c r="D7" i="3"/>
  <c r="AE7" i="3" s="1"/>
  <c r="G210" i="3"/>
  <c r="AH210" i="3" s="1"/>
  <c r="G8" i="3"/>
  <c r="AH8" i="3" s="1"/>
  <c r="G24" i="3"/>
  <c r="AH24" i="3" s="1"/>
  <c r="G40" i="3"/>
  <c r="AH40" i="3" s="1"/>
  <c r="G56" i="3"/>
  <c r="AH56" i="3" s="1"/>
  <c r="G72" i="3"/>
  <c r="AH72" i="3" s="1"/>
  <c r="G80" i="3"/>
  <c r="AH80" i="3" s="1"/>
  <c r="G104" i="3"/>
  <c r="AH104" i="3" s="1"/>
  <c r="G112" i="3"/>
  <c r="AH112" i="3" s="1"/>
  <c r="G119" i="3"/>
  <c r="AH119" i="3" s="1"/>
  <c r="G145" i="3"/>
  <c r="AH145" i="3" s="1"/>
  <c r="G321" i="3"/>
  <c r="AH321" i="3" s="1"/>
  <c r="J592" i="3"/>
  <c r="J607" i="3"/>
  <c r="C45" i="3"/>
  <c r="AD45" i="3" s="1"/>
  <c r="C85" i="3"/>
  <c r="AD85" i="3" s="1"/>
  <c r="C123" i="3"/>
  <c r="AD123" i="3" s="1"/>
  <c r="D184" i="3"/>
  <c r="AE184" i="3" s="1"/>
  <c r="D69" i="3"/>
  <c r="AE69" i="3" s="1"/>
  <c r="D163" i="3"/>
  <c r="AE163" i="3" s="1"/>
  <c r="C227" i="3"/>
  <c r="AD227" i="3" s="1"/>
  <c r="C8" i="3"/>
  <c r="AD8" i="3" s="1"/>
  <c r="C32" i="3"/>
  <c r="AD32" i="3" s="1"/>
  <c r="C48" i="3"/>
  <c r="AD48" i="3" s="1"/>
  <c r="C64" i="3"/>
  <c r="AD64" i="3" s="1"/>
  <c r="C80" i="3"/>
  <c r="AD80" i="3" s="1"/>
  <c r="C104" i="3"/>
  <c r="AD104" i="3" s="1"/>
  <c r="C112" i="3"/>
  <c r="AD112" i="3" s="1"/>
  <c r="C119" i="3"/>
  <c r="AD119" i="3" s="1"/>
  <c r="C145" i="3"/>
  <c r="AD145" i="3" s="1"/>
  <c r="C321" i="3"/>
  <c r="AD321" i="3" s="1"/>
  <c r="D210" i="3"/>
  <c r="AE210" i="3" s="1"/>
  <c r="D88" i="3"/>
  <c r="AE88" i="3" s="1"/>
  <c r="D154" i="3"/>
  <c r="AE154" i="3" s="1"/>
  <c r="D137" i="3"/>
  <c r="AE137" i="3" s="1"/>
  <c r="D126" i="3"/>
  <c r="AE126" i="3" s="1"/>
  <c r="D251" i="3"/>
  <c r="AE251" i="3" s="1"/>
  <c r="D321" i="3"/>
  <c r="AE321" i="3" s="1"/>
  <c r="F210" i="3"/>
  <c r="AG210" i="3" s="1"/>
  <c r="F227" i="3"/>
  <c r="AG227" i="3" s="1"/>
  <c r="F48" i="3"/>
  <c r="AG48" i="3" s="1"/>
  <c r="F56" i="3"/>
  <c r="AG56" i="3" s="1"/>
  <c r="F64" i="3"/>
  <c r="AG64" i="3" s="1"/>
  <c r="F72" i="3"/>
  <c r="AG72" i="3" s="1"/>
  <c r="F80" i="3"/>
  <c r="AG80" i="3" s="1"/>
  <c r="F88" i="3"/>
  <c r="AG88" i="3" s="1"/>
  <c r="F104" i="3"/>
  <c r="AG104" i="3" s="1"/>
  <c r="F154" i="3"/>
  <c r="AG154" i="3" s="1"/>
  <c r="F112" i="3"/>
  <c r="AG112" i="3" s="1"/>
  <c r="F137" i="3"/>
  <c r="AG137" i="3" s="1"/>
  <c r="F119" i="3"/>
  <c r="AG119" i="3" s="1"/>
  <c r="F126" i="3"/>
  <c r="AG126" i="3" s="1"/>
  <c r="F145" i="3"/>
  <c r="AG145" i="3" s="1"/>
  <c r="F251" i="3"/>
  <c r="AG251" i="3" s="1"/>
  <c r="F321" i="3"/>
  <c r="AG321" i="3" s="1"/>
  <c r="F6" i="3"/>
  <c r="AG6" i="3" s="1"/>
  <c r="F14" i="3"/>
  <c r="AG14" i="3" s="1"/>
  <c r="F22" i="3"/>
  <c r="AG22" i="3" s="1"/>
  <c r="F30" i="3"/>
  <c r="AG30" i="3" s="1"/>
  <c r="C53" i="3"/>
  <c r="AD53" i="3" s="1"/>
  <c r="C98" i="3"/>
  <c r="AD98" i="3" s="1"/>
  <c r="C131" i="3"/>
  <c r="AD131" i="3" s="1"/>
  <c r="D37" i="3"/>
  <c r="AE37" i="3" s="1"/>
  <c r="D85" i="3"/>
  <c r="AE85" i="3" s="1"/>
  <c r="D123" i="3"/>
  <c r="AE123" i="3" s="1"/>
  <c r="D255" i="3"/>
  <c r="AE255" i="3" s="1"/>
  <c r="C210" i="3"/>
  <c r="AD210" i="3" s="1"/>
  <c r="C16" i="3"/>
  <c r="AD16" i="3" s="1"/>
  <c r="C24" i="3"/>
  <c r="AD24" i="3" s="1"/>
  <c r="C40" i="3"/>
  <c r="AD40" i="3" s="1"/>
  <c r="C56" i="3"/>
  <c r="AD56" i="3" s="1"/>
  <c r="C72" i="3"/>
  <c r="AD72" i="3" s="1"/>
  <c r="C88" i="3"/>
  <c r="AD88" i="3" s="1"/>
  <c r="C154" i="3"/>
  <c r="AD154" i="3" s="1"/>
  <c r="C137" i="3"/>
  <c r="AD137" i="3" s="1"/>
  <c r="C126" i="3"/>
  <c r="AD126" i="3" s="1"/>
  <c r="C251" i="3"/>
  <c r="AD251" i="3" s="1"/>
  <c r="D227" i="3"/>
  <c r="AE227" i="3" s="1"/>
  <c r="D104" i="3"/>
  <c r="AE104" i="3" s="1"/>
  <c r="D112" i="3"/>
  <c r="AE112" i="3" s="1"/>
  <c r="D119" i="3"/>
  <c r="AE119" i="3" s="1"/>
  <c r="D145" i="3"/>
  <c r="AE145" i="3" s="1"/>
  <c r="C211" i="3"/>
  <c r="AD211" i="3" s="1"/>
  <c r="C228" i="3"/>
  <c r="AD228" i="3" s="1"/>
  <c r="C33" i="3"/>
  <c r="AD33" i="3" s="1"/>
  <c r="C41" i="3"/>
  <c r="AD41" i="3" s="1"/>
  <c r="C49" i="3"/>
  <c r="AD49" i="3" s="1"/>
  <c r="C57" i="3"/>
  <c r="AD57" i="3" s="1"/>
  <c r="C65" i="3"/>
  <c r="AD65" i="3" s="1"/>
  <c r="C73" i="3"/>
  <c r="AD73" i="3" s="1"/>
  <c r="C81" i="3"/>
  <c r="AD81" i="3" s="1"/>
  <c r="C89" i="3"/>
  <c r="AD89" i="3" s="1"/>
  <c r="C114" i="3"/>
  <c r="AD114" i="3" s="1"/>
  <c r="C110" i="3"/>
  <c r="AD110" i="3" s="1"/>
  <c r="C113" i="3"/>
  <c r="AD113" i="3" s="1"/>
  <c r="C138" i="3"/>
  <c r="AD138" i="3" s="1"/>
  <c r="C120" i="3"/>
  <c r="AD120" i="3" s="1"/>
  <c r="C127" i="3"/>
  <c r="AD127" i="3" s="1"/>
  <c r="C134" i="3"/>
  <c r="AD134" i="3" s="1"/>
  <c r="C258" i="3"/>
  <c r="AD258" i="3" s="1"/>
  <c r="C322" i="3"/>
  <c r="AD322" i="3" s="1"/>
  <c r="D211" i="3"/>
  <c r="AE211" i="3" s="1"/>
  <c r="D228" i="3"/>
  <c r="AE228" i="3" s="1"/>
  <c r="D41" i="3"/>
  <c r="AE41" i="3" s="1"/>
  <c r="D49" i="3"/>
  <c r="AE49" i="3" s="1"/>
  <c r="D57" i="3"/>
  <c r="AE57" i="3" s="1"/>
  <c r="D65" i="3"/>
  <c r="AE65" i="3" s="1"/>
  <c r="D73" i="3"/>
  <c r="AE73" i="3" s="1"/>
  <c r="D81" i="3"/>
  <c r="AE81" i="3" s="1"/>
  <c r="D89" i="3"/>
  <c r="AE89" i="3" s="1"/>
  <c r="D114" i="3"/>
  <c r="AE114" i="3" s="1"/>
  <c r="D110" i="3"/>
  <c r="AE110" i="3" s="1"/>
  <c r="D113" i="3"/>
  <c r="AE113" i="3" s="1"/>
  <c r="D138" i="3"/>
  <c r="AE138" i="3" s="1"/>
  <c r="D120" i="3"/>
  <c r="AE120" i="3" s="1"/>
  <c r="D127" i="3"/>
  <c r="AE127" i="3" s="1"/>
  <c r="D134" i="3"/>
  <c r="AE134" i="3" s="1"/>
  <c r="D258" i="3"/>
  <c r="AE258" i="3" s="1"/>
  <c r="D322" i="3"/>
  <c r="AE322" i="3" s="1"/>
  <c r="F211" i="3"/>
  <c r="AG211" i="3" s="1"/>
  <c r="F228" i="3"/>
  <c r="AG228" i="3" s="1"/>
  <c r="F41" i="3"/>
  <c r="AG41" i="3" s="1"/>
  <c r="F49" i="3"/>
  <c r="AG49" i="3" s="1"/>
  <c r="F57" i="3"/>
  <c r="AG57" i="3" s="1"/>
  <c r="F65" i="3"/>
  <c r="AG65" i="3" s="1"/>
  <c r="F73" i="3"/>
  <c r="AG73" i="3" s="1"/>
  <c r="F81" i="3"/>
  <c r="AG81" i="3" s="1"/>
  <c r="F89" i="3"/>
  <c r="AG89" i="3" s="1"/>
  <c r="F114" i="3"/>
  <c r="AG114" i="3" s="1"/>
  <c r="F110" i="3"/>
  <c r="AG110" i="3" s="1"/>
  <c r="F113" i="3"/>
  <c r="AG113" i="3" s="1"/>
  <c r="F138" i="3"/>
  <c r="AG138" i="3" s="1"/>
  <c r="F120" i="3"/>
  <c r="AG120" i="3" s="1"/>
  <c r="F127" i="3"/>
  <c r="AG127" i="3" s="1"/>
  <c r="F134" i="3"/>
  <c r="AG134" i="3" s="1"/>
  <c r="F258" i="3"/>
  <c r="AG258" i="3" s="1"/>
  <c r="F322" i="3"/>
  <c r="AG322" i="3" s="1"/>
  <c r="E9" i="3"/>
  <c r="AF9" i="3" s="1"/>
  <c r="E17" i="3"/>
  <c r="AF17" i="3" s="1"/>
  <c r="F585" i="3"/>
  <c r="AG585" i="3" s="1"/>
  <c r="F584" i="3"/>
  <c r="AG584" i="3" s="1"/>
  <c r="F583" i="3"/>
  <c r="AG583" i="3" s="1"/>
  <c r="F100" i="3"/>
  <c r="AG100" i="3" s="1"/>
  <c r="F605" i="3"/>
  <c r="AG605" i="3" s="1"/>
  <c r="F602" i="3"/>
  <c r="AG602" i="3" s="1"/>
  <c r="F600" i="3"/>
  <c r="AG600" i="3" s="1"/>
  <c r="F598" i="3"/>
  <c r="AG598" i="3" s="1"/>
  <c r="F577" i="3"/>
  <c r="AG577" i="3" s="1"/>
  <c r="F575" i="3"/>
  <c r="AG575" i="3" s="1"/>
  <c r="F565" i="3"/>
  <c r="AG565" i="3" s="1"/>
  <c r="F563" i="3"/>
  <c r="AG563" i="3" s="1"/>
  <c r="F541" i="3"/>
  <c r="AG541" i="3" s="1"/>
  <c r="F539" i="3"/>
  <c r="AG539" i="3" s="1"/>
  <c r="F520" i="3"/>
  <c r="AG520" i="3" s="1"/>
  <c r="F518" i="3"/>
  <c r="AG518" i="3" s="1"/>
  <c r="F516" i="3"/>
  <c r="AG516" i="3" s="1"/>
  <c r="F513" i="3"/>
  <c r="AG513" i="3" s="1"/>
  <c r="F594" i="3"/>
  <c r="AG594" i="3" s="1"/>
  <c r="F591" i="3"/>
  <c r="AG591" i="3" s="1"/>
  <c r="F589" i="3"/>
  <c r="AG589" i="3" s="1"/>
  <c r="F586" i="3"/>
  <c r="AG586" i="3" s="1"/>
  <c r="F574" i="3"/>
  <c r="AG574" i="3" s="1"/>
  <c r="F572" i="3"/>
  <c r="AG572" i="3" s="1"/>
  <c r="F570" i="3"/>
  <c r="AG570" i="3" s="1"/>
  <c r="F562" i="3"/>
  <c r="AG562" i="3" s="1"/>
  <c r="F559" i="3"/>
  <c r="AG559" i="3" s="1"/>
  <c r="F545" i="3"/>
  <c r="AG545" i="3" s="1"/>
  <c r="F543" i="3"/>
  <c r="AG543" i="3" s="1"/>
  <c r="F528" i="3"/>
  <c r="AG528" i="3" s="1"/>
  <c r="F526" i="3"/>
  <c r="AG526" i="3" s="1"/>
  <c r="F524" i="3"/>
  <c r="AG524" i="3" s="1"/>
  <c r="F522" i="3"/>
  <c r="AG522" i="3" s="1"/>
  <c r="F582" i="3"/>
  <c r="AG582" i="3" s="1"/>
  <c r="F556" i="3"/>
  <c r="AG556" i="3" s="1"/>
  <c r="F554" i="3"/>
  <c r="AG554" i="3" s="1"/>
  <c r="F549" i="3"/>
  <c r="AG549" i="3" s="1"/>
  <c r="F547" i="3"/>
  <c r="AG547" i="3" s="1"/>
  <c r="F532" i="3"/>
  <c r="AG532" i="3" s="1"/>
  <c r="F530" i="3"/>
  <c r="AG530" i="3" s="1"/>
  <c r="F579" i="3"/>
  <c r="AG579" i="3" s="1"/>
  <c r="F569" i="3"/>
  <c r="AG569" i="3" s="1"/>
  <c r="F567" i="3"/>
  <c r="AG567" i="3" s="1"/>
  <c r="F553" i="3"/>
  <c r="AG553" i="3" s="1"/>
  <c r="F551" i="3"/>
  <c r="AG551" i="3" s="1"/>
  <c r="F536" i="3"/>
  <c r="AG536" i="3" s="1"/>
  <c r="F534" i="3"/>
  <c r="AG534" i="3" s="1"/>
  <c r="F510" i="3"/>
  <c r="AG510" i="3" s="1"/>
  <c r="F507" i="3"/>
  <c r="AG507" i="3" s="1"/>
  <c r="F504" i="3"/>
  <c r="AG504" i="3" s="1"/>
  <c r="F502" i="3"/>
  <c r="AG502" i="3" s="1"/>
  <c r="F499" i="3"/>
  <c r="AG499" i="3" s="1"/>
  <c r="F497" i="3"/>
  <c r="AG497" i="3" s="1"/>
  <c r="F494" i="3"/>
  <c r="AG494" i="3" s="1"/>
  <c r="F492" i="3"/>
  <c r="AG492" i="3" s="1"/>
  <c r="F490" i="3"/>
  <c r="AG490" i="3" s="1"/>
  <c r="F488" i="3"/>
  <c r="AG488" i="3" s="1"/>
  <c r="F486" i="3"/>
  <c r="AG486" i="3" s="1"/>
  <c r="F484" i="3"/>
  <c r="AG484" i="3" s="1"/>
  <c r="F482" i="3"/>
  <c r="AG482" i="3" s="1"/>
  <c r="F480" i="3"/>
  <c r="AG480" i="3" s="1"/>
  <c r="F478" i="3"/>
  <c r="AG478" i="3" s="1"/>
  <c r="F476" i="3"/>
  <c r="AG476" i="3" s="1"/>
  <c r="F474" i="3"/>
  <c r="AG474" i="3" s="1"/>
  <c r="F606" i="3"/>
  <c r="AG606" i="3" s="1"/>
  <c r="F604" i="3"/>
  <c r="AG604" i="3" s="1"/>
  <c r="F601" i="3"/>
  <c r="AG601" i="3" s="1"/>
  <c r="F599" i="3"/>
  <c r="AG599" i="3" s="1"/>
  <c r="F596" i="3"/>
  <c r="AG596" i="3" s="1"/>
  <c r="F578" i="3"/>
  <c r="AG578" i="3" s="1"/>
  <c r="F576" i="3"/>
  <c r="AG576" i="3" s="1"/>
  <c r="F566" i="3"/>
  <c r="AG566" i="3" s="1"/>
  <c r="F564" i="3"/>
  <c r="AG564" i="3" s="1"/>
  <c r="F540" i="3"/>
  <c r="AG540" i="3" s="1"/>
  <c r="F538" i="3"/>
  <c r="AG538" i="3" s="1"/>
  <c r="F521" i="3"/>
  <c r="AG521" i="3" s="1"/>
  <c r="F519" i="3"/>
  <c r="AG519" i="3" s="1"/>
  <c r="F517" i="3"/>
  <c r="AG517" i="3" s="1"/>
  <c r="F514" i="3"/>
  <c r="AG514" i="3" s="1"/>
  <c r="F512" i="3"/>
  <c r="AG512" i="3" s="1"/>
  <c r="F581" i="3"/>
  <c r="AG581" i="3" s="1"/>
  <c r="F557" i="3"/>
  <c r="AG557" i="3" s="1"/>
  <c r="F555" i="3"/>
  <c r="AG555" i="3" s="1"/>
  <c r="F548" i="3"/>
  <c r="AG548" i="3" s="1"/>
  <c r="F546" i="3"/>
  <c r="AG546" i="3" s="1"/>
  <c r="F533" i="3"/>
  <c r="AG533" i="3" s="1"/>
  <c r="F531" i="3"/>
  <c r="AG531" i="3" s="1"/>
  <c r="F580" i="3"/>
  <c r="AG580" i="3" s="1"/>
  <c r="F568" i="3"/>
  <c r="AG568" i="3" s="1"/>
  <c r="F552" i="3"/>
  <c r="AG552" i="3" s="1"/>
  <c r="F550" i="3"/>
  <c r="AG550" i="3" s="1"/>
  <c r="F537" i="3"/>
  <c r="AG537" i="3" s="1"/>
  <c r="F535" i="3"/>
  <c r="AG535" i="3" s="1"/>
  <c r="F511" i="3"/>
  <c r="AG511" i="3" s="1"/>
  <c r="F509" i="3"/>
  <c r="AG509" i="3" s="1"/>
  <c r="F505" i="3"/>
  <c r="AG505" i="3" s="1"/>
  <c r="F503" i="3"/>
  <c r="AG503" i="3" s="1"/>
  <c r="F501" i="3"/>
  <c r="AG501" i="3" s="1"/>
  <c r="F498" i="3"/>
  <c r="AG498" i="3" s="1"/>
  <c r="F496" i="3"/>
  <c r="AG496" i="3" s="1"/>
  <c r="F493" i="3"/>
  <c r="AG493" i="3" s="1"/>
  <c r="F491" i="3"/>
  <c r="AG491" i="3" s="1"/>
  <c r="F489" i="3"/>
  <c r="AG489" i="3" s="1"/>
  <c r="F487" i="3"/>
  <c r="AG487" i="3" s="1"/>
  <c r="F485" i="3"/>
  <c r="AG485" i="3" s="1"/>
  <c r="F483" i="3"/>
  <c r="AG483" i="3" s="1"/>
  <c r="F481" i="3"/>
  <c r="AG481" i="3" s="1"/>
  <c r="F479" i="3"/>
  <c r="AG479" i="3" s="1"/>
  <c r="F477" i="3"/>
  <c r="AG477" i="3" s="1"/>
  <c r="F475" i="3"/>
  <c r="AG475" i="3" s="1"/>
  <c r="F573" i="3"/>
  <c r="AG573" i="3" s="1"/>
  <c r="F558" i="3"/>
  <c r="AG558" i="3" s="1"/>
  <c r="F469" i="3"/>
  <c r="AG469" i="3" s="1"/>
  <c r="F588" i="3"/>
  <c r="AG588" i="3" s="1"/>
  <c r="F560" i="3"/>
  <c r="AG560" i="3" s="1"/>
  <c r="F523" i="3"/>
  <c r="AG523" i="3" s="1"/>
  <c r="F471" i="3"/>
  <c r="AG471" i="3" s="1"/>
  <c r="F464" i="3"/>
  <c r="AG464" i="3" s="1"/>
  <c r="F462" i="3"/>
  <c r="AG462" i="3" s="1"/>
  <c r="F460" i="3"/>
  <c r="AG460" i="3" s="1"/>
  <c r="F458" i="3"/>
  <c r="AG458" i="3" s="1"/>
  <c r="F456" i="3"/>
  <c r="AG456" i="3" s="1"/>
  <c r="F454" i="3"/>
  <c r="AG454" i="3" s="1"/>
  <c r="F452" i="3"/>
  <c r="AG452" i="3" s="1"/>
  <c r="F450" i="3"/>
  <c r="AG450" i="3" s="1"/>
  <c r="F448" i="3"/>
  <c r="AG448" i="3" s="1"/>
  <c r="F446" i="3"/>
  <c r="AG446" i="3" s="1"/>
  <c r="F444" i="3"/>
  <c r="AG444" i="3" s="1"/>
  <c r="F442" i="3"/>
  <c r="AG442" i="3" s="1"/>
  <c r="F440" i="3"/>
  <c r="AG440" i="3" s="1"/>
  <c r="F438" i="3"/>
  <c r="AG438" i="3" s="1"/>
  <c r="F436" i="3"/>
  <c r="AG436" i="3" s="1"/>
  <c r="F434" i="3"/>
  <c r="AG434" i="3" s="1"/>
  <c r="F590" i="3"/>
  <c r="AG590" i="3" s="1"/>
  <c r="F561" i="3"/>
  <c r="AG561" i="3" s="1"/>
  <c r="F525" i="3"/>
  <c r="AG525" i="3" s="1"/>
  <c r="F466" i="3"/>
  <c r="AG466" i="3" s="1"/>
  <c r="F593" i="3"/>
  <c r="AG593" i="3" s="1"/>
  <c r="F527" i="3"/>
  <c r="AG527" i="3" s="1"/>
  <c r="F468" i="3"/>
  <c r="AG468" i="3" s="1"/>
  <c r="F595" i="3"/>
  <c r="AG595" i="3" s="1"/>
  <c r="F542" i="3"/>
  <c r="AG542" i="3" s="1"/>
  <c r="F529" i="3"/>
  <c r="AG529" i="3" s="1"/>
  <c r="F473" i="3"/>
  <c r="AG473" i="3" s="1"/>
  <c r="F470" i="3"/>
  <c r="AG470" i="3" s="1"/>
  <c r="F544" i="3"/>
  <c r="AG544" i="3" s="1"/>
  <c r="F472" i="3"/>
  <c r="AG472" i="3" s="1"/>
  <c r="F463" i="3"/>
  <c r="AG463" i="3" s="1"/>
  <c r="F461" i="3"/>
  <c r="AG461" i="3" s="1"/>
  <c r="F459" i="3"/>
  <c r="AG459" i="3" s="1"/>
  <c r="F457" i="3"/>
  <c r="AG457" i="3" s="1"/>
  <c r="F455" i="3"/>
  <c r="AG455" i="3" s="1"/>
  <c r="F453" i="3"/>
  <c r="AG453" i="3" s="1"/>
  <c r="F451" i="3"/>
  <c r="AG451" i="3" s="1"/>
  <c r="F449" i="3"/>
  <c r="AG449" i="3" s="1"/>
  <c r="F447" i="3"/>
  <c r="AG447" i="3" s="1"/>
  <c r="F445" i="3"/>
  <c r="AG445" i="3" s="1"/>
  <c r="F465" i="3"/>
  <c r="AG465" i="3" s="1"/>
  <c r="F571" i="3"/>
  <c r="AG571" i="3" s="1"/>
  <c r="F467" i="3"/>
  <c r="AG467" i="3" s="1"/>
  <c r="F430" i="3"/>
  <c r="AG430" i="3" s="1"/>
  <c r="F420" i="3"/>
  <c r="AG420" i="3" s="1"/>
  <c r="F416" i="3"/>
  <c r="AG416" i="3" s="1"/>
  <c r="F411" i="3"/>
  <c r="AG411" i="3" s="1"/>
  <c r="F407" i="3"/>
  <c r="AG407" i="3" s="1"/>
  <c r="F403" i="3"/>
  <c r="AG403" i="3" s="1"/>
  <c r="F398" i="3"/>
  <c r="AG398" i="3" s="1"/>
  <c r="F395" i="3"/>
  <c r="AG395" i="3" s="1"/>
  <c r="F390" i="3"/>
  <c r="AG390" i="3" s="1"/>
  <c r="F443" i="3"/>
  <c r="AG443" i="3" s="1"/>
  <c r="F441" i="3"/>
  <c r="AG441" i="3" s="1"/>
  <c r="F439" i="3"/>
  <c r="AG439" i="3" s="1"/>
  <c r="F429" i="3"/>
  <c r="AG429" i="3" s="1"/>
  <c r="F424" i="3"/>
  <c r="AG424" i="3" s="1"/>
  <c r="F363" i="3"/>
  <c r="AG363" i="3" s="1"/>
  <c r="F361" i="3"/>
  <c r="AG361" i="3" s="1"/>
  <c r="F359" i="3"/>
  <c r="AG359" i="3" s="1"/>
  <c r="F357" i="3"/>
  <c r="AG357" i="3" s="1"/>
  <c r="F354" i="3"/>
  <c r="AG354" i="3" s="1"/>
  <c r="F351" i="3"/>
  <c r="AG351" i="3" s="1"/>
  <c r="F349" i="3"/>
  <c r="AG349" i="3" s="1"/>
  <c r="F346" i="3"/>
  <c r="AG346" i="3" s="1"/>
  <c r="F343" i="3"/>
  <c r="AG343" i="3" s="1"/>
  <c r="F341" i="3"/>
  <c r="AG341" i="3" s="1"/>
  <c r="F338" i="3"/>
  <c r="AG338" i="3" s="1"/>
  <c r="F335" i="3"/>
  <c r="AG335" i="3" s="1"/>
  <c r="F333" i="3"/>
  <c r="AG333" i="3" s="1"/>
  <c r="F437" i="3"/>
  <c r="AG437" i="3" s="1"/>
  <c r="F423" i="3"/>
  <c r="AG423" i="3" s="1"/>
  <c r="F419" i="3"/>
  <c r="AG419" i="3" s="1"/>
  <c r="F414" i="3"/>
  <c r="AG414" i="3" s="1"/>
  <c r="F410" i="3"/>
  <c r="AG410" i="3" s="1"/>
  <c r="F406" i="3"/>
  <c r="AG406" i="3" s="1"/>
  <c r="F400" i="3"/>
  <c r="AG400" i="3" s="1"/>
  <c r="F397" i="3"/>
  <c r="AG397" i="3" s="1"/>
  <c r="F392" i="3"/>
  <c r="AG392" i="3" s="1"/>
  <c r="F435" i="3"/>
  <c r="AG435" i="3" s="1"/>
  <c r="F428" i="3"/>
  <c r="AG428" i="3" s="1"/>
  <c r="F389" i="3"/>
  <c r="AG389" i="3" s="1"/>
  <c r="F387" i="3"/>
  <c r="AG387" i="3" s="1"/>
  <c r="F385" i="3"/>
  <c r="AG385" i="3" s="1"/>
  <c r="F383" i="3"/>
  <c r="AG383" i="3" s="1"/>
  <c r="F381" i="3"/>
  <c r="AG381" i="3" s="1"/>
  <c r="F379" i="3"/>
  <c r="AG379" i="3" s="1"/>
  <c r="F377" i="3"/>
  <c r="AG377" i="3" s="1"/>
  <c r="F375" i="3"/>
  <c r="AG375" i="3" s="1"/>
  <c r="F373" i="3"/>
  <c r="AG373" i="3" s="1"/>
  <c r="F371" i="3"/>
  <c r="AG371" i="3" s="1"/>
  <c r="F369" i="3"/>
  <c r="AG369" i="3" s="1"/>
  <c r="F366" i="3"/>
  <c r="AG366" i="3" s="1"/>
  <c r="F433" i="3"/>
  <c r="AG433" i="3" s="1"/>
  <c r="F427" i="3"/>
  <c r="AG427" i="3" s="1"/>
  <c r="F422" i="3"/>
  <c r="AG422" i="3" s="1"/>
  <c r="F418" i="3"/>
  <c r="AG418" i="3" s="1"/>
  <c r="F413" i="3"/>
  <c r="AG413" i="3" s="1"/>
  <c r="F409" i="3"/>
  <c r="AG409" i="3" s="1"/>
  <c r="F405" i="3"/>
  <c r="AG405" i="3" s="1"/>
  <c r="F402" i="3"/>
  <c r="AG402" i="3" s="1"/>
  <c r="F399" i="3"/>
  <c r="AG399" i="3" s="1"/>
  <c r="F394" i="3"/>
  <c r="AG394" i="3" s="1"/>
  <c r="F391" i="3"/>
  <c r="AG391" i="3" s="1"/>
  <c r="F364" i="3"/>
  <c r="AG364" i="3" s="1"/>
  <c r="F362" i="3"/>
  <c r="AG362" i="3" s="1"/>
  <c r="F360" i="3"/>
  <c r="AG360" i="3" s="1"/>
  <c r="F358" i="3"/>
  <c r="AG358" i="3" s="1"/>
  <c r="F355" i="3"/>
  <c r="AG355" i="3" s="1"/>
  <c r="F353" i="3"/>
  <c r="AG353" i="3" s="1"/>
  <c r="F350" i="3"/>
  <c r="AG350" i="3" s="1"/>
  <c r="F347" i="3"/>
  <c r="AG347" i="3" s="1"/>
  <c r="F345" i="3"/>
  <c r="AG345" i="3" s="1"/>
  <c r="F342" i="3"/>
  <c r="AG342" i="3" s="1"/>
  <c r="F339" i="3"/>
  <c r="AG339" i="3" s="1"/>
  <c r="F432" i="3"/>
  <c r="AG432" i="3" s="1"/>
  <c r="F431" i="3"/>
  <c r="AG431" i="3" s="1"/>
  <c r="F426" i="3"/>
  <c r="AG426" i="3" s="1"/>
  <c r="F421" i="3"/>
  <c r="AG421" i="3" s="1"/>
  <c r="F417" i="3"/>
  <c r="AG417" i="3" s="1"/>
  <c r="F412" i="3"/>
  <c r="AG412" i="3" s="1"/>
  <c r="F408" i="3"/>
  <c r="AG408" i="3" s="1"/>
  <c r="F404" i="3"/>
  <c r="AG404" i="3" s="1"/>
  <c r="F401" i="3"/>
  <c r="AG401" i="3" s="1"/>
  <c r="F396" i="3"/>
  <c r="AG396" i="3" s="1"/>
  <c r="F393" i="3"/>
  <c r="AG393" i="3" s="1"/>
  <c r="F425" i="3"/>
  <c r="AG425" i="3" s="1"/>
  <c r="F388" i="3"/>
  <c r="AG388" i="3" s="1"/>
  <c r="F386" i="3"/>
  <c r="AG386" i="3" s="1"/>
  <c r="F384" i="3"/>
  <c r="AG384" i="3" s="1"/>
  <c r="F382" i="3"/>
  <c r="AG382" i="3" s="1"/>
  <c r="F380" i="3"/>
  <c r="AG380" i="3" s="1"/>
  <c r="F378" i="3"/>
  <c r="AG378" i="3" s="1"/>
  <c r="F376" i="3"/>
  <c r="AG376" i="3" s="1"/>
  <c r="F374" i="3"/>
  <c r="AG374" i="3" s="1"/>
  <c r="F372" i="3"/>
  <c r="AG372" i="3" s="1"/>
  <c r="F370" i="3"/>
  <c r="AG370" i="3" s="1"/>
  <c r="F368" i="3"/>
  <c r="AG368" i="3" s="1"/>
  <c r="F365" i="3"/>
  <c r="AG365" i="3" s="1"/>
  <c r="F323" i="3"/>
  <c r="AG323" i="3" s="1"/>
  <c r="F317" i="3"/>
  <c r="AG317" i="3" s="1"/>
  <c r="F301" i="3"/>
  <c r="AG301" i="3" s="1"/>
  <c r="F296" i="3"/>
  <c r="AG296" i="3" s="1"/>
  <c r="F293" i="3"/>
  <c r="AG293" i="3" s="1"/>
  <c r="F288" i="3"/>
  <c r="AG288" i="3" s="1"/>
  <c r="F285" i="3"/>
  <c r="AG285" i="3" s="1"/>
  <c r="F280" i="3"/>
  <c r="AG280" i="3" s="1"/>
  <c r="F277" i="3"/>
  <c r="AG277" i="3" s="1"/>
  <c r="F329" i="3"/>
  <c r="AG329" i="3" s="1"/>
  <c r="F309" i="3"/>
  <c r="AG309" i="3" s="1"/>
  <c r="F304" i="3"/>
  <c r="AG304" i="3" s="1"/>
  <c r="F328" i="3"/>
  <c r="AG328" i="3" s="1"/>
  <c r="F298" i="3"/>
  <c r="AG298" i="3" s="1"/>
  <c r="F295" i="3"/>
  <c r="AG295" i="3" s="1"/>
  <c r="F290" i="3"/>
  <c r="AG290" i="3" s="1"/>
  <c r="F287" i="3"/>
  <c r="AG287" i="3" s="1"/>
  <c r="F282" i="3"/>
  <c r="AG282" i="3" s="1"/>
  <c r="F279" i="3"/>
  <c r="AG279" i="3" s="1"/>
  <c r="F315" i="3"/>
  <c r="AG315" i="3" s="1"/>
  <c r="F308" i="3"/>
  <c r="AG308" i="3" s="1"/>
  <c r="F303" i="3"/>
  <c r="AG303" i="3" s="1"/>
  <c r="F273" i="3"/>
  <c r="AG273" i="3" s="1"/>
  <c r="F271" i="3"/>
  <c r="AG271" i="3" s="1"/>
  <c r="F266" i="3"/>
  <c r="AG266" i="3" s="1"/>
  <c r="F263" i="3"/>
  <c r="AG263" i="3" s="1"/>
  <c r="F252" i="3"/>
  <c r="AG252" i="3" s="1"/>
  <c r="F250" i="3"/>
  <c r="AG250" i="3" s="1"/>
  <c r="F247" i="3"/>
  <c r="AG247" i="3" s="1"/>
  <c r="F242" i="3"/>
  <c r="AG242" i="3" s="1"/>
  <c r="F240" i="3"/>
  <c r="AG240" i="3" s="1"/>
  <c r="F234" i="3"/>
  <c r="AG234" i="3" s="1"/>
  <c r="F229" i="3"/>
  <c r="AG229" i="3" s="1"/>
  <c r="F326" i="3"/>
  <c r="AG326" i="3" s="1"/>
  <c r="F313" i="3"/>
  <c r="AG313" i="3" s="1"/>
  <c r="F300" i="3"/>
  <c r="AG300" i="3" s="1"/>
  <c r="F297" i="3"/>
  <c r="AG297" i="3" s="1"/>
  <c r="F292" i="3"/>
  <c r="AG292" i="3" s="1"/>
  <c r="F289" i="3"/>
  <c r="AG289" i="3" s="1"/>
  <c r="F284" i="3"/>
  <c r="AG284" i="3" s="1"/>
  <c r="F281" i="3"/>
  <c r="AG281" i="3" s="1"/>
  <c r="F276" i="3"/>
  <c r="AG276" i="3" s="1"/>
  <c r="F325" i="3"/>
  <c r="AG325" i="3" s="1"/>
  <c r="F320" i="3"/>
  <c r="AG320" i="3" s="1"/>
  <c r="F307" i="3"/>
  <c r="F337" i="3"/>
  <c r="AG337" i="3" s="1"/>
  <c r="F331" i="3"/>
  <c r="AG331" i="3" s="1"/>
  <c r="F318" i="3"/>
  <c r="AG318" i="3" s="1"/>
  <c r="F312" i="3"/>
  <c r="AG312" i="3" s="1"/>
  <c r="F302" i="3"/>
  <c r="AG302" i="3" s="1"/>
  <c r="F299" i="3"/>
  <c r="AG299" i="3" s="1"/>
  <c r="F294" i="3"/>
  <c r="AG294" i="3" s="1"/>
  <c r="F291" i="3"/>
  <c r="AG291" i="3" s="1"/>
  <c r="F286" i="3"/>
  <c r="AG286" i="3" s="1"/>
  <c r="F283" i="3"/>
  <c r="AG283" i="3" s="1"/>
  <c r="F278" i="3"/>
  <c r="AG278" i="3" s="1"/>
  <c r="F330" i="3"/>
  <c r="AG330" i="3" s="1"/>
  <c r="F324" i="3"/>
  <c r="AG324" i="3" s="1"/>
  <c r="F311" i="3"/>
  <c r="AG311" i="3" s="1"/>
  <c r="F305" i="3"/>
  <c r="AG305" i="3" s="1"/>
  <c r="F275" i="3"/>
  <c r="AG275" i="3" s="1"/>
  <c r="F269" i="3"/>
  <c r="AG269" i="3" s="1"/>
  <c r="F264" i="3"/>
  <c r="AG264" i="3" s="1"/>
  <c r="F254" i="3"/>
  <c r="AG254" i="3" s="1"/>
  <c r="F248" i="3"/>
  <c r="AG248" i="3" s="1"/>
  <c r="F244" i="3"/>
  <c r="AG244" i="3" s="1"/>
  <c r="F241" i="3"/>
  <c r="AG241" i="3" s="1"/>
  <c r="F238" i="3"/>
  <c r="AG238" i="3" s="1"/>
  <c r="F236" i="3"/>
  <c r="AG236" i="3" s="1"/>
  <c r="F233" i="3"/>
  <c r="AG233" i="3" s="1"/>
  <c r="F231" i="3"/>
  <c r="AG231" i="3" s="1"/>
  <c r="F224" i="3"/>
  <c r="AG224" i="3" s="1"/>
  <c r="F219" i="3"/>
  <c r="AG219" i="3" s="1"/>
  <c r="F218" i="3"/>
  <c r="AG218" i="3" s="1"/>
  <c r="F204" i="3"/>
  <c r="AG204" i="3" s="1"/>
  <c r="F201" i="3"/>
  <c r="AG201" i="3" s="1"/>
  <c r="F199" i="3"/>
  <c r="AG199" i="3" s="1"/>
  <c r="F196" i="3"/>
  <c r="AG196" i="3" s="1"/>
  <c r="F193" i="3"/>
  <c r="AG193" i="3" s="1"/>
  <c r="F191" i="3"/>
  <c r="AG191" i="3" s="1"/>
  <c r="F185" i="3"/>
  <c r="AG185" i="3" s="1"/>
  <c r="F183" i="3"/>
  <c r="AG183" i="3" s="1"/>
  <c r="F180" i="3"/>
  <c r="AG180" i="3" s="1"/>
  <c r="F178" i="3"/>
  <c r="AG178" i="3" s="1"/>
  <c r="F175" i="3"/>
  <c r="AG175" i="3" s="1"/>
  <c r="F172" i="3"/>
  <c r="AG172" i="3" s="1"/>
  <c r="F170" i="3"/>
  <c r="AG170" i="3" s="1"/>
  <c r="F167" i="3"/>
  <c r="AG167" i="3" s="1"/>
  <c r="F161" i="3"/>
  <c r="AG161" i="3" s="1"/>
  <c r="F158" i="3"/>
  <c r="AG158" i="3" s="1"/>
  <c r="F155" i="3"/>
  <c r="AG155" i="3" s="1"/>
  <c r="F153" i="3"/>
  <c r="AG153" i="3" s="1"/>
  <c r="F150" i="3"/>
  <c r="AG150" i="3" s="1"/>
  <c r="F147" i="3"/>
  <c r="AG147" i="3" s="1"/>
  <c r="F207" i="3"/>
  <c r="AG207" i="3" s="1"/>
  <c r="F226" i="3"/>
  <c r="AG226" i="3" s="1"/>
  <c r="F221" i="3"/>
  <c r="AG221" i="3" s="1"/>
  <c r="F205" i="3"/>
  <c r="AG205" i="3" s="1"/>
  <c r="F203" i="3"/>
  <c r="AG203" i="3" s="1"/>
  <c r="F200" i="3"/>
  <c r="AG200" i="3" s="1"/>
  <c r="F197" i="3"/>
  <c r="AG197" i="3" s="1"/>
  <c r="F195" i="3"/>
  <c r="AG195" i="3" s="1"/>
  <c r="F192" i="3"/>
  <c r="AG192" i="3" s="1"/>
  <c r="F189" i="3"/>
  <c r="AG189" i="3" s="1"/>
  <c r="F187" i="3"/>
  <c r="AG187" i="3" s="1"/>
  <c r="F181" i="3"/>
  <c r="AG181" i="3" s="1"/>
  <c r="F176" i="3"/>
  <c r="AG176" i="3" s="1"/>
  <c r="F174" i="3"/>
  <c r="AG174" i="3" s="1"/>
  <c r="F171" i="3"/>
  <c r="AG171" i="3" s="1"/>
  <c r="F168" i="3"/>
  <c r="AG168" i="3" s="1"/>
  <c r="F159" i="3"/>
  <c r="AG159" i="3" s="1"/>
  <c r="F157" i="3"/>
  <c r="AG157" i="3" s="1"/>
  <c r="F151" i="3"/>
  <c r="AG151" i="3" s="1"/>
  <c r="F148" i="3"/>
  <c r="AG148" i="3" s="1"/>
  <c r="F146" i="3"/>
  <c r="AG146" i="3" s="1"/>
  <c r="F117" i="3"/>
  <c r="AG117" i="3" s="1"/>
  <c r="F102" i="3"/>
  <c r="AG102" i="3" s="1"/>
  <c r="F93" i="3"/>
  <c r="AG93" i="3" s="1"/>
  <c r="F115" i="3"/>
  <c r="AG115" i="3" s="1"/>
  <c r="F99" i="3"/>
  <c r="AG99" i="3" s="1"/>
  <c r="F95" i="3"/>
  <c r="AG95" i="3" s="1"/>
  <c r="F92" i="3"/>
  <c r="AG92" i="3" s="1"/>
  <c r="F46" i="3"/>
  <c r="AG46" i="3" s="1"/>
  <c r="F17" i="3"/>
  <c r="AG17" i="3" s="1"/>
  <c r="F20" i="3"/>
  <c r="AG20" i="3" s="1"/>
  <c r="F25" i="3"/>
  <c r="AG25" i="3" s="1"/>
  <c r="F28" i="3"/>
  <c r="AG28" i="3" s="1"/>
  <c r="F9" i="3"/>
  <c r="AG9" i="3" s="1"/>
  <c r="C213" i="3"/>
  <c r="AD213" i="3" s="1"/>
  <c r="C217" i="3"/>
  <c r="AD217" i="3" s="1"/>
  <c r="C35" i="3"/>
  <c r="AD35" i="3" s="1"/>
  <c r="C43" i="3"/>
  <c r="AD43" i="3" s="1"/>
  <c r="C51" i="3"/>
  <c r="AD51" i="3" s="1"/>
  <c r="C59" i="3"/>
  <c r="AD59" i="3" s="1"/>
  <c r="C67" i="3"/>
  <c r="AD67" i="3" s="1"/>
  <c r="C75" i="3"/>
  <c r="AD75" i="3" s="1"/>
  <c r="C83" i="3"/>
  <c r="AD83" i="3" s="1"/>
  <c r="C96" i="3"/>
  <c r="AD96" i="3" s="1"/>
  <c r="C106" i="3"/>
  <c r="AD106" i="3" s="1"/>
  <c r="C246" i="3"/>
  <c r="AD246" i="3" s="1"/>
  <c r="C165" i="3"/>
  <c r="AD165" i="3" s="1"/>
  <c r="C140" i="3"/>
  <c r="AD140" i="3" s="1"/>
  <c r="C144" i="3"/>
  <c r="AD144" i="3" s="1"/>
  <c r="C129" i="3"/>
  <c r="AD129" i="3" s="1"/>
  <c r="C272" i="3"/>
  <c r="AD272" i="3" s="1"/>
  <c r="C260" i="3"/>
  <c r="AD260" i="3" s="1"/>
  <c r="D213" i="3"/>
  <c r="AE213" i="3" s="1"/>
  <c r="D217" i="3"/>
  <c r="AE217" i="3" s="1"/>
  <c r="D43" i="3"/>
  <c r="AE43" i="3" s="1"/>
  <c r="D51" i="3"/>
  <c r="AE51" i="3" s="1"/>
  <c r="D59" i="3"/>
  <c r="AE59" i="3" s="1"/>
  <c r="D67" i="3"/>
  <c r="AE67" i="3" s="1"/>
  <c r="D75" i="3"/>
  <c r="AE75" i="3" s="1"/>
  <c r="D83" i="3"/>
  <c r="AE83" i="3" s="1"/>
  <c r="D96" i="3"/>
  <c r="AE96" i="3" s="1"/>
  <c r="D106" i="3"/>
  <c r="AE106" i="3" s="1"/>
  <c r="D246" i="3"/>
  <c r="AE246" i="3" s="1"/>
  <c r="D165" i="3"/>
  <c r="AE165" i="3" s="1"/>
  <c r="D140" i="3"/>
  <c r="AE140" i="3" s="1"/>
  <c r="D144" i="3"/>
  <c r="AE144" i="3" s="1"/>
  <c r="D129" i="3"/>
  <c r="AE129" i="3" s="1"/>
  <c r="D272" i="3"/>
  <c r="AE272" i="3" s="1"/>
  <c r="D260" i="3"/>
  <c r="AE260" i="3" s="1"/>
  <c r="F213" i="3"/>
  <c r="AG213" i="3" s="1"/>
  <c r="F217" i="3"/>
  <c r="AG217" i="3" s="1"/>
  <c r="F43" i="3"/>
  <c r="AG43" i="3" s="1"/>
  <c r="F51" i="3"/>
  <c r="AG51" i="3" s="1"/>
  <c r="F59" i="3"/>
  <c r="AG59" i="3" s="1"/>
  <c r="F67" i="3"/>
  <c r="AG67" i="3" s="1"/>
  <c r="F75" i="3"/>
  <c r="AG75" i="3" s="1"/>
  <c r="F83" i="3"/>
  <c r="AG83" i="3" s="1"/>
  <c r="F96" i="3"/>
  <c r="AG96" i="3" s="1"/>
  <c r="F106" i="3"/>
  <c r="AG106" i="3" s="1"/>
  <c r="F246" i="3"/>
  <c r="AG246" i="3" s="1"/>
  <c r="F165" i="3"/>
  <c r="AG165" i="3" s="1"/>
  <c r="F140" i="3"/>
  <c r="AG140" i="3" s="1"/>
  <c r="F144" i="3"/>
  <c r="AG144" i="3" s="1"/>
  <c r="F129" i="3"/>
  <c r="AG129" i="3" s="1"/>
  <c r="F272" i="3"/>
  <c r="AG272" i="3" s="1"/>
  <c r="F260" i="3"/>
  <c r="AG260" i="3" s="1"/>
  <c r="E237" i="3"/>
  <c r="AF237" i="3" s="1"/>
  <c r="E164" i="3"/>
  <c r="AF164" i="3" s="1"/>
  <c r="E135" i="3"/>
  <c r="AF135" i="3" s="1"/>
  <c r="E143" i="3"/>
  <c r="AF143" i="3" s="1"/>
  <c r="E124" i="3"/>
  <c r="AF124" i="3" s="1"/>
  <c r="E132" i="3"/>
  <c r="AF132" i="3" s="1"/>
  <c r="E256" i="3"/>
  <c r="AF256" i="3" s="1"/>
  <c r="E267" i="3"/>
  <c r="AF267" i="3" s="1"/>
  <c r="C585" i="3"/>
  <c r="AD585" i="3" s="1"/>
  <c r="C583" i="3"/>
  <c r="AD583" i="3" s="1"/>
  <c r="C584" i="3"/>
  <c r="AD584" i="3" s="1"/>
  <c r="C100" i="3"/>
  <c r="AD100" i="3" s="1"/>
  <c r="C595" i="3"/>
  <c r="AD595" i="3" s="1"/>
  <c r="C593" i="3"/>
  <c r="AD593" i="3" s="1"/>
  <c r="C590" i="3"/>
  <c r="AD590" i="3" s="1"/>
  <c r="C588" i="3"/>
  <c r="AD588" i="3" s="1"/>
  <c r="C573" i="3"/>
  <c r="AD573" i="3" s="1"/>
  <c r="C571" i="3"/>
  <c r="AD571" i="3" s="1"/>
  <c r="C561" i="3"/>
  <c r="AD561" i="3" s="1"/>
  <c r="C560" i="3"/>
  <c r="AD560" i="3" s="1"/>
  <c r="C558" i="3"/>
  <c r="AD558" i="3" s="1"/>
  <c r="C544" i="3"/>
  <c r="AD544" i="3" s="1"/>
  <c r="C542" i="3"/>
  <c r="AD542" i="3" s="1"/>
  <c r="C529" i="3"/>
  <c r="AD529" i="3" s="1"/>
  <c r="C527" i="3"/>
  <c r="AD527" i="3" s="1"/>
  <c r="C525" i="3"/>
  <c r="AD525" i="3" s="1"/>
  <c r="C523" i="3"/>
  <c r="AD523" i="3" s="1"/>
  <c r="C581" i="3"/>
  <c r="AD581" i="3" s="1"/>
  <c r="C557" i="3"/>
  <c r="AD557" i="3" s="1"/>
  <c r="C555" i="3"/>
  <c r="AD555" i="3" s="1"/>
  <c r="C548" i="3"/>
  <c r="AD548" i="3" s="1"/>
  <c r="C546" i="3"/>
  <c r="AD546" i="3" s="1"/>
  <c r="C533" i="3"/>
  <c r="AD533" i="3" s="1"/>
  <c r="C531" i="3"/>
  <c r="AD531" i="3" s="1"/>
  <c r="C580" i="3"/>
  <c r="AD580" i="3" s="1"/>
  <c r="C568" i="3"/>
  <c r="AD568" i="3" s="1"/>
  <c r="C552" i="3"/>
  <c r="AD552" i="3" s="1"/>
  <c r="C550" i="3"/>
  <c r="AD550" i="3" s="1"/>
  <c r="C537" i="3"/>
  <c r="AD537" i="3" s="1"/>
  <c r="C535" i="3"/>
  <c r="AD535" i="3" s="1"/>
  <c r="C511" i="3"/>
  <c r="AD511" i="3" s="1"/>
  <c r="C509" i="3"/>
  <c r="AD509" i="3" s="1"/>
  <c r="C505" i="3"/>
  <c r="AD505" i="3" s="1"/>
  <c r="C503" i="3"/>
  <c r="AD503" i="3" s="1"/>
  <c r="C501" i="3"/>
  <c r="AD501" i="3" s="1"/>
  <c r="C498" i="3"/>
  <c r="AD498" i="3" s="1"/>
  <c r="C496" i="3"/>
  <c r="AD496" i="3" s="1"/>
  <c r="C493" i="3"/>
  <c r="AD493" i="3" s="1"/>
  <c r="C491" i="3"/>
  <c r="AD491" i="3" s="1"/>
  <c r="C489" i="3"/>
  <c r="AD489" i="3" s="1"/>
  <c r="C487" i="3"/>
  <c r="AD487" i="3" s="1"/>
  <c r="C485" i="3"/>
  <c r="AD485" i="3" s="1"/>
  <c r="C483" i="3"/>
  <c r="AD483" i="3" s="1"/>
  <c r="C481" i="3"/>
  <c r="AD481" i="3" s="1"/>
  <c r="C479" i="3"/>
  <c r="AD479" i="3" s="1"/>
  <c r="C477" i="3"/>
  <c r="AD477" i="3" s="1"/>
  <c r="C475" i="3"/>
  <c r="AD475" i="3" s="1"/>
  <c r="C473" i="3"/>
  <c r="AD473" i="3" s="1"/>
  <c r="C605" i="3"/>
  <c r="AD605" i="3" s="1"/>
  <c r="C602" i="3"/>
  <c r="AD602" i="3" s="1"/>
  <c r="C600" i="3"/>
  <c r="AD600" i="3" s="1"/>
  <c r="C598" i="3"/>
  <c r="AD598" i="3" s="1"/>
  <c r="C577" i="3"/>
  <c r="AD577" i="3" s="1"/>
  <c r="C575" i="3"/>
  <c r="AD575" i="3" s="1"/>
  <c r="C565" i="3"/>
  <c r="AD565" i="3" s="1"/>
  <c r="C563" i="3"/>
  <c r="AD563" i="3" s="1"/>
  <c r="C541" i="3"/>
  <c r="AD541" i="3" s="1"/>
  <c r="C539" i="3"/>
  <c r="AD539" i="3" s="1"/>
  <c r="C520" i="3"/>
  <c r="AD520" i="3" s="1"/>
  <c r="C518" i="3"/>
  <c r="AD518" i="3" s="1"/>
  <c r="C516" i="3"/>
  <c r="AD516" i="3" s="1"/>
  <c r="C513" i="3"/>
  <c r="AD513" i="3" s="1"/>
  <c r="C594" i="3"/>
  <c r="AD594" i="3" s="1"/>
  <c r="C591" i="3"/>
  <c r="AD591" i="3" s="1"/>
  <c r="C589" i="3"/>
  <c r="AD589" i="3" s="1"/>
  <c r="C586" i="3"/>
  <c r="AD586" i="3" s="1"/>
  <c r="C574" i="3"/>
  <c r="AD574" i="3" s="1"/>
  <c r="C572" i="3"/>
  <c r="AD572" i="3" s="1"/>
  <c r="C570" i="3"/>
  <c r="AD570" i="3" s="1"/>
  <c r="C562" i="3"/>
  <c r="AD562" i="3" s="1"/>
  <c r="C559" i="3"/>
  <c r="AD559" i="3" s="1"/>
  <c r="C545" i="3"/>
  <c r="AD545" i="3" s="1"/>
  <c r="C543" i="3"/>
  <c r="AD543" i="3" s="1"/>
  <c r="C528" i="3"/>
  <c r="AD528" i="3" s="1"/>
  <c r="C526" i="3"/>
  <c r="AD526" i="3" s="1"/>
  <c r="C524" i="3"/>
  <c r="AD524" i="3" s="1"/>
  <c r="C522" i="3"/>
  <c r="AD522" i="3" s="1"/>
  <c r="C579" i="3"/>
  <c r="AD579" i="3" s="1"/>
  <c r="C569" i="3"/>
  <c r="AD569" i="3" s="1"/>
  <c r="C567" i="3"/>
  <c r="AD567" i="3" s="1"/>
  <c r="C553" i="3"/>
  <c r="AD553" i="3" s="1"/>
  <c r="C551" i="3"/>
  <c r="AD551" i="3" s="1"/>
  <c r="C536" i="3"/>
  <c r="AD536" i="3" s="1"/>
  <c r="C534" i="3"/>
  <c r="AD534" i="3" s="1"/>
  <c r="C510" i="3"/>
  <c r="AD510" i="3" s="1"/>
  <c r="C507" i="3"/>
  <c r="AD507" i="3" s="1"/>
  <c r="C504" i="3"/>
  <c r="AD504" i="3" s="1"/>
  <c r="C502" i="3"/>
  <c r="AD502" i="3" s="1"/>
  <c r="C499" i="3"/>
  <c r="AD499" i="3" s="1"/>
  <c r="C497" i="3"/>
  <c r="AD497" i="3" s="1"/>
  <c r="C494" i="3"/>
  <c r="AD494" i="3" s="1"/>
  <c r="C492" i="3"/>
  <c r="AD492" i="3" s="1"/>
  <c r="C490" i="3"/>
  <c r="AD490" i="3" s="1"/>
  <c r="C488" i="3"/>
  <c r="AD488" i="3" s="1"/>
  <c r="C486" i="3"/>
  <c r="AD486" i="3" s="1"/>
  <c r="C484" i="3"/>
  <c r="AD484" i="3" s="1"/>
  <c r="C482" i="3"/>
  <c r="AD482" i="3" s="1"/>
  <c r="C480" i="3"/>
  <c r="AD480" i="3" s="1"/>
  <c r="C478" i="3"/>
  <c r="AD478" i="3" s="1"/>
  <c r="C476" i="3"/>
  <c r="AD476" i="3" s="1"/>
  <c r="C606" i="3"/>
  <c r="AD606" i="3" s="1"/>
  <c r="C604" i="3"/>
  <c r="AD604" i="3" s="1"/>
  <c r="C601" i="3"/>
  <c r="AD601" i="3" s="1"/>
  <c r="C599" i="3"/>
  <c r="AD599" i="3" s="1"/>
  <c r="C596" i="3"/>
  <c r="AD596" i="3" s="1"/>
  <c r="C578" i="3"/>
  <c r="AD578" i="3" s="1"/>
  <c r="C576" i="3"/>
  <c r="AD576" i="3" s="1"/>
  <c r="C566" i="3"/>
  <c r="AD566" i="3" s="1"/>
  <c r="C564" i="3"/>
  <c r="AD564" i="3" s="1"/>
  <c r="C540" i="3"/>
  <c r="AD540" i="3" s="1"/>
  <c r="C538" i="3"/>
  <c r="AD538" i="3" s="1"/>
  <c r="C521" i="3"/>
  <c r="AD521" i="3" s="1"/>
  <c r="C519" i="3"/>
  <c r="AD519" i="3" s="1"/>
  <c r="C517" i="3"/>
  <c r="AD517" i="3" s="1"/>
  <c r="C514" i="3"/>
  <c r="AD514" i="3" s="1"/>
  <c r="C512" i="3"/>
  <c r="AD512" i="3" s="1"/>
  <c r="C472" i="3"/>
  <c r="AD472" i="3" s="1"/>
  <c r="C465" i="3"/>
  <c r="AD465" i="3" s="1"/>
  <c r="C463" i="3"/>
  <c r="AD463" i="3" s="1"/>
  <c r="C461" i="3"/>
  <c r="AD461" i="3" s="1"/>
  <c r="C459" i="3"/>
  <c r="AD459" i="3" s="1"/>
  <c r="C457" i="3"/>
  <c r="AD457" i="3" s="1"/>
  <c r="C455" i="3"/>
  <c r="AD455" i="3" s="1"/>
  <c r="C453" i="3"/>
  <c r="AD453" i="3" s="1"/>
  <c r="C451" i="3"/>
  <c r="AD451" i="3" s="1"/>
  <c r="C449" i="3"/>
  <c r="AD449" i="3" s="1"/>
  <c r="C447" i="3"/>
  <c r="AD447" i="3" s="1"/>
  <c r="C445" i="3"/>
  <c r="AD445" i="3" s="1"/>
  <c r="C443" i="3"/>
  <c r="AD443" i="3" s="1"/>
  <c r="C441" i="3"/>
  <c r="AD441" i="3" s="1"/>
  <c r="C439" i="3"/>
  <c r="AD439" i="3" s="1"/>
  <c r="C437" i="3"/>
  <c r="AD437" i="3" s="1"/>
  <c r="C435" i="3"/>
  <c r="AD435" i="3" s="1"/>
  <c r="C433" i="3"/>
  <c r="AD433" i="3" s="1"/>
  <c r="C431" i="3"/>
  <c r="AD431" i="3" s="1"/>
  <c r="C429" i="3"/>
  <c r="AD429" i="3" s="1"/>
  <c r="C427" i="3"/>
  <c r="AD427" i="3" s="1"/>
  <c r="C425" i="3"/>
  <c r="AD425" i="3" s="1"/>
  <c r="C423" i="3"/>
  <c r="AD423" i="3" s="1"/>
  <c r="C421" i="3"/>
  <c r="AD421" i="3" s="1"/>
  <c r="C419" i="3"/>
  <c r="AD419" i="3" s="1"/>
  <c r="C417" i="3"/>
  <c r="AD417" i="3" s="1"/>
  <c r="C414" i="3"/>
  <c r="AD414" i="3" s="1"/>
  <c r="C412" i="3"/>
  <c r="AD412" i="3" s="1"/>
  <c r="C410" i="3"/>
  <c r="AD410" i="3" s="1"/>
  <c r="C408" i="3"/>
  <c r="AD408" i="3" s="1"/>
  <c r="C406" i="3"/>
  <c r="AD406" i="3" s="1"/>
  <c r="C404" i="3"/>
  <c r="AD404" i="3" s="1"/>
  <c r="C402" i="3"/>
  <c r="AD402" i="3" s="1"/>
  <c r="C400" i="3"/>
  <c r="AD400" i="3" s="1"/>
  <c r="C398" i="3"/>
  <c r="AD398" i="3" s="1"/>
  <c r="C396" i="3"/>
  <c r="AD396" i="3" s="1"/>
  <c r="C394" i="3"/>
  <c r="AD394" i="3" s="1"/>
  <c r="C392" i="3"/>
  <c r="AD392" i="3" s="1"/>
  <c r="C390" i="3"/>
  <c r="AD390" i="3" s="1"/>
  <c r="C467" i="3"/>
  <c r="AD467" i="3" s="1"/>
  <c r="C469" i="3"/>
  <c r="AD469" i="3" s="1"/>
  <c r="C474" i="3"/>
  <c r="AD474" i="3" s="1"/>
  <c r="C471" i="3"/>
  <c r="AD471" i="3" s="1"/>
  <c r="C464" i="3"/>
  <c r="AD464" i="3" s="1"/>
  <c r="C462" i="3"/>
  <c r="AD462" i="3" s="1"/>
  <c r="C460" i="3"/>
  <c r="AD460" i="3" s="1"/>
  <c r="C458" i="3"/>
  <c r="AD458" i="3" s="1"/>
  <c r="C456" i="3"/>
  <c r="AD456" i="3" s="1"/>
  <c r="C454" i="3"/>
  <c r="AD454" i="3" s="1"/>
  <c r="C452" i="3"/>
  <c r="AD452" i="3" s="1"/>
  <c r="C450" i="3"/>
  <c r="AD450" i="3" s="1"/>
  <c r="C448" i="3"/>
  <c r="AD448" i="3" s="1"/>
  <c r="C446" i="3"/>
  <c r="AD446" i="3" s="1"/>
  <c r="C444" i="3"/>
  <c r="AD444" i="3" s="1"/>
  <c r="C442" i="3"/>
  <c r="AD442" i="3" s="1"/>
  <c r="C440" i="3"/>
  <c r="AD440" i="3" s="1"/>
  <c r="C438" i="3"/>
  <c r="AD438" i="3" s="1"/>
  <c r="C436" i="3"/>
  <c r="AD436" i="3" s="1"/>
  <c r="C434" i="3"/>
  <c r="AD434" i="3" s="1"/>
  <c r="C432" i="3"/>
  <c r="AD432" i="3" s="1"/>
  <c r="C430" i="3"/>
  <c r="AD430" i="3" s="1"/>
  <c r="C428" i="3"/>
  <c r="AD428" i="3" s="1"/>
  <c r="C426" i="3"/>
  <c r="AD426" i="3" s="1"/>
  <c r="C424" i="3"/>
  <c r="AD424" i="3" s="1"/>
  <c r="C422" i="3"/>
  <c r="AD422" i="3" s="1"/>
  <c r="C420" i="3"/>
  <c r="AD420" i="3" s="1"/>
  <c r="C418" i="3"/>
  <c r="AD418" i="3" s="1"/>
  <c r="C416" i="3"/>
  <c r="AD416" i="3" s="1"/>
  <c r="C413" i="3"/>
  <c r="AD413" i="3" s="1"/>
  <c r="C411" i="3"/>
  <c r="AD411" i="3" s="1"/>
  <c r="C409" i="3"/>
  <c r="AD409" i="3" s="1"/>
  <c r="C407" i="3"/>
  <c r="AD407" i="3" s="1"/>
  <c r="C405" i="3"/>
  <c r="AD405" i="3" s="1"/>
  <c r="C582" i="3"/>
  <c r="AD582" i="3" s="1"/>
  <c r="C556" i="3"/>
  <c r="AD556" i="3" s="1"/>
  <c r="C554" i="3"/>
  <c r="AD554" i="3" s="1"/>
  <c r="C532" i="3"/>
  <c r="AD532" i="3" s="1"/>
  <c r="C530" i="3"/>
  <c r="AD530" i="3" s="1"/>
  <c r="C466" i="3"/>
  <c r="AD466" i="3" s="1"/>
  <c r="C468" i="3"/>
  <c r="AD468" i="3" s="1"/>
  <c r="C549" i="3"/>
  <c r="AD549" i="3" s="1"/>
  <c r="C547" i="3"/>
  <c r="AD547" i="3" s="1"/>
  <c r="C470" i="3"/>
  <c r="AD470" i="3" s="1"/>
  <c r="C362" i="3"/>
  <c r="AD362" i="3" s="1"/>
  <c r="C360" i="3"/>
  <c r="AD360" i="3" s="1"/>
  <c r="C358" i="3"/>
  <c r="AD358" i="3" s="1"/>
  <c r="C355" i="3"/>
  <c r="AD355" i="3" s="1"/>
  <c r="C353" i="3"/>
  <c r="AD353" i="3" s="1"/>
  <c r="C350" i="3"/>
  <c r="AD350" i="3" s="1"/>
  <c r="C347" i="3"/>
  <c r="AD347" i="3" s="1"/>
  <c r="C345" i="3"/>
  <c r="AD345" i="3" s="1"/>
  <c r="C342" i="3"/>
  <c r="AD342" i="3" s="1"/>
  <c r="C339" i="3"/>
  <c r="AD339" i="3" s="1"/>
  <c r="C337" i="3"/>
  <c r="AD337" i="3" s="1"/>
  <c r="C331" i="3"/>
  <c r="AD331" i="3" s="1"/>
  <c r="C329" i="3"/>
  <c r="AD329" i="3" s="1"/>
  <c r="C326" i="3"/>
  <c r="AD326" i="3" s="1"/>
  <c r="C324" i="3"/>
  <c r="AD324" i="3" s="1"/>
  <c r="C320" i="3"/>
  <c r="AD320" i="3" s="1"/>
  <c r="C317" i="3"/>
  <c r="AD317" i="3" s="1"/>
  <c r="C315" i="3"/>
  <c r="AD315" i="3" s="1"/>
  <c r="C312" i="3"/>
  <c r="AD312" i="3" s="1"/>
  <c r="C309" i="3"/>
  <c r="AD309" i="3" s="1"/>
  <c r="C307" i="3"/>
  <c r="C304" i="3"/>
  <c r="AD304" i="3" s="1"/>
  <c r="C302" i="3"/>
  <c r="AD302" i="3" s="1"/>
  <c r="C300" i="3"/>
  <c r="AD300" i="3" s="1"/>
  <c r="C298" i="3"/>
  <c r="AD298" i="3" s="1"/>
  <c r="C296" i="3"/>
  <c r="AD296" i="3" s="1"/>
  <c r="C294" i="3"/>
  <c r="AD294" i="3" s="1"/>
  <c r="C292" i="3"/>
  <c r="AD292" i="3" s="1"/>
  <c r="C290" i="3"/>
  <c r="AD290" i="3" s="1"/>
  <c r="C288" i="3"/>
  <c r="AD288" i="3" s="1"/>
  <c r="C286" i="3"/>
  <c r="AD286" i="3" s="1"/>
  <c r="C284" i="3"/>
  <c r="AD284" i="3" s="1"/>
  <c r="C282" i="3"/>
  <c r="AD282" i="3" s="1"/>
  <c r="C280" i="3"/>
  <c r="AD280" i="3" s="1"/>
  <c r="C278" i="3"/>
  <c r="AD278" i="3" s="1"/>
  <c r="C276" i="3"/>
  <c r="AD276" i="3" s="1"/>
  <c r="C401" i="3"/>
  <c r="AD401" i="3" s="1"/>
  <c r="C393" i="3"/>
  <c r="AD393" i="3" s="1"/>
  <c r="C388" i="3"/>
  <c r="AD388" i="3" s="1"/>
  <c r="C386" i="3"/>
  <c r="AD386" i="3" s="1"/>
  <c r="C384" i="3"/>
  <c r="AD384" i="3" s="1"/>
  <c r="C382" i="3"/>
  <c r="AD382" i="3" s="1"/>
  <c r="C380" i="3"/>
  <c r="AD380" i="3" s="1"/>
  <c r="C378" i="3"/>
  <c r="AD378" i="3" s="1"/>
  <c r="C376" i="3"/>
  <c r="AD376" i="3" s="1"/>
  <c r="C374" i="3"/>
  <c r="AD374" i="3" s="1"/>
  <c r="C372" i="3"/>
  <c r="AD372" i="3" s="1"/>
  <c r="C370" i="3"/>
  <c r="AD370" i="3" s="1"/>
  <c r="C368" i="3"/>
  <c r="AD368" i="3" s="1"/>
  <c r="C365" i="3"/>
  <c r="AD365" i="3" s="1"/>
  <c r="C403" i="3"/>
  <c r="AD403" i="3" s="1"/>
  <c r="C395" i="3"/>
  <c r="AD395" i="3" s="1"/>
  <c r="C363" i="3"/>
  <c r="AD363" i="3" s="1"/>
  <c r="C361" i="3"/>
  <c r="AD361" i="3" s="1"/>
  <c r="C359" i="3"/>
  <c r="AD359" i="3" s="1"/>
  <c r="C357" i="3"/>
  <c r="AD357" i="3" s="1"/>
  <c r="C354" i="3"/>
  <c r="AD354" i="3" s="1"/>
  <c r="C351" i="3"/>
  <c r="AD351" i="3" s="1"/>
  <c r="C349" i="3"/>
  <c r="AD349" i="3" s="1"/>
  <c r="C346" i="3"/>
  <c r="AD346" i="3" s="1"/>
  <c r="C343" i="3"/>
  <c r="AD343" i="3" s="1"/>
  <c r="C341" i="3"/>
  <c r="AD341" i="3" s="1"/>
  <c r="C338" i="3"/>
  <c r="AD338" i="3" s="1"/>
  <c r="C335" i="3"/>
  <c r="AD335" i="3" s="1"/>
  <c r="C333" i="3"/>
  <c r="AD333" i="3" s="1"/>
  <c r="C330" i="3"/>
  <c r="AD330" i="3" s="1"/>
  <c r="C328" i="3"/>
  <c r="AD328" i="3" s="1"/>
  <c r="C325" i="3"/>
  <c r="AD325" i="3" s="1"/>
  <c r="C323" i="3"/>
  <c r="AD323" i="3" s="1"/>
  <c r="C318" i="3"/>
  <c r="AD318" i="3" s="1"/>
  <c r="C313" i="3"/>
  <c r="AD313" i="3" s="1"/>
  <c r="C311" i="3"/>
  <c r="AD311" i="3" s="1"/>
  <c r="C308" i="3"/>
  <c r="AD308" i="3" s="1"/>
  <c r="C305" i="3"/>
  <c r="AD305" i="3" s="1"/>
  <c r="C303" i="3"/>
  <c r="AD303" i="3" s="1"/>
  <c r="C397" i="3"/>
  <c r="AD397" i="3" s="1"/>
  <c r="C389" i="3"/>
  <c r="AD389" i="3" s="1"/>
  <c r="C387" i="3"/>
  <c r="AD387" i="3" s="1"/>
  <c r="C385" i="3"/>
  <c r="AD385" i="3" s="1"/>
  <c r="C383" i="3"/>
  <c r="AD383" i="3" s="1"/>
  <c r="C381" i="3"/>
  <c r="AD381" i="3" s="1"/>
  <c r="C379" i="3"/>
  <c r="AD379" i="3" s="1"/>
  <c r="C377" i="3"/>
  <c r="AD377" i="3" s="1"/>
  <c r="C375" i="3"/>
  <c r="AD375" i="3" s="1"/>
  <c r="C373" i="3"/>
  <c r="AD373" i="3" s="1"/>
  <c r="C371" i="3"/>
  <c r="AD371" i="3" s="1"/>
  <c r="C369" i="3"/>
  <c r="AD369" i="3" s="1"/>
  <c r="C366" i="3"/>
  <c r="AD366" i="3" s="1"/>
  <c r="C399" i="3"/>
  <c r="AD399" i="3" s="1"/>
  <c r="C391" i="3"/>
  <c r="AD391" i="3" s="1"/>
  <c r="C299" i="3"/>
  <c r="AD299" i="3" s="1"/>
  <c r="C291" i="3"/>
  <c r="AD291" i="3" s="1"/>
  <c r="C283" i="3"/>
  <c r="AD283" i="3" s="1"/>
  <c r="C275" i="3"/>
  <c r="AD275" i="3" s="1"/>
  <c r="C269" i="3"/>
  <c r="AD269" i="3" s="1"/>
  <c r="C264" i="3"/>
  <c r="AD264" i="3" s="1"/>
  <c r="C254" i="3"/>
  <c r="AD254" i="3" s="1"/>
  <c r="C248" i="3"/>
  <c r="AD248" i="3" s="1"/>
  <c r="C244" i="3"/>
  <c r="AD244" i="3" s="1"/>
  <c r="C241" i="3"/>
  <c r="AD241" i="3" s="1"/>
  <c r="C238" i="3"/>
  <c r="AD238" i="3" s="1"/>
  <c r="C236" i="3"/>
  <c r="AD236" i="3" s="1"/>
  <c r="C233" i="3"/>
  <c r="AD233" i="3" s="1"/>
  <c r="C231" i="3"/>
  <c r="AD231" i="3" s="1"/>
  <c r="C226" i="3"/>
  <c r="AD226" i="3" s="1"/>
  <c r="C221" i="3"/>
  <c r="AD221" i="3" s="1"/>
  <c r="C218" i="3"/>
  <c r="AD218" i="3" s="1"/>
  <c r="C301" i="3"/>
  <c r="AD301" i="3" s="1"/>
  <c r="C293" i="3"/>
  <c r="AD293" i="3" s="1"/>
  <c r="C285" i="3"/>
  <c r="AD285" i="3" s="1"/>
  <c r="C277" i="3"/>
  <c r="AD277" i="3" s="1"/>
  <c r="C295" i="3"/>
  <c r="AD295" i="3" s="1"/>
  <c r="C287" i="3"/>
  <c r="AD287" i="3" s="1"/>
  <c r="C279" i="3"/>
  <c r="AD279" i="3" s="1"/>
  <c r="C273" i="3"/>
  <c r="AD273" i="3" s="1"/>
  <c r="C271" i="3"/>
  <c r="AD271" i="3" s="1"/>
  <c r="C266" i="3"/>
  <c r="AD266" i="3" s="1"/>
  <c r="C263" i="3"/>
  <c r="AD263" i="3" s="1"/>
  <c r="C252" i="3"/>
  <c r="AD252" i="3" s="1"/>
  <c r="C250" i="3"/>
  <c r="AD250" i="3" s="1"/>
  <c r="C247" i="3"/>
  <c r="AD247" i="3" s="1"/>
  <c r="C242" i="3"/>
  <c r="AD242" i="3" s="1"/>
  <c r="C240" i="3"/>
  <c r="AD240" i="3" s="1"/>
  <c r="C234" i="3"/>
  <c r="AD234" i="3" s="1"/>
  <c r="C229" i="3"/>
  <c r="AD229" i="3" s="1"/>
  <c r="C224" i="3"/>
  <c r="AD224" i="3" s="1"/>
  <c r="C219" i="3"/>
  <c r="AD219" i="3" s="1"/>
  <c r="C207" i="3"/>
  <c r="AD207" i="3" s="1"/>
  <c r="C297" i="3"/>
  <c r="AD297" i="3" s="1"/>
  <c r="C289" i="3"/>
  <c r="AD289" i="3" s="1"/>
  <c r="C281" i="3"/>
  <c r="AD281" i="3" s="1"/>
  <c r="C205" i="3"/>
  <c r="AD205" i="3" s="1"/>
  <c r="C203" i="3"/>
  <c r="AD203" i="3" s="1"/>
  <c r="C200" i="3"/>
  <c r="AD200" i="3" s="1"/>
  <c r="C197" i="3"/>
  <c r="AD197" i="3" s="1"/>
  <c r="C195" i="3"/>
  <c r="AD195" i="3" s="1"/>
  <c r="C192" i="3"/>
  <c r="AD192" i="3" s="1"/>
  <c r="C189" i="3"/>
  <c r="AD189" i="3" s="1"/>
  <c r="C187" i="3"/>
  <c r="AD187" i="3" s="1"/>
  <c r="C181" i="3"/>
  <c r="AD181" i="3" s="1"/>
  <c r="C176" i="3"/>
  <c r="AD176" i="3" s="1"/>
  <c r="C174" i="3"/>
  <c r="AD174" i="3" s="1"/>
  <c r="C171" i="3"/>
  <c r="AD171" i="3" s="1"/>
  <c r="C168" i="3"/>
  <c r="AD168" i="3" s="1"/>
  <c r="C159" i="3"/>
  <c r="AD159" i="3" s="1"/>
  <c r="C157" i="3"/>
  <c r="C151" i="3"/>
  <c r="AD151" i="3" s="1"/>
  <c r="C148" i="3"/>
  <c r="AD148" i="3" s="1"/>
  <c r="C146" i="3"/>
  <c r="AD146" i="3" s="1"/>
  <c r="C115" i="3"/>
  <c r="AD115" i="3" s="1"/>
  <c r="C204" i="3"/>
  <c r="AD204" i="3" s="1"/>
  <c r="C201" i="3"/>
  <c r="AD201" i="3" s="1"/>
  <c r="C199" i="3"/>
  <c r="AD199" i="3" s="1"/>
  <c r="C196" i="3"/>
  <c r="AD196" i="3" s="1"/>
  <c r="C193" i="3"/>
  <c r="AD193" i="3" s="1"/>
  <c r="C191" i="3"/>
  <c r="AD191" i="3" s="1"/>
  <c r="C185" i="3"/>
  <c r="AD185" i="3" s="1"/>
  <c r="C183" i="3"/>
  <c r="AD183" i="3" s="1"/>
  <c r="C180" i="3"/>
  <c r="AD180" i="3" s="1"/>
  <c r="C178" i="3"/>
  <c r="AD178" i="3" s="1"/>
  <c r="C175" i="3"/>
  <c r="AD175" i="3" s="1"/>
  <c r="C172" i="3"/>
  <c r="AD172" i="3" s="1"/>
  <c r="C170" i="3"/>
  <c r="AD170" i="3" s="1"/>
  <c r="C167" i="3"/>
  <c r="AD167" i="3" s="1"/>
  <c r="C161" i="3"/>
  <c r="AD161" i="3" s="1"/>
  <c r="C158" i="3"/>
  <c r="AD158" i="3" s="1"/>
  <c r="C155" i="3"/>
  <c r="AD155" i="3" s="1"/>
  <c r="C153" i="3"/>
  <c r="AD153" i="3" s="1"/>
  <c r="C150" i="3"/>
  <c r="AD150" i="3" s="1"/>
  <c r="C147" i="3"/>
  <c r="AD147" i="3" s="1"/>
  <c r="C117" i="3"/>
  <c r="AD117" i="3" s="1"/>
  <c r="C99" i="3"/>
  <c r="AD99" i="3" s="1"/>
  <c r="C95" i="3"/>
  <c r="AD95" i="3" s="1"/>
  <c r="C92" i="3"/>
  <c r="AD92" i="3" s="1"/>
  <c r="C6" i="3"/>
  <c r="AD6" i="3" s="1"/>
  <c r="C102" i="3"/>
  <c r="AD102" i="3" s="1"/>
  <c r="C93" i="3"/>
  <c r="AD93" i="3" s="1"/>
  <c r="F12" i="3"/>
  <c r="AG12" i="3" s="1"/>
  <c r="C214" i="3"/>
  <c r="AD214" i="3" s="1"/>
  <c r="C179" i="3"/>
  <c r="AD179" i="3" s="1"/>
  <c r="C12" i="3"/>
  <c r="AD12" i="3" s="1"/>
  <c r="C20" i="3"/>
  <c r="AD20" i="3" s="1"/>
  <c r="C28" i="3"/>
  <c r="AD28" i="3" s="1"/>
  <c r="C36" i="3"/>
  <c r="AD36" i="3" s="1"/>
  <c r="C44" i="3"/>
  <c r="AD44" i="3" s="1"/>
  <c r="C52" i="3"/>
  <c r="AD52" i="3" s="1"/>
  <c r="C60" i="3"/>
  <c r="AD60" i="3" s="1"/>
  <c r="C68" i="3"/>
  <c r="AD68" i="3" s="1"/>
  <c r="C76" i="3"/>
  <c r="AD76" i="3" s="1"/>
  <c r="C84" i="3"/>
  <c r="AD84" i="3" s="1"/>
  <c r="C97" i="3"/>
  <c r="AD97" i="3" s="1"/>
  <c r="C107" i="3"/>
  <c r="AD107" i="3" s="1"/>
  <c r="C162" i="3"/>
  <c r="AD162" i="3" s="1"/>
  <c r="C166" i="3"/>
  <c r="AD166" i="3" s="1"/>
  <c r="C141" i="3"/>
  <c r="AD141" i="3" s="1"/>
  <c r="C122" i="3"/>
  <c r="AD122" i="3" s="1"/>
  <c r="C130" i="3"/>
  <c r="AD130" i="3" s="1"/>
  <c r="C334" i="3"/>
  <c r="AD334" i="3" s="1"/>
  <c r="C261" i="3"/>
  <c r="AD261" i="3" s="1"/>
  <c r="D214" i="3"/>
  <c r="AE214" i="3" s="1"/>
  <c r="D179" i="3"/>
  <c r="AE179" i="3" s="1"/>
  <c r="D84" i="3"/>
  <c r="AE84" i="3" s="1"/>
  <c r="D97" i="3"/>
  <c r="AE97" i="3" s="1"/>
  <c r="D107" i="3"/>
  <c r="AE107" i="3" s="1"/>
  <c r="D162" i="3"/>
  <c r="AE162" i="3" s="1"/>
  <c r="D166" i="3"/>
  <c r="AE166" i="3" s="1"/>
  <c r="D141" i="3"/>
  <c r="AE141" i="3" s="1"/>
  <c r="D122" i="3"/>
  <c r="AE122" i="3" s="1"/>
  <c r="D130" i="3"/>
  <c r="AE130" i="3" s="1"/>
  <c r="D334" i="3"/>
  <c r="AE334" i="3" s="1"/>
  <c r="D261" i="3"/>
  <c r="AE261" i="3" s="1"/>
  <c r="F214" i="3"/>
  <c r="AG214" i="3" s="1"/>
  <c r="F179" i="3"/>
  <c r="AG179" i="3" s="1"/>
  <c r="F52" i="3"/>
  <c r="AG52" i="3" s="1"/>
  <c r="F60" i="3"/>
  <c r="AG60" i="3" s="1"/>
  <c r="F68" i="3"/>
  <c r="AG68" i="3" s="1"/>
  <c r="F76" i="3"/>
  <c r="AG76" i="3" s="1"/>
  <c r="F84" i="3"/>
  <c r="AG84" i="3" s="1"/>
  <c r="F97" i="3"/>
  <c r="AG97" i="3" s="1"/>
  <c r="F107" i="3"/>
  <c r="AG107" i="3" s="1"/>
  <c r="F162" i="3"/>
  <c r="AG162" i="3" s="1"/>
  <c r="F166" i="3"/>
  <c r="AG166" i="3" s="1"/>
  <c r="F141" i="3"/>
  <c r="AG141" i="3" s="1"/>
  <c r="F122" i="3"/>
  <c r="AG122" i="3" s="1"/>
  <c r="F130" i="3"/>
  <c r="AG130" i="3" s="1"/>
  <c r="F334" i="3"/>
  <c r="AG334" i="3" s="1"/>
  <c r="F261" i="3"/>
  <c r="AG261" i="3" s="1"/>
  <c r="E136" i="3"/>
  <c r="AF136" i="3" s="1"/>
  <c r="E118" i="3"/>
  <c r="AF118" i="3" s="1"/>
  <c r="E125" i="3"/>
  <c r="AF125" i="3" s="1"/>
  <c r="E133" i="3"/>
  <c r="AF133" i="3" s="1"/>
  <c r="E257" i="3"/>
  <c r="AF257" i="3" s="1"/>
  <c r="E316" i="3"/>
  <c r="AF316" i="3" s="1"/>
  <c r="C215" i="3"/>
  <c r="AD215" i="3" s="1"/>
  <c r="C61" i="3"/>
  <c r="AD61" i="3" s="1"/>
  <c r="C108" i="3"/>
  <c r="AD108" i="3" s="1"/>
  <c r="C262" i="3"/>
  <c r="AD262" i="3" s="1"/>
  <c r="D53" i="3"/>
  <c r="AE53" i="3" s="1"/>
  <c r="D98" i="3"/>
  <c r="AE98" i="3" s="1"/>
  <c r="D131" i="3"/>
  <c r="AE131" i="3" s="1"/>
  <c r="D262" i="3"/>
  <c r="AE262" i="3" s="1"/>
  <c r="F77" i="3"/>
  <c r="AG77" i="3" s="1"/>
  <c r="F98" i="3"/>
  <c r="AG98" i="3" s="1"/>
  <c r="F163" i="3"/>
  <c r="AG163" i="3" s="1"/>
  <c r="F123" i="3"/>
  <c r="AG123" i="3" s="1"/>
  <c r="F255" i="3"/>
  <c r="AG255" i="3" s="1"/>
  <c r="D585" i="3"/>
  <c r="AE585" i="3" s="1"/>
  <c r="D584" i="3"/>
  <c r="AE584" i="3" s="1"/>
  <c r="D583" i="3"/>
  <c r="AE583" i="3" s="1"/>
  <c r="D100" i="3"/>
  <c r="AE100" i="3" s="1"/>
  <c r="D581" i="3"/>
  <c r="AE581" i="3" s="1"/>
  <c r="D557" i="3"/>
  <c r="AE557" i="3" s="1"/>
  <c r="D555" i="3"/>
  <c r="AE555" i="3" s="1"/>
  <c r="D548" i="3"/>
  <c r="AE548" i="3" s="1"/>
  <c r="D546" i="3"/>
  <c r="AE546" i="3" s="1"/>
  <c r="D533" i="3"/>
  <c r="AE533" i="3" s="1"/>
  <c r="D531" i="3"/>
  <c r="AE531" i="3" s="1"/>
  <c r="D580" i="3"/>
  <c r="AE580" i="3" s="1"/>
  <c r="D568" i="3"/>
  <c r="AE568" i="3" s="1"/>
  <c r="D552" i="3"/>
  <c r="AE552" i="3" s="1"/>
  <c r="D550" i="3"/>
  <c r="AE550" i="3" s="1"/>
  <c r="D537" i="3"/>
  <c r="AE537" i="3" s="1"/>
  <c r="D535" i="3"/>
  <c r="AE535" i="3" s="1"/>
  <c r="D511" i="3"/>
  <c r="AE511" i="3" s="1"/>
  <c r="D509" i="3"/>
  <c r="AE509" i="3" s="1"/>
  <c r="D505" i="3"/>
  <c r="AE505" i="3" s="1"/>
  <c r="D503" i="3"/>
  <c r="AE503" i="3" s="1"/>
  <c r="D501" i="3"/>
  <c r="AE501" i="3" s="1"/>
  <c r="D498" i="3"/>
  <c r="AE498" i="3" s="1"/>
  <c r="D496" i="3"/>
  <c r="AE496" i="3" s="1"/>
  <c r="D493" i="3"/>
  <c r="AE493" i="3" s="1"/>
  <c r="D491" i="3"/>
  <c r="AE491" i="3" s="1"/>
  <c r="D489" i="3"/>
  <c r="AE489" i="3" s="1"/>
  <c r="D487" i="3"/>
  <c r="AE487" i="3" s="1"/>
  <c r="D485" i="3"/>
  <c r="AE485" i="3" s="1"/>
  <c r="D483" i="3"/>
  <c r="AE483" i="3" s="1"/>
  <c r="D481" i="3"/>
  <c r="AE481" i="3" s="1"/>
  <c r="D479" i="3"/>
  <c r="AE479" i="3" s="1"/>
  <c r="D477" i="3"/>
  <c r="AE477" i="3" s="1"/>
  <c r="D475" i="3"/>
  <c r="AE475" i="3" s="1"/>
  <c r="D473" i="3"/>
  <c r="AE473" i="3" s="1"/>
  <c r="D471" i="3"/>
  <c r="AE471" i="3" s="1"/>
  <c r="D469" i="3"/>
  <c r="AE469" i="3" s="1"/>
  <c r="D467" i="3"/>
  <c r="AE467" i="3" s="1"/>
  <c r="D465" i="3"/>
  <c r="AE465" i="3" s="1"/>
  <c r="D605" i="3"/>
  <c r="AE605" i="3" s="1"/>
  <c r="D602" i="3"/>
  <c r="AE602" i="3" s="1"/>
  <c r="D600" i="3"/>
  <c r="AE600" i="3" s="1"/>
  <c r="D598" i="3"/>
  <c r="AE598" i="3" s="1"/>
  <c r="D577" i="3"/>
  <c r="AE577" i="3" s="1"/>
  <c r="D575" i="3"/>
  <c r="AE575" i="3" s="1"/>
  <c r="D565" i="3"/>
  <c r="AE565" i="3" s="1"/>
  <c r="D563" i="3"/>
  <c r="AE563" i="3" s="1"/>
  <c r="D541" i="3"/>
  <c r="AE541" i="3" s="1"/>
  <c r="D539" i="3"/>
  <c r="AE539" i="3" s="1"/>
  <c r="D520" i="3"/>
  <c r="AE520" i="3" s="1"/>
  <c r="D518" i="3"/>
  <c r="AE518" i="3" s="1"/>
  <c r="D516" i="3"/>
  <c r="AE516" i="3" s="1"/>
  <c r="D513" i="3"/>
  <c r="AE513" i="3" s="1"/>
  <c r="D594" i="3"/>
  <c r="AE594" i="3" s="1"/>
  <c r="D591" i="3"/>
  <c r="AE591" i="3" s="1"/>
  <c r="D589" i="3"/>
  <c r="AE589" i="3" s="1"/>
  <c r="D586" i="3"/>
  <c r="AE586" i="3" s="1"/>
  <c r="D574" i="3"/>
  <c r="AE574" i="3" s="1"/>
  <c r="D572" i="3"/>
  <c r="AE572" i="3" s="1"/>
  <c r="D570" i="3"/>
  <c r="AE570" i="3" s="1"/>
  <c r="D562" i="3"/>
  <c r="AE562" i="3" s="1"/>
  <c r="D559" i="3"/>
  <c r="AE559" i="3" s="1"/>
  <c r="D545" i="3"/>
  <c r="AE545" i="3" s="1"/>
  <c r="D543" i="3"/>
  <c r="AE543" i="3" s="1"/>
  <c r="D528" i="3"/>
  <c r="AE528" i="3" s="1"/>
  <c r="D526" i="3"/>
  <c r="AE526" i="3" s="1"/>
  <c r="D524" i="3"/>
  <c r="AE524" i="3" s="1"/>
  <c r="D522" i="3"/>
  <c r="AE522" i="3" s="1"/>
  <c r="D582" i="3"/>
  <c r="AE582" i="3" s="1"/>
  <c r="D556" i="3"/>
  <c r="AE556" i="3" s="1"/>
  <c r="D554" i="3"/>
  <c r="AE554" i="3" s="1"/>
  <c r="D549" i="3"/>
  <c r="AE549" i="3" s="1"/>
  <c r="D547" i="3"/>
  <c r="AE547" i="3" s="1"/>
  <c r="D532" i="3"/>
  <c r="AE532" i="3" s="1"/>
  <c r="D530" i="3"/>
  <c r="AE530" i="3" s="1"/>
  <c r="D606" i="3"/>
  <c r="AE606" i="3" s="1"/>
  <c r="D604" i="3"/>
  <c r="D601" i="3"/>
  <c r="AE601" i="3" s="1"/>
  <c r="D599" i="3"/>
  <c r="AE599" i="3" s="1"/>
  <c r="D596" i="3"/>
  <c r="AE596" i="3" s="1"/>
  <c r="D578" i="3"/>
  <c r="AE578" i="3" s="1"/>
  <c r="D576" i="3"/>
  <c r="AE576" i="3" s="1"/>
  <c r="D566" i="3"/>
  <c r="AE566" i="3" s="1"/>
  <c r="D564" i="3"/>
  <c r="AE564" i="3" s="1"/>
  <c r="D540" i="3"/>
  <c r="AE540" i="3" s="1"/>
  <c r="D538" i="3"/>
  <c r="AE538" i="3" s="1"/>
  <c r="D521" i="3"/>
  <c r="AE521" i="3" s="1"/>
  <c r="D519" i="3"/>
  <c r="AE519" i="3" s="1"/>
  <c r="D517" i="3"/>
  <c r="AE517" i="3" s="1"/>
  <c r="D514" i="3"/>
  <c r="AE514" i="3" s="1"/>
  <c r="D512" i="3"/>
  <c r="AE512" i="3" s="1"/>
  <c r="D595" i="3"/>
  <c r="AE595" i="3" s="1"/>
  <c r="D593" i="3"/>
  <c r="AE593" i="3" s="1"/>
  <c r="D590" i="3"/>
  <c r="AE590" i="3" s="1"/>
  <c r="D588" i="3"/>
  <c r="AE588" i="3" s="1"/>
  <c r="D573" i="3"/>
  <c r="AE573" i="3" s="1"/>
  <c r="D571" i="3"/>
  <c r="AE571" i="3" s="1"/>
  <c r="D561" i="3"/>
  <c r="AE561" i="3" s="1"/>
  <c r="D560" i="3"/>
  <c r="AE560" i="3" s="1"/>
  <c r="D558" i="3"/>
  <c r="AE558" i="3" s="1"/>
  <c r="D544" i="3"/>
  <c r="AE544" i="3" s="1"/>
  <c r="D542" i="3"/>
  <c r="AE542" i="3" s="1"/>
  <c r="D529" i="3"/>
  <c r="AE529" i="3" s="1"/>
  <c r="D527" i="3"/>
  <c r="AE527" i="3" s="1"/>
  <c r="D525" i="3"/>
  <c r="AE525" i="3" s="1"/>
  <c r="D523" i="3"/>
  <c r="AE523" i="3" s="1"/>
  <c r="D507" i="3"/>
  <c r="AE507" i="3" s="1"/>
  <c r="D488" i="3"/>
  <c r="AE488" i="3" s="1"/>
  <c r="D579" i="3"/>
  <c r="AE579" i="3" s="1"/>
  <c r="D551" i="3"/>
  <c r="AE551" i="3" s="1"/>
  <c r="D510" i="3"/>
  <c r="AE510" i="3" s="1"/>
  <c r="D490" i="3"/>
  <c r="AE490" i="3" s="1"/>
  <c r="D553" i="3"/>
  <c r="AE553" i="3" s="1"/>
  <c r="D492" i="3"/>
  <c r="AE492" i="3" s="1"/>
  <c r="D476" i="3"/>
  <c r="AE476" i="3" s="1"/>
  <c r="D474" i="3"/>
  <c r="AE474" i="3" s="1"/>
  <c r="D567" i="3"/>
  <c r="AE567" i="3" s="1"/>
  <c r="D494" i="3"/>
  <c r="AE494" i="3" s="1"/>
  <c r="D478" i="3"/>
  <c r="AE478" i="3" s="1"/>
  <c r="D464" i="3"/>
  <c r="AE464" i="3" s="1"/>
  <c r="D462" i="3"/>
  <c r="AE462" i="3" s="1"/>
  <c r="D460" i="3"/>
  <c r="AE460" i="3" s="1"/>
  <c r="D458" i="3"/>
  <c r="AE458" i="3" s="1"/>
  <c r="D456" i="3"/>
  <c r="AE456" i="3" s="1"/>
  <c r="D454" i="3"/>
  <c r="AE454" i="3" s="1"/>
  <c r="D452" i="3"/>
  <c r="AE452" i="3" s="1"/>
  <c r="D450" i="3"/>
  <c r="AE450" i="3" s="1"/>
  <c r="D448" i="3"/>
  <c r="AE448" i="3" s="1"/>
  <c r="D446" i="3"/>
  <c r="AE446" i="3" s="1"/>
  <c r="D444" i="3"/>
  <c r="AE444" i="3" s="1"/>
  <c r="D442" i="3"/>
  <c r="AE442" i="3" s="1"/>
  <c r="D440" i="3"/>
  <c r="AE440" i="3" s="1"/>
  <c r="D438" i="3"/>
  <c r="AE438" i="3" s="1"/>
  <c r="D436" i="3"/>
  <c r="AE436" i="3" s="1"/>
  <c r="D434" i="3"/>
  <c r="AE434" i="3" s="1"/>
  <c r="D432" i="3"/>
  <c r="AE432" i="3" s="1"/>
  <c r="D430" i="3"/>
  <c r="AE430" i="3" s="1"/>
  <c r="D428" i="3"/>
  <c r="AE428" i="3" s="1"/>
  <c r="D426" i="3"/>
  <c r="AE426" i="3" s="1"/>
  <c r="D424" i="3"/>
  <c r="AE424" i="3" s="1"/>
  <c r="D569" i="3"/>
  <c r="AE569" i="3" s="1"/>
  <c r="D497" i="3"/>
  <c r="AE497" i="3" s="1"/>
  <c r="D480" i="3"/>
  <c r="AE480" i="3" s="1"/>
  <c r="D466" i="3"/>
  <c r="AE466" i="3" s="1"/>
  <c r="D499" i="3"/>
  <c r="AE499" i="3" s="1"/>
  <c r="D482" i="3"/>
  <c r="AE482" i="3" s="1"/>
  <c r="D468" i="3"/>
  <c r="AE468" i="3" s="1"/>
  <c r="D534" i="3"/>
  <c r="AE534" i="3" s="1"/>
  <c r="D502" i="3"/>
  <c r="AE502" i="3" s="1"/>
  <c r="D484" i="3"/>
  <c r="AE484" i="3" s="1"/>
  <c r="D470" i="3"/>
  <c r="AE470" i="3" s="1"/>
  <c r="D536" i="3"/>
  <c r="AE536" i="3" s="1"/>
  <c r="D504" i="3"/>
  <c r="AE504" i="3" s="1"/>
  <c r="D486" i="3"/>
  <c r="AE486" i="3" s="1"/>
  <c r="D472" i="3"/>
  <c r="AE472" i="3" s="1"/>
  <c r="D463" i="3"/>
  <c r="AE463" i="3" s="1"/>
  <c r="D461" i="3"/>
  <c r="AE461" i="3" s="1"/>
  <c r="D459" i="3"/>
  <c r="AE459" i="3" s="1"/>
  <c r="D457" i="3"/>
  <c r="AE457" i="3" s="1"/>
  <c r="D455" i="3"/>
  <c r="AE455" i="3" s="1"/>
  <c r="D453" i="3"/>
  <c r="AE453" i="3" s="1"/>
  <c r="D451" i="3"/>
  <c r="AE451" i="3" s="1"/>
  <c r="D431" i="3"/>
  <c r="AE431" i="3" s="1"/>
  <c r="D421" i="3"/>
  <c r="AE421" i="3" s="1"/>
  <c r="D417" i="3"/>
  <c r="AE417" i="3" s="1"/>
  <c r="D412" i="3"/>
  <c r="AE412" i="3" s="1"/>
  <c r="D408" i="3"/>
  <c r="AE408" i="3" s="1"/>
  <c r="D404" i="3"/>
  <c r="AE404" i="3" s="1"/>
  <c r="D401" i="3"/>
  <c r="AE401" i="3" s="1"/>
  <c r="D396" i="3"/>
  <c r="AE396" i="3" s="1"/>
  <c r="D393" i="3"/>
  <c r="AE393" i="3" s="1"/>
  <c r="D425" i="3"/>
  <c r="AE425" i="3" s="1"/>
  <c r="D388" i="3"/>
  <c r="AE388" i="3" s="1"/>
  <c r="D386" i="3"/>
  <c r="AE386" i="3" s="1"/>
  <c r="D384" i="3"/>
  <c r="AE384" i="3" s="1"/>
  <c r="D382" i="3"/>
  <c r="AE382" i="3" s="1"/>
  <c r="D380" i="3"/>
  <c r="AE380" i="3" s="1"/>
  <c r="D378" i="3"/>
  <c r="AE378" i="3" s="1"/>
  <c r="D376" i="3"/>
  <c r="AE376" i="3" s="1"/>
  <c r="D374" i="3"/>
  <c r="AE374" i="3" s="1"/>
  <c r="D372" i="3"/>
  <c r="AE372" i="3" s="1"/>
  <c r="D370" i="3"/>
  <c r="AE370" i="3" s="1"/>
  <c r="D368" i="3"/>
  <c r="AE368" i="3" s="1"/>
  <c r="D365" i="3"/>
  <c r="AE365" i="3" s="1"/>
  <c r="D445" i="3"/>
  <c r="AE445" i="3" s="1"/>
  <c r="D443" i="3"/>
  <c r="AE443" i="3" s="1"/>
  <c r="D441" i="3"/>
  <c r="AE441" i="3" s="1"/>
  <c r="D420" i="3"/>
  <c r="AE420" i="3" s="1"/>
  <c r="D416" i="3"/>
  <c r="AE416" i="3" s="1"/>
  <c r="D411" i="3"/>
  <c r="AE411" i="3" s="1"/>
  <c r="D407" i="3"/>
  <c r="AE407" i="3" s="1"/>
  <c r="D403" i="3"/>
  <c r="AE403" i="3" s="1"/>
  <c r="D398" i="3"/>
  <c r="AE398" i="3" s="1"/>
  <c r="D395" i="3"/>
  <c r="AE395" i="3" s="1"/>
  <c r="D390" i="3"/>
  <c r="AE390" i="3" s="1"/>
  <c r="D447" i="3"/>
  <c r="AE447" i="3" s="1"/>
  <c r="D439" i="3"/>
  <c r="AE439" i="3" s="1"/>
  <c r="D429" i="3"/>
  <c r="AE429" i="3" s="1"/>
  <c r="D363" i="3"/>
  <c r="AE363" i="3" s="1"/>
  <c r="D361" i="3"/>
  <c r="AE361" i="3" s="1"/>
  <c r="D359" i="3"/>
  <c r="AE359" i="3" s="1"/>
  <c r="D357" i="3"/>
  <c r="AE357" i="3" s="1"/>
  <c r="D354" i="3"/>
  <c r="AE354" i="3" s="1"/>
  <c r="D351" i="3"/>
  <c r="AE351" i="3" s="1"/>
  <c r="D349" i="3"/>
  <c r="AE349" i="3" s="1"/>
  <c r="D346" i="3"/>
  <c r="AE346" i="3" s="1"/>
  <c r="D343" i="3"/>
  <c r="AE343" i="3" s="1"/>
  <c r="D341" i="3"/>
  <c r="AE341" i="3" s="1"/>
  <c r="D338" i="3"/>
  <c r="AE338" i="3" s="1"/>
  <c r="D335" i="3"/>
  <c r="AE335" i="3" s="1"/>
  <c r="D333" i="3"/>
  <c r="AE333" i="3" s="1"/>
  <c r="D449" i="3"/>
  <c r="AE449" i="3" s="1"/>
  <c r="D437" i="3"/>
  <c r="AE437" i="3" s="1"/>
  <c r="D423" i="3"/>
  <c r="AE423" i="3" s="1"/>
  <c r="D419" i="3"/>
  <c r="AE419" i="3" s="1"/>
  <c r="D414" i="3"/>
  <c r="AE414" i="3" s="1"/>
  <c r="D410" i="3"/>
  <c r="AE410" i="3" s="1"/>
  <c r="D406" i="3"/>
  <c r="AE406" i="3" s="1"/>
  <c r="D400" i="3"/>
  <c r="AE400" i="3" s="1"/>
  <c r="D397" i="3"/>
  <c r="AE397" i="3" s="1"/>
  <c r="D392" i="3"/>
  <c r="AE392" i="3" s="1"/>
  <c r="D435" i="3"/>
  <c r="AE435" i="3" s="1"/>
  <c r="D389" i="3"/>
  <c r="AE389" i="3" s="1"/>
  <c r="D387" i="3"/>
  <c r="AE387" i="3" s="1"/>
  <c r="D385" i="3"/>
  <c r="AE385" i="3" s="1"/>
  <c r="D383" i="3"/>
  <c r="AE383" i="3" s="1"/>
  <c r="D381" i="3"/>
  <c r="AE381" i="3" s="1"/>
  <c r="D379" i="3"/>
  <c r="AE379" i="3" s="1"/>
  <c r="D377" i="3"/>
  <c r="AE377" i="3" s="1"/>
  <c r="D375" i="3"/>
  <c r="AE375" i="3" s="1"/>
  <c r="D373" i="3"/>
  <c r="AE373" i="3" s="1"/>
  <c r="D371" i="3"/>
  <c r="AE371" i="3" s="1"/>
  <c r="D369" i="3"/>
  <c r="AE369" i="3" s="1"/>
  <c r="D366" i="3"/>
  <c r="AE366" i="3" s="1"/>
  <c r="D433" i="3"/>
  <c r="AE433" i="3" s="1"/>
  <c r="D427" i="3"/>
  <c r="AE427" i="3" s="1"/>
  <c r="D422" i="3"/>
  <c r="AE422" i="3" s="1"/>
  <c r="D418" i="3"/>
  <c r="AE418" i="3" s="1"/>
  <c r="D413" i="3"/>
  <c r="AE413" i="3" s="1"/>
  <c r="D409" i="3"/>
  <c r="AE409" i="3" s="1"/>
  <c r="D405" i="3"/>
  <c r="AE405" i="3" s="1"/>
  <c r="D402" i="3"/>
  <c r="AE402" i="3" s="1"/>
  <c r="D399" i="3"/>
  <c r="AE399" i="3" s="1"/>
  <c r="D394" i="3"/>
  <c r="AE394" i="3" s="1"/>
  <c r="D391" i="3"/>
  <c r="AE391" i="3" s="1"/>
  <c r="D364" i="3"/>
  <c r="AE364" i="3" s="1"/>
  <c r="D362" i="3"/>
  <c r="AE362" i="3" s="1"/>
  <c r="D360" i="3"/>
  <c r="AE360" i="3" s="1"/>
  <c r="D358" i="3"/>
  <c r="AE358" i="3" s="1"/>
  <c r="D355" i="3"/>
  <c r="AE355" i="3" s="1"/>
  <c r="D353" i="3"/>
  <c r="AE353" i="3" s="1"/>
  <c r="D350" i="3"/>
  <c r="AE350" i="3" s="1"/>
  <c r="D347" i="3"/>
  <c r="AE347" i="3" s="1"/>
  <c r="D345" i="3"/>
  <c r="AE345" i="3" s="1"/>
  <c r="D342" i="3"/>
  <c r="AE342" i="3" s="1"/>
  <c r="D339" i="3"/>
  <c r="AE339" i="3" s="1"/>
  <c r="D337" i="3"/>
  <c r="AE337" i="3" s="1"/>
  <c r="D324" i="3"/>
  <c r="AE324" i="3" s="1"/>
  <c r="D318" i="3"/>
  <c r="AE318" i="3" s="1"/>
  <c r="D302" i="3"/>
  <c r="AE302" i="3" s="1"/>
  <c r="D299" i="3"/>
  <c r="AE299" i="3" s="1"/>
  <c r="D294" i="3"/>
  <c r="AE294" i="3" s="1"/>
  <c r="D291" i="3"/>
  <c r="AE291" i="3" s="1"/>
  <c r="D286" i="3"/>
  <c r="AE286" i="3" s="1"/>
  <c r="D283" i="3"/>
  <c r="AE283" i="3" s="1"/>
  <c r="D278" i="3"/>
  <c r="AE278" i="3" s="1"/>
  <c r="D330" i="3"/>
  <c r="AE330" i="3" s="1"/>
  <c r="D317" i="3"/>
  <c r="AE317" i="3" s="1"/>
  <c r="D311" i="3"/>
  <c r="AE311" i="3" s="1"/>
  <c r="D305" i="3"/>
  <c r="AE305" i="3" s="1"/>
  <c r="D275" i="3"/>
  <c r="AE275" i="3" s="1"/>
  <c r="D269" i="3"/>
  <c r="AE269" i="3" s="1"/>
  <c r="D264" i="3"/>
  <c r="AE264" i="3" s="1"/>
  <c r="D254" i="3"/>
  <c r="AE254" i="3" s="1"/>
  <c r="D248" i="3"/>
  <c r="AE248" i="3" s="1"/>
  <c r="D244" i="3"/>
  <c r="AE244" i="3" s="1"/>
  <c r="D241" i="3"/>
  <c r="AE241" i="3" s="1"/>
  <c r="D238" i="3"/>
  <c r="AE238" i="3" s="1"/>
  <c r="D236" i="3"/>
  <c r="AE236" i="3" s="1"/>
  <c r="D233" i="3"/>
  <c r="AE233" i="3" s="1"/>
  <c r="D231" i="3"/>
  <c r="AE231" i="3" s="1"/>
  <c r="D329" i="3"/>
  <c r="AE329" i="3" s="1"/>
  <c r="D323" i="3"/>
  <c r="AE323" i="3" s="1"/>
  <c r="D301" i="3"/>
  <c r="AE301" i="3" s="1"/>
  <c r="D296" i="3"/>
  <c r="AE296" i="3" s="1"/>
  <c r="D293" i="3"/>
  <c r="AE293" i="3" s="1"/>
  <c r="D288" i="3"/>
  <c r="AE288" i="3" s="1"/>
  <c r="D285" i="3"/>
  <c r="AE285" i="3" s="1"/>
  <c r="D280" i="3"/>
  <c r="AE280" i="3" s="1"/>
  <c r="D277" i="3"/>
  <c r="AE277" i="3" s="1"/>
  <c r="D309" i="3"/>
  <c r="AE309" i="3" s="1"/>
  <c r="D304" i="3"/>
  <c r="AE304" i="3" s="1"/>
  <c r="D328" i="3"/>
  <c r="AE328" i="3" s="1"/>
  <c r="D315" i="3"/>
  <c r="AE315" i="3" s="1"/>
  <c r="D298" i="3"/>
  <c r="AE298" i="3" s="1"/>
  <c r="D295" i="3"/>
  <c r="AE295" i="3" s="1"/>
  <c r="D290" i="3"/>
  <c r="AE290" i="3" s="1"/>
  <c r="D287" i="3"/>
  <c r="AE287" i="3" s="1"/>
  <c r="D282" i="3"/>
  <c r="AE282" i="3" s="1"/>
  <c r="D279" i="3"/>
  <c r="AE279" i="3" s="1"/>
  <c r="D326" i="3"/>
  <c r="AE326" i="3" s="1"/>
  <c r="D308" i="3"/>
  <c r="AE308" i="3" s="1"/>
  <c r="D303" i="3"/>
  <c r="AE303" i="3" s="1"/>
  <c r="D273" i="3"/>
  <c r="AE273" i="3" s="1"/>
  <c r="D271" i="3"/>
  <c r="AE271" i="3" s="1"/>
  <c r="D266" i="3"/>
  <c r="AE266" i="3" s="1"/>
  <c r="D263" i="3"/>
  <c r="AE263" i="3" s="1"/>
  <c r="D252" i="3"/>
  <c r="AE252" i="3" s="1"/>
  <c r="D250" i="3"/>
  <c r="AE250" i="3" s="1"/>
  <c r="D247" i="3"/>
  <c r="AE247" i="3" s="1"/>
  <c r="D242" i="3"/>
  <c r="AE242" i="3" s="1"/>
  <c r="D240" i="3"/>
  <c r="AE240" i="3" s="1"/>
  <c r="D234" i="3"/>
  <c r="AE234" i="3" s="1"/>
  <c r="D320" i="3"/>
  <c r="AE320" i="3" s="1"/>
  <c r="D313" i="3"/>
  <c r="AE313" i="3" s="1"/>
  <c r="D300" i="3"/>
  <c r="AE300" i="3" s="1"/>
  <c r="D297" i="3"/>
  <c r="AE297" i="3" s="1"/>
  <c r="D292" i="3"/>
  <c r="AE292" i="3" s="1"/>
  <c r="D289" i="3"/>
  <c r="AE289" i="3" s="1"/>
  <c r="D284" i="3"/>
  <c r="AE284" i="3" s="1"/>
  <c r="D281" i="3"/>
  <c r="AE281" i="3" s="1"/>
  <c r="D276" i="3"/>
  <c r="AE276" i="3" s="1"/>
  <c r="D331" i="3"/>
  <c r="AE331" i="3" s="1"/>
  <c r="D325" i="3"/>
  <c r="AE325" i="3" s="1"/>
  <c r="D312" i="3"/>
  <c r="AE312" i="3" s="1"/>
  <c r="D307" i="3"/>
  <c r="D226" i="3"/>
  <c r="AE226" i="3" s="1"/>
  <c r="D221" i="3"/>
  <c r="AE221" i="3" s="1"/>
  <c r="D205" i="3"/>
  <c r="AE205" i="3" s="1"/>
  <c r="D203" i="3"/>
  <c r="AE203" i="3" s="1"/>
  <c r="D200" i="3"/>
  <c r="AE200" i="3" s="1"/>
  <c r="D197" i="3"/>
  <c r="AE197" i="3" s="1"/>
  <c r="D195" i="3"/>
  <c r="AE195" i="3" s="1"/>
  <c r="D192" i="3"/>
  <c r="AE192" i="3" s="1"/>
  <c r="D189" i="3"/>
  <c r="AE189" i="3" s="1"/>
  <c r="D187" i="3"/>
  <c r="AE187" i="3" s="1"/>
  <c r="D181" i="3"/>
  <c r="AE181" i="3" s="1"/>
  <c r="D176" i="3"/>
  <c r="AE176" i="3" s="1"/>
  <c r="D174" i="3"/>
  <c r="AE174" i="3" s="1"/>
  <c r="D171" i="3"/>
  <c r="AE171" i="3" s="1"/>
  <c r="D168" i="3"/>
  <c r="AE168" i="3" s="1"/>
  <c r="D159" i="3"/>
  <c r="AE159" i="3" s="1"/>
  <c r="D157" i="3"/>
  <c r="D151" i="3"/>
  <c r="AE151" i="3" s="1"/>
  <c r="D148" i="3"/>
  <c r="AE148" i="3" s="1"/>
  <c r="D146" i="3"/>
  <c r="AE146" i="3" s="1"/>
  <c r="D224" i="3"/>
  <c r="AE224" i="3" s="1"/>
  <c r="D219" i="3"/>
  <c r="AE219" i="3" s="1"/>
  <c r="D229" i="3"/>
  <c r="AE229" i="3" s="1"/>
  <c r="D218" i="3"/>
  <c r="AE218" i="3" s="1"/>
  <c r="D204" i="3"/>
  <c r="AE204" i="3" s="1"/>
  <c r="D201" i="3"/>
  <c r="AE201" i="3" s="1"/>
  <c r="D199" i="3"/>
  <c r="AE199" i="3" s="1"/>
  <c r="D196" i="3"/>
  <c r="AE196" i="3" s="1"/>
  <c r="D193" i="3"/>
  <c r="AE193" i="3" s="1"/>
  <c r="D191" i="3"/>
  <c r="AE191" i="3" s="1"/>
  <c r="D185" i="3"/>
  <c r="AE185" i="3" s="1"/>
  <c r="D183" i="3"/>
  <c r="AE183" i="3" s="1"/>
  <c r="D180" i="3"/>
  <c r="AE180" i="3" s="1"/>
  <c r="D178" i="3"/>
  <c r="AE178" i="3" s="1"/>
  <c r="D175" i="3"/>
  <c r="AE175" i="3" s="1"/>
  <c r="D172" i="3"/>
  <c r="AE172" i="3" s="1"/>
  <c r="D170" i="3"/>
  <c r="AE170" i="3" s="1"/>
  <c r="D167" i="3"/>
  <c r="AE167" i="3" s="1"/>
  <c r="D161" i="3"/>
  <c r="AE161" i="3" s="1"/>
  <c r="D158" i="3"/>
  <c r="AE158" i="3" s="1"/>
  <c r="D155" i="3"/>
  <c r="AE155" i="3" s="1"/>
  <c r="D153" i="3"/>
  <c r="AE153" i="3" s="1"/>
  <c r="D150" i="3"/>
  <c r="AE150" i="3" s="1"/>
  <c r="D147" i="3"/>
  <c r="AE147" i="3" s="1"/>
  <c r="D207" i="3"/>
  <c r="AE207" i="3" s="1"/>
  <c r="D99" i="3"/>
  <c r="AE99" i="3" s="1"/>
  <c r="D95" i="3"/>
  <c r="AE95" i="3" s="1"/>
  <c r="D92" i="3"/>
  <c r="AE92" i="3" s="1"/>
  <c r="D117" i="3"/>
  <c r="AE117" i="3" s="1"/>
  <c r="D102" i="3"/>
  <c r="AE102" i="3" s="1"/>
  <c r="D93" i="3"/>
  <c r="AE93" i="3" s="1"/>
  <c r="D115" i="3"/>
  <c r="AE115" i="3" s="1"/>
  <c r="C184" i="3"/>
  <c r="AD184" i="3" s="1"/>
  <c r="C69" i="3"/>
  <c r="AD69" i="3" s="1"/>
  <c r="C163" i="3"/>
  <c r="AD163" i="3" s="1"/>
  <c r="C255" i="3"/>
  <c r="AD255" i="3" s="1"/>
  <c r="D45" i="3"/>
  <c r="AE45" i="3" s="1"/>
  <c r="D77" i="3"/>
  <c r="AE77" i="3" s="1"/>
  <c r="D142" i="3"/>
  <c r="AE142" i="3" s="1"/>
  <c r="F85" i="3"/>
  <c r="AG85" i="3" s="1"/>
  <c r="F108" i="3"/>
  <c r="AG108" i="3" s="1"/>
  <c r="F142" i="3"/>
  <c r="AG142" i="3" s="1"/>
  <c r="F131" i="3"/>
  <c r="AG131" i="3" s="1"/>
  <c r="F262" i="3"/>
  <c r="AG262" i="3" s="1"/>
  <c r="C208" i="3"/>
  <c r="AD208" i="3" s="1"/>
  <c r="C222" i="3"/>
  <c r="AD222" i="3" s="1"/>
  <c r="C188" i="3"/>
  <c r="AD188" i="3" s="1"/>
  <c r="C14" i="3"/>
  <c r="AD14" i="3" s="1"/>
  <c r="C22" i="3"/>
  <c r="AD22" i="3" s="1"/>
  <c r="C30" i="3"/>
  <c r="AD30" i="3" s="1"/>
  <c r="C38" i="3"/>
  <c r="AD38" i="3" s="1"/>
  <c r="C46" i="3"/>
  <c r="AD46" i="3" s="1"/>
  <c r="C54" i="3"/>
  <c r="AD54" i="3" s="1"/>
  <c r="C62" i="3"/>
  <c r="AD62" i="3" s="1"/>
  <c r="C70" i="3"/>
  <c r="AD70" i="3" s="1"/>
  <c r="C78" i="3"/>
  <c r="AD78" i="3" s="1"/>
  <c r="C86" i="3"/>
  <c r="AD86" i="3" s="1"/>
  <c r="C91" i="3"/>
  <c r="AD91" i="3" s="1"/>
  <c r="C237" i="3"/>
  <c r="AD237" i="3" s="1"/>
  <c r="C164" i="3"/>
  <c r="AD164" i="3" s="1"/>
  <c r="C135" i="3"/>
  <c r="AD135" i="3" s="1"/>
  <c r="C143" i="3"/>
  <c r="AD143" i="3" s="1"/>
  <c r="C124" i="3"/>
  <c r="AD124" i="3" s="1"/>
  <c r="C132" i="3"/>
  <c r="AD132" i="3" s="1"/>
  <c r="C256" i="3"/>
  <c r="AD256" i="3" s="1"/>
  <c r="C267" i="3"/>
  <c r="AD267" i="3" s="1"/>
  <c r="D208" i="3"/>
  <c r="AE208" i="3" s="1"/>
  <c r="D222" i="3"/>
  <c r="AE222" i="3" s="1"/>
  <c r="D188" i="3"/>
  <c r="AE188" i="3" s="1"/>
  <c r="D86" i="3"/>
  <c r="AE86" i="3" s="1"/>
  <c r="D91" i="3"/>
  <c r="AE91" i="3" s="1"/>
  <c r="D237" i="3"/>
  <c r="AE237" i="3" s="1"/>
  <c r="D164" i="3"/>
  <c r="AE164" i="3" s="1"/>
  <c r="D135" i="3"/>
  <c r="AE135" i="3" s="1"/>
  <c r="D143" i="3"/>
  <c r="AE143" i="3" s="1"/>
  <c r="D124" i="3"/>
  <c r="AE124" i="3" s="1"/>
  <c r="D132" i="3"/>
  <c r="AE132" i="3" s="1"/>
  <c r="D256" i="3"/>
  <c r="AE256" i="3" s="1"/>
  <c r="D267" i="3"/>
  <c r="AE267" i="3" s="1"/>
  <c r="F54" i="3"/>
  <c r="AG54" i="3" s="1"/>
  <c r="F62" i="3"/>
  <c r="AG62" i="3" s="1"/>
  <c r="F70" i="3"/>
  <c r="AG70" i="3" s="1"/>
  <c r="F78" i="3"/>
  <c r="AG78" i="3" s="1"/>
  <c r="F86" i="3"/>
  <c r="AG86" i="3" s="1"/>
  <c r="F91" i="3"/>
  <c r="AG91" i="3" s="1"/>
  <c r="F124" i="3"/>
  <c r="AG124" i="3" s="1"/>
  <c r="D6" i="3"/>
  <c r="AE6" i="3" s="1"/>
  <c r="C37" i="3"/>
  <c r="AD37" i="3" s="1"/>
  <c r="C77" i="3"/>
  <c r="AD77" i="3" s="1"/>
  <c r="C142" i="3"/>
  <c r="AD142" i="3" s="1"/>
  <c r="D215" i="3"/>
  <c r="AE215" i="3" s="1"/>
  <c r="D61" i="3"/>
  <c r="AE61" i="3" s="1"/>
  <c r="D108" i="3"/>
  <c r="AE108" i="3" s="1"/>
  <c r="C209" i="3"/>
  <c r="AD209" i="3" s="1"/>
  <c r="C223" i="3"/>
  <c r="AD223" i="3" s="1"/>
  <c r="C31" i="3"/>
  <c r="AD31" i="3" s="1"/>
  <c r="C39" i="3"/>
  <c r="AD39" i="3" s="1"/>
  <c r="C47" i="3"/>
  <c r="AD47" i="3" s="1"/>
  <c r="C55" i="3"/>
  <c r="AD55" i="3" s="1"/>
  <c r="C63" i="3"/>
  <c r="AD63" i="3" s="1"/>
  <c r="C71" i="3"/>
  <c r="AD71" i="3" s="1"/>
  <c r="C79" i="3"/>
  <c r="AD79" i="3" s="1"/>
  <c r="C87" i="3"/>
  <c r="AD87" i="3" s="1"/>
  <c r="C103" i="3"/>
  <c r="AD103" i="3" s="1"/>
  <c r="C109" i="3"/>
  <c r="AD109" i="3" s="1"/>
  <c r="C245" i="3"/>
  <c r="AD245" i="3" s="1"/>
  <c r="C136" i="3"/>
  <c r="AD136" i="3" s="1"/>
  <c r="C118" i="3"/>
  <c r="AD118" i="3" s="1"/>
  <c r="C125" i="3"/>
  <c r="AD125" i="3" s="1"/>
  <c r="C133" i="3"/>
  <c r="AD133" i="3" s="1"/>
  <c r="C257" i="3"/>
  <c r="AD257" i="3" s="1"/>
  <c r="C316" i="3"/>
  <c r="AD316" i="3" s="1"/>
  <c r="D209" i="3"/>
  <c r="AE209" i="3" s="1"/>
  <c r="D223" i="3"/>
  <c r="AE223" i="3" s="1"/>
  <c r="D39" i="3"/>
  <c r="AE39" i="3" s="1"/>
  <c r="D47" i="3"/>
  <c r="AE47" i="3" s="1"/>
  <c r="D55" i="3"/>
  <c r="AE55" i="3" s="1"/>
  <c r="D63" i="3"/>
  <c r="AE63" i="3" s="1"/>
  <c r="D71" i="3"/>
  <c r="AE71" i="3" s="1"/>
  <c r="D79" i="3"/>
  <c r="AE79" i="3" s="1"/>
  <c r="D87" i="3"/>
  <c r="AE87" i="3" s="1"/>
  <c r="D103" i="3"/>
  <c r="AE103" i="3" s="1"/>
  <c r="D109" i="3"/>
  <c r="AE109" i="3" s="1"/>
  <c r="D245" i="3"/>
  <c r="AE245" i="3" s="1"/>
  <c r="D136" i="3"/>
  <c r="AE136" i="3" s="1"/>
  <c r="D118" i="3"/>
  <c r="AE118" i="3" s="1"/>
  <c r="D125" i="3"/>
  <c r="AE125" i="3" s="1"/>
  <c r="D133" i="3"/>
  <c r="AE133" i="3" s="1"/>
  <c r="D257" i="3"/>
  <c r="AE257" i="3" s="1"/>
  <c r="D316" i="3"/>
  <c r="AE316" i="3" s="1"/>
  <c r="F209" i="3"/>
  <c r="AG209" i="3" s="1"/>
  <c r="F223" i="3"/>
  <c r="AG223" i="3" s="1"/>
  <c r="F39" i="3"/>
  <c r="AG39" i="3" s="1"/>
  <c r="F47" i="3"/>
  <c r="AG47" i="3" s="1"/>
  <c r="F55" i="3"/>
  <c r="AG55" i="3" s="1"/>
  <c r="F63" i="3"/>
  <c r="AG63" i="3" s="1"/>
  <c r="F71" i="3"/>
  <c r="AG71" i="3" s="1"/>
  <c r="F79" i="3"/>
  <c r="AG79" i="3" s="1"/>
  <c r="F87" i="3"/>
  <c r="AG87" i="3" s="1"/>
  <c r="F103" i="3"/>
  <c r="AG103" i="3" s="1"/>
  <c r="F109" i="3"/>
  <c r="AG109" i="3" s="1"/>
  <c r="F245" i="3"/>
  <c r="AG245" i="3" s="1"/>
  <c r="F136" i="3"/>
  <c r="AG136" i="3" s="1"/>
  <c r="F118" i="3"/>
  <c r="AG118" i="3" s="1"/>
  <c r="F125" i="3"/>
  <c r="AG125" i="3" s="1"/>
  <c r="F133" i="3"/>
  <c r="AG133" i="3" s="1"/>
  <c r="F257" i="3"/>
  <c r="AG257" i="3" s="1"/>
  <c r="F316" i="3"/>
  <c r="AG316" i="3" s="1"/>
  <c r="E585" i="3"/>
  <c r="AF585" i="3" s="1"/>
  <c r="E584" i="3"/>
  <c r="AF584" i="3" s="1"/>
  <c r="E583" i="3"/>
  <c r="AF583" i="3" s="1"/>
  <c r="E100" i="3"/>
  <c r="AF100" i="3" s="1"/>
  <c r="E580" i="3"/>
  <c r="AF580" i="3" s="1"/>
  <c r="E568" i="3"/>
  <c r="AF568" i="3" s="1"/>
  <c r="E552" i="3"/>
  <c r="AF552" i="3" s="1"/>
  <c r="E550" i="3"/>
  <c r="AF550" i="3" s="1"/>
  <c r="E537" i="3"/>
  <c r="AF537" i="3" s="1"/>
  <c r="E535" i="3"/>
  <c r="AF535" i="3" s="1"/>
  <c r="E511" i="3"/>
  <c r="AF511" i="3" s="1"/>
  <c r="E509" i="3"/>
  <c r="AF509" i="3" s="1"/>
  <c r="E505" i="3"/>
  <c r="AF505" i="3" s="1"/>
  <c r="E503" i="3"/>
  <c r="AF503" i="3" s="1"/>
  <c r="E501" i="3"/>
  <c r="AF501" i="3" s="1"/>
  <c r="E498" i="3"/>
  <c r="AF498" i="3" s="1"/>
  <c r="E496" i="3"/>
  <c r="AF496" i="3" s="1"/>
  <c r="E493" i="3"/>
  <c r="AF493" i="3" s="1"/>
  <c r="E491" i="3"/>
  <c r="AF491" i="3" s="1"/>
  <c r="E489" i="3"/>
  <c r="AF489" i="3" s="1"/>
  <c r="E487" i="3"/>
  <c r="AF487" i="3" s="1"/>
  <c r="E485" i="3"/>
  <c r="AF485" i="3" s="1"/>
  <c r="E483" i="3"/>
  <c r="AF483" i="3" s="1"/>
  <c r="E481" i="3"/>
  <c r="AF481" i="3" s="1"/>
  <c r="E479" i="3"/>
  <c r="AF479" i="3" s="1"/>
  <c r="E477" i="3"/>
  <c r="AF477" i="3" s="1"/>
  <c r="E475" i="3"/>
  <c r="AF475" i="3" s="1"/>
  <c r="E473" i="3"/>
  <c r="AF473" i="3" s="1"/>
  <c r="E605" i="3"/>
  <c r="AF605" i="3" s="1"/>
  <c r="E602" i="3"/>
  <c r="AF602" i="3" s="1"/>
  <c r="E600" i="3"/>
  <c r="AF600" i="3" s="1"/>
  <c r="E598" i="3"/>
  <c r="AF598" i="3" s="1"/>
  <c r="E577" i="3"/>
  <c r="AF577" i="3" s="1"/>
  <c r="E575" i="3"/>
  <c r="AF575" i="3" s="1"/>
  <c r="E565" i="3"/>
  <c r="AF565" i="3" s="1"/>
  <c r="E563" i="3"/>
  <c r="AF563" i="3" s="1"/>
  <c r="E541" i="3"/>
  <c r="AF541" i="3" s="1"/>
  <c r="E539" i="3"/>
  <c r="AF539" i="3" s="1"/>
  <c r="E520" i="3"/>
  <c r="AF520" i="3" s="1"/>
  <c r="E518" i="3"/>
  <c r="AF518" i="3" s="1"/>
  <c r="E516" i="3"/>
  <c r="AF516" i="3" s="1"/>
  <c r="E513" i="3"/>
  <c r="AF513" i="3" s="1"/>
  <c r="E594" i="3"/>
  <c r="AF594" i="3" s="1"/>
  <c r="E591" i="3"/>
  <c r="AF591" i="3" s="1"/>
  <c r="E589" i="3"/>
  <c r="AF589" i="3" s="1"/>
  <c r="E586" i="3"/>
  <c r="AF586" i="3" s="1"/>
  <c r="E574" i="3"/>
  <c r="AF574" i="3" s="1"/>
  <c r="E572" i="3"/>
  <c r="AF572" i="3" s="1"/>
  <c r="E570" i="3"/>
  <c r="AF570" i="3" s="1"/>
  <c r="E562" i="3"/>
  <c r="AF562" i="3" s="1"/>
  <c r="E559" i="3"/>
  <c r="AF559" i="3" s="1"/>
  <c r="E545" i="3"/>
  <c r="AF545" i="3" s="1"/>
  <c r="E543" i="3"/>
  <c r="AF543" i="3" s="1"/>
  <c r="E528" i="3"/>
  <c r="AF528" i="3" s="1"/>
  <c r="E526" i="3"/>
  <c r="AF526" i="3" s="1"/>
  <c r="E524" i="3"/>
  <c r="AF524" i="3" s="1"/>
  <c r="E522" i="3"/>
  <c r="AF522" i="3" s="1"/>
  <c r="E582" i="3"/>
  <c r="AF582" i="3" s="1"/>
  <c r="E556" i="3"/>
  <c r="AF556" i="3" s="1"/>
  <c r="E554" i="3"/>
  <c r="AF554" i="3" s="1"/>
  <c r="E549" i="3"/>
  <c r="AF549" i="3" s="1"/>
  <c r="E547" i="3"/>
  <c r="AF547" i="3" s="1"/>
  <c r="E532" i="3"/>
  <c r="AF532" i="3" s="1"/>
  <c r="E530" i="3"/>
  <c r="AF530" i="3" s="1"/>
  <c r="E579" i="3"/>
  <c r="AF579" i="3" s="1"/>
  <c r="E569" i="3"/>
  <c r="AF569" i="3" s="1"/>
  <c r="E567" i="3"/>
  <c r="AF567" i="3" s="1"/>
  <c r="E553" i="3"/>
  <c r="AF553" i="3" s="1"/>
  <c r="E551" i="3"/>
  <c r="AF551" i="3" s="1"/>
  <c r="E536" i="3"/>
  <c r="AF536" i="3" s="1"/>
  <c r="E534" i="3"/>
  <c r="AF534" i="3" s="1"/>
  <c r="E510" i="3"/>
  <c r="AF510" i="3" s="1"/>
  <c r="E507" i="3"/>
  <c r="AF507" i="3" s="1"/>
  <c r="E504" i="3"/>
  <c r="AF504" i="3" s="1"/>
  <c r="E502" i="3"/>
  <c r="AF502" i="3" s="1"/>
  <c r="E499" i="3"/>
  <c r="AF499" i="3" s="1"/>
  <c r="E497" i="3"/>
  <c r="AF497" i="3" s="1"/>
  <c r="E494" i="3"/>
  <c r="AF494" i="3" s="1"/>
  <c r="E492" i="3"/>
  <c r="AF492" i="3" s="1"/>
  <c r="E490" i="3"/>
  <c r="AF490" i="3" s="1"/>
  <c r="E488" i="3"/>
  <c r="AF488" i="3" s="1"/>
  <c r="E486" i="3"/>
  <c r="AF486" i="3" s="1"/>
  <c r="E484" i="3"/>
  <c r="AF484" i="3" s="1"/>
  <c r="E482" i="3"/>
  <c r="AF482" i="3" s="1"/>
  <c r="E480" i="3"/>
  <c r="AF480" i="3" s="1"/>
  <c r="E478" i="3"/>
  <c r="AF478" i="3" s="1"/>
  <c r="E476" i="3"/>
  <c r="AF476" i="3" s="1"/>
  <c r="E595" i="3"/>
  <c r="AF595" i="3" s="1"/>
  <c r="E593" i="3"/>
  <c r="AF593" i="3" s="1"/>
  <c r="E590" i="3"/>
  <c r="AF590" i="3" s="1"/>
  <c r="E588" i="3"/>
  <c r="AF588" i="3" s="1"/>
  <c r="E573" i="3"/>
  <c r="AF573" i="3" s="1"/>
  <c r="E571" i="3"/>
  <c r="AF571" i="3" s="1"/>
  <c r="E561" i="3"/>
  <c r="AF561" i="3" s="1"/>
  <c r="E560" i="3"/>
  <c r="AF560" i="3" s="1"/>
  <c r="E558" i="3"/>
  <c r="AF558" i="3" s="1"/>
  <c r="E544" i="3"/>
  <c r="AF544" i="3" s="1"/>
  <c r="E542" i="3"/>
  <c r="AF542" i="3" s="1"/>
  <c r="E529" i="3"/>
  <c r="AF529" i="3" s="1"/>
  <c r="E527" i="3"/>
  <c r="AF527" i="3" s="1"/>
  <c r="E525" i="3"/>
  <c r="AF525" i="3" s="1"/>
  <c r="E523" i="3"/>
  <c r="AF523" i="3" s="1"/>
  <c r="E581" i="3"/>
  <c r="AF581" i="3" s="1"/>
  <c r="E557" i="3"/>
  <c r="AF557" i="3" s="1"/>
  <c r="E555" i="3"/>
  <c r="AF555" i="3" s="1"/>
  <c r="E548" i="3"/>
  <c r="AF548" i="3" s="1"/>
  <c r="E546" i="3"/>
  <c r="AF546" i="3" s="1"/>
  <c r="E533" i="3"/>
  <c r="AF533" i="3" s="1"/>
  <c r="E531" i="3"/>
  <c r="AF531" i="3" s="1"/>
  <c r="E599" i="3"/>
  <c r="AF599" i="3" s="1"/>
  <c r="E566" i="3"/>
  <c r="AF566" i="3" s="1"/>
  <c r="E467" i="3"/>
  <c r="AF467" i="3" s="1"/>
  <c r="E601" i="3"/>
  <c r="AF601" i="3" s="1"/>
  <c r="E538" i="3"/>
  <c r="AF538" i="3" s="1"/>
  <c r="E474" i="3"/>
  <c r="AF474" i="3" s="1"/>
  <c r="E469" i="3"/>
  <c r="AF469" i="3" s="1"/>
  <c r="E604" i="3"/>
  <c r="AF604" i="3" s="1"/>
  <c r="E540" i="3"/>
  <c r="AF540" i="3" s="1"/>
  <c r="E471" i="3"/>
  <c r="AF471" i="3" s="1"/>
  <c r="E464" i="3"/>
  <c r="AF464" i="3" s="1"/>
  <c r="E462" i="3"/>
  <c r="AF462" i="3" s="1"/>
  <c r="E460" i="3"/>
  <c r="AF460" i="3" s="1"/>
  <c r="E458" i="3"/>
  <c r="AF458" i="3" s="1"/>
  <c r="E456" i="3"/>
  <c r="AF456" i="3" s="1"/>
  <c r="E454" i="3"/>
  <c r="AF454" i="3" s="1"/>
  <c r="E452" i="3"/>
  <c r="AF452" i="3" s="1"/>
  <c r="E450" i="3"/>
  <c r="AF450" i="3" s="1"/>
  <c r="E448" i="3"/>
  <c r="AF448" i="3" s="1"/>
  <c r="E446" i="3"/>
  <c r="AF446" i="3" s="1"/>
  <c r="E444" i="3"/>
  <c r="AF444" i="3" s="1"/>
  <c r="E442" i="3"/>
  <c r="AF442" i="3" s="1"/>
  <c r="E440" i="3"/>
  <c r="AF440" i="3" s="1"/>
  <c r="E438" i="3"/>
  <c r="AF438" i="3" s="1"/>
  <c r="E436" i="3"/>
  <c r="AF436" i="3" s="1"/>
  <c r="E434" i="3"/>
  <c r="AF434" i="3" s="1"/>
  <c r="E432" i="3"/>
  <c r="AF432" i="3" s="1"/>
  <c r="E606" i="3"/>
  <c r="AF606" i="3" s="1"/>
  <c r="E512" i="3"/>
  <c r="AF512" i="3" s="1"/>
  <c r="E466" i="3"/>
  <c r="AF466" i="3" s="1"/>
  <c r="E514" i="3"/>
  <c r="AF514" i="3" s="1"/>
  <c r="E468" i="3"/>
  <c r="AF468" i="3" s="1"/>
  <c r="E576" i="3"/>
  <c r="AF576" i="3" s="1"/>
  <c r="E517" i="3"/>
  <c r="AF517" i="3" s="1"/>
  <c r="E470" i="3"/>
  <c r="AF470" i="3" s="1"/>
  <c r="E578" i="3"/>
  <c r="AF578" i="3" s="1"/>
  <c r="E519" i="3"/>
  <c r="AF519" i="3" s="1"/>
  <c r="E472" i="3"/>
  <c r="AF472" i="3" s="1"/>
  <c r="E463" i="3"/>
  <c r="AF463" i="3" s="1"/>
  <c r="E461" i="3"/>
  <c r="AF461" i="3" s="1"/>
  <c r="E459" i="3"/>
  <c r="AF459" i="3" s="1"/>
  <c r="E457" i="3"/>
  <c r="AF457" i="3" s="1"/>
  <c r="E455" i="3"/>
  <c r="AF455" i="3" s="1"/>
  <c r="E453" i="3"/>
  <c r="AF453" i="3" s="1"/>
  <c r="E451" i="3"/>
  <c r="AF451" i="3" s="1"/>
  <c r="E449" i="3"/>
  <c r="AF449" i="3" s="1"/>
  <c r="E447" i="3"/>
  <c r="AF447" i="3" s="1"/>
  <c r="E445" i="3"/>
  <c r="AF445" i="3" s="1"/>
  <c r="E443" i="3"/>
  <c r="AF443" i="3" s="1"/>
  <c r="E441" i="3"/>
  <c r="AF441" i="3" s="1"/>
  <c r="E596" i="3"/>
  <c r="AF596" i="3" s="1"/>
  <c r="E564" i="3"/>
  <c r="AF564" i="3" s="1"/>
  <c r="E521" i="3"/>
  <c r="AF521" i="3" s="1"/>
  <c r="E465" i="3"/>
  <c r="AF465" i="3" s="1"/>
  <c r="E425" i="3"/>
  <c r="AF425" i="3" s="1"/>
  <c r="E388" i="3"/>
  <c r="AF388" i="3" s="1"/>
  <c r="E386" i="3"/>
  <c r="AF386" i="3" s="1"/>
  <c r="E384" i="3"/>
  <c r="AF384" i="3" s="1"/>
  <c r="E382" i="3"/>
  <c r="AF382" i="3" s="1"/>
  <c r="E380" i="3"/>
  <c r="AF380" i="3" s="1"/>
  <c r="E378" i="3"/>
  <c r="AF378" i="3" s="1"/>
  <c r="E376" i="3"/>
  <c r="AF376" i="3" s="1"/>
  <c r="E374" i="3"/>
  <c r="AF374" i="3" s="1"/>
  <c r="E372" i="3"/>
  <c r="AF372" i="3" s="1"/>
  <c r="E370" i="3"/>
  <c r="AF370" i="3" s="1"/>
  <c r="E368" i="3"/>
  <c r="AF368" i="3" s="1"/>
  <c r="E365" i="3"/>
  <c r="AF365" i="3" s="1"/>
  <c r="E430" i="3"/>
  <c r="AF430" i="3" s="1"/>
  <c r="E420" i="3"/>
  <c r="AF420" i="3" s="1"/>
  <c r="E416" i="3"/>
  <c r="AF416" i="3" s="1"/>
  <c r="E411" i="3"/>
  <c r="AF411" i="3" s="1"/>
  <c r="E407" i="3"/>
  <c r="AF407" i="3" s="1"/>
  <c r="E403" i="3"/>
  <c r="AF403" i="3" s="1"/>
  <c r="E398" i="3"/>
  <c r="AF398" i="3" s="1"/>
  <c r="E395" i="3"/>
  <c r="AF395" i="3" s="1"/>
  <c r="E390" i="3"/>
  <c r="AF390" i="3" s="1"/>
  <c r="E439" i="3"/>
  <c r="AF439" i="3" s="1"/>
  <c r="E429" i="3"/>
  <c r="AF429" i="3" s="1"/>
  <c r="E424" i="3"/>
  <c r="AF424" i="3" s="1"/>
  <c r="E363" i="3"/>
  <c r="AF363" i="3" s="1"/>
  <c r="E361" i="3"/>
  <c r="AF361" i="3" s="1"/>
  <c r="E359" i="3"/>
  <c r="AF359" i="3" s="1"/>
  <c r="E357" i="3"/>
  <c r="AF357" i="3" s="1"/>
  <c r="E354" i="3"/>
  <c r="AF354" i="3" s="1"/>
  <c r="E351" i="3"/>
  <c r="AF351" i="3" s="1"/>
  <c r="E349" i="3"/>
  <c r="AF349" i="3" s="1"/>
  <c r="E346" i="3"/>
  <c r="AF346" i="3" s="1"/>
  <c r="E343" i="3"/>
  <c r="AF343" i="3" s="1"/>
  <c r="E341" i="3"/>
  <c r="AF341" i="3" s="1"/>
  <c r="E437" i="3"/>
  <c r="AF437" i="3" s="1"/>
  <c r="E423" i="3"/>
  <c r="AF423" i="3" s="1"/>
  <c r="E419" i="3"/>
  <c r="AF419" i="3" s="1"/>
  <c r="E414" i="3"/>
  <c r="AF414" i="3" s="1"/>
  <c r="E410" i="3"/>
  <c r="AF410" i="3" s="1"/>
  <c r="E406" i="3"/>
  <c r="AF406" i="3" s="1"/>
  <c r="E400" i="3"/>
  <c r="AF400" i="3" s="1"/>
  <c r="E397" i="3"/>
  <c r="AF397" i="3" s="1"/>
  <c r="E392" i="3"/>
  <c r="AF392" i="3" s="1"/>
  <c r="E435" i="3"/>
  <c r="AF435" i="3" s="1"/>
  <c r="E428" i="3"/>
  <c r="AF428" i="3" s="1"/>
  <c r="E389" i="3"/>
  <c r="AF389" i="3" s="1"/>
  <c r="E387" i="3"/>
  <c r="AF387" i="3" s="1"/>
  <c r="E385" i="3"/>
  <c r="AF385" i="3" s="1"/>
  <c r="E383" i="3"/>
  <c r="AF383" i="3" s="1"/>
  <c r="E381" i="3"/>
  <c r="AF381" i="3" s="1"/>
  <c r="E379" i="3"/>
  <c r="AF379" i="3" s="1"/>
  <c r="E377" i="3"/>
  <c r="AF377" i="3" s="1"/>
  <c r="E375" i="3"/>
  <c r="AF375" i="3" s="1"/>
  <c r="E373" i="3"/>
  <c r="AF373" i="3" s="1"/>
  <c r="E371" i="3"/>
  <c r="AF371" i="3" s="1"/>
  <c r="E369" i="3"/>
  <c r="AF369" i="3" s="1"/>
  <c r="E366" i="3"/>
  <c r="AF366" i="3" s="1"/>
  <c r="E433" i="3"/>
  <c r="AF433" i="3" s="1"/>
  <c r="E427" i="3"/>
  <c r="AF427" i="3" s="1"/>
  <c r="E422" i="3"/>
  <c r="AF422" i="3" s="1"/>
  <c r="E418" i="3"/>
  <c r="AF418" i="3" s="1"/>
  <c r="E413" i="3"/>
  <c r="AF413" i="3" s="1"/>
  <c r="E409" i="3"/>
  <c r="AF409" i="3" s="1"/>
  <c r="E405" i="3"/>
  <c r="AF405" i="3" s="1"/>
  <c r="E402" i="3"/>
  <c r="AF402" i="3" s="1"/>
  <c r="E399" i="3"/>
  <c r="AF399" i="3" s="1"/>
  <c r="E394" i="3"/>
  <c r="AF394" i="3" s="1"/>
  <c r="E391" i="3"/>
  <c r="AF391" i="3" s="1"/>
  <c r="E364" i="3"/>
  <c r="E362" i="3"/>
  <c r="AF362" i="3" s="1"/>
  <c r="E360" i="3"/>
  <c r="AF360" i="3" s="1"/>
  <c r="E358" i="3"/>
  <c r="AF358" i="3" s="1"/>
  <c r="E355" i="3"/>
  <c r="AF355" i="3" s="1"/>
  <c r="E353" i="3"/>
  <c r="AF353" i="3" s="1"/>
  <c r="E350" i="3"/>
  <c r="AF350" i="3" s="1"/>
  <c r="E347" i="3"/>
  <c r="AF347" i="3" s="1"/>
  <c r="E345" i="3"/>
  <c r="AF345" i="3" s="1"/>
  <c r="E342" i="3"/>
  <c r="AF342" i="3" s="1"/>
  <c r="E339" i="3"/>
  <c r="AF339" i="3" s="1"/>
  <c r="E337" i="3"/>
  <c r="E331" i="3"/>
  <c r="AF331" i="3" s="1"/>
  <c r="E329" i="3"/>
  <c r="AF329" i="3" s="1"/>
  <c r="E326" i="3"/>
  <c r="AF326" i="3" s="1"/>
  <c r="E324" i="3"/>
  <c r="AF324" i="3" s="1"/>
  <c r="E320" i="3"/>
  <c r="AF320" i="3" s="1"/>
  <c r="E317" i="3"/>
  <c r="AF317" i="3" s="1"/>
  <c r="E315" i="3"/>
  <c r="AF315" i="3" s="1"/>
  <c r="E312" i="3"/>
  <c r="AF312" i="3" s="1"/>
  <c r="E431" i="3"/>
  <c r="AF431" i="3" s="1"/>
  <c r="E426" i="3"/>
  <c r="AF426" i="3" s="1"/>
  <c r="E421" i="3"/>
  <c r="AF421" i="3" s="1"/>
  <c r="E417" i="3"/>
  <c r="AF417" i="3" s="1"/>
  <c r="E412" i="3"/>
  <c r="AF412" i="3" s="1"/>
  <c r="E408" i="3"/>
  <c r="AF408" i="3" s="1"/>
  <c r="E404" i="3"/>
  <c r="AF404" i="3" s="1"/>
  <c r="E401" i="3"/>
  <c r="AF401" i="3" s="1"/>
  <c r="E396" i="3"/>
  <c r="AF396" i="3" s="1"/>
  <c r="E393" i="3"/>
  <c r="AF393" i="3" s="1"/>
  <c r="E330" i="3"/>
  <c r="AF330" i="3" s="1"/>
  <c r="E311" i="3"/>
  <c r="AF311" i="3" s="1"/>
  <c r="E305" i="3"/>
  <c r="AF305" i="3" s="1"/>
  <c r="E275" i="3"/>
  <c r="AF275" i="3" s="1"/>
  <c r="E269" i="3"/>
  <c r="AF269" i="3" s="1"/>
  <c r="E264" i="3"/>
  <c r="AF264" i="3" s="1"/>
  <c r="E254" i="3"/>
  <c r="AF254" i="3" s="1"/>
  <c r="E248" i="3"/>
  <c r="AF248" i="3" s="1"/>
  <c r="E244" i="3"/>
  <c r="AF244" i="3" s="1"/>
  <c r="E241" i="3"/>
  <c r="AF241" i="3" s="1"/>
  <c r="E238" i="3"/>
  <c r="AF238" i="3" s="1"/>
  <c r="E236" i="3"/>
  <c r="AF236" i="3" s="1"/>
  <c r="E233" i="3"/>
  <c r="AF233" i="3" s="1"/>
  <c r="E323" i="3"/>
  <c r="AF323" i="3" s="1"/>
  <c r="E301" i="3"/>
  <c r="AF301" i="3" s="1"/>
  <c r="E296" i="3"/>
  <c r="AF296" i="3" s="1"/>
  <c r="E293" i="3"/>
  <c r="AF293" i="3" s="1"/>
  <c r="E288" i="3"/>
  <c r="AF288" i="3" s="1"/>
  <c r="E285" i="3"/>
  <c r="AF285" i="3" s="1"/>
  <c r="E280" i="3"/>
  <c r="AF280" i="3" s="1"/>
  <c r="E277" i="3"/>
  <c r="AF277" i="3" s="1"/>
  <c r="E309" i="3"/>
  <c r="AF309" i="3" s="1"/>
  <c r="E304" i="3"/>
  <c r="AF304" i="3" s="1"/>
  <c r="E328" i="3"/>
  <c r="AF328" i="3" s="1"/>
  <c r="E298" i="3"/>
  <c r="AF298" i="3" s="1"/>
  <c r="E295" i="3"/>
  <c r="AF295" i="3" s="1"/>
  <c r="E290" i="3"/>
  <c r="AF290" i="3" s="1"/>
  <c r="E287" i="3"/>
  <c r="AF287" i="3" s="1"/>
  <c r="E282" i="3"/>
  <c r="AF282" i="3" s="1"/>
  <c r="E279" i="3"/>
  <c r="AF279" i="3" s="1"/>
  <c r="E308" i="3"/>
  <c r="AF308" i="3" s="1"/>
  <c r="E303" i="3"/>
  <c r="AF303" i="3" s="1"/>
  <c r="E273" i="3"/>
  <c r="AF273" i="3" s="1"/>
  <c r="E271" i="3"/>
  <c r="AF271" i="3" s="1"/>
  <c r="E266" i="3"/>
  <c r="AF266" i="3" s="1"/>
  <c r="E263" i="3"/>
  <c r="AF263" i="3" s="1"/>
  <c r="E252" i="3"/>
  <c r="AF252" i="3" s="1"/>
  <c r="E250" i="3"/>
  <c r="AF250" i="3" s="1"/>
  <c r="E247" i="3"/>
  <c r="AF247" i="3" s="1"/>
  <c r="E242" i="3"/>
  <c r="AF242" i="3" s="1"/>
  <c r="E240" i="3"/>
  <c r="AF240" i="3" s="1"/>
  <c r="E234" i="3"/>
  <c r="AF234" i="3" s="1"/>
  <c r="E313" i="3"/>
  <c r="AF313" i="3" s="1"/>
  <c r="E300" i="3"/>
  <c r="AF300" i="3" s="1"/>
  <c r="E297" i="3"/>
  <c r="AF297" i="3" s="1"/>
  <c r="E292" i="3"/>
  <c r="AF292" i="3" s="1"/>
  <c r="E289" i="3"/>
  <c r="AF289" i="3" s="1"/>
  <c r="E284" i="3"/>
  <c r="AF284" i="3" s="1"/>
  <c r="E281" i="3"/>
  <c r="AF281" i="3" s="1"/>
  <c r="E276" i="3"/>
  <c r="AF276" i="3" s="1"/>
  <c r="E338" i="3"/>
  <c r="AF338" i="3" s="1"/>
  <c r="E335" i="3"/>
  <c r="AF335" i="3" s="1"/>
  <c r="E333" i="3"/>
  <c r="E325" i="3"/>
  <c r="AF325" i="3" s="1"/>
  <c r="E307" i="3"/>
  <c r="E318" i="3"/>
  <c r="AF318" i="3" s="1"/>
  <c r="E302" i="3"/>
  <c r="AF302" i="3" s="1"/>
  <c r="E299" i="3"/>
  <c r="AF299" i="3" s="1"/>
  <c r="E294" i="3"/>
  <c r="AF294" i="3" s="1"/>
  <c r="E291" i="3"/>
  <c r="AF291" i="3" s="1"/>
  <c r="E286" i="3"/>
  <c r="AF286" i="3" s="1"/>
  <c r="E283" i="3"/>
  <c r="AF283" i="3" s="1"/>
  <c r="E278" i="3"/>
  <c r="AF278" i="3" s="1"/>
  <c r="E224" i="3"/>
  <c r="AF224" i="3" s="1"/>
  <c r="E219" i="3"/>
  <c r="AF219" i="3" s="1"/>
  <c r="E231" i="3"/>
  <c r="AF231" i="3" s="1"/>
  <c r="E229" i="3"/>
  <c r="AF229" i="3" s="1"/>
  <c r="E218" i="3"/>
  <c r="AF218" i="3" s="1"/>
  <c r="E204" i="3"/>
  <c r="AF204" i="3" s="1"/>
  <c r="E201" i="3"/>
  <c r="AF201" i="3" s="1"/>
  <c r="E199" i="3"/>
  <c r="AF199" i="3" s="1"/>
  <c r="E196" i="3"/>
  <c r="AF196" i="3" s="1"/>
  <c r="E193" i="3"/>
  <c r="AF193" i="3" s="1"/>
  <c r="E191" i="3"/>
  <c r="AF191" i="3" s="1"/>
  <c r="E185" i="3"/>
  <c r="AF185" i="3" s="1"/>
  <c r="E183" i="3"/>
  <c r="AF183" i="3" s="1"/>
  <c r="E180" i="3"/>
  <c r="AF180" i="3" s="1"/>
  <c r="E178" i="3"/>
  <c r="E175" i="3"/>
  <c r="AF175" i="3" s="1"/>
  <c r="E172" i="3"/>
  <c r="AF172" i="3" s="1"/>
  <c r="E170" i="3"/>
  <c r="AF170" i="3" s="1"/>
  <c r="E167" i="3"/>
  <c r="AF167" i="3" s="1"/>
  <c r="E161" i="3"/>
  <c r="AF161" i="3" s="1"/>
  <c r="E158" i="3"/>
  <c r="AF158" i="3" s="1"/>
  <c r="E155" i="3"/>
  <c r="AF155" i="3" s="1"/>
  <c r="E153" i="3"/>
  <c r="AF153" i="3" s="1"/>
  <c r="E150" i="3"/>
  <c r="AF150" i="3" s="1"/>
  <c r="E147" i="3"/>
  <c r="AF147" i="3" s="1"/>
  <c r="E207" i="3"/>
  <c r="AF207" i="3" s="1"/>
  <c r="E226" i="3"/>
  <c r="AF226" i="3" s="1"/>
  <c r="E221" i="3"/>
  <c r="E205" i="3"/>
  <c r="AF205" i="3" s="1"/>
  <c r="E203" i="3"/>
  <c r="AF203" i="3" s="1"/>
  <c r="E200" i="3"/>
  <c r="AF200" i="3" s="1"/>
  <c r="E197" i="3"/>
  <c r="AF197" i="3" s="1"/>
  <c r="E195" i="3"/>
  <c r="AF195" i="3" s="1"/>
  <c r="E192" i="3"/>
  <c r="AF192" i="3" s="1"/>
  <c r="E189" i="3"/>
  <c r="AF189" i="3" s="1"/>
  <c r="E187" i="3"/>
  <c r="AF187" i="3" s="1"/>
  <c r="E181" i="3"/>
  <c r="AF181" i="3" s="1"/>
  <c r="E176" i="3"/>
  <c r="AF176" i="3" s="1"/>
  <c r="E174" i="3"/>
  <c r="AF174" i="3" s="1"/>
  <c r="E171" i="3"/>
  <c r="AF171" i="3" s="1"/>
  <c r="E168" i="3"/>
  <c r="AF168" i="3" s="1"/>
  <c r="E159" i="3"/>
  <c r="AF159" i="3" s="1"/>
  <c r="E157" i="3"/>
  <c r="AF157" i="3" s="1"/>
  <c r="E151" i="3"/>
  <c r="AF151" i="3" s="1"/>
  <c r="E148" i="3"/>
  <c r="AF148" i="3" s="1"/>
  <c r="E146" i="3"/>
  <c r="AF146" i="3" s="1"/>
  <c r="E117" i="3"/>
  <c r="AF117" i="3" s="1"/>
  <c r="E102" i="3"/>
  <c r="AF102" i="3" s="1"/>
  <c r="E93" i="3"/>
  <c r="AF93" i="3" s="1"/>
  <c r="E41" i="3"/>
  <c r="AF41" i="3" s="1"/>
  <c r="E33" i="3"/>
  <c r="AF33" i="3" s="1"/>
  <c r="E115" i="3"/>
  <c r="AF115" i="3" s="1"/>
  <c r="E99" i="3"/>
  <c r="AF99" i="3" s="1"/>
  <c r="E95" i="3"/>
  <c r="AF95" i="3" s="1"/>
  <c r="E92" i="3"/>
  <c r="AF92" i="3" s="1"/>
  <c r="E6" i="3"/>
  <c r="AF6" i="3" s="1"/>
  <c r="G92" i="3"/>
  <c r="AH92" i="3" s="1"/>
  <c r="G95" i="3"/>
  <c r="AH95" i="3" s="1"/>
  <c r="G584" i="3"/>
  <c r="AH584" i="3" s="1"/>
  <c r="G583" i="3"/>
  <c r="AH583" i="3" s="1"/>
  <c r="G585" i="3"/>
  <c r="AH585" i="3" s="1"/>
  <c r="G100" i="3"/>
  <c r="AH100" i="3" s="1"/>
  <c r="G594" i="3"/>
  <c r="AH594" i="3" s="1"/>
  <c r="G591" i="3"/>
  <c r="AH591" i="3" s="1"/>
  <c r="G589" i="3"/>
  <c r="AH589" i="3" s="1"/>
  <c r="G586" i="3"/>
  <c r="AH586" i="3" s="1"/>
  <c r="G574" i="3"/>
  <c r="AH574" i="3" s="1"/>
  <c r="G572" i="3"/>
  <c r="AH572" i="3" s="1"/>
  <c r="G570" i="3"/>
  <c r="AH570" i="3" s="1"/>
  <c r="G562" i="3"/>
  <c r="AH562" i="3" s="1"/>
  <c r="G559" i="3"/>
  <c r="AH559" i="3" s="1"/>
  <c r="G545" i="3"/>
  <c r="AH545" i="3" s="1"/>
  <c r="G543" i="3"/>
  <c r="AH543" i="3" s="1"/>
  <c r="G528" i="3"/>
  <c r="AH528" i="3" s="1"/>
  <c r="G526" i="3"/>
  <c r="AH526" i="3" s="1"/>
  <c r="G524" i="3"/>
  <c r="AH524" i="3" s="1"/>
  <c r="G522" i="3"/>
  <c r="AH522" i="3" s="1"/>
  <c r="G582" i="3"/>
  <c r="AH582" i="3" s="1"/>
  <c r="G556" i="3"/>
  <c r="AH556" i="3" s="1"/>
  <c r="G554" i="3"/>
  <c r="AH554" i="3" s="1"/>
  <c r="G549" i="3"/>
  <c r="AH549" i="3" s="1"/>
  <c r="G547" i="3"/>
  <c r="AH547" i="3" s="1"/>
  <c r="G532" i="3"/>
  <c r="AH532" i="3" s="1"/>
  <c r="G530" i="3"/>
  <c r="AH530" i="3" s="1"/>
  <c r="G579" i="3"/>
  <c r="AH579" i="3" s="1"/>
  <c r="G569" i="3"/>
  <c r="AH569" i="3" s="1"/>
  <c r="G567" i="3"/>
  <c r="AH567" i="3" s="1"/>
  <c r="G553" i="3"/>
  <c r="AH553" i="3" s="1"/>
  <c r="G551" i="3"/>
  <c r="AH551" i="3" s="1"/>
  <c r="G536" i="3"/>
  <c r="AH536" i="3" s="1"/>
  <c r="G534" i="3"/>
  <c r="AH534" i="3" s="1"/>
  <c r="G510" i="3"/>
  <c r="AH510" i="3" s="1"/>
  <c r="G507" i="3"/>
  <c r="AH507" i="3" s="1"/>
  <c r="G504" i="3"/>
  <c r="AH504" i="3" s="1"/>
  <c r="G502" i="3"/>
  <c r="AH502" i="3" s="1"/>
  <c r="G499" i="3"/>
  <c r="AH499" i="3" s="1"/>
  <c r="G497" i="3"/>
  <c r="AH497" i="3" s="1"/>
  <c r="G494" i="3"/>
  <c r="AH494" i="3" s="1"/>
  <c r="G492" i="3"/>
  <c r="AH492" i="3" s="1"/>
  <c r="G490" i="3"/>
  <c r="AH490" i="3" s="1"/>
  <c r="G488" i="3"/>
  <c r="AH488" i="3" s="1"/>
  <c r="G486" i="3"/>
  <c r="AH486" i="3" s="1"/>
  <c r="G484" i="3"/>
  <c r="AH484" i="3" s="1"/>
  <c r="G482" i="3"/>
  <c r="AH482" i="3" s="1"/>
  <c r="G480" i="3"/>
  <c r="AH480" i="3" s="1"/>
  <c r="G478" i="3"/>
  <c r="AH478" i="3" s="1"/>
  <c r="G476" i="3"/>
  <c r="AH476" i="3" s="1"/>
  <c r="G474" i="3"/>
  <c r="AH474" i="3" s="1"/>
  <c r="G606" i="3"/>
  <c r="AH606" i="3" s="1"/>
  <c r="G604" i="3"/>
  <c r="G601" i="3"/>
  <c r="AH601" i="3" s="1"/>
  <c r="G599" i="3"/>
  <c r="AH599" i="3" s="1"/>
  <c r="G596" i="3"/>
  <c r="AH596" i="3" s="1"/>
  <c r="G578" i="3"/>
  <c r="AH578" i="3" s="1"/>
  <c r="G576" i="3"/>
  <c r="AH576" i="3" s="1"/>
  <c r="G566" i="3"/>
  <c r="AH566" i="3" s="1"/>
  <c r="G564" i="3"/>
  <c r="AH564" i="3" s="1"/>
  <c r="G540" i="3"/>
  <c r="AH540" i="3" s="1"/>
  <c r="G538" i="3"/>
  <c r="AH538" i="3" s="1"/>
  <c r="G521" i="3"/>
  <c r="AH521" i="3" s="1"/>
  <c r="G519" i="3"/>
  <c r="AH519" i="3" s="1"/>
  <c r="G517" i="3"/>
  <c r="AH517" i="3" s="1"/>
  <c r="G514" i="3"/>
  <c r="AH514" i="3" s="1"/>
  <c r="G512" i="3"/>
  <c r="AH512" i="3" s="1"/>
  <c r="G595" i="3"/>
  <c r="AH595" i="3" s="1"/>
  <c r="G593" i="3"/>
  <c r="AH593" i="3" s="1"/>
  <c r="G590" i="3"/>
  <c r="AH590" i="3" s="1"/>
  <c r="G588" i="3"/>
  <c r="AH588" i="3" s="1"/>
  <c r="G573" i="3"/>
  <c r="AH573" i="3" s="1"/>
  <c r="G571" i="3"/>
  <c r="AH571" i="3" s="1"/>
  <c r="G561" i="3"/>
  <c r="AH561" i="3" s="1"/>
  <c r="G560" i="3"/>
  <c r="AH560" i="3" s="1"/>
  <c r="G558" i="3"/>
  <c r="AH558" i="3" s="1"/>
  <c r="G544" i="3"/>
  <c r="AH544" i="3" s="1"/>
  <c r="G542" i="3"/>
  <c r="AH542" i="3" s="1"/>
  <c r="G529" i="3"/>
  <c r="AH529" i="3" s="1"/>
  <c r="G527" i="3"/>
  <c r="AH527" i="3" s="1"/>
  <c r="G525" i="3"/>
  <c r="AH525" i="3" s="1"/>
  <c r="G523" i="3"/>
  <c r="AH523" i="3" s="1"/>
  <c r="G580" i="3"/>
  <c r="AH580" i="3" s="1"/>
  <c r="G568" i="3"/>
  <c r="AH568" i="3" s="1"/>
  <c r="G552" i="3"/>
  <c r="AH552" i="3" s="1"/>
  <c r="G550" i="3"/>
  <c r="AH550" i="3" s="1"/>
  <c r="G537" i="3"/>
  <c r="AH537" i="3" s="1"/>
  <c r="G535" i="3"/>
  <c r="AH535" i="3" s="1"/>
  <c r="G511" i="3"/>
  <c r="AH511" i="3" s="1"/>
  <c r="G509" i="3"/>
  <c r="AH509" i="3" s="1"/>
  <c r="G505" i="3"/>
  <c r="AH505" i="3" s="1"/>
  <c r="G503" i="3"/>
  <c r="AH503" i="3" s="1"/>
  <c r="G501" i="3"/>
  <c r="AH501" i="3" s="1"/>
  <c r="G498" i="3"/>
  <c r="AH498" i="3" s="1"/>
  <c r="G496" i="3"/>
  <c r="AH496" i="3" s="1"/>
  <c r="G493" i="3"/>
  <c r="AH493" i="3" s="1"/>
  <c r="G491" i="3"/>
  <c r="AH491" i="3" s="1"/>
  <c r="G489" i="3"/>
  <c r="AH489" i="3" s="1"/>
  <c r="G487" i="3"/>
  <c r="AH487" i="3" s="1"/>
  <c r="G485" i="3"/>
  <c r="AH485" i="3" s="1"/>
  <c r="G483" i="3"/>
  <c r="AH483" i="3" s="1"/>
  <c r="G481" i="3"/>
  <c r="AH481" i="3" s="1"/>
  <c r="G479" i="3"/>
  <c r="AH479" i="3" s="1"/>
  <c r="G477" i="3"/>
  <c r="AH477" i="3" s="1"/>
  <c r="G475" i="3"/>
  <c r="AH475" i="3" s="1"/>
  <c r="G605" i="3"/>
  <c r="AH605" i="3" s="1"/>
  <c r="G602" i="3"/>
  <c r="AH602" i="3" s="1"/>
  <c r="G600" i="3"/>
  <c r="AH600" i="3" s="1"/>
  <c r="G598" i="3"/>
  <c r="AH598" i="3" s="1"/>
  <c r="G577" i="3"/>
  <c r="AH577" i="3" s="1"/>
  <c r="G575" i="3"/>
  <c r="AH575" i="3" s="1"/>
  <c r="G565" i="3"/>
  <c r="AH565" i="3" s="1"/>
  <c r="G563" i="3"/>
  <c r="AH563" i="3" s="1"/>
  <c r="G541" i="3"/>
  <c r="AH541" i="3" s="1"/>
  <c r="G539" i="3"/>
  <c r="AH539" i="3" s="1"/>
  <c r="G520" i="3"/>
  <c r="AH520" i="3" s="1"/>
  <c r="G518" i="3"/>
  <c r="AH518" i="3" s="1"/>
  <c r="G516" i="3"/>
  <c r="AH516" i="3" s="1"/>
  <c r="G513" i="3"/>
  <c r="AH513" i="3" s="1"/>
  <c r="G471" i="3"/>
  <c r="AH471" i="3" s="1"/>
  <c r="G464" i="3"/>
  <c r="AH464" i="3" s="1"/>
  <c r="G462" i="3"/>
  <c r="AH462" i="3" s="1"/>
  <c r="G460" i="3"/>
  <c r="AH460" i="3" s="1"/>
  <c r="G458" i="3"/>
  <c r="AH458" i="3" s="1"/>
  <c r="G456" i="3"/>
  <c r="AH456" i="3" s="1"/>
  <c r="G454" i="3"/>
  <c r="AH454" i="3" s="1"/>
  <c r="G452" i="3"/>
  <c r="AH452" i="3" s="1"/>
  <c r="G450" i="3"/>
  <c r="AH450" i="3" s="1"/>
  <c r="G448" i="3"/>
  <c r="AH448" i="3" s="1"/>
  <c r="G446" i="3"/>
  <c r="AH446" i="3" s="1"/>
  <c r="G444" i="3"/>
  <c r="AH444" i="3" s="1"/>
  <c r="G442" i="3"/>
  <c r="AH442" i="3" s="1"/>
  <c r="G440" i="3"/>
  <c r="AH440" i="3" s="1"/>
  <c r="G438" i="3"/>
  <c r="AH438" i="3" s="1"/>
  <c r="G436" i="3"/>
  <c r="AH436" i="3" s="1"/>
  <c r="G434" i="3"/>
  <c r="AH434" i="3" s="1"/>
  <c r="G432" i="3"/>
  <c r="AH432" i="3" s="1"/>
  <c r="G430" i="3"/>
  <c r="AH430" i="3" s="1"/>
  <c r="G428" i="3"/>
  <c r="AH428" i="3" s="1"/>
  <c r="G426" i="3"/>
  <c r="AH426" i="3" s="1"/>
  <c r="G424" i="3"/>
  <c r="AH424" i="3" s="1"/>
  <c r="G422" i="3"/>
  <c r="AH422" i="3" s="1"/>
  <c r="G420" i="3"/>
  <c r="AH420" i="3" s="1"/>
  <c r="G418" i="3"/>
  <c r="AH418" i="3" s="1"/>
  <c r="G416" i="3"/>
  <c r="AH416" i="3" s="1"/>
  <c r="G413" i="3"/>
  <c r="AH413" i="3" s="1"/>
  <c r="G411" i="3"/>
  <c r="AH411" i="3" s="1"/>
  <c r="G409" i="3"/>
  <c r="AH409" i="3" s="1"/>
  <c r="G407" i="3"/>
  <c r="AH407" i="3" s="1"/>
  <c r="G405" i="3"/>
  <c r="AH405" i="3" s="1"/>
  <c r="G403" i="3"/>
  <c r="AH403" i="3" s="1"/>
  <c r="G401" i="3"/>
  <c r="AH401" i="3" s="1"/>
  <c r="G399" i="3"/>
  <c r="AH399" i="3" s="1"/>
  <c r="G397" i="3"/>
  <c r="AH397" i="3" s="1"/>
  <c r="G395" i="3"/>
  <c r="AH395" i="3" s="1"/>
  <c r="G393" i="3"/>
  <c r="AH393" i="3" s="1"/>
  <c r="G391" i="3"/>
  <c r="AH391" i="3" s="1"/>
  <c r="G466" i="3"/>
  <c r="AH466" i="3" s="1"/>
  <c r="G468" i="3"/>
  <c r="AH468" i="3" s="1"/>
  <c r="G473" i="3"/>
  <c r="AH473" i="3" s="1"/>
  <c r="G470" i="3"/>
  <c r="AH470" i="3" s="1"/>
  <c r="G472" i="3"/>
  <c r="AH472" i="3" s="1"/>
  <c r="G463" i="3"/>
  <c r="AH463" i="3" s="1"/>
  <c r="G461" i="3"/>
  <c r="AH461" i="3" s="1"/>
  <c r="G459" i="3"/>
  <c r="AH459" i="3" s="1"/>
  <c r="G457" i="3"/>
  <c r="AH457" i="3" s="1"/>
  <c r="G455" i="3"/>
  <c r="AH455" i="3" s="1"/>
  <c r="G453" i="3"/>
  <c r="AH453" i="3" s="1"/>
  <c r="G451" i="3"/>
  <c r="AH451" i="3" s="1"/>
  <c r="G449" i="3"/>
  <c r="AH449" i="3" s="1"/>
  <c r="G447" i="3"/>
  <c r="AH447" i="3" s="1"/>
  <c r="G445" i="3"/>
  <c r="AH445" i="3" s="1"/>
  <c r="G443" i="3"/>
  <c r="AH443" i="3" s="1"/>
  <c r="G441" i="3"/>
  <c r="AH441" i="3" s="1"/>
  <c r="G439" i="3"/>
  <c r="AH439" i="3" s="1"/>
  <c r="G437" i="3"/>
  <c r="AH437" i="3" s="1"/>
  <c r="G435" i="3"/>
  <c r="AH435" i="3" s="1"/>
  <c r="G433" i="3"/>
  <c r="AH433" i="3" s="1"/>
  <c r="G431" i="3"/>
  <c r="AH431" i="3" s="1"/>
  <c r="G429" i="3"/>
  <c r="AH429" i="3" s="1"/>
  <c r="G427" i="3"/>
  <c r="AH427" i="3" s="1"/>
  <c r="G425" i="3"/>
  <c r="AH425" i="3" s="1"/>
  <c r="G423" i="3"/>
  <c r="AH423" i="3" s="1"/>
  <c r="G421" i="3"/>
  <c r="AH421" i="3" s="1"/>
  <c r="G419" i="3"/>
  <c r="AH419" i="3" s="1"/>
  <c r="G417" i="3"/>
  <c r="AH417" i="3" s="1"/>
  <c r="G414" i="3"/>
  <c r="AH414" i="3" s="1"/>
  <c r="G412" i="3"/>
  <c r="AH412" i="3" s="1"/>
  <c r="G410" i="3"/>
  <c r="AH410" i="3" s="1"/>
  <c r="G408" i="3"/>
  <c r="AH408" i="3" s="1"/>
  <c r="G406" i="3"/>
  <c r="AH406" i="3" s="1"/>
  <c r="G404" i="3"/>
  <c r="AH404" i="3" s="1"/>
  <c r="G581" i="3"/>
  <c r="AH581" i="3" s="1"/>
  <c r="G557" i="3"/>
  <c r="AH557" i="3" s="1"/>
  <c r="G555" i="3"/>
  <c r="AH555" i="3" s="1"/>
  <c r="G533" i="3"/>
  <c r="AH533" i="3" s="1"/>
  <c r="G531" i="3"/>
  <c r="AH531" i="3" s="1"/>
  <c r="G465" i="3"/>
  <c r="AH465" i="3" s="1"/>
  <c r="G467" i="3"/>
  <c r="AH467" i="3" s="1"/>
  <c r="G548" i="3"/>
  <c r="AH548" i="3" s="1"/>
  <c r="G546" i="3"/>
  <c r="AH546" i="3" s="1"/>
  <c r="G469" i="3"/>
  <c r="AH469" i="3" s="1"/>
  <c r="G363" i="3"/>
  <c r="AH363" i="3" s="1"/>
  <c r="G361" i="3"/>
  <c r="AH361" i="3" s="1"/>
  <c r="G359" i="3"/>
  <c r="AH359" i="3" s="1"/>
  <c r="G357" i="3"/>
  <c r="AH357" i="3" s="1"/>
  <c r="G354" i="3"/>
  <c r="AH354" i="3" s="1"/>
  <c r="G351" i="3"/>
  <c r="AH351" i="3" s="1"/>
  <c r="G349" i="3"/>
  <c r="AH349" i="3" s="1"/>
  <c r="G346" i="3"/>
  <c r="AH346" i="3" s="1"/>
  <c r="G343" i="3"/>
  <c r="AH343" i="3" s="1"/>
  <c r="G341" i="3"/>
  <c r="AH341" i="3" s="1"/>
  <c r="G338" i="3"/>
  <c r="AH338" i="3" s="1"/>
  <c r="G335" i="3"/>
  <c r="AH335" i="3" s="1"/>
  <c r="G333" i="3"/>
  <c r="AH333" i="3" s="1"/>
  <c r="G330" i="3"/>
  <c r="AH330" i="3" s="1"/>
  <c r="G328" i="3"/>
  <c r="AH328" i="3" s="1"/>
  <c r="G325" i="3"/>
  <c r="AH325" i="3" s="1"/>
  <c r="G323" i="3"/>
  <c r="AH323" i="3" s="1"/>
  <c r="G318" i="3"/>
  <c r="AH318" i="3" s="1"/>
  <c r="G313" i="3"/>
  <c r="AH313" i="3" s="1"/>
  <c r="G311" i="3"/>
  <c r="AH311" i="3" s="1"/>
  <c r="G308" i="3"/>
  <c r="AH308" i="3" s="1"/>
  <c r="G305" i="3"/>
  <c r="AH305" i="3" s="1"/>
  <c r="G303" i="3"/>
  <c r="AH303" i="3" s="1"/>
  <c r="G301" i="3"/>
  <c r="AH301" i="3" s="1"/>
  <c r="G299" i="3"/>
  <c r="AH299" i="3" s="1"/>
  <c r="G297" i="3"/>
  <c r="AH297" i="3" s="1"/>
  <c r="G295" i="3"/>
  <c r="AH295" i="3" s="1"/>
  <c r="G293" i="3"/>
  <c r="AH293" i="3" s="1"/>
  <c r="G291" i="3"/>
  <c r="AH291" i="3" s="1"/>
  <c r="G289" i="3"/>
  <c r="AH289" i="3" s="1"/>
  <c r="G287" i="3"/>
  <c r="AH287" i="3" s="1"/>
  <c r="G285" i="3"/>
  <c r="AH285" i="3" s="1"/>
  <c r="G283" i="3"/>
  <c r="AH283" i="3" s="1"/>
  <c r="G281" i="3"/>
  <c r="AH281" i="3" s="1"/>
  <c r="G279" i="3"/>
  <c r="AH279" i="3" s="1"/>
  <c r="G277" i="3"/>
  <c r="AH277" i="3" s="1"/>
  <c r="G400" i="3"/>
  <c r="AH400" i="3" s="1"/>
  <c r="G392" i="3"/>
  <c r="AH392" i="3" s="1"/>
  <c r="G389" i="3"/>
  <c r="AH389" i="3" s="1"/>
  <c r="G387" i="3"/>
  <c r="AH387" i="3" s="1"/>
  <c r="G385" i="3"/>
  <c r="AH385" i="3" s="1"/>
  <c r="G383" i="3"/>
  <c r="AH383" i="3" s="1"/>
  <c r="G381" i="3"/>
  <c r="AH381" i="3" s="1"/>
  <c r="G379" i="3"/>
  <c r="AH379" i="3" s="1"/>
  <c r="G377" i="3"/>
  <c r="AH377" i="3" s="1"/>
  <c r="G375" i="3"/>
  <c r="AH375" i="3" s="1"/>
  <c r="G373" i="3"/>
  <c r="AH373" i="3" s="1"/>
  <c r="G371" i="3"/>
  <c r="AH371" i="3" s="1"/>
  <c r="G369" i="3"/>
  <c r="AH369" i="3" s="1"/>
  <c r="G366" i="3"/>
  <c r="AH366" i="3" s="1"/>
  <c r="G402" i="3"/>
  <c r="AH402" i="3" s="1"/>
  <c r="G394" i="3"/>
  <c r="AH394" i="3" s="1"/>
  <c r="G364" i="3"/>
  <c r="AH364" i="3" s="1"/>
  <c r="G362" i="3"/>
  <c r="AH362" i="3" s="1"/>
  <c r="G360" i="3"/>
  <c r="AH360" i="3" s="1"/>
  <c r="G358" i="3"/>
  <c r="AH358" i="3" s="1"/>
  <c r="G355" i="3"/>
  <c r="AH355" i="3" s="1"/>
  <c r="G353" i="3"/>
  <c r="AH353" i="3" s="1"/>
  <c r="G350" i="3"/>
  <c r="AH350" i="3" s="1"/>
  <c r="G347" i="3"/>
  <c r="AH347" i="3" s="1"/>
  <c r="G345" i="3"/>
  <c r="AH345" i="3" s="1"/>
  <c r="G342" i="3"/>
  <c r="AH342" i="3" s="1"/>
  <c r="G339" i="3"/>
  <c r="AH339" i="3" s="1"/>
  <c r="G337" i="3"/>
  <c r="AH337" i="3" s="1"/>
  <c r="G331" i="3"/>
  <c r="AH331" i="3" s="1"/>
  <c r="G329" i="3"/>
  <c r="AH329" i="3" s="1"/>
  <c r="G326" i="3"/>
  <c r="AH326" i="3" s="1"/>
  <c r="G324" i="3"/>
  <c r="AH324" i="3" s="1"/>
  <c r="G320" i="3"/>
  <c r="AH320" i="3" s="1"/>
  <c r="G317" i="3"/>
  <c r="AH317" i="3" s="1"/>
  <c r="G315" i="3"/>
  <c r="AH315" i="3" s="1"/>
  <c r="G312" i="3"/>
  <c r="AH312" i="3" s="1"/>
  <c r="G309" i="3"/>
  <c r="AH309" i="3" s="1"/>
  <c r="G307" i="3"/>
  <c r="G304" i="3"/>
  <c r="AH304" i="3" s="1"/>
  <c r="G396" i="3"/>
  <c r="AH396" i="3" s="1"/>
  <c r="G388" i="3"/>
  <c r="AH388" i="3" s="1"/>
  <c r="G386" i="3"/>
  <c r="AH386" i="3" s="1"/>
  <c r="G384" i="3"/>
  <c r="AH384" i="3" s="1"/>
  <c r="G382" i="3"/>
  <c r="AH382" i="3" s="1"/>
  <c r="G380" i="3"/>
  <c r="AH380" i="3" s="1"/>
  <c r="G378" i="3"/>
  <c r="AH378" i="3" s="1"/>
  <c r="G376" i="3"/>
  <c r="AH376" i="3" s="1"/>
  <c r="G374" i="3"/>
  <c r="AH374" i="3" s="1"/>
  <c r="G372" i="3"/>
  <c r="AH372" i="3" s="1"/>
  <c r="G370" i="3"/>
  <c r="AH370" i="3" s="1"/>
  <c r="G368" i="3"/>
  <c r="AH368" i="3" s="1"/>
  <c r="G365" i="3"/>
  <c r="AH365" i="3" s="1"/>
  <c r="G398" i="3"/>
  <c r="AH398" i="3" s="1"/>
  <c r="G390" i="3"/>
  <c r="AH390" i="3" s="1"/>
  <c r="G298" i="3"/>
  <c r="AH298" i="3" s="1"/>
  <c r="G290" i="3"/>
  <c r="AH290" i="3" s="1"/>
  <c r="G282" i="3"/>
  <c r="AH282" i="3" s="1"/>
  <c r="G273" i="3"/>
  <c r="AH273" i="3" s="1"/>
  <c r="G271" i="3"/>
  <c r="AH271" i="3" s="1"/>
  <c r="G266" i="3"/>
  <c r="AH266" i="3" s="1"/>
  <c r="G263" i="3"/>
  <c r="AH263" i="3" s="1"/>
  <c r="G252" i="3"/>
  <c r="AH252" i="3" s="1"/>
  <c r="G250" i="3"/>
  <c r="G247" i="3"/>
  <c r="AH247" i="3" s="1"/>
  <c r="G242" i="3"/>
  <c r="AH242" i="3" s="1"/>
  <c r="G240" i="3"/>
  <c r="AH240" i="3" s="1"/>
  <c r="G234" i="3"/>
  <c r="AH234" i="3" s="1"/>
  <c r="G229" i="3"/>
  <c r="AH229" i="3" s="1"/>
  <c r="G224" i="3"/>
  <c r="AH224" i="3" s="1"/>
  <c r="G219" i="3"/>
  <c r="AH219" i="3" s="1"/>
  <c r="G300" i="3"/>
  <c r="AH300" i="3" s="1"/>
  <c r="G292" i="3"/>
  <c r="AH292" i="3" s="1"/>
  <c r="G284" i="3"/>
  <c r="AH284" i="3" s="1"/>
  <c r="G276" i="3"/>
  <c r="AH276" i="3" s="1"/>
  <c r="G302" i="3"/>
  <c r="AH302" i="3" s="1"/>
  <c r="G294" i="3"/>
  <c r="AH294" i="3" s="1"/>
  <c r="G286" i="3"/>
  <c r="AH286" i="3" s="1"/>
  <c r="G278" i="3"/>
  <c r="AH278" i="3" s="1"/>
  <c r="G275" i="3"/>
  <c r="AH275" i="3" s="1"/>
  <c r="G269" i="3"/>
  <c r="AH269" i="3" s="1"/>
  <c r="G264" i="3"/>
  <c r="AH264" i="3" s="1"/>
  <c r="G254" i="3"/>
  <c r="AH254" i="3" s="1"/>
  <c r="G248" i="3"/>
  <c r="AH248" i="3" s="1"/>
  <c r="G244" i="3"/>
  <c r="AH244" i="3" s="1"/>
  <c r="G241" i="3"/>
  <c r="AH241" i="3" s="1"/>
  <c r="G238" i="3"/>
  <c r="AH238" i="3" s="1"/>
  <c r="G236" i="3"/>
  <c r="AH236" i="3" s="1"/>
  <c r="G233" i="3"/>
  <c r="AH233" i="3" s="1"/>
  <c r="G231" i="3"/>
  <c r="AH231" i="3" s="1"/>
  <c r="G226" i="3"/>
  <c r="AH226" i="3" s="1"/>
  <c r="G221" i="3"/>
  <c r="AH221" i="3" s="1"/>
  <c r="G218" i="3"/>
  <c r="AH218" i="3" s="1"/>
  <c r="G205" i="3"/>
  <c r="AH205" i="3" s="1"/>
  <c r="G296" i="3"/>
  <c r="AH296" i="3" s="1"/>
  <c r="G288" i="3"/>
  <c r="AH288" i="3" s="1"/>
  <c r="G280" i="3"/>
  <c r="AH280" i="3" s="1"/>
  <c r="G204" i="3"/>
  <c r="AH204" i="3" s="1"/>
  <c r="G201" i="3"/>
  <c r="AH201" i="3" s="1"/>
  <c r="G199" i="3"/>
  <c r="AH199" i="3" s="1"/>
  <c r="G196" i="3"/>
  <c r="AH196" i="3" s="1"/>
  <c r="G193" i="3"/>
  <c r="AH193" i="3" s="1"/>
  <c r="G191" i="3"/>
  <c r="G185" i="3"/>
  <c r="AH185" i="3" s="1"/>
  <c r="G183" i="3"/>
  <c r="AH183" i="3" s="1"/>
  <c r="G180" i="3"/>
  <c r="AH180" i="3" s="1"/>
  <c r="G178" i="3"/>
  <c r="AH178" i="3" s="1"/>
  <c r="G175" i="3"/>
  <c r="AH175" i="3" s="1"/>
  <c r="G172" i="3"/>
  <c r="AH172" i="3" s="1"/>
  <c r="G170" i="3"/>
  <c r="AH170" i="3" s="1"/>
  <c r="G167" i="3"/>
  <c r="AH167" i="3" s="1"/>
  <c r="G161" i="3"/>
  <c r="AH161" i="3" s="1"/>
  <c r="G158" i="3"/>
  <c r="AH158" i="3" s="1"/>
  <c r="G155" i="3"/>
  <c r="AH155" i="3" s="1"/>
  <c r="G153" i="3"/>
  <c r="AH153" i="3" s="1"/>
  <c r="G150" i="3"/>
  <c r="G147" i="3"/>
  <c r="AH147" i="3" s="1"/>
  <c r="G117" i="3"/>
  <c r="AH117" i="3" s="1"/>
  <c r="G207" i="3"/>
  <c r="AH207" i="3" s="1"/>
  <c r="G203" i="3"/>
  <c r="AH203" i="3" s="1"/>
  <c r="G200" i="3"/>
  <c r="AH200" i="3" s="1"/>
  <c r="G197" i="3"/>
  <c r="AH197" i="3" s="1"/>
  <c r="G195" i="3"/>
  <c r="AH195" i="3" s="1"/>
  <c r="G192" i="3"/>
  <c r="AH192" i="3" s="1"/>
  <c r="G189" i="3"/>
  <c r="AH189" i="3" s="1"/>
  <c r="G187" i="3"/>
  <c r="G181" i="3"/>
  <c r="AH181" i="3" s="1"/>
  <c r="G176" i="3"/>
  <c r="AH176" i="3" s="1"/>
  <c r="G174" i="3"/>
  <c r="AH174" i="3" s="1"/>
  <c r="G171" i="3"/>
  <c r="AH171" i="3" s="1"/>
  <c r="G168" i="3"/>
  <c r="AH168" i="3" s="1"/>
  <c r="G159" i="3"/>
  <c r="AH159" i="3" s="1"/>
  <c r="G157" i="3"/>
  <c r="AH157" i="3" s="1"/>
  <c r="G151" i="3"/>
  <c r="AH151" i="3" s="1"/>
  <c r="G148" i="3"/>
  <c r="AH148" i="3" s="1"/>
  <c r="G146" i="3"/>
  <c r="AH146" i="3" s="1"/>
  <c r="G115" i="3"/>
  <c r="AH115" i="3" s="1"/>
  <c r="F222" i="3"/>
  <c r="AG222" i="3" s="1"/>
  <c r="F188" i="3"/>
  <c r="AG188" i="3" s="1"/>
  <c r="F237" i="3"/>
  <c r="AG237" i="3" s="1"/>
  <c r="F164" i="3"/>
  <c r="AG164" i="3" s="1"/>
  <c r="F135" i="3"/>
  <c r="AG135" i="3" s="1"/>
  <c r="F143" i="3"/>
  <c r="AG143" i="3" s="1"/>
  <c r="F132" i="3"/>
  <c r="AG132" i="3" s="1"/>
  <c r="F256" i="3"/>
  <c r="AG256" i="3" s="1"/>
  <c r="F267" i="3"/>
  <c r="AG267" i="3" s="1"/>
  <c r="E211" i="3"/>
  <c r="AF211" i="3" s="1"/>
  <c r="E228" i="3"/>
  <c r="AF228" i="3" s="1"/>
  <c r="E258" i="3"/>
  <c r="AF258" i="3" s="1"/>
  <c r="E322" i="3"/>
  <c r="AF322" i="3" s="1"/>
  <c r="G93" i="3"/>
  <c r="AH93" i="3" s="1"/>
  <c r="G102" i="3"/>
  <c r="AH102" i="3" s="1"/>
  <c r="M336" i="3"/>
  <c r="O62" i="1" s="1"/>
  <c r="M340" i="3"/>
  <c r="O63" i="1" s="1"/>
  <c r="M348" i="3"/>
  <c r="O65" i="1" s="1"/>
  <c r="M356" i="3"/>
  <c r="O67" i="1" s="1"/>
  <c r="N314" i="3"/>
  <c r="P52" i="1" s="1"/>
  <c r="I500" i="3"/>
  <c r="M500" i="3"/>
  <c r="M508" i="3"/>
  <c r="K597" i="3"/>
  <c r="K607" i="3"/>
  <c r="K603" i="3"/>
  <c r="N149" i="3"/>
  <c r="P15" i="1" s="1"/>
  <c r="J206" i="3"/>
  <c r="L31" i="1" s="1"/>
  <c r="N249" i="3"/>
  <c r="P39" i="1" s="1"/>
  <c r="L101" i="3"/>
  <c r="N12" i="1" s="1"/>
  <c r="L152" i="3"/>
  <c r="N16" i="1" s="1"/>
  <c r="L156" i="3"/>
  <c r="N17" i="1" s="1"/>
  <c r="L160" i="3"/>
  <c r="N18" i="1" s="1"/>
  <c r="H169" i="3"/>
  <c r="L169" i="3"/>
  <c r="N19" i="1" s="1"/>
  <c r="L173" i="3"/>
  <c r="N23" i="1" s="1"/>
  <c r="L177" i="3"/>
  <c r="N24" i="1" s="1"/>
  <c r="L186" i="3"/>
  <c r="N26" i="1" s="1"/>
  <c r="L190" i="3"/>
  <c r="N27" i="1" s="1"/>
  <c r="L194" i="3"/>
  <c r="N28" i="1" s="1"/>
  <c r="L198" i="3"/>
  <c r="N29" i="1" s="1"/>
  <c r="L202" i="3"/>
  <c r="N30" i="1" s="1"/>
  <c r="L230" i="3"/>
  <c r="N34" i="1" s="1"/>
  <c r="L239" i="3"/>
  <c r="N37" i="1" s="1"/>
  <c r="L243" i="3"/>
  <c r="N38" i="1" s="1"/>
  <c r="L253" i="3"/>
  <c r="N45" i="1" s="1"/>
  <c r="L270" i="3"/>
  <c r="N60" i="1" s="1"/>
  <c r="L274" i="3"/>
  <c r="N59" i="1" s="1"/>
  <c r="L306" i="3"/>
  <c r="N50" i="1" s="1"/>
  <c r="L314" i="3"/>
  <c r="N52" i="1" s="1"/>
  <c r="L319" i="3"/>
  <c r="N53" i="1" s="1"/>
  <c r="L327" i="3"/>
  <c r="N54" i="1" s="1"/>
  <c r="L336" i="3"/>
  <c r="N62" i="1" s="1"/>
  <c r="L340" i="3"/>
  <c r="N63" i="1" s="1"/>
  <c r="L344" i="3"/>
  <c r="N64" i="1" s="1"/>
  <c r="L348" i="3"/>
  <c r="N65" i="1" s="1"/>
  <c r="L352" i="3"/>
  <c r="N66" i="1" s="1"/>
  <c r="L356" i="3"/>
  <c r="N67" i="1" s="1"/>
  <c r="J500" i="3"/>
  <c r="M101" i="3"/>
  <c r="O12" i="1" s="1"/>
  <c r="J160" i="3"/>
  <c r="L18" i="1" s="1"/>
  <c r="N169" i="3"/>
  <c r="P19" i="1" s="1"/>
  <c r="J182" i="3"/>
  <c r="L25" i="1" s="1"/>
  <c r="J190" i="3"/>
  <c r="L27" i="1" s="1"/>
  <c r="N198" i="3"/>
  <c r="P29" i="1" s="1"/>
  <c r="J202" i="3"/>
  <c r="L30" i="1" s="1"/>
  <c r="N230" i="3"/>
  <c r="P34" i="1" s="1"/>
  <c r="J230" i="3"/>
  <c r="L34" i="1" s="1"/>
  <c r="J253" i="3"/>
  <c r="L45" i="1" s="1"/>
  <c r="N253" i="3"/>
  <c r="P45" i="1" s="1"/>
  <c r="N265" i="3"/>
  <c r="P46" i="1" s="1"/>
  <c r="J314" i="3"/>
  <c r="L52" i="1" s="1"/>
  <c r="J332" i="3"/>
  <c r="L61" i="1" s="1"/>
  <c r="J340" i="3"/>
  <c r="L63" i="1" s="1"/>
  <c r="N348" i="3"/>
  <c r="P65" i="1" s="1"/>
  <c r="N101" i="3"/>
  <c r="P12" i="1" s="1"/>
  <c r="K587" i="3"/>
  <c r="H220" i="3"/>
  <c r="L587" i="3"/>
  <c r="M587" i="3"/>
  <c r="N587" i="3"/>
  <c r="H587" i="3"/>
  <c r="I587" i="3"/>
  <c r="J587" i="3"/>
  <c r="H310" i="3"/>
  <c r="J515" i="3"/>
  <c r="K101" i="3"/>
  <c r="M12" i="1" s="1"/>
  <c r="I314" i="3"/>
  <c r="K52" i="1" s="1"/>
  <c r="I336" i="3"/>
  <c r="K62" i="1" s="1"/>
  <c r="I101" i="3"/>
  <c r="K12" i="1" s="1"/>
  <c r="J101" i="3"/>
  <c r="L12" i="1" s="1"/>
  <c r="K149" i="3"/>
  <c r="M15" i="1" s="1"/>
  <c r="K152" i="3"/>
  <c r="M16" i="1" s="1"/>
  <c r="K156" i="3"/>
  <c r="M17" i="1" s="1"/>
  <c r="K173" i="3"/>
  <c r="M23" i="1" s="1"/>
  <c r="K177" i="3"/>
  <c r="M24" i="1" s="1"/>
  <c r="K186" i="3"/>
  <c r="M26" i="1" s="1"/>
  <c r="K198" i="3"/>
  <c r="M29" i="1" s="1"/>
  <c r="K225" i="3"/>
  <c r="M33" i="1" s="1"/>
  <c r="K239" i="3"/>
  <c r="M37" i="1" s="1"/>
  <c r="K253" i="3"/>
  <c r="M45" i="1" s="1"/>
  <c r="K274" i="3"/>
  <c r="M59" i="1" s="1"/>
  <c r="K314" i="3"/>
  <c r="M52" i="1" s="1"/>
  <c r="K319" i="3"/>
  <c r="M53" i="1" s="1"/>
  <c r="K356" i="3"/>
  <c r="M67" i="1" s="1"/>
  <c r="H597" i="3"/>
  <c r="H101" i="3"/>
  <c r="J12" i="1" s="1"/>
  <c r="K515" i="3"/>
  <c r="I156" i="3"/>
  <c r="K17" i="1" s="1"/>
  <c r="M186" i="3"/>
  <c r="O26" i="1" s="1"/>
  <c r="I230" i="3"/>
  <c r="K34" i="1" s="1"/>
  <c r="I235" i="3"/>
  <c r="K36" i="1" s="1"/>
  <c r="M319" i="3"/>
  <c r="O53" i="1" s="1"/>
  <c r="N152" i="3"/>
  <c r="P16" i="1" s="1"/>
  <c r="N156" i="3"/>
  <c r="P17" i="1" s="1"/>
  <c r="J173" i="3"/>
  <c r="L23" i="1" s="1"/>
  <c r="N182" i="3"/>
  <c r="P25" i="1" s="1"/>
  <c r="N194" i="3"/>
  <c r="P28" i="1" s="1"/>
  <c r="N202" i="3"/>
  <c r="P30" i="1" s="1"/>
  <c r="N206" i="3"/>
  <c r="P31" i="1" s="1"/>
  <c r="J225" i="3"/>
  <c r="L33" i="1" s="1"/>
  <c r="N225" i="3"/>
  <c r="P33" i="1" s="1"/>
  <c r="N235" i="3"/>
  <c r="P36" i="1" s="1"/>
  <c r="J239" i="3"/>
  <c r="L37" i="1" s="1"/>
  <c r="N243" i="3"/>
  <c r="P38" i="1" s="1"/>
  <c r="J243" i="3"/>
  <c r="L38" i="1" s="1"/>
  <c r="J249" i="3"/>
  <c r="L39" i="1" s="1"/>
  <c r="N270" i="3"/>
  <c r="P60" i="1" s="1"/>
  <c r="N274" i="3"/>
  <c r="P59" i="1" s="1"/>
  <c r="N319" i="3"/>
  <c r="P53" i="1" s="1"/>
  <c r="N340" i="3"/>
  <c r="P63" i="1" s="1"/>
  <c r="J344" i="3"/>
  <c r="L64" i="1" s="1"/>
  <c r="J352" i="3"/>
  <c r="L66" i="1" s="1"/>
  <c r="H152" i="3"/>
  <c r="H173" i="3"/>
  <c r="H225" i="3"/>
  <c r="H243" i="3"/>
  <c r="H253" i="3"/>
  <c r="H274" i="3"/>
  <c r="H319" i="3"/>
  <c r="H344" i="3"/>
  <c r="H348" i="3"/>
  <c r="H356" i="3"/>
  <c r="J74" i="1"/>
  <c r="J76" i="1"/>
  <c r="H194" i="3"/>
  <c r="H235" i="3"/>
  <c r="J36" i="1" s="1"/>
  <c r="H177" i="3"/>
  <c r="H186" i="3"/>
  <c r="H198" i="3"/>
  <c r="H206" i="3"/>
  <c r="H156" i="3"/>
  <c r="J75" i="1"/>
  <c r="J78" i="1"/>
  <c r="L206" i="3"/>
  <c r="N31" i="1" s="1"/>
  <c r="H340" i="3"/>
  <c r="L592" i="3"/>
  <c r="L220" i="3"/>
  <c r="N32" i="1" s="1"/>
  <c r="L332" i="3"/>
  <c r="N61" i="1" s="1"/>
  <c r="J270" i="3"/>
  <c r="L60" i="1" s="1"/>
  <c r="N306" i="3"/>
  <c r="P50" i="1" s="1"/>
  <c r="L415" i="3"/>
  <c r="L265" i="3"/>
  <c r="N46" i="1" s="1"/>
  <c r="J597" i="3"/>
  <c r="L225" i="3"/>
  <c r="N33" i="1" s="1"/>
  <c r="M367" i="3"/>
  <c r="L367" i="3"/>
  <c r="L515" i="3"/>
  <c r="N352" i="3"/>
  <c r="P66" i="1" s="1"/>
  <c r="J356" i="3"/>
  <c r="L67" i="1" s="1"/>
  <c r="L235" i="3"/>
  <c r="N36" i="1" s="1"/>
  <c r="M177" i="3"/>
  <c r="O24" i="1" s="1"/>
  <c r="M249" i="3"/>
  <c r="O39" i="1" s="1"/>
  <c r="I253" i="3"/>
  <c r="K45" i="1" s="1"/>
  <c r="I356" i="3"/>
  <c r="K67" i="1" s="1"/>
  <c r="L249" i="3"/>
  <c r="N39" i="1" s="1"/>
  <c r="J152" i="3"/>
  <c r="L16" i="1" s="1"/>
  <c r="N239" i="3"/>
  <c r="P37" i="1" s="1"/>
  <c r="N160" i="3"/>
  <c r="P18" i="1" s="1"/>
  <c r="N177" i="3"/>
  <c r="P24" i="1" s="1"/>
  <c r="N190" i="3"/>
  <c r="P27" i="1" s="1"/>
  <c r="L597" i="3"/>
  <c r="I152" i="3"/>
  <c r="K16" i="1" s="1"/>
  <c r="M152" i="3"/>
  <c r="O16" i="1" s="1"/>
  <c r="M156" i="3"/>
  <c r="O17" i="1" s="1"/>
  <c r="I173" i="3"/>
  <c r="K23" i="1" s="1"/>
  <c r="M173" i="3"/>
  <c r="O23" i="1" s="1"/>
  <c r="M194" i="3"/>
  <c r="O28" i="1" s="1"/>
  <c r="M198" i="3"/>
  <c r="O29" i="1" s="1"/>
  <c r="M206" i="3"/>
  <c r="O31" i="1" s="1"/>
  <c r="I206" i="3"/>
  <c r="K31" i="1" s="1"/>
  <c r="M225" i="3"/>
  <c r="O33" i="1" s="1"/>
  <c r="M235" i="3"/>
  <c r="O36" i="1" s="1"/>
  <c r="I243" i="3"/>
  <c r="K38" i="1" s="1"/>
  <c r="M243" i="3"/>
  <c r="O38" i="1" s="1"/>
  <c r="M253" i="3"/>
  <c r="O45" i="1" s="1"/>
  <c r="M265" i="3"/>
  <c r="O46" i="1" s="1"/>
  <c r="M270" i="3"/>
  <c r="O60" i="1" s="1"/>
  <c r="M274" i="3"/>
  <c r="O59" i="1" s="1"/>
  <c r="M306" i="3"/>
  <c r="O50" i="1" s="1"/>
  <c r="I319" i="3"/>
  <c r="K53" i="1" s="1"/>
  <c r="I344" i="3"/>
  <c r="K64" i="1" s="1"/>
  <c r="I348" i="3"/>
  <c r="K65" i="1" s="1"/>
  <c r="K332" i="3"/>
  <c r="M61" i="1" s="1"/>
  <c r="K336" i="3"/>
  <c r="M62" i="1" s="1"/>
  <c r="K340" i="3"/>
  <c r="M63" i="1" s="1"/>
  <c r="K344" i="3"/>
  <c r="M64" i="1" s="1"/>
  <c r="K348" i="3"/>
  <c r="M65" i="1" s="1"/>
  <c r="K367" i="3"/>
  <c r="N186" i="3"/>
  <c r="P26" i="1" s="1"/>
  <c r="J194" i="3"/>
  <c r="L28" i="1" s="1"/>
  <c r="N220" i="3"/>
  <c r="P32" i="1" s="1"/>
  <c r="I327" i="3"/>
  <c r="K54" i="1" s="1"/>
  <c r="I415" i="3"/>
  <c r="J149" i="3"/>
  <c r="L15" i="1" s="1"/>
  <c r="J327" i="3"/>
  <c r="L54" i="1" s="1"/>
  <c r="J367" i="3"/>
  <c r="J415" i="3"/>
  <c r="J508" i="3"/>
  <c r="K116" i="3"/>
  <c r="M13" i="1" s="1"/>
  <c r="K265" i="3"/>
  <c r="M46" i="1" s="1"/>
  <c r="L116" i="3"/>
  <c r="N13" i="1" s="1"/>
  <c r="I149" i="3"/>
  <c r="K15" i="1" s="1"/>
  <c r="I160" i="3"/>
  <c r="K18" i="1" s="1"/>
  <c r="I190" i="3"/>
  <c r="K27" i="1" s="1"/>
  <c r="I332" i="3"/>
  <c r="K61" i="1" s="1"/>
  <c r="N327" i="3"/>
  <c r="P54" i="1" s="1"/>
  <c r="N336" i="3"/>
  <c r="P62" i="1" s="1"/>
  <c r="N344" i="3"/>
  <c r="P64" i="1" s="1"/>
  <c r="N356" i="3"/>
  <c r="P67" i="1" s="1"/>
  <c r="N367" i="3"/>
  <c r="N495" i="3"/>
  <c r="N607" i="3"/>
  <c r="N508" i="3"/>
  <c r="H221" i="4"/>
  <c r="H431" i="4" s="1"/>
  <c r="H306" i="3"/>
  <c r="H327" i="3"/>
  <c r="H336" i="3"/>
  <c r="H592" i="3"/>
  <c r="H603" i="3"/>
  <c r="H515" i="3"/>
  <c r="I169" i="3"/>
  <c r="K19" i="1" s="1"/>
  <c r="I177" i="3"/>
  <c r="K24" i="1" s="1"/>
  <c r="I198" i="3"/>
  <c r="K29" i="1" s="1"/>
  <c r="I220" i="3"/>
  <c r="K32" i="1" s="1"/>
  <c r="I306" i="3"/>
  <c r="K50" i="1" s="1"/>
  <c r="I367" i="3"/>
  <c r="J336" i="3"/>
  <c r="L62" i="1" s="1"/>
  <c r="L182" i="3"/>
  <c r="N25" i="1" s="1"/>
  <c r="J603" i="3"/>
  <c r="K194" i="3"/>
  <c r="M28" i="1" s="1"/>
  <c r="K206" i="3"/>
  <c r="M31" i="1" s="1"/>
  <c r="K235" i="3"/>
  <c r="M36" i="1" s="1"/>
  <c r="K243" i="3"/>
  <c r="M38" i="1" s="1"/>
  <c r="K415" i="3"/>
  <c r="H116" i="3"/>
  <c r="H160" i="3"/>
  <c r="H202" i="3"/>
  <c r="H239" i="3"/>
  <c r="H249" i="3"/>
  <c r="H270" i="3"/>
  <c r="H314" i="3"/>
  <c r="I508" i="3"/>
  <c r="J156" i="3"/>
  <c r="L17" i="1" s="1"/>
  <c r="J169" i="3"/>
  <c r="L19" i="1" s="1"/>
  <c r="J177" i="3"/>
  <c r="L24" i="1" s="1"/>
  <c r="J186" i="3"/>
  <c r="L26" i="1" s="1"/>
  <c r="J198" i="3"/>
  <c r="L29" i="1" s="1"/>
  <c r="J220" i="3"/>
  <c r="L32" i="1" s="1"/>
  <c r="J235" i="3"/>
  <c r="L36" i="1" s="1"/>
  <c r="J265" i="3"/>
  <c r="L46" i="1" s="1"/>
  <c r="J274" i="3"/>
  <c r="L59" i="1" s="1"/>
  <c r="J306" i="3"/>
  <c r="L50" i="1" s="1"/>
  <c r="J319" i="3"/>
  <c r="L53" i="1" s="1"/>
  <c r="J348" i="3"/>
  <c r="L65" i="1" s="1"/>
  <c r="I94" i="3"/>
  <c r="H182" i="3"/>
  <c r="H190" i="3"/>
  <c r="H230" i="3"/>
  <c r="H332" i="3"/>
  <c r="H352" i="3"/>
  <c r="I202" i="3"/>
  <c r="K30" i="1" s="1"/>
  <c r="H265" i="3"/>
  <c r="H367" i="3"/>
  <c r="K202" i="3"/>
  <c r="M30" i="1" s="1"/>
  <c r="M94" i="3"/>
  <c r="M116" i="3"/>
  <c r="O13" i="1" s="1"/>
  <c r="I274" i="3"/>
  <c r="K59" i="1" s="1"/>
  <c r="J94" i="3"/>
  <c r="L94" i="3"/>
  <c r="L149" i="3"/>
  <c r="N15" i="1" s="1"/>
  <c r="H94" i="3"/>
  <c r="H415" i="3"/>
  <c r="H495" i="3"/>
  <c r="H508" i="3"/>
  <c r="J116" i="3"/>
  <c r="L13" i="1" s="1"/>
  <c r="H149" i="3"/>
  <c r="I182" i="3"/>
  <c r="K25" i="1" s="1"/>
  <c r="I239" i="3"/>
  <c r="K37" i="1" s="1"/>
  <c r="I249" i="3"/>
  <c r="K39" i="1" s="1"/>
  <c r="I265" i="3"/>
  <c r="K46" i="1" s="1"/>
  <c r="I270" i="3"/>
  <c r="K60" i="1" s="1"/>
  <c r="I340" i="3"/>
  <c r="K63" i="1" s="1"/>
  <c r="I352" i="3"/>
  <c r="K66" i="1" s="1"/>
  <c r="K94" i="3"/>
  <c r="K160" i="3"/>
  <c r="M18" i="1" s="1"/>
  <c r="K169" i="3"/>
  <c r="M19" i="1" s="1"/>
  <c r="K182" i="3"/>
  <c r="M25" i="1" s="1"/>
  <c r="K190" i="3"/>
  <c r="M27" i="1" s="1"/>
  <c r="K220" i="3"/>
  <c r="M32" i="1" s="1"/>
  <c r="K230" i="3"/>
  <c r="M34" i="1" s="1"/>
  <c r="K249" i="3"/>
  <c r="M39" i="1" s="1"/>
  <c r="K270" i="3"/>
  <c r="M60" i="1" s="1"/>
  <c r="K306" i="3"/>
  <c r="M50" i="1" s="1"/>
  <c r="K327" i="3"/>
  <c r="M54" i="1" s="1"/>
  <c r="K352" i="3"/>
  <c r="M66" i="1" s="1"/>
  <c r="M160" i="3"/>
  <c r="O18" i="1" s="1"/>
  <c r="M190" i="3"/>
  <c r="O27" i="1" s="1"/>
  <c r="M415" i="3"/>
  <c r="M149" i="3"/>
  <c r="O15" i="1" s="1"/>
  <c r="M169" i="3"/>
  <c r="O19" i="1" s="1"/>
  <c r="M182" i="3"/>
  <c r="O25" i="1" s="1"/>
  <c r="M202" i="3"/>
  <c r="O30" i="1" s="1"/>
  <c r="M220" i="3"/>
  <c r="O32" i="1" s="1"/>
  <c r="M230" i="3"/>
  <c r="O34" i="1" s="1"/>
  <c r="M239" i="3"/>
  <c r="O37" i="1" s="1"/>
  <c r="M314" i="3"/>
  <c r="O52" i="1" s="1"/>
  <c r="M327" i="3"/>
  <c r="O54" i="1" s="1"/>
  <c r="M332" i="3"/>
  <c r="O61" i="1" s="1"/>
  <c r="M344" i="3"/>
  <c r="O64" i="1" s="1"/>
  <c r="M352" i="3"/>
  <c r="O66" i="1" s="1"/>
  <c r="N94" i="3"/>
  <c r="I116" i="3"/>
  <c r="K13" i="1" s="1"/>
  <c r="I186" i="3"/>
  <c r="K26" i="1" s="1"/>
  <c r="I194" i="3"/>
  <c r="K28" i="1" s="1"/>
  <c r="I225" i="3"/>
  <c r="K33" i="1" s="1"/>
  <c r="N116" i="3"/>
  <c r="P13" i="1" s="1"/>
  <c r="N173" i="3"/>
  <c r="P23" i="1" s="1"/>
  <c r="I495" i="3"/>
  <c r="K495" i="3"/>
  <c r="L495" i="3"/>
  <c r="J495" i="3"/>
  <c r="M495" i="3"/>
  <c r="M603" i="3"/>
  <c r="K500" i="3"/>
  <c r="N597" i="3"/>
  <c r="I515" i="3"/>
  <c r="L607" i="3"/>
  <c r="M597" i="3"/>
  <c r="N592" i="3"/>
  <c r="K508" i="3"/>
  <c r="M592" i="3"/>
  <c r="N515" i="3"/>
  <c r="B3" i="2"/>
  <c r="AF364" i="3" l="1"/>
  <c r="AF367" i="3" s="1"/>
  <c r="K302" i="9"/>
  <c r="J303" i="9"/>
  <c r="J303" i="15"/>
  <c r="K302" i="15"/>
  <c r="J303" i="7"/>
  <c r="K302" i="7"/>
  <c r="J303" i="11"/>
  <c r="K302" i="11"/>
  <c r="J303" i="14"/>
  <c r="K302" i="14"/>
  <c r="J303" i="6"/>
  <c r="K302" i="6"/>
  <c r="K302" i="8"/>
  <c r="J303" i="8"/>
  <c r="J303" i="10"/>
  <c r="K302" i="10"/>
  <c r="K302" i="12"/>
  <c r="J303" i="12"/>
  <c r="J303" i="13"/>
  <c r="K302" i="13"/>
  <c r="X83" i="1"/>
  <c r="X85" i="1" s="1"/>
  <c r="X86" i="1" s="1"/>
  <c r="X87" i="1" s="1"/>
  <c r="X6" i="1" s="1"/>
  <c r="Y80" i="1"/>
  <c r="J303" i="5"/>
  <c r="K302" i="5"/>
  <c r="AG348" i="3"/>
  <c r="AG253" i="3"/>
  <c r="AE152" i="3"/>
  <c r="AE253" i="3"/>
  <c r="AE597" i="3"/>
  <c r="AG186" i="3"/>
  <c r="AF156" i="3"/>
  <c r="AF253" i="3"/>
  <c r="AG160" i="3"/>
  <c r="AG230" i="3"/>
  <c r="AF198" i="3"/>
  <c r="AF239" i="3"/>
  <c r="AG177" i="3"/>
  <c r="AG500" i="3"/>
  <c r="AF270" i="3"/>
  <c r="AE173" i="3"/>
  <c r="AF160" i="3"/>
  <c r="AF274" i="3"/>
  <c r="AE356" i="3"/>
  <c r="AE592" i="3"/>
  <c r="AH356" i="3"/>
  <c r="AE202" i="3"/>
  <c r="AE274" i="3"/>
  <c r="AE340" i="3"/>
  <c r="AG198" i="3"/>
  <c r="AF344" i="3"/>
  <c r="AE198" i="3"/>
  <c r="AE235" i="3"/>
  <c r="AG508" i="3"/>
  <c r="AH182" i="3"/>
  <c r="AH344" i="3"/>
  <c r="AH101" i="3"/>
  <c r="AF206" i="3"/>
  <c r="AF173" i="3"/>
  <c r="AF249" i="3"/>
  <c r="AF603" i="3"/>
  <c r="AE186" i="3"/>
  <c r="AE265" i="3"/>
  <c r="AE348" i="3"/>
  <c r="AE367" i="3"/>
  <c r="AG206" i="3"/>
  <c r="AG173" i="3"/>
  <c r="AG314" i="3"/>
  <c r="AH206" i="3"/>
  <c r="AH202" i="3"/>
  <c r="AH274" i="3"/>
  <c r="AH319" i="3"/>
  <c r="AH332" i="3"/>
  <c r="AH508" i="3"/>
  <c r="AH597" i="3"/>
  <c r="AF194" i="3"/>
  <c r="AE220" i="3"/>
  <c r="AE177" i="3"/>
  <c r="AE230" i="3"/>
  <c r="AE500" i="3"/>
  <c r="AG182" i="3"/>
  <c r="AG274" i="3"/>
  <c r="AG344" i="3"/>
  <c r="AH186" i="3"/>
  <c r="AH314" i="3"/>
  <c r="AF152" i="3"/>
  <c r="AE156" i="3"/>
  <c r="AG190" i="3"/>
  <c r="AG152" i="3"/>
  <c r="AG352" i="3"/>
  <c r="AG587" i="3"/>
  <c r="AG235" i="3"/>
  <c r="AG415" i="3"/>
  <c r="AF415" i="3"/>
  <c r="AE495" i="3"/>
  <c r="AE508" i="3"/>
  <c r="AG340" i="3"/>
  <c r="AH327" i="3"/>
  <c r="AH116" i="3"/>
  <c r="AH177" i="3"/>
  <c r="AF265" i="3"/>
  <c r="AF597" i="3"/>
  <c r="AE194" i="3"/>
  <c r="AG239" i="3"/>
  <c r="AH149" i="3"/>
  <c r="AH515" i="3"/>
  <c r="AG116" i="3"/>
  <c r="AH94" i="3"/>
  <c r="AH225" i="3"/>
  <c r="AH306" i="3"/>
  <c r="AH352" i="3"/>
  <c r="AF177" i="3"/>
  <c r="AF230" i="3"/>
  <c r="AF235" i="3"/>
  <c r="AF587" i="3"/>
  <c r="AF500" i="3"/>
  <c r="AE306" i="3"/>
  <c r="AE336" i="3"/>
  <c r="AG149" i="3"/>
  <c r="AG156" i="3"/>
  <c r="AG194" i="3"/>
  <c r="AG327" i="3"/>
  <c r="AG319" i="3"/>
  <c r="AG94" i="3"/>
  <c r="AF101" i="3"/>
  <c r="AH156" i="3"/>
  <c r="AH230" i="3"/>
  <c r="AH243" i="3"/>
  <c r="AF220" i="3"/>
  <c r="AF243" i="3"/>
  <c r="AF352" i="3"/>
  <c r="AE206" i="3"/>
  <c r="AE270" i="3"/>
  <c r="AE319" i="3"/>
  <c r="AE603" i="3"/>
  <c r="AE515" i="3"/>
  <c r="AG243" i="3"/>
  <c r="AG356" i="3"/>
  <c r="AG515" i="3"/>
  <c r="AH265" i="3"/>
  <c r="AH235" i="3"/>
  <c r="AF186" i="3"/>
  <c r="AF306" i="3"/>
  <c r="AF508" i="3"/>
  <c r="AE169" i="3"/>
  <c r="AE332" i="3"/>
  <c r="AE314" i="3"/>
  <c r="AG249" i="3"/>
  <c r="AG367" i="3"/>
  <c r="AF592" i="3"/>
  <c r="AH340" i="3"/>
  <c r="AH367" i="3"/>
  <c r="AF116" i="3"/>
  <c r="AF190" i="3"/>
  <c r="AF348" i="3"/>
  <c r="AE116" i="3"/>
  <c r="AE225" i="3"/>
  <c r="AE344" i="3"/>
  <c r="AG169" i="3"/>
  <c r="AG202" i="3"/>
  <c r="AH239" i="3"/>
  <c r="AH415" i="3"/>
  <c r="AH495" i="3"/>
  <c r="AH603" i="3"/>
  <c r="AF149" i="3"/>
  <c r="AF314" i="3"/>
  <c r="AE149" i="3"/>
  <c r="AE239" i="3"/>
  <c r="AE415" i="3"/>
  <c r="AE587" i="3"/>
  <c r="AG265" i="3"/>
  <c r="AH220" i="3"/>
  <c r="AH198" i="3"/>
  <c r="AF319" i="3"/>
  <c r="AF495" i="3"/>
  <c r="AF515" i="3"/>
  <c r="AE327" i="3"/>
  <c r="AG336" i="3"/>
  <c r="AG495" i="3"/>
  <c r="AG603" i="3"/>
  <c r="AH173" i="3"/>
  <c r="AH348" i="3"/>
  <c r="AH336" i="3"/>
  <c r="AH500" i="3"/>
  <c r="AH592" i="3"/>
  <c r="AF332" i="3"/>
  <c r="AF356" i="3"/>
  <c r="AE94" i="3"/>
  <c r="AE101" i="3"/>
  <c r="AE352" i="3"/>
  <c r="AG597" i="3"/>
  <c r="AG592" i="3"/>
  <c r="AG607" i="3"/>
  <c r="AH169" i="3"/>
  <c r="AH160" i="3"/>
  <c r="AH249" i="3"/>
  <c r="AH270" i="3"/>
  <c r="AH587" i="3"/>
  <c r="AF94" i="3"/>
  <c r="AF169" i="3"/>
  <c r="AF202" i="3"/>
  <c r="AF327" i="3"/>
  <c r="AF607" i="3"/>
  <c r="AE182" i="3"/>
  <c r="AE190" i="3"/>
  <c r="AE243" i="3"/>
  <c r="AE249" i="3"/>
  <c r="AG101" i="3"/>
  <c r="AG225" i="3"/>
  <c r="AG306" i="3"/>
  <c r="AG270" i="3"/>
  <c r="AG332" i="3"/>
  <c r="AH150" i="3"/>
  <c r="AH152" i="3" s="1"/>
  <c r="AH604" i="3"/>
  <c r="AH607" i="3" s="1"/>
  <c r="AF178" i="3"/>
  <c r="AF182" i="3" s="1"/>
  <c r="AF337" i="3"/>
  <c r="AF340" i="3" s="1"/>
  <c r="AE157" i="3"/>
  <c r="AE160" i="3" s="1"/>
  <c r="AD157" i="3"/>
  <c r="AD160" i="3" s="1"/>
  <c r="AH191" i="3"/>
  <c r="AH194" i="3" s="1"/>
  <c r="AF333" i="3"/>
  <c r="AF336" i="3" s="1"/>
  <c r="AE604" i="3"/>
  <c r="AE607" i="3" s="1"/>
  <c r="AH250" i="3"/>
  <c r="AH253" i="3" s="1"/>
  <c r="AH307" i="3"/>
  <c r="AH310" i="3" s="1"/>
  <c r="AE307" i="3"/>
  <c r="AE310" i="3" s="1"/>
  <c r="AD307" i="3"/>
  <c r="AD310" i="3" s="1"/>
  <c r="AH187" i="3"/>
  <c r="AH190" i="3" s="1"/>
  <c r="AF221" i="3"/>
  <c r="AF225" i="3" s="1"/>
  <c r="AF307" i="3"/>
  <c r="AF310" i="3" s="1"/>
  <c r="AG307" i="3"/>
  <c r="AG310" i="3" s="1"/>
  <c r="AD508" i="3"/>
  <c r="AD206" i="3"/>
  <c r="AD156" i="3"/>
  <c r="AD253" i="3"/>
  <c r="AD314" i="3"/>
  <c r="AD230" i="3"/>
  <c r="AD202" i="3"/>
  <c r="AD243" i="3"/>
  <c r="AD194" i="3"/>
  <c r="AD270" i="3"/>
  <c r="AD186" i="3"/>
  <c r="AD344" i="3"/>
  <c r="AD152" i="3"/>
  <c r="AD265" i="3"/>
  <c r="AD415" i="3"/>
  <c r="AD515" i="3"/>
  <c r="AD352" i="3"/>
  <c r="AD340" i="3"/>
  <c r="AD607" i="3"/>
  <c r="AD177" i="3"/>
  <c r="AD225" i="3"/>
  <c r="AD306" i="3"/>
  <c r="AD592" i="3"/>
  <c r="AD495" i="3"/>
  <c r="AD116" i="3"/>
  <c r="AD220" i="3"/>
  <c r="AD274" i="3"/>
  <c r="AD235" i="3"/>
  <c r="AD348" i="3"/>
  <c r="AD603" i="3"/>
  <c r="AD597" i="3"/>
  <c r="AD94" i="3"/>
  <c r="AD173" i="3"/>
  <c r="AD190" i="3"/>
  <c r="AD332" i="3"/>
  <c r="AD149" i="3"/>
  <c r="AD169" i="3"/>
  <c r="AD239" i="3"/>
  <c r="AD319" i="3"/>
  <c r="AD101" i="3"/>
  <c r="AD336" i="3"/>
  <c r="AD356" i="3"/>
  <c r="AD587" i="3"/>
  <c r="AD500" i="3"/>
  <c r="AD182" i="3"/>
  <c r="AD198" i="3"/>
  <c r="AD327" i="3"/>
  <c r="AD249" i="3"/>
  <c r="AO610" i="3"/>
  <c r="AO4" i="3" s="1"/>
  <c r="AN610" i="3"/>
  <c r="AN4" i="3" s="1"/>
  <c r="AK610" i="3"/>
  <c r="AK4" i="3" s="1"/>
  <c r="AI610" i="3"/>
  <c r="AI4" i="3" s="1"/>
  <c r="AL610" i="3"/>
  <c r="AL4" i="3" s="1"/>
  <c r="AM610" i="3"/>
  <c r="AM4" i="3" s="1"/>
  <c r="AJ610" i="3"/>
  <c r="AJ4" i="3" s="1"/>
  <c r="J29" i="4"/>
  <c r="K28" i="4"/>
  <c r="F74" i="1"/>
  <c r="F75" i="1"/>
  <c r="G76" i="1"/>
  <c r="I74" i="1"/>
  <c r="F76" i="1"/>
  <c r="E75" i="1"/>
  <c r="F310" i="3"/>
  <c r="H51" i="1" s="1"/>
  <c r="I76" i="1"/>
  <c r="E230" i="3"/>
  <c r="G34" i="1" s="1"/>
  <c r="G75" i="1"/>
  <c r="D310" i="3"/>
  <c r="F51" i="1" s="1"/>
  <c r="C239" i="3"/>
  <c r="E37" i="1" s="1"/>
  <c r="C310" i="3"/>
  <c r="E51" i="1" s="1"/>
  <c r="C592" i="3"/>
  <c r="D18" i="2" s="1"/>
  <c r="E310" i="3"/>
  <c r="G51" i="1" s="1"/>
  <c r="E74" i="1"/>
  <c r="H74" i="1"/>
  <c r="H75" i="1"/>
  <c r="G310" i="3"/>
  <c r="I51" i="1" s="1"/>
  <c r="C202" i="3"/>
  <c r="E30" i="1" s="1"/>
  <c r="C230" i="3"/>
  <c r="E34" i="1" s="1"/>
  <c r="C336" i="3"/>
  <c r="E62" i="1" s="1"/>
  <c r="I75" i="1"/>
  <c r="G74" i="1"/>
  <c r="E76" i="1"/>
  <c r="H76" i="1"/>
  <c r="C177" i="3"/>
  <c r="E24" i="1" s="1"/>
  <c r="C344" i="3"/>
  <c r="E64" i="1" s="1"/>
  <c r="E160" i="3"/>
  <c r="G18" i="1" s="1"/>
  <c r="F156" i="3"/>
  <c r="H17" i="1" s="1"/>
  <c r="F152" i="3"/>
  <c r="H16" i="1" s="1"/>
  <c r="F173" i="3"/>
  <c r="H23" i="1" s="1"/>
  <c r="F198" i="3"/>
  <c r="H29" i="1" s="1"/>
  <c r="F348" i="3"/>
  <c r="H65" i="1" s="1"/>
  <c r="F243" i="3"/>
  <c r="H38" i="1" s="1"/>
  <c r="F270" i="3"/>
  <c r="H60" i="1" s="1"/>
  <c r="E225" i="3"/>
  <c r="G33" i="1" s="1"/>
  <c r="E597" i="3"/>
  <c r="F230" i="3"/>
  <c r="H34" i="1" s="1"/>
  <c r="E274" i="3"/>
  <c r="G59" i="1" s="1"/>
  <c r="F253" i="3"/>
  <c r="H45" i="1" s="1"/>
  <c r="C607" i="3"/>
  <c r="D22" i="2" s="1"/>
  <c r="F177" i="3"/>
  <c r="H24" i="1" s="1"/>
  <c r="F202" i="3"/>
  <c r="H30" i="1" s="1"/>
  <c r="F239" i="3"/>
  <c r="H37" i="1" s="1"/>
  <c r="F500" i="3"/>
  <c r="F603" i="3"/>
  <c r="D592" i="3"/>
  <c r="D348" i="3"/>
  <c r="F65" i="1" s="1"/>
  <c r="D314" i="3"/>
  <c r="F52" i="1" s="1"/>
  <c r="D352" i="3"/>
  <c r="F66" i="1" s="1"/>
  <c r="D156" i="3"/>
  <c r="F17" i="1" s="1"/>
  <c r="D182" i="3"/>
  <c r="F25" i="1" s="1"/>
  <c r="D152" i="3"/>
  <c r="F16" i="1" s="1"/>
  <c r="D190" i="3"/>
  <c r="F27" i="1" s="1"/>
  <c r="D243" i="3"/>
  <c r="F38" i="1" s="1"/>
  <c r="D235" i="3"/>
  <c r="F36" i="1" s="1"/>
  <c r="D340" i="3"/>
  <c r="F63" i="1" s="1"/>
  <c r="D344" i="3"/>
  <c r="F64" i="1" s="1"/>
  <c r="D186" i="3"/>
  <c r="F26" i="1" s="1"/>
  <c r="D160" i="3"/>
  <c r="F18" i="1" s="1"/>
  <c r="D500" i="3"/>
  <c r="E194" i="3"/>
  <c r="G28" i="1" s="1"/>
  <c r="C186" i="3"/>
  <c r="E26" i="1" s="1"/>
  <c r="G116" i="3"/>
  <c r="I13" i="1" s="1"/>
  <c r="C156" i="3"/>
  <c r="E17" i="1" s="1"/>
  <c r="G160" i="3"/>
  <c r="I18" i="1" s="1"/>
  <c r="F206" i="3"/>
  <c r="H31" i="1" s="1"/>
  <c r="F356" i="3"/>
  <c r="H67" i="1" s="1"/>
  <c r="F597" i="3"/>
  <c r="F194" i="3"/>
  <c r="H28" i="1" s="1"/>
  <c r="F314" i="3"/>
  <c r="H52" i="1" s="1"/>
  <c r="E314" i="3"/>
  <c r="G52" i="1" s="1"/>
  <c r="E348" i="3"/>
  <c r="G65" i="1" s="1"/>
  <c r="E116" i="3"/>
  <c r="G13" i="1" s="1"/>
  <c r="D206" i="3"/>
  <c r="F31" i="1" s="1"/>
  <c r="D270" i="3"/>
  <c r="F60" i="1" s="1"/>
  <c r="D603" i="3"/>
  <c r="C314" i="3"/>
  <c r="E52" i="1" s="1"/>
  <c r="C270" i="3"/>
  <c r="E60" i="1" s="1"/>
  <c r="C348" i="3"/>
  <c r="E65" i="1" s="1"/>
  <c r="C160" i="3"/>
  <c r="E18" i="1" s="1"/>
  <c r="C319" i="3"/>
  <c r="E53" i="1" s="1"/>
  <c r="G182" i="3"/>
  <c r="I25" i="1" s="1"/>
  <c r="E243" i="3"/>
  <c r="G38" i="1" s="1"/>
  <c r="G249" i="3"/>
  <c r="I39" i="1" s="1"/>
  <c r="E198" i="3"/>
  <c r="G29" i="1" s="1"/>
  <c r="E152" i="3"/>
  <c r="G16" i="1" s="1"/>
  <c r="E356" i="3"/>
  <c r="G67" i="1" s="1"/>
  <c r="D253" i="3"/>
  <c r="F45" i="1" s="1"/>
  <c r="D597" i="3"/>
  <c r="D607" i="3"/>
  <c r="C182" i="3"/>
  <c r="E25" i="1" s="1"/>
  <c r="C235" i="3"/>
  <c r="E36" i="1" s="1"/>
  <c r="C356" i="3"/>
  <c r="E67" i="1" s="1"/>
  <c r="F592" i="3"/>
  <c r="G239" i="3"/>
  <c r="I37" i="1" s="1"/>
  <c r="G253" i="3"/>
  <c r="I45" i="1" s="1"/>
  <c r="G607" i="3"/>
  <c r="E340" i="3"/>
  <c r="G63" i="1" s="1"/>
  <c r="D265" i="3"/>
  <c r="F46" i="1" s="1"/>
  <c r="D202" i="3"/>
  <c r="F30" i="1" s="1"/>
  <c r="C152" i="3"/>
  <c r="E16" i="1" s="1"/>
  <c r="C190" i="3"/>
  <c r="E27" i="1" s="1"/>
  <c r="G202" i="3"/>
  <c r="I30" i="1" s="1"/>
  <c r="E177" i="3"/>
  <c r="G24" i="1" s="1"/>
  <c r="E202" i="3"/>
  <c r="G30" i="1" s="1"/>
  <c r="E607" i="3"/>
  <c r="E500" i="3"/>
  <c r="E603" i="3"/>
  <c r="D319" i="3"/>
  <c r="F53" i="1" s="1"/>
  <c r="D225" i="3"/>
  <c r="F33" i="1" s="1"/>
  <c r="D149" i="3"/>
  <c r="F15" i="1" s="1"/>
  <c r="D169" i="3"/>
  <c r="F19" i="1" s="1"/>
  <c r="D194" i="3"/>
  <c r="F28" i="1" s="1"/>
  <c r="D220" i="3"/>
  <c r="F32" i="1" s="1"/>
  <c r="D198" i="3"/>
  <c r="F29" i="1" s="1"/>
  <c r="D508" i="3"/>
  <c r="F101" i="3"/>
  <c r="H12" i="1" s="1"/>
  <c r="C194" i="3"/>
  <c r="E28" i="1" s="1"/>
  <c r="C206" i="3"/>
  <c r="E31" i="1" s="1"/>
  <c r="C274" i="3"/>
  <c r="E59" i="1" s="1"/>
  <c r="C515" i="3"/>
  <c r="D15" i="2" s="1"/>
  <c r="C603" i="3"/>
  <c r="D19" i="2" s="1"/>
  <c r="D274" i="3"/>
  <c r="F59" i="1" s="1"/>
  <c r="C265" i="3"/>
  <c r="E46" i="1" s="1"/>
  <c r="F160" i="3"/>
  <c r="H18" i="1" s="1"/>
  <c r="F186" i="3"/>
  <c r="H26" i="1" s="1"/>
  <c r="F332" i="3"/>
  <c r="H61" i="1" s="1"/>
  <c r="F415" i="3"/>
  <c r="F607" i="3"/>
  <c r="E94" i="3"/>
  <c r="G11" i="1" s="1"/>
  <c r="E270" i="3"/>
  <c r="G60" i="1" s="1"/>
  <c r="C198" i="3"/>
  <c r="E29" i="1" s="1"/>
  <c r="F344" i="3"/>
  <c r="H64" i="1" s="1"/>
  <c r="G225" i="3"/>
  <c r="I33" i="1" s="1"/>
  <c r="F116" i="3"/>
  <c r="H13" i="1" s="1"/>
  <c r="D249" i="3"/>
  <c r="F39" i="1" s="1"/>
  <c r="C220" i="3"/>
  <c r="E32" i="1" s="1"/>
  <c r="F182" i="3"/>
  <c r="H25" i="1" s="1"/>
  <c r="F249" i="3"/>
  <c r="H39" i="1" s="1"/>
  <c r="F367" i="3"/>
  <c r="F495" i="3"/>
  <c r="F587" i="3"/>
  <c r="D230" i="3"/>
  <c r="F34" i="1" s="1"/>
  <c r="F327" i="3"/>
  <c r="H54" i="1" s="1"/>
  <c r="G270" i="3"/>
  <c r="I60" i="1" s="1"/>
  <c r="E169" i="3"/>
  <c r="G19" i="1" s="1"/>
  <c r="C94" i="3"/>
  <c r="E11" i="1" s="1"/>
  <c r="E206" i="3"/>
  <c r="G31" i="1" s="1"/>
  <c r="E173" i="3"/>
  <c r="G23" i="1" s="1"/>
  <c r="E249" i="3"/>
  <c r="G39" i="1" s="1"/>
  <c r="E332" i="3"/>
  <c r="G61" i="1" s="1"/>
  <c r="G235" i="3"/>
  <c r="I36" i="1" s="1"/>
  <c r="G336" i="3"/>
  <c r="I62" i="1" s="1"/>
  <c r="G508" i="3"/>
  <c r="G597" i="3"/>
  <c r="G169" i="3"/>
  <c r="I19" i="1" s="1"/>
  <c r="G314" i="3"/>
  <c r="I52" i="1" s="1"/>
  <c r="G101" i="3"/>
  <c r="I12" i="1" s="1"/>
  <c r="E156" i="3"/>
  <c r="G17" i="1" s="1"/>
  <c r="E253" i="3"/>
  <c r="G45" i="1" s="1"/>
  <c r="F149" i="3"/>
  <c r="H15" i="1" s="1"/>
  <c r="C116" i="3"/>
  <c r="E13" i="1" s="1"/>
  <c r="D239" i="3"/>
  <c r="F37" i="1" s="1"/>
  <c r="D116" i="3"/>
  <c r="F13" i="1" s="1"/>
  <c r="D173" i="3"/>
  <c r="F23" i="1" s="1"/>
  <c r="D177" i="3"/>
  <c r="F24" i="1" s="1"/>
  <c r="D306" i="3"/>
  <c r="F50" i="1" s="1"/>
  <c r="D327" i="3"/>
  <c r="F54" i="1" s="1"/>
  <c r="D332" i="3"/>
  <c r="F61" i="1" s="1"/>
  <c r="D356" i="3"/>
  <c r="F67" i="1" s="1"/>
  <c r="D367" i="3"/>
  <c r="D415" i="3"/>
  <c r="D495" i="3"/>
  <c r="D587" i="3"/>
  <c r="D515" i="3"/>
  <c r="F336" i="3"/>
  <c r="H62" i="1" s="1"/>
  <c r="D336" i="3"/>
  <c r="F62" i="1" s="1"/>
  <c r="C169" i="3"/>
  <c r="E19" i="1" s="1"/>
  <c r="C173" i="3"/>
  <c r="E23" i="1" s="1"/>
  <c r="C243" i="3"/>
  <c r="E38" i="1" s="1"/>
  <c r="C306" i="3"/>
  <c r="E50" i="1" s="1"/>
  <c r="C225" i="3"/>
  <c r="E33" i="1" s="1"/>
  <c r="C249" i="3"/>
  <c r="E39" i="1" s="1"/>
  <c r="C415" i="3"/>
  <c r="D9" i="2" s="1"/>
  <c r="C332" i="3"/>
  <c r="E61" i="1" s="1"/>
  <c r="C352" i="3"/>
  <c r="E66" i="1" s="1"/>
  <c r="C340" i="3"/>
  <c r="E63" i="1" s="1"/>
  <c r="C495" i="3"/>
  <c r="D10" i="2" s="1"/>
  <c r="C587" i="3"/>
  <c r="D16" i="2" s="1"/>
  <c r="C597" i="3"/>
  <c r="D17" i="2" s="1"/>
  <c r="C500" i="3"/>
  <c r="D13" i="2" s="1"/>
  <c r="C508" i="3"/>
  <c r="D14" i="2" s="1"/>
  <c r="D94" i="3"/>
  <c r="C149" i="3"/>
  <c r="E15" i="1" s="1"/>
  <c r="F94" i="3"/>
  <c r="F265" i="3"/>
  <c r="H46" i="1" s="1"/>
  <c r="F306" i="3"/>
  <c r="H50" i="1" s="1"/>
  <c r="F319" i="3"/>
  <c r="H53" i="1" s="1"/>
  <c r="F235" i="3"/>
  <c r="H36" i="1" s="1"/>
  <c r="F274" i="3"/>
  <c r="H59" i="1" s="1"/>
  <c r="F340" i="3"/>
  <c r="H63" i="1" s="1"/>
  <c r="F508" i="3"/>
  <c r="F515" i="3"/>
  <c r="C327" i="3"/>
  <c r="E54" i="1" s="1"/>
  <c r="C253" i="3"/>
  <c r="E45" i="1" s="1"/>
  <c r="C101" i="3"/>
  <c r="E12" i="1" s="1"/>
  <c r="E265" i="3"/>
  <c r="G46" i="1" s="1"/>
  <c r="G190" i="3"/>
  <c r="I27" i="1" s="1"/>
  <c r="G173" i="3"/>
  <c r="I23" i="1" s="1"/>
  <c r="G243" i="3"/>
  <c r="I38" i="1" s="1"/>
  <c r="G198" i="3"/>
  <c r="I29" i="1" s="1"/>
  <c r="G230" i="3"/>
  <c r="I34" i="1" s="1"/>
  <c r="G340" i="3"/>
  <c r="I63" i="1" s="1"/>
  <c r="E190" i="3"/>
  <c r="G27" i="1" s="1"/>
  <c r="G94" i="3"/>
  <c r="I11" i="1" s="1"/>
  <c r="G306" i="3"/>
  <c r="I50" i="1" s="1"/>
  <c r="E327" i="3"/>
  <c r="G54" i="1" s="1"/>
  <c r="G220" i="3"/>
  <c r="I32" i="1" s="1"/>
  <c r="E235" i="3"/>
  <c r="G36" i="1" s="1"/>
  <c r="G603" i="3"/>
  <c r="G587" i="3"/>
  <c r="E101" i="3"/>
  <c r="G12" i="1" s="1"/>
  <c r="E149" i="3"/>
  <c r="G15" i="1" s="1"/>
  <c r="E182" i="3"/>
  <c r="G25" i="1" s="1"/>
  <c r="E186" i="3"/>
  <c r="G26" i="1" s="1"/>
  <c r="E220" i="3"/>
  <c r="G32" i="1" s="1"/>
  <c r="E336" i="3"/>
  <c r="G62" i="1" s="1"/>
  <c r="E239" i="3"/>
  <c r="G37" i="1" s="1"/>
  <c r="E306" i="3"/>
  <c r="G50" i="1" s="1"/>
  <c r="E319" i="3"/>
  <c r="G53" i="1" s="1"/>
  <c r="E344" i="3"/>
  <c r="G64" i="1" s="1"/>
  <c r="E367" i="3"/>
  <c r="E415" i="3"/>
  <c r="E352" i="3"/>
  <c r="G66" i="1" s="1"/>
  <c r="E495" i="3"/>
  <c r="E587" i="3"/>
  <c r="E515" i="3"/>
  <c r="E592" i="3"/>
  <c r="E508" i="3"/>
  <c r="G149" i="3"/>
  <c r="I15" i="1" s="1"/>
  <c r="G356" i="3"/>
  <c r="I67" i="1" s="1"/>
  <c r="G327" i="3"/>
  <c r="I54" i="1" s="1"/>
  <c r="G367" i="3"/>
  <c r="F169" i="3"/>
  <c r="H19" i="1" s="1"/>
  <c r="G332" i="3"/>
  <c r="I61" i="1" s="1"/>
  <c r="G415" i="3"/>
  <c r="G344" i="3"/>
  <c r="I64" i="1" s="1"/>
  <c r="G495" i="3"/>
  <c r="F190" i="3"/>
  <c r="H27" i="1" s="1"/>
  <c r="G194" i="3"/>
  <c r="I28" i="1" s="1"/>
  <c r="G152" i="3"/>
  <c r="I16" i="1" s="1"/>
  <c r="F225" i="3"/>
  <c r="H33" i="1" s="1"/>
  <c r="G265" i="3"/>
  <c r="I46" i="1" s="1"/>
  <c r="G186" i="3"/>
  <c r="I26" i="1" s="1"/>
  <c r="C364" i="3"/>
  <c r="F352" i="3"/>
  <c r="H66" i="1" s="1"/>
  <c r="D101" i="3"/>
  <c r="F12" i="1" s="1"/>
  <c r="N69" i="1"/>
  <c r="N55" i="1"/>
  <c r="J64" i="1"/>
  <c r="J16" i="1"/>
  <c r="J46" i="1"/>
  <c r="J60" i="1"/>
  <c r="J51" i="1"/>
  <c r="J34" i="1"/>
  <c r="J62" i="1"/>
  <c r="J28" i="1"/>
  <c r="J53" i="1"/>
  <c r="J32" i="1"/>
  <c r="J39" i="1"/>
  <c r="J54" i="1"/>
  <c r="J17" i="1"/>
  <c r="J59" i="1"/>
  <c r="J50" i="1"/>
  <c r="P55" i="1"/>
  <c r="J31" i="1"/>
  <c r="J45" i="1"/>
  <c r="J52" i="1"/>
  <c r="J15" i="1"/>
  <c r="J66" i="1"/>
  <c r="J37" i="1"/>
  <c r="J61" i="1"/>
  <c r="J30" i="1"/>
  <c r="J63" i="1"/>
  <c r="J29" i="1"/>
  <c r="J38" i="1"/>
  <c r="J19" i="1"/>
  <c r="J26" i="1"/>
  <c r="J27" i="1"/>
  <c r="J18" i="1"/>
  <c r="J24" i="1"/>
  <c r="J67" i="1"/>
  <c r="J33" i="1"/>
  <c r="J25" i="1"/>
  <c r="J13" i="1"/>
  <c r="J65" i="1"/>
  <c r="J23" i="1"/>
  <c r="N40" i="1"/>
  <c r="P69" i="1"/>
  <c r="P40" i="1"/>
  <c r="N603" i="3"/>
  <c r="N11" i="1"/>
  <c r="N20" i="1" s="1"/>
  <c r="L610" i="3"/>
  <c r="L4" i="3" s="1"/>
  <c r="L11" i="1"/>
  <c r="L20" i="1" s="1"/>
  <c r="J610" i="3"/>
  <c r="J4" i="3" s="1"/>
  <c r="M11" i="1"/>
  <c r="M20" i="1" s="1"/>
  <c r="K610" i="3"/>
  <c r="K4" i="3" s="1"/>
  <c r="P11" i="1"/>
  <c r="P20" i="1" s="1"/>
  <c r="K11" i="1"/>
  <c r="K20" i="1" s="1"/>
  <c r="I610" i="3"/>
  <c r="I4" i="3" s="1"/>
  <c r="N500" i="3"/>
  <c r="N415" i="3"/>
  <c r="O11" i="1"/>
  <c r="O20" i="1" s="1"/>
  <c r="M610" i="3"/>
  <c r="M4" i="3" s="1"/>
  <c r="K55" i="1"/>
  <c r="L69" i="1"/>
  <c r="L55" i="1"/>
  <c r="G274" i="3"/>
  <c r="I59" i="1" s="1"/>
  <c r="G348" i="3"/>
  <c r="I65" i="1" s="1"/>
  <c r="G206" i="3"/>
  <c r="I31" i="1" s="1"/>
  <c r="G500" i="3"/>
  <c r="G352" i="3"/>
  <c r="I66" i="1" s="1"/>
  <c r="G156" i="3"/>
  <c r="I17" i="1" s="1"/>
  <c r="G319" i="3"/>
  <c r="I53" i="1" s="1"/>
  <c r="G592" i="3"/>
  <c r="G515" i="3"/>
  <c r="G177" i="3"/>
  <c r="I24" i="1" s="1"/>
  <c r="J11" i="1"/>
  <c r="H610" i="3"/>
  <c r="H4" i="3" s="1"/>
  <c r="L40" i="1"/>
  <c r="O55" i="1"/>
  <c r="M40" i="1"/>
  <c r="K69" i="1"/>
  <c r="O40" i="1"/>
  <c r="M55" i="1"/>
  <c r="O69" i="1"/>
  <c r="M69" i="1"/>
  <c r="K40" i="1"/>
  <c r="J304" i="11" l="1"/>
  <c r="K303" i="11"/>
  <c r="J304" i="10"/>
  <c r="K303" i="10"/>
  <c r="K303" i="8"/>
  <c r="J304" i="8"/>
  <c r="J304" i="7"/>
  <c r="K303" i="7"/>
  <c r="J304" i="13"/>
  <c r="K303" i="13"/>
  <c r="J304" i="6"/>
  <c r="K303" i="6"/>
  <c r="J304" i="15"/>
  <c r="K303" i="15"/>
  <c r="J304" i="12"/>
  <c r="K303" i="12"/>
  <c r="K303" i="9"/>
  <c r="J304" i="9"/>
  <c r="J304" i="14"/>
  <c r="K303" i="14"/>
  <c r="Z80" i="1"/>
  <c r="Y83" i="1"/>
  <c r="Y85" i="1" s="1"/>
  <c r="Y86" i="1" s="1"/>
  <c r="Y87" i="1" s="1"/>
  <c r="Y6" i="1" s="1"/>
  <c r="J304" i="5"/>
  <c r="K303" i="5"/>
  <c r="AD364" i="3"/>
  <c r="AD367" i="3" s="1"/>
  <c r="AD610" i="3" s="1"/>
  <c r="AD4" i="3" s="1"/>
  <c r="AE610" i="3"/>
  <c r="AE4" i="3" s="1"/>
  <c r="AH610" i="3"/>
  <c r="AH4" i="3" s="1"/>
  <c r="AF610" i="3"/>
  <c r="AF4" i="3" s="1"/>
  <c r="E18" i="2"/>
  <c r="F18" i="2" s="1"/>
  <c r="G18" i="2" s="1"/>
  <c r="P70" i="1"/>
  <c r="J30" i="4"/>
  <c r="K29" i="4"/>
  <c r="C367" i="3"/>
  <c r="C610" i="3" s="1"/>
  <c r="C4" i="3" s="1"/>
  <c r="E22" i="2"/>
  <c r="E19" i="2"/>
  <c r="F19" i="2" s="1"/>
  <c r="G19" i="2" s="1"/>
  <c r="H11" i="1"/>
  <c r="H20" i="1" s="1"/>
  <c r="E55" i="1"/>
  <c r="E13" i="2"/>
  <c r="F13" i="2" s="1"/>
  <c r="G13" i="2" s="1"/>
  <c r="E14" i="2"/>
  <c r="F14" i="2" s="1"/>
  <c r="G14" i="2" s="1"/>
  <c r="E17" i="2"/>
  <c r="F17" i="2" s="1"/>
  <c r="G17" i="2" s="1"/>
  <c r="D11" i="2"/>
  <c r="D20" i="2" s="1"/>
  <c r="D23" i="2" s="1"/>
  <c r="E80" i="1" s="1"/>
  <c r="E9" i="2"/>
  <c r="F9" i="2" s="1"/>
  <c r="E20" i="1"/>
  <c r="H55" i="1"/>
  <c r="E10" i="2"/>
  <c r="E15" i="2"/>
  <c r="F15" i="2" s="1"/>
  <c r="G15" i="2" s="1"/>
  <c r="D4" i="2"/>
  <c r="G40" i="1"/>
  <c r="E40" i="1"/>
  <c r="E16" i="2"/>
  <c r="F16" i="2" s="1"/>
  <c r="G16" i="2" s="1"/>
  <c r="F40" i="1"/>
  <c r="D610" i="3"/>
  <c r="D4" i="3" s="1"/>
  <c r="E69" i="1"/>
  <c r="F69" i="1"/>
  <c r="F55" i="1"/>
  <c r="G55" i="1"/>
  <c r="F11" i="1"/>
  <c r="F20" i="1" s="1"/>
  <c r="H69" i="1"/>
  <c r="I55" i="1"/>
  <c r="G20" i="1"/>
  <c r="G69" i="1"/>
  <c r="N70" i="1"/>
  <c r="E610" i="3"/>
  <c r="E4" i="3" s="1"/>
  <c r="J55" i="1"/>
  <c r="J69" i="1"/>
  <c r="J40" i="1"/>
  <c r="J20" i="1"/>
  <c r="N41" i="1"/>
  <c r="L41" i="1"/>
  <c r="L70" i="1"/>
  <c r="I69" i="1"/>
  <c r="P41" i="1"/>
  <c r="K70" i="1"/>
  <c r="I40" i="1"/>
  <c r="I20" i="1"/>
  <c r="N610" i="3"/>
  <c r="N4" i="3" s="1"/>
  <c r="K41" i="1"/>
  <c r="O70" i="1"/>
  <c r="G610" i="3"/>
  <c r="G4" i="3" s="1"/>
  <c r="O41" i="1"/>
  <c r="M70" i="1"/>
  <c r="M41" i="1"/>
  <c r="F22" i="2" l="1"/>
  <c r="G22" i="2" s="1"/>
  <c r="D25" i="2"/>
  <c r="E90" i="1"/>
  <c r="J305" i="12"/>
  <c r="K304" i="12"/>
  <c r="J305" i="7"/>
  <c r="K304" i="7"/>
  <c r="J305" i="8"/>
  <c r="K304" i="8"/>
  <c r="J305" i="15"/>
  <c r="K304" i="15"/>
  <c r="J305" i="14"/>
  <c r="K304" i="14"/>
  <c r="J305" i="6"/>
  <c r="K304" i="6"/>
  <c r="J305" i="10"/>
  <c r="K304" i="10"/>
  <c r="J305" i="9"/>
  <c r="K304" i="9"/>
  <c r="J305" i="13"/>
  <c r="K304" i="13"/>
  <c r="J305" i="11"/>
  <c r="K304" i="11"/>
  <c r="Z83" i="1"/>
  <c r="Z85" i="1" s="1"/>
  <c r="Z86" i="1" s="1"/>
  <c r="Z87" i="1" s="1"/>
  <c r="Z6" i="1" s="1"/>
  <c r="AA80" i="1"/>
  <c r="K304" i="5"/>
  <c r="J305" i="5"/>
  <c r="J31" i="4"/>
  <c r="K30" i="4"/>
  <c r="E70" i="1"/>
  <c r="G9" i="2"/>
  <c r="H9" i="2" s="1"/>
  <c r="H13" i="2"/>
  <c r="I13" i="2" s="1"/>
  <c r="J13" i="2" s="1"/>
  <c r="G41" i="1"/>
  <c r="H70" i="1"/>
  <c r="E11" i="2"/>
  <c r="E20" i="2" s="1"/>
  <c r="E23" i="2" s="1"/>
  <c r="H17" i="2"/>
  <c r="I17" i="2" s="1"/>
  <c r="J17" i="2" s="1"/>
  <c r="F41" i="1"/>
  <c r="F10" i="2"/>
  <c r="F11" i="2" s="1"/>
  <c r="F20" i="2" s="1"/>
  <c r="E4" i="2"/>
  <c r="H18" i="2"/>
  <c r="I18" i="2" s="1"/>
  <c r="I70" i="1"/>
  <c r="F70" i="1"/>
  <c r="G70" i="1"/>
  <c r="J70" i="1"/>
  <c r="J41" i="1"/>
  <c r="I41" i="1"/>
  <c r="H16" i="2"/>
  <c r="I16" i="2" s="1"/>
  <c r="J16" i="2" s="1"/>
  <c r="H15" i="2"/>
  <c r="H14" i="2"/>
  <c r="I14" i="2" s="1"/>
  <c r="J14" i="2" s="1"/>
  <c r="H19" i="2"/>
  <c r="E41" i="1"/>
  <c r="F23" i="2" l="1"/>
  <c r="H22" i="2"/>
  <c r="I22" i="2" s="1"/>
  <c r="J22" i="2" s="1"/>
  <c r="E25" i="2"/>
  <c r="F28" i="2"/>
  <c r="F29" i="2" s="1"/>
  <c r="F25" i="2"/>
  <c r="G80" i="1"/>
  <c r="F80" i="1"/>
  <c r="J306" i="9"/>
  <c r="K305" i="9"/>
  <c r="J306" i="15"/>
  <c r="K305" i="15"/>
  <c r="J306" i="10"/>
  <c r="K305" i="10"/>
  <c r="J306" i="8"/>
  <c r="K305" i="8"/>
  <c r="J306" i="11"/>
  <c r="K305" i="11"/>
  <c r="J306" i="6"/>
  <c r="K305" i="6"/>
  <c r="J306" i="7"/>
  <c r="K305" i="7"/>
  <c r="J306" i="13"/>
  <c r="K305" i="13"/>
  <c r="J306" i="14"/>
  <c r="K305" i="14"/>
  <c r="J306" i="12"/>
  <c r="K305" i="12"/>
  <c r="E91" i="1"/>
  <c r="AB80" i="1"/>
  <c r="AA83" i="1"/>
  <c r="AA85" i="1" s="1"/>
  <c r="AA86" i="1" s="1"/>
  <c r="AA87" i="1" s="1"/>
  <c r="AA6" i="1" s="1"/>
  <c r="J306" i="5"/>
  <c r="K305" i="5"/>
  <c r="J32" i="4"/>
  <c r="K31" i="4"/>
  <c r="K13" i="2"/>
  <c r="L13" i="2" s="1"/>
  <c r="F4" i="2"/>
  <c r="K17" i="2"/>
  <c r="L17" i="2" s="1"/>
  <c r="G10" i="2"/>
  <c r="H10" i="2" s="1"/>
  <c r="I10" i="2" s="1"/>
  <c r="J18" i="2"/>
  <c r="K18" i="2" s="1"/>
  <c r="L18" i="2" s="1"/>
  <c r="K16" i="2"/>
  <c r="L16" i="2" s="1"/>
  <c r="I19" i="2"/>
  <c r="I15" i="2"/>
  <c r="K14" i="2"/>
  <c r="L14" i="2" s="1"/>
  <c r="I9" i="2"/>
  <c r="K22" i="2" l="1"/>
  <c r="L22" i="2" s="1"/>
  <c r="J307" i="13"/>
  <c r="K306" i="13"/>
  <c r="J307" i="8"/>
  <c r="K306" i="8"/>
  <c r="J307" i="7"/>
  <c r="K306" i="7"/>
  <c r="J307" i="10"/>
  <c r="K306" i="10"/>
  <c r="J307" i="12"/>
  <c r="K306" i="12"/>
  <c r="J307" i="6"/>
  <c r="K306" i="6"/>
  <c r="J307" i="15"/>
  <c r="K306" i="15"/>
  <c r="J307" i="14"/>
  <c r="K306" i="14"/>
  <c r="K306" i="11"/>
  <c r="J307" i="11"/>
  <c r="J307" i="9"/>
  <c r="K306" i="9"/>
  <c r="J307" i="5"/>
  <c r="K306" i="5"/>
  <c r="AB83" i="1"/>
  <c r="AB85" i="1" s="1"/>
  <c r="AB86" i="1" s="1"/>
  <c r="AB87" i="1" s="1"/>
  <c r="AB6" i="1" s="1"/>
  <c r="AC80" i="1"/>
  <c r="J33" i="4"/>
  <c r="K32" i="4"/>
  <c r="M13" i="2"/>
  <c r="N13" i="2" s="1"/>
  <c r="O13" i="2" s="1"/>
  <c r="H4" i="2"/>
  <c r="H11" i="2"/>
  <c r="H20" i="2" s="1"/>
  <c r="J10" i="2"/>
  <c r="K10" i="2" s="1"/>
  <c r="G4" i="2"/>
  <c r="G11" i="2"/>
  <c r="G20" i="2" s="1"/>
  <c r="M18" i="2"/>
  <c r="N18" i="2" s="1"/>
  <c r="O18" i="2" s="1"/>
  <c r="P18" i="2" s="1"/>
  <c r="M16" i="2"/>
  <c r="N16" i="2" s="1"/>
  <c r="J15" i="2"/>
  <c r="K15" i="2" s="1"/>
  <c r="M17" i="2"/>
  <c r="N17" i="2" s="1"/>
  <c r="O17" i="2" s="1"/>
  <c r="I11" i="2"/>
  <c r="I20" i="2" s="1"/>
  <c r="I23" i="2" s="1"/>
  <c r="I4" i="2"/>
  <c r="J9" i="2"/>
  <c r="K9" i="2" s="1"/>
  <c r="J19" i="2"/>
  <c r="M14" i="2"/>
  <c r="M22" i="2" l="1"/>
  <c r="N22" i="2" s="1"/>
  <c r="O22" i="2" s="1"/>
  <c r="P22" i="2" s="1"/>
  <c r="G23" i="2"/>
  <c r="G29" i="2"/>
  <c r="G25" i="2"/>
  <c r="H23" i="2"/>
  <c r="H29" i="2"/>
  <c r="H25" i="2"/>
  <c r="J308" i="14"/>
  <c r="K307" i="14"/>
  <c r="J308" i="10"/>
  <c r="K307" i="10"/>
  <c r="K307" i="7"/>
  <c r="J308" i="7"/>
  <c r="J308" i="15"/>
  <c r="K307" i="15"/>
  <c r="J308" i="9"/>
  <c r="K307" i="9"/>
  <c r="J308" i="6"/>
  <c r="K307" i="6"/>
  <c r="K307" i="8"/>
  <c r="J308" i="8"/>
  <c r="J308" i="11"/>
  <c r="K307" i="11"/>
  <c r="K307" i="12"/>
  <c r="J308" i="12"/>
  <c r="J308" i="13"/>
  <c r="K307" i="13"/>
  <c r="J308" i="5"/>
  <c r="K307" i="5"/>
  <c r="AD80" i="1"/>
  <c r="AC83" i="1"/>
  <c r="AC85" i="1" s="1"/>
  <c r="AC86" i="1" s="1"/>
  <c r="AC87" i="1" s="1"/>
  <c r="AC6" i="1" s="1"/>
  <c r="J34" i="4"/>
  <c r="K33" i="4"/>
  <c r="P17" i="2"/>
  <c r="O16" i="2"/>
  <c r="P16" i="2" s="1"/>
  <c r="P13" i="2"/>
  <c r="L9" i="2"/>
  <c r="K4" i="2"/>
  <c r="K19" i="2"/>
  <c r="L15" i="2"/>
  <c r="N14" i="2"/>
  <c r="O14" i="2" s="1"/>
  <c r="L10" i="2"/>
  <c r="J4" i="2"/>
  <c r="J11" i="2"/>
  <c r="J20" i="2" s="1"/>
  <c r="J23" i="2" s="1"/>
  <c r="K11" i="2"/>
  <c r="K308" i="11" l="1"/>
  <c r="J309" i="11"/>
  <c r="J309" i="15"/>
  <c r="K308" i="15"/>
  <c r="J309" i="7"/>
  <c r="K308" i="7"/>
  <c r="K308" i="8"/>
  <c r="J309" i="8"/>
  <c r="K308" i="13"/>
  <c r="J309" i="13"/>
  <c r="K308" i="6"/>
  <c r="J309" i="6"/>
  <c r="J309" i="10"/>
  <c r="K308" i="10"/>
  <c r="K308" i="12"/>
  <c r="J309" i="12"/>
  <c r="K308" i="9"/>
  <c r="J309" i="9"/>
  <c r="K308" i="14"/>
  <c r="J309" i="14"/>
  <c r="AD83" i="1"/>
  <c r="AD85" i="1" s="1"/>
  <c r="AD86" i="1" s="1"/>
  <c r="AD87" i="1" s="1"/>
  <c r="AD6" i="1" s="1"/>
  <c r="J309" i="5"/>
  <c r="K308" i="5"/>
  <c r="J35" i="4"/>
  <c r="K34" i="4"/>
  <c r="P14" i="2"/>
  <c r="L11" i="2"/>
  <c r="M9" i="2"/>
  <c r="N9" i="2" s="1"/>
  <c r="O9" i="2" s="1"/>
  <c r="P9" i="2" s="1"/>
  <c r="L4" i="2"/>
  <c r="M10" i="2"/>
  <c r="K20" i="2"/>
  <c r="K23" i="2" s="1"/>
  <c r="L19" i="2"/>
  <c r="M15" i="2"/>
  <c r="N15" i="2" s="1"/>
  <c r="J310" i="12" l="1"/>
  <c r="K309" i="12"/>
  <c r="K309" i="8"/>
  <c r="J310" i="8"/>
  <c r="J310" i="9"/>
  <c r="K309" i="9"/>
  <c r="J310" i="7"/>
  <c r="K309" i="7"/>
  <c r="J310" i="14"/>
  <c r="K309" i="14"/>
  <c r="J310" i="6"/>
  <c r="K309" i="6"/>
  <c r="J310" i="10"/>
  <c r="K309" i="10"/>
  <c r="J310" i="15"/>
  <c r="K309" i="15"/>
  <c r="J310" i="13"/>
  <c r="K309" i="13"/>
  <c r="K309" i="11"/>
  <c r="J310" i="11"/>
  <c r="E83" i="1"/>
  <c r="E85" i="1" s="1"/>
  <c r="E86" i="1" s="1"/>
  <c r="E87" i="1" s="1"/>
  <c r="E6" i="1" s="1"/>
  <c r="J310" i="5"/>
  <c r="K309" i="5"/>
  <c r="J36" i="4"/>
  <c r="K35" i="4"/>
  <c r="M11" i="2"/>
  <c r="M4" i="2"/>
  <c r="N10" i="2"/>
  <c r="N4" i="2" s="1"/>
  <c r="O15" i="2"/>
  <c r="P15" i="2" s="1"/>
  <c r="M19" i="2"/>
  <c r="L20" i="2"/>
  <c r="L23" i="2" s="1"/>
  <c r="J311" i="13" l="1"/>
  <c r="K310" i="13"/>
  <c r="K310" i="14"/>
  <c r="J311" i="14"/>
  <c r="J311" i="12"/>
  <c r="K310" i="12"/>
  <c r="J311" i="15"/>
  <c r="K310" i="15"/>
  <c r="J311" i="7"/>
  <c r="K310" i="7"/>
  <c r="J311" i="10"/>
  <c r="K310" i="10"/>
  <c r="J311" i="9"/>
  <c r="K310" i="9"/>
  <c r="J311" i="11"/>
  <c r="K310" i="11"/>
  <c r="K310" i="8"/>
  <c r="J311" i="8"/>
  <c r="J311" i="6"/>
  <c r="K310" i="6"/>
  <c r="F83" i="1"/>
  <c r="F85" i="1" s="1"/>
  <c r="F86" i="1" s="1"/>
  <c r="K310" i="5"/>
  <c r="J311" i="5"/>
  <c r="J37" i="4"/>
  <c r="K36" i="4"/>
  <c r="M20" i="2"/>
  <c r="M23" i="2" s="1"/>
  <c r="O10" i="2"/>
  <c r="P10" i="2" s="1"/>
  <c r="N11" i="2"/>
  <c r="N19" i="2"/>
  <c r="O19" i="2" s="1"/>
  <c r="P19" i="2" s="1"/>
  <c r="J312" i="8" l="1"/>
  <c r="K311" i="8"/>
  <c r="J312" i="7"/>
  <c r="K311" i="7"/>
  <c r="J312" i="13"/>
  <c r="K311" i="13"/>
  <c r="J312" i="11"/>
  <c r="K311" i="11"/>
  <c r="J312" i="15"/>
  <c r="K311" i="15"/>
  <c r="J312" i="14"/>
  <c r="K311" i="14"/>
  <c r="J312" i="9"/>
  <c r="K311" i="9"/>
  <c r="J312" i="12"/>
  <c r="K311" i="12"/>
  <c r="J312" i="6"/>
  <c r="K311" i="6"/>
  <c r="J312" i="10"/>
  <c r="K311" i="10"/>
  <c r="F87" i="1"/>
  <c r="F6" i="1" s="1"/>
  <c r="J312" i="5"/>
  <c r="K311" i="5"/>
  <c r="G83" i="1"/>
  <c r="G85" i="1" s="1"/>
  <c r="G86" i="1" s="1"/>
  <c r="G87" i="1" s="1"/>
  <c r="G6" i="1" s="1"/>
  <c r="H80" i="1"/>
  <c r="I80" i="1" s="1"/>
  <c r="J38" i="4"/>
  <c r="K37" i="4"/>
  <c r="P4" i="2"/>
  <c r="P11" i="2"/>
  <c r="P20" i="2" s="1"/>
  <c r="O4" i="2"/>
  <c r="O11" i="2"/>
  <c r="O20" i="2" s="1"/>
  <c r="O23" i="2" s="1"/>
  <c r="N20" i="2"/>
  <c r="N23" i="2" s="1"/>
  <c r="P23" i="2" l="1"/>
  <c r="P25" i="2"/>
  <c r="J313" i="8"/>
  <c r="K312" i="8"/>
  <c r="J313" i="15"/>
  <c r="K312" i="15"/>
  <c r="K312" i="12"/>
  <c r="J313" i="12"/>
  <c r="J313" i="11"/>
  <c r="K312" i="11"/>
  <c r="J313" i="6"/>
  <c r="K312" i="6"/>
  <c r="J313" i="9"/>
  <c r="K312" i="9"/>
  <c r="J313" i="13"/>
  <c r="K312" i="13"/>
  <c r="J313" i="10"/>
  <c r="K312" i="10"/>
  <c r="J313" i="14"/>
  <c r="K312" i="14"/>
  <c r="J313" i="7"/>
  <c r="K312" i="7"/>
  <c r="J313" i="5"/>
  <c r="K312" i="5"/>
  <c r="H83" i="1"/>
  <c r="H85" i="1" s="1"/>
  <c r="H86" i="1" s="1"/>
  <c r="J39" i="4"/>
  <c r="K38" i="4"/>
  <c r="J314" i="6" l="1"/>
  <c r="K313" i="6"/>
  <c r="K313" i="8"/>
  <c r="J314" i="8"/>
  <c r="K313" i="10"/>
  <c r="J314" i="10"/>
  <c r="J314" i="11"/>
  <c r="K313" i="11"/>
  <c r="J314" i="14"/>
  <c r="K313" i="14"/>
  <c r="K313" i="12"/>
  <c r="J314" i="12"/>
  <c r="K313" i="13"/>
  <c r="J314" i="13"/>
  <c r="J314" i="7"/>
  <c r="K313" i="7"/>
  <c r="J314" i="9"/>
  <c r="K313" i="9"/>
  <c r="J314" i="15"/>
  <c r="K313" i="15"/>
  <c r="J80" i="1"/>
  <c r="I83" i="1"/>
  <c r="I85" i="1" s="1"/>
  <c r="I86" i="1" s="1"/>
  <c r="I87" i="1" s="1"/>
  <c r="I6" i="1" s="1"/>
  <c r="K313" i="5"/>
  <c r="J314" i="5"/>
  <c r="K39" i="4"/>
  <c r="J40" i="4"/>
  <c r="J315" i="7" l="1"/>
  <c r="K314" i="7"/>
  <c r="J315" i="11"/>
  <c r="K314" i="11"/>
  <c r="J315" i="10"/>
  <c r="K314" i="10"/>
  <c r="J315" i="12"/>
  <c r="K314" i="12"/>
  <c r="K314" i="8"/>
  <c r="J315" i="8"/>
  <c r="J315" i="15"/>
  <c r="K314" i="15"/>
  <c r="K314" i="13"/>
  <c r="J315" i="13"/>
  <c r="J315" i="9"/>
  <c r="K314" i="9"/>
  <c r="J315" i="14"/>
  <c r="K314" i="14"/>
  <c r="J315" i="6"/>
  <c r="K314" i="6"/>
  <c r="K314" i="5"/>
  <c r="J315" i="5"/>
  <c r="J83" i="1"/>
  <c r="J85" i="1" s="1"/>
  <c r="J86" i="1" s="1"/>
  <c r="J87" i="1" s="1"/>
  <c r="J6" i="1" s="1"/>
  <c r="K80" i="1"/>
  <c r="J41" i="4"/>
  <c r="K40" i="4"/>
  <c r="J316" i="9" l="1"/>
  <c r="K315" i="9"/>
  <c r="K315" i="12"/>
  <c r="J316" i="12"/>
  <c r="J316" i="13"/>
  <c r="K315" i="13"/>
  <c r="K315" i="7"/>
  <c r="J316" i="7"/>
  <c r="J316" i="10"/>
  <c r="K315" i="10"/>
  <c r="J316" i="14"/>
  <c r="K315" i="14"/>
  <c r="J316" i="6"/>
  <c r="K315" i="6"/>
  <c r="J316" i="15"/>
  <c r="K315" i="15"/>
  <c r="J316" i="11"/>
  <c r="K315" i="11"/>
  <c r="K315" i="8"/>
  <c r="J316" i="8"/>
  <c r="K83" i="1"/>
  <c r="K85" i="1" s="1"/>
  <c r="K86" i="1" s="1"/>
  <c r="K87" i="1" s="1"/>
  <c r="K6" i="1" s="1"/>
  <c r="L80" i="1"/>
  <c r="J316" i="5"/>
  <c r="K315" i="5"/>
  <c r="J42" i="4"/>
  <c r="K41" i="4"/>
  <c r="J317" i="10" l="1"/>
  <c r="K316" i="10"/>
  <c r="J317" i="7"/>
  <c r="K316" i="7"/>
  <c r="J317" i="11"/>
  <c r="K316" i="11"/>
  <c r="J317" i="9"/>
  <c r="K316" i="9"/>
  <c r="J317" i="15"/>
  <c r="K316" i="15"/>
  <c r="K316" i="6"/>
  <c r="J317" i="6"/>
  <c r="K316" i="13"/>
  <c r="J317" i="13"/>
  <c r="K316" i="8"/>
  <c r="J317" i="8"/>
  <c r="J317" i="12"/>
  <c r="K316" i="12"/>
  <c r="J317" i="14"/>
  <c r="K316" i="14"/>
  <c r="L83" i="1"/>
  <c r="L85" i="1" s="1"/>
  <c r="L86" i="1" s="1"/>
  <c r="L87" i="1" s="1"/>
  <c r="L6" i="1" s="1"/>
  <c r="M80" i="1"/>
  <c r="J317" i="5"/>
  <c r="K316" i="5"/>
  <c r="J43" i="4"/>
  <c r="K42" i="4"/>
  <c r="J318" i="12" l="1"/>
  <c r="K317" i="12"/>
  <c r="J318" i="15"/>
  <c r="K317" i="15"/>
  <c r="J318" i="10"/>
  <c r="K317" i="10"/>
  <c r="K317" i="8"/>
  <c r="J318" i="8"/>
  <c r="J318" i="14"/>
  <c r="K317" i="14"/>
  <c r="J318" i="9"/>
  <c r="K317" i="9"/>
  <c r="J318" i="11"/>
  <c r="K317" i="11"/>
  <c r="J318" i="13"/>
  <c r="K317" i="13"/>
  <c r="J318" i="6"/>
  <c r="K317" i="6"/>
  <c r="K317" i="7"/>
  <c r="J318" i="7"/>
  <c r="M83" i="1"/>
  <c r="M85" i="1" s="1"/>
  <c r="M86" i="1" s="1"/>
  <c r="M87" i="1" s="1"/>
  <c r="M6" i="1" s="1"/>
  <c r="N80" i="1"/>
  <c r="J318" i="5"/>
  <c r="K317" i="5"/>
  <c r="K43" i="4"/>
  <c r="J44" i="4"/>
  <c r="J319" i="8" l="1"/>
  <c r="K318" i="8"/>
  <c r="J319" i="13"/>
  <c r="K318" i="13"/>
  <c r="J319" i="11"/>
  <c r="K318" i="11"/>
  <c r="J319" i="10"/>
  <c r="K318" i="10"/>
  <c r="K318" i="7"/>
  <c r="J319" i="7"/>
  <c r="J319" i="9"/>
  <c r="K318" i="9"/>
  <c r="J319" i="15"/>
  <c r="K318" i="15"/>
  <c r="J319" i="6"/>
  <c r="K318" i="6"/>
  <c r="J319" i="14"/>
  <c r="K318" i="14"/>
  <c r="K318" i="12"/>
  <c r="J319" i="12"/>
  <c r="K318" i="5"/>
  <c r="J319" i="5"/>
  <c r="N83" i="1"/>
  <c r="N85" i="1" s="1"/>
  <c r="N86" i="1" s="1"/>
  <c r="N87" i="1" s="1"/>
  <c r="N6" i="1" s="1"/>
  <c r="O80" i="1"/>
  <c r="J45" i="4"/>
  <c r="K44" i="4"/>
  <c r="J320" i="12" l="1"/>
  <c r="K319" i="12"/>
  <c r="J320" i="6"/>
  <c r="K319" i="6"/>
  <c r="J320" i="10"/>
  <c r="K319" i="10"/>
  <c r="J320" i="15"/>
  <c r="K319" i="15"/>
  <c r="J320" i="11"/>
  <c r="K319" i="11"/>
  <c r="J320" i="7"/>
  <c r="K319" i="7"/>
  <c r="J320" i="9"/>
  <c r="K319" i="9"/>
  <c r="J320" i="13"/>
  <c r="K319" i="13"/>
  <c r="K319" i="14"/>
  <c r="J320" i="14"/>
  <c r="J320" i="8"/>
  <c r="K319" i="8"/>
  <c r="P80" i="1"/>
  <c r="P83" i="1" s="1"/>
  <c r="P85" i="1" s="1"/>
  <c r="P86" i="1" s="1"/>
  <c r="P87" i="1" s="1"/>
  <c r="P6" i="1" s="1"/>
  <c r="O83" i="1"/>
  <c r="O85" i="1" s="1"/>
  <c r="O86" i="1" s="1"/>
  <c r="O87" i="1" s="1"/>
  <c r="O6" i="1" s="1"/>
  <c r="K319" i="5"/>
  <c r="J320" i="5"/>
  <c r="J46" i="4"/>
  <c r="K45" i="4"/>
  <c r="J321" i="13" l="1"/>
  <c r="K320" i="13"/>
  <c r="J321" i="15"/>
  <c r="K320" i="15"/>
  <c r="J321" i="9"/>
  <c r="K320" i="9"/>
  <c r="J321" i="10"/>
  <c r="K320" i="10"/>
  <c r="J321" i="8"/>
  <c r="K320" i="8"/>
  <c r="K320" i="7"/>
  <c r="J321" i="7"/>
  <c r="J321" i="6"/>
  <c r="K320" i="6"/>
  <c r="J321" i="14"/>
  <c r="K320" i="14"/>
  <c r="J321" i="11"/>
  <c r="K320" i="11"/>
  <c r="J321" i="12"/>
  <c r="K320" i="12"/>
  <c r="J321" i="5"/>
  <c r="K320" i="5"/>
  <c r="J47" i="4"/>
  <c r="K46" i="4"/>
  <c r="J322" i="13" l="1"/>
  <c r="K321" i="13"/>
  <c r="J322" i="14"/>
  <c r="K321" i="14"/>
  <c r="J322" i="10"/>
  <c r="K321" i="10"/>
  <c r="J322" i="8"/>
  <c r="K321" i="8"/>
  <c r="K321" i="6"/>
  <c r="J322" i="6"/>
  <c r="K321" i="7"/>
  <c r="J322" i="7"/>
  <c r="J322" i="11"/>
  <c r="K321" i="11"/>
  <c r="J322" i="9"/>
  <c r="K321" i="9"/>
  <c r="K321" i="12"/>
  <c r="J322" i="12"/>
  <c r="J322" i="15"/>
  <c r="K321" i="15"/>
  <c r="J322" i="5"/>
  <c r="K321" i="5"/>
  <c r="J48" i="4"/>
  <c r="K47" i="4"/>
  <c r="K322" i="12" l="1"/>
  <c r="J323" i="12"/>
  <c r="J323" i="6"/>
  <c r="K322" i="6"/>
  <c r="J323" i="13"/>
  <c r="K322" i="13"/>
  <c r="K322" i="9"/>
  <c r="J323" i="9"/>
  <c r="J323" i="8"/>
  <c r="K322" i="8"/>
  <c r="J323" i="10"/>
  <c r="K322" i="10"/>
  <c r="J323" i="7"/>
  <c r="K322" i="7"/>
  <c r="J323" i="11"/>
  <c r="K322" i="11"/>
  <c r="J323" i="15"/>
  <c r="K322" i="15"/>
  <c r="J323" i="14"/>
  <c r="K322" i="14"/>
  <c r="K322" i="5"/>
  <c r="J323" i="5"/>
  <c r="J49" i="4"/>
  <c r="K48" i="4"/>
  <c r="K323" i="12" l="1"/>
  <c r="J324" i="12"/>
  <c r="J324" i="15"/>
  <c r="K323" i="15"/>
  <c r="K323" i="9"/>
  <c r="J324" i="9"/>
  <c r="J324" i="8"/>
  <c r="K323" i="8"/>
  <c r="J324" i="11"/>
  <c r="K323" i="11"/>
  <c r="K323" i="7"/>
  <c r="J324" i="7"/>
  <c r="J324" i="13"/>
  <c r="K323" i="13"/>
  <c r="J324" i="14"/>
  <c r="K323" i="14"/>
  <c r="J324" i="10"/>
  <c r="K323" i="10"/>
  <c r="J324" i="6"/>
  <c r="K323" i="6"/>
  <c r="J324" i="5"/>
  <c r="K323" i="5"/>
  <c r="K49" i="4"/>
  <c r="J50" i="4"/>
  <c r="J325" i="14" l="1"/>
  <c r="K324" i="14"/>
  <c r="J325" i="8"/>
  <c r="K324" i="8"/>
  <c r="J325" i="9"/>
  <c r="K324" i="9"/>
  <c r="J325" i="13"/>
  <c r="K324" i="13"/>
  <c r="K324" i="7"/>
  <c r="J325" i="7"/>
  <c r="J325" i="6"/>
  <c r="K324" i="6"/>
  <c r="J325" i="15"/>
  <c r="K324" i="15"/>
  <c r="J325" i="12"/>
  <c r="K324" i="12"/>
  <c r="J325" i="10"/>
  <c r="K324" i="10"/>
  <c r="J325" i="11"/>
  <c r="K324" i="11"/>
  <c r="K324" i="5"/>
  <c r="J325" i="5"/>
  <c r="J51" i="4"/>
  <c r="K50" i="4"/>
  <c r="K325" i="12" l="1"/>
  <c r="J326" i="12"/>
  <c r="K325" i="13"/>
  <c r="J326" i="13"/>
  <c r="J326" i="15"/>
  <c r="K325" i="15"/>
  <c r="J326" i="9"/>
  <c r="K325" i="9"/>
  <c r="J326" i="11"/>
  <c r="K325" i="11"/>
  <c r="K325" i="6"/>
  <c r="J326" i="6"/>
  <c r="K325" i="8"/>
  <c r="J326" i="8"/>
  <c r="J326" i="7"/>
  <c r="K325" i="7"/>
  <c r="K325" i="10"/>
  <c r="J326" i="10"/>
  <c r="J326" i="14"/>
  <c r="K325" i="14"/>
  <c r="J326" i="5"/>
  <c r="K325" i="5"/>
  <c r="K51" i="4"/>
  <c r="J52" i="4"/>
  <c r="J327" i="7" l="1"/>
  <c r="K326" i="7"/>
  <c r="K326" i="9"/>
  <c r="J327" i="9"/>
  <c r="J327" i="15"/>
  <c r="K326" i="15"/>
  <c r="J327" i="8"/>
  <c r="K326" i="8"/>
  <c r="J327" i="6"/>
  <c r="K326" i="6"/>
  <c r="J327" i="13"/>
  <c r="K326" i="13"/>
  <c r="J327" i="10"/>
  <c r="K326" i="10"/>
  <c r="K326" i="12"/>
  <c r="J327" i="12"/>
  <c r="J327" i="14"/>
  <c r="K326" i="14"/>
  <c r="J327" i="11"/>
  <c r="K326" i="11"/>
  <c r="K326" i="5"/>
  <c r="J327" i="5"/>
  <c r="J53" i="4"/>
  <c r="K52" i="4"/>
  <c r="J328" i="8" l="1"/>
  <c r="K327" i="8"/>
  <c r="K327" i="12"/>
  <c r="J328" i="12"/>
  <c r="J328" i="10"/>
  <c r="K327" i="10"/>
  <c r="J328" i="15"/>
  <c r="K327" i="15"/>
  <c r="K327" i="9"/>
  <c r="J328" i="9"/>
  <c r="J328" i="13"/>
  <c r="K327" i="13"/>
  <c r="J328" i="11"/>
  <c r="K327" i="11"/>
  <c r="J328" i="14"/>
  <c r="K327" i="14"/>
  <c r="J328" i="6"/>
  <c r="K327" i="6"/>
  <c r="J328" i="7"/>
  <c r="K327" i="7"/>
  <c r="K327" i="5"/>
  <c r="J328" i="5"/>
  <c r="J54" i="4"/>
  <c r="K53" i="4"/>
  <c r="J329" i="14" l="1"/>
  <c r="K328" i="14"/>
  <c r="J329" i="15"/>
  <c r="K328" i="15"/>
  <c r="J329" i="10"/>
  <c r="K328" i="10"/>
  <c r="J329" i="11"/>
  <c r="K328" i="11"/>
  <c r="K328" i="12"/>
  <c r="J329" i="12"/>
  <c r="J329" i="13"/>
  <c r="K328" i="13"/>
  <c r="J329" i="9"/>
  <c r="K328" i="9"/>
  <c r="K328" i="7"/>
  <c r="J329" i="7"/>
  <c r="J329" i="6"/>
  <c r="K328" i="6"/>
  <c r="J329" i="8"/>
  <c r="K328" i="8"/>
  <c r="J329" i="5"/>
  <c r="K328" i="5"/>
  <c r="J55" i="4"/>
  <c r="K54" i="4"/>
  <c r="J330" i="7" l="1"/>
  <c r="K329" i="7"/>
  <c r="J330" i="11"/>
  <c r="K329" i="11"/>
  <c r="K329" i="9"/>
  <c r="J330" i="9"/>
  <c r="K329" i="10"/>
  <c r="J330" i="10"/>
  <c r="K329" i="13"/>
  <c r="J330" i="13"/>
  <c r="J330" i="15"/>
  <c r="K329" i="15"/>
  <c r="K329" i="12"/>
  <c r="J330" i="12"/>
  <c r="J330" i="8"/>
  <c r="K329" i="8"/>
  <c r="J330" i="6"/>
  <c r="K329" i="6"/>
  <c r="J330" i="14"/>
  <c r="K329" i="14"/>
  <c r="J330" i="5"/>
  <c r="K329" i="5"/>
  <c r="K55" i="4"/>
  <c r="J56" i="4"/>
  <c r="K330" i="8" l="1"/>
  <c r="J331" i="8"/>
  <c r="J331" i="12"/>
  <c r="K330" i="12"/>
  <c r="J331" i="9"/>
  <c r="K330" i="9"/>
  <c r="J331" i="14"/>
  <c r="K330" i="14"/>
  <c r="J331" i="15"/>
  <c r="K330" i="15"/>
  <c r="J331" i="11"/>
  <c r="K330" i="11"/>
  <c r="J331" i="10"/>
  <c r="K330" i="10"/>
  <c r="J331" i="13"/>
  <c r="K330" i="13"/>
  <c r="J331" i="6"/>
  <c r="K330" i="6"/>
  <c r="K330" i="7"/>
  <c r="J331" i="7"/>
  <c r="K330" i="5"/>
  <c r="J331" i="5"/>
  <c r="J57" i="4"/>
  <c r="K56" i="4"/>
  <c r="J332" i="13" l="1"/>
  <c r="K331" i="13"/>
  <c r="J332" i="14"/>
  <c r="K331" i="14"/>
  <c r="J332" i="10"/>
  <c r="K331" i="10"/>
  <c r="J332" i="9"/>
  <c r="K331" i="9"/>
  <c r="J332" i="7"/>
  <c r="K331" i="7"/>
  <c r="J332" i="11"/>
  <c r="K331" i="11"/>
  <c r="K331" i="12"/>
  <c r="J332" i="12"/>
  <c r="J332" i="6"/>
  <c r="K331" i="6"/>
  <c r="J332" i="8"/>
  <c r="K331" i="8"/>
  <c r="J332" i="15"/>
  <c r="K331" i="15"/>
  <c r="K331" i="5"/>
  <c r="J332" i="5"/>
  <c r="J58" i="4"/>
  <c r="K57" i="4"/>
  <c r="J333" i="6" l="1"/>
  <c r="K332" i="6"/>
  <c r="J333" i="9"/>
  <c r="K332" i="9"/>
  <c r="J333" i="10"/>
  <c r="K332" i="10"/>
  <c r="J333" i="12"/>
  <c r="K332" i="12"/>
  <c r="J333" i="15"/>
  <c r="K332" i="15"/>
  <c r="J333" i="11"/>
  <c r="K332" i="11"/>
  <c r="J333" i="14"/>
  <c r="K332" i="14"/>
  <c r="J333" i="8"/>
  <c r="K332" i="8"/>
  <c r="K332" i="7"/>
  <c r="J333" i="7"/>
  <c r="J333" i="13"/>
  <c r="K332" i="13"/>
  <c r="K332" i="5"/>
  <c r="J333" i="5"/>
  <c r="J59" i="4"/>
  <c r="K58" i="4"/>
  <c r="J334" i="8" l="1"/>
  <c r="K333" i="8"/>
  <c r="K333" i="12"/>
  <c r="J334" i="12"/>
  <c r="J334" i="14"/>
  <c r="K333" i="14"/>
  <c r="J334" i="10"/>
  <c r="K333" i="10"/>
  <c r="J334" i="11"/>
  <c r="K333" i="11"/>
  <c r="J334" i="9"/>
  <c r="K333" i="9"/>
  <c r="K333" i="7"/>
  <c r="J334" i="7"/>
  <c r="J334" i="13"/>
  <c r="K333" i="13"/>
  <c r="J334" i="15"/>
  <c r="K333" i="15"/>
  <c r="K333" i="6"/>
  <c r="J334" i="6"/>
  <c r="J334" i="5"/>
  <c r="K333" i="5"/>
  <c r="J60" i="4"/>
  <c r="K59" i="4"/>
  <c r="J335" i="13" l="1"/>
  <c r="K334" i="13"/>
  <c r="J335" i="10"/>
  <c r="K334" i="10"/>
  <c r="J335" i="14"/>
  <c r="K334" i="14"/>
  <c r="J335" i="12"/>
  <c r="K334" i="12"/>
  <c r="J335" i="9"/>
  <c r="K334" i="9"/>
  <c r="K334" i="7"/>
  <c r="J335" i="7"/>
  <c r="J335" i="6"/>
  <c r="K334" i="6"/>
  <c r="J335" i="15"/>
  <c r="K334" i="15"/>
  <c r="J335" i="11"/>
  <c r="K334" i="11"/>
  <c r="J335" i="8"/>
  <c r="K334" i="8"/>
  <c r="K334" i="5"/>
  <c r="J335" i="5"/>
  <c r="J61" i="4"/>
  <c r="K60" i="4"/>
  <c r="J336" i="15" l="1"/>
  <c r="K335" i="15"/>
  <c r="K335" i="12"/>
  <c r="J336" i="12"/>
  <c r="J336" i="6"/>
  <c r="K335" i="6"/>
  <c r="J336" i="14"/>
  <c r="K335" i="14"/>
  <c r="J336" i="11"/>
  <c r="K335" i="11"/>
  <c r="K335" i="7"/>
  <c r="J336" i="7"/>
  <c r="J336" i="8"/>
  <c r="K335" i="8"/>
  <c r="J336" i="10"/>
  <c r="K335" i="10"/>
  <c r="J336" i="9"/>
  <c r="K335" i="9"/>
  <c r="J336" i="13"/>
  <c r="K335" i="13"/>
  <c r="K335" i="5"/>
  <c r="J336" i="5"/>
  <c r="J62" i="4"/>
  <c r="K61" i="4"/>
  <c r="J337" i="10" l="1"/>
  <c r="K336" i="10"/>
  <c r="J337" i="14"/>
  <c r="K336" i="14"/>
  <c r="J337" i="13"/>
  <c r="K336" i="13"/>
  <c r="K336" i="9"/>
  <c r="J337" i="9"/>
  <c r="J337" i="11"/>
  <c r="K336" i="11"/>
  <c r="J337" i="8"/>
  <c r="K336" i="8"/>
  <c r="J337" i="6"/>
  <c r="K336" i="6"/>
  <c r="J337" i="15"/>
  <c r="K336" i="15"/>
  <c r="K336" i="7"/>
  <c r="J337" i="7"/>
  <c r="K336" i="12"/>
  <c r="J337" i="12"/>
  <c r="J337" i="5"/>
  <c r="K336" i="5"/>
  <c r="J63" i="4"/>
  <c r="K62" i="4"/>
  <c r="K337" i="10" l="1"/>
  <c r="J338" i="10"/>
  <c r="J338" i="15"/>
  <c r="K337" i="15"/>
  <c r="J338" i="11"/>
  <c r="K337" i="11"/>
  <c r="K337" i="7"/>
  <c r="J338" i="7"/>
  <c r="J338" i="6"/>
  <c r="K337" i="6"/>
  <c r="J338" i="13"/>
  <c r="K337" i="13"/>
  <c r="J338" i="9"/>
  <c r="K337" i="9"/>
  <c r="J338" i="12"/>
  <c r="K337" i="12"/>
  <c r="J338" i="8"/>
  <c r="K337" i="8"/>
  <c r="J338" i="14"/>
  <c r="K337" i="14"/>
  <c r="J338" i="5"/>
  <c r="K337" i="5"/>
  <c r="J64" i="4"/>
  <c r="K63" i="4"/>
  <c r="J339" i="8" l="1"/>
  <c r="K338" i="8"/>
  <c r="J339" i="6"/>
  <c r="K338" i="6"/>
  <c r="J339" i="7"/>
  <c r="K338" i="7"/>
  <c r="K338" i="12"/>
  <c r="J339" i="12"/>
  <c r="J339" i="9"/>
  <c r="K338" i="9"/>
  <c r="J339" i="11"/>
  <c r="K338" i="11"/>
  <c r="J339" i="14"/>
  <c r="K338" i="14"/>
  <c r="J339" i="13"/>
  <c r="K338" i="13"/>
  <c r="J339" i="15"/>
  <c r="K338" i="15"/>
  <c r="J339" i="10"/>
  <c r="K338" i="10"/>
  <c r="K338" i="5"/>
  <c r="J339" i="5"/>
  <c r="J65" i="4"/>
  <c r="K64" i="4"/>
  <c r="J340" i="13" l="1"/>
  <c r="K339" i="13"/>
  <c r="K339" i="12"/>
  <c r="J340" i="12"/>
  <c r="J340" i="14"/>
  <c r="K339" i="14"/>
  <c r="K339" i="7"/>
  <c r="J340" i="7"/>
  <c r="J340" i="11"/>
  <c r="K339" i="11"/>
  <c r="J340" i="10"/>
  <c r="K339" i="10"/>
  <c r="J340" i="6"/>
  <c r="K339" i="6"/>
  <c r="J340" i="15"/>
  <c r="K339" i="15"/>
  <c r="J340" i="9"/>
  <c r="K339" i="9"/>
  <c r="J340" i="8"/>
  <c r="K339" i="8"/>
  <c r="J340" i="5"/>
  <c r="K339" i="5"/>
  <c r="J66" i="4"/>
  <c r="K65" i="4"/>
  <c r="J341" i="9" l="1"/>
  <c r="K340" i="9"/>
  <c r="J341" i="11"/>
  <c r="K340" i="11"/>
  <c r="J341" i="13"/>
  <c r="K340" i="13"/>
  <c r="J341" i="7"/>
  <c r="K340" i="7"/>
  <c r="J341" i="15"/>
  <c r="K340" i="15"/>
  <c r="J341" i="14"/>
  <c r="K340" i="14"/>
  <c r="J341" i="6"/>
  <c r="K340" i="6"/>
  <c r="K340" i="12"/>
  <c r="J341" i="12"/>
  <c r="J341" i="8"/>
  <c r="K340" i="8"/>
  <c r="J341" i="10"/>
  <c r="K340" i="10"/>
  <c r="J341" i="5"/>
  <c r="K340" i="5"/>
  <c r="J67" i="4"/>
  <c r="K66" i="4"/>
  <c r="J342" i="12" l="1"/>
  <c r="K341" i="12"/>
  <c r="J342" i="15"/>
  <c r="K341" i="15"/>
  <c r="J342" i="7"/>
  <c r="K341" i="7"/>
  <c r="K341" i="6"/>
  <c r="J342" i="6"/>
  <c r="J342" i="13"/>
  <c r="K341" i="13"/>
  <c r="J342" i="8"/>
  <c r="K341" i="8"/>
  <c r="K341" i="10"/>
  <c r="J342" i="10"/>
  <c r="J342" i="14"/>
  <c r="K341" i="14"/>
  <c r="J342" i="11"/>
  <c r="K341" i="11"/>
  <c r="K341" i="9"/>
  <c r="J342" i="9"/>
  <c r="K341" i="5"/>
  <c r="J342" i="5"/>
  <c r="J68" i="4"/>
  <c r="K67" i="4"/>
  <c r="K342" i="6" l="1"/>
  <c r="J343" i="6"/>
  <c r="J343" i="14"/>
  <c r="K342" i="14"/>
  <c r="K342" i="10"/>
  <c r="J343" i="10"/>
  <c r="J343" i="7"/>
  <c r="K342" i="7"/>
  <c r="J343" i="9"/>
  <c r="K342" i="9"/>
  <c r="J343" i="8"/>
  <c r="K342" i="8"/>
  <c r="J343" i="15"/>
  <c r="K342" i="15"/>
  <c r="J343" i="11"/>
  <c r="K342" i="11"/>
  <c r="J343" i="13"/>
  <c r="K342" i="13"/>
  <c r="K342" i="12"/>
  <c r="J343" i="12"/>
  <c r="J343" i="5"/>
  <c r="K342" i="5"/>
  <c r="J69" i="4"/>
  <c r="K68" i="4"/>
  <c r="J344" i="11" l="1"/>
  <c r="K343" i="11"/>
  <c r="K343" i="7"/>
  <c r="J344" i="7"/>
  <c r="J344" i="15"/>
  <c r="K343" i="15"/>
  <c r="J344" i="8"/>
  <c r="K343" i="8"/>
  <c r="J344" i="14"/>
  <c r="K343" i="14"/>
  <c r="J344" i="6"/>
  <c r="K343" i="6"/>
  <c r="J344" i="10"/>
  <c r="K343" i="10"/>
  <c r="J344" i="12"/>
  <c r="K343" i="12"/>
  <c r="J344" i="13"/>
  <c r="K343" i="13"/>
  <c r="J344" i="9"/>
  <c r="K343" i="9"/>
  <c r="K343" i="5"/>
  <c r="J344" i="5"/>
  <c r="J70" i="4"/>
  <c r="K69" i="4"/>
  <c r="J345" i="14" l="1"/>
  <c r="K344" i="14"/>
  <c r="J345" i="13"/>
  <c r="K344" i="13"/>
  <c r="J345" i="11"/>
  <c r="K344" i="11"/>
  <c r="K344" i="12"/>
  <c r="J345" i="12"/>
  <c r="J345" i="8"/>
  <c r="K344" i="8"/>
  <c r="J345" i="10"/>
  <c r="K344" i="10"/>
  <c r="K344" i="7"/>
  <c r="J345" i="7"/>
  <c r="J345" i="15"/>
  <c r="K344" i="15"/>
  <c r="J345" i="9"/>
  <c r="K344" i="9"/>
  <c r="J345" i="6"/>
  <c r="K344" i="6"/>
  <c r="J345" i="5"/>
  <c r="K344" i="5"/>
  <c r="J71" i="4"/>
  <c r="K70" i="4"/>
  <c r="J346" i="14" l="1"/>
  <c r="K345" i="14"/>
  <c r="J346" i="12"/>
  <c r="K345" i="12"/>
  <c r="J346" i="9"/>
  <c r="K345" i="9"/>
  <c r="J346" i="8"/>
  <c r="K345" i="8"/>
  <c r="J346" i="15"/>
  <c r="K345" i="15"/>
  <c r="J346" i="7"/>
  <c r="K345" i="7"/>
  <c r="J346" i="11"/>
  <c r="K345" i="11"/>
  <c r="J346" i="6"/>
  <c r="K345" i="6"/>
  <c r="J346" i="10"/>
  <c r="K345" i="10"/>
  <c r="J346" i="13"/>
  <c r="K345" i="13"/>
  <c r="K345" i="5"/>
  <c r="J346" i="5"/>
  <c r="J72" i="4"/>
  <c r="K71" i="4"/>
  <c r="J347" i="14" l="1"/>
  <c r="K346" i="14"/>
  <c r="J347" i="15"/>
  <c r="K346" i="15"/>
  <c r="J347" i="6"/>
  <c r="K346" i="6"/>
  <c r="J347" i="8"/>
  <c r="K346" i="8"/>
  <c r="J347" i="11"/>
  <c r="K346" i="11"/>
  <c r="J347" i="10"/>
  <c r="K346" i="10"/>
  <c r="K346" i="9"/>
  <c r="J347" i="9"/>
  <c r="J347" i="13"/>
  <c r="K346" i="13"/>
  <c r="K346" i="7"/>
  <c r="J347" i="7"/>
  <c r="K346" i="12"/>
  <c r="J347" i="12"/>
  <c r="K346" i="5"/>
  <c r="J347" i="5"/>
  <c r="J73" i="4"/>
  <c r="K72" i="4"/>
  <c r="K347" i="13" l="1"/>
  <c r="J348" i="13"/>
  <c r="J348" i="8"/>
  <c r="K347" i="8"/>
  <c r="K347" i="12"/>
  <c r="J348" i="12"/>
  <c r="J348" i="6"/>
  <c r="K347" i="6"/>
  <c r="K347" i="10"/>
  <c r="J348" i="10"/>
  <c r="J348" i="15"/>
  <c r="K347" i="15"/>
  <c r="K347" i="7"/>
  <c r="J348" i="7"/>
  <c r="J348" i="9"/>
  <c r="K347" i="9"/>
  <c r="J348" i="11"/>
  <c r="K347" i="11"/>
  <c r="J348" i="14"/>
  <c r="K347" i="14"/>
  <c r="K347" i="5"/>
  <c r="J348" i="5"/>
  <c r="J74" i="4"/>
  <c r="K73" i="4"/>
  <c r="J349" i="10" l="1"/>
  <c r="K348" i="10"/>
  <c r="J349" i="13"/>
  <c r="K348" i="13"/>
  <c r="J349" i="9"/>
  <c r="K348" i="9"/>
  <c r="J349" i="6"/>
  <c r="K348" i="6"/>
  <c r="K348" i="12"/>
  <c r="J349" i="12"/>
  <c r="J349" i="11"/>
  <c r="K348" i="11"/>
  <c r="J349" i="7"/>
  <c r="K348" i="7"/>
  <c r="J349" i="14"/>
  <c r="K348" i="14"/>
  <c r="J349" i="15"/>
  <c r="K348" i="15"/>
  <c r="K348" i="8"/>
  <c r="J349" i="8"/>
  <c r="J349" i="5"/>
  <c r="K348" i="5"/>
  <c r="J75" i="4"/>
  <c r="K74" i="4"/>
  <c r="J350" i="14" l="1"/>
  <c r="K349" i="14"/>
  <c r="K349" i="6"/>
  <c r="J350" i="6"/>
  <c r="J350" i="7"/>
  <c r="K349" i="7"/>
  <c r="J350" i="9"/>
  <c r="K349" i="9"/>
  <c r="J350" i="8"/>
  <c r="K349" i="8"/>
  <c r="J350" i="11"/>
  <c r="K349" i="11"/>
  <c r="J350" i="13"/>
  <c r="K349" i="13"/>
  <c r="K349" i="12"/>
  <c r="J350" i="12"/>
  <c r="J350" i="15"/>
  <c r="K349" i="15"/>
  <c r="J350" i="10"/>
  <c r="K349" i="10"/>
  <c r="K349" i="5"/>
  <c r="J350" i="5"/>
  <c r="J76" i="4"/>
  <c r="K75" i="4"/>
  <c r="J351" i="12" l="1"/>
  <c r="K350" i="12"/>
  <c r="J351" i="9"/>
  <c r="K350" i="9"/>
  <c r="J351" i="13"/>
  <c r="K350" i="13"/>
  <c r="K350" i="7"/>
  <c r="J351" i="7"/>
  <c r="J351" i="6"/>
  <c r="K350" i="6"/>
  <c r="J351" i="11"/>
  <c r="K350" i="11"/>
  <c r="J351" i="10"/>
  <c r="K350" i="10"/>
  <c r="J351" i="15"/>
  <c r="K350" i="15"/>
  <c r="J351" i="8"/>
  <c r="K350" i="8"/>
  <c r="J351" i="14"/>
  <c r="K350" i="14"/>
  <c r="J351" i="5"/>
  <c r="K350" i="5"/>
  <c r="J77" i="4"/>
  <c r="K76" i="4"/>
  <c r="J352" i="7" l="1"/>
  <c r="K351" i="7"/>
  <c r="J352" i="15"/>
  <c r="K351" i="15"/>
  <c r="J352" i="13"/>
  <c r="K351" i="13"/>
  <c r="J352" i="10"/>
  <c r="K351" i="10"/>
  <c r="J352" i="11"/>
  <c r="K351" i="11"/>
  <c r="J352" i="9"/>
  <c r="K351" i="9"/>
  <c r="J352" i="14"/>
  <c r="K351" i="14"/>
  <c r="J352" i="8"/>
  <c r="K351" i="8"/>
  <c r="J352" i="6"/>
  <c r="K351" i="6"/>
  <c r="J352" i="12"/>
  <c r="K351" i="12"/>
  <c r="J352" i="5"/>
  <c r="K351" i="5"/>
  <c r="J78" i="4"/>
  <c r="K77" i="4"/>
  <c r="J353" i="8" l="1"/>
  <c r="K352" i="8"/>
  <c r="J353" i="10"/>
  <c r="K352" i="10"/>
  <c r="J353" i="13"/>
  <c r="K352" i="13"/>
  <c r="J353" i="14"/>
  <c r="K352" i="14"/>
  <c r="J353" i="12"/>
  <c r="K352" i="12"/>
  <c r="J353" i="9"/>
  <c r="K352" i="9"/>
  <c r="J353" i="15"/>
  <c r="K352" i="15"/>
  <c r="J353" i="6"/>
  <c r="K352" i="6"/>
  <c r="J353" i="11"/>
  <c r="K352" i="11"/>
  <c r="K352" i="7"/>
  <c r="J353" i="7"/>
  <c r="K352" i="5"/>
  <c r="J353" i="5"/>
  <c r="J79" i="4"/>
  <c r="K78" i="4"/>
  <c r="J354" i="6" l="1"/>
  <c r="K353" i="6"/>
  <c r="J354" i="14"/>
  <c r="K353" i="14"/>
  <c r="J354" i="15"/>
  <c r="K353" i="15"/>
  <c r="J354" i="13"/>
  <c r="K353" i="13"/>
  <c r="J354" i="9"/>
  <c r="K353" i="9"/>
  <c r="J354" i="10"/>
  <c r="K353" i="10"/>
  <c r="K353" i="7"/>
  <c r="J354" i="7"/>
  <c r="J354" i="11"/>
  <c r="K353" i="11"/>
  <c r="K353" i="12"/>
  <c r="J354" i="12"/>
  <c r="J354" i="8"/>
  <c r="K353" i="8"/>
  <c r="K353" i="5"/>
  <c r="J354" i="5"/>
  <c r="K79" i="4"/>
  <c r="J80" i="4"/>
  <c r="J355" i="9" l="1"/>
  <c r="K354" i="9"/>
  <c r="J355" i="11"/>
  <c r="K354" i="11"/>
  <c r="J355" i="13"/>
  <c r="K354" i="13"/>
  <c r="K354" i="7"/>
  <c r="J355" i="7"/>
  <c r="J355" i="6"/>
  <c r="K354" i="6"/>
  <c r="J355" i="15"/>
  <c r="K354" i="15"/>
  <c r="J355" i="8"/>
  <c r="K354" i="8"/>
  <c r="J355" i="10"/>
  <c r="K354" i="10"/>
  <c r="J355" i="14"/>
  <c r="K354" i="14"/>
  <c r="J355" i="12"/>
  <c r="K354" i="12"/>
  <c r="J355" i="5"/>
  <c r="K354" i="5"/>
  <c r="J81" i="4"/>
  <c r="K80" i="4"/>
  <c r="J356" i="9" l="1"/>
  <c r="K355" i="9"/>
  <c r="J356" i="7"/>
  <c r="K355" i="7"/>
  <c r="J356" i="14"/>
  <c r="K355" i="14"/>
  <c r="J356" i="6"/>
  <c r="K355" i="6"/>
  <c r="J356" i="10"/>
  <c r="K355" i="10"/>
  <c r="K355" i="8"/>
  <c r="J356" i="8"/>
  <c r="J356" i="13"/>
  <c r="K355" i="13"/>
  <c r="K355" i="12"/>
  <c r="J356" i="12"/>
  <c r="J356" i="15"/>
  <c r="K355" i="15"/>
  <c r="J356" i="11"/>
  <c r="K355" i="11"/>
  <c r="K355" i="5"/>
  <c r="J356" i="5"/>
  <c r="J82" i="4"/>
  <c r="K81" i="4"/>
  <c r="K356" i="12" l="1"/>
  <c r="J357" i="12"/>
  <c r="J357" i="6"/>
  <c r="K356" i="6"/>
  <c r="J357" i="13"/>
  <c r="K356" i="13"/>
  <c r="J357" i="14"/>
  <c r="K356" i="14"/>
  <c r="J357" i="8"/>
  <c r="K356" i="8"/>
  <c r="K356" i="7"/>
  <c r="J357" i="7"/>
  <c r="J357" i="11"/>
  <c r="K356" i="11"/>
  <c r="J357" i="15"/>
  <c r="K356" i="15"/>
  <c r="J357" i="10"/>
  <c r="K356" i="10"/>
  <c r="K356" i="9"/>
  <c r="J357" i="9"/>
  <c r="K356" i="5"/>
  <c r="J357" i="5"/>
  <c r="J83" i="4"/>
  <c r="K82" i="4"/>
  <c r="J358" i="15" l="1"/>
  <c r="K357" i="15"/>
  <c r="J358" i="14"/>
  <c r="K357" i="14"/>
  <c r="K357" i="11"/>
  <c r="J358" i="11"/>
  <c r="J358" i="13"/>
  <c r="K357" i="13"/>
  <c r="J358" i="9"/>
  <c r="K357" i="9"/>
  <c r="K357" i="7"/>
  <c r="J358" i="7"/>
  <c r="J358" i="6"/>
  <c r="K357" i="6"/>
  <c r="K357" i="12"/>
  <c r="J358" i="12"/>
  <c r="J358" i="10"/>
  <c r="K357" i="10"/>
  <c r="J358" i="8"/>
  <c r="K357" i="8"/>
  <c r="J358" i="5"/>
  <c r="K357" i="5"/>
  <c r="J84" i="4"/>
  <c r="K83" i="4"/>
  <c r="K358" i="12" l="1"/>
  <c r="J359" i="12"/>
  <c r="J359" i="13"/>
  <c r="K358" i="13"/>
  <c r="J359" i="11"/>
  <c r="K358" i="11"/>
  <c r="J359" i="8"/>
  <c r="K358" i="8"/>
  <c r="J359" i="14"/>
  <c r="K358" i="14"/>
  <c r="J359" i="6"/>
  <c r="K358" i="6"/>
  <c r="J359" i="7"/>
  <c r="K358" i="7"/>
  <c r="J359" i="10"/>
  <c r="K358" i="10"/>
  <c r="J359" i="9"/>
  <c r="K358" i="9"/>
  <c r="J359" i="15"/>
  <c r="K358" i="15"/>
  <c r="J359" i="5"/>
  <c r="K358" i="5"/>
  <c r="J85" i="4"/>
  <c r="K84" i="4"/>
  <c r="J360" i="10" l="1"/>
  <c r="K359" i="10"/>
  <c r="J360" i="8"/>
  <c r="K359" i="8"/>
  <c r="J360" i="9"/>
  <c r="K359" i="9"/>
  <c r="K359" i="7"/>
  <c r="J360" i="7"/>
  <c r="J360" i="11"/>
  <c r="K359" i="11"/>
  <c r="J360" i="14"/>
  <c r="K359" i="14"/>
  <c r="J360" i="15"/>
  <c r="K359" i="15"/>
  <c r="J360" i="6"/>
  <c r="K359" i="6"/>
  <c r="J360" i="13"/>
  <c r="K359" i="13"/>
  <c r="K359" i="12"/>
  <c r="J360" i="12"/>
  <c r="K359" i="5"/>
  <c r="J360" i="5"/>
  <c r="J86" i="4"/>
  <c r="K85" i="4"/>
  <c r="J361" i="7" l="1"/>
  <c r="K360" i="7"/>
  <c r="J361" i="6"/>
  <c r="K360" i="6"/>
  <c r="J361" i="15"/>
  <c r="K360" i="15"/>
  <c r="J361" i="9"/>
  <c r="K360" i="9"/>
  <c r="K360" i="12"/>
  <c r="J361" i="12"/>
  <c r="J361" i="14"/>
  <c r="K360" i="14"/>
  <c r="K360" i="8"/>
  <c r="J361" i="8"/>
  <c r="J361" i="13"/>
  <c r="K360" i="13"/>
  <c r="J361" i="11"/>
  <c r="K360" i="11"/>
  <c r="J361" i="10"/>
  <c r="K360" i="10"/>
  <c r="K360" i="5"/>
  <c r="J361" i="5"/>
  <c r="J87" i="4"/>
  <c r="K86" i="4"/>
  <c r="J362" i="10" l="1"/>
  <c r="K361" i="10"/>
  <c r="K361" i="11"/>
  <c r="J362" i="11"/>
  <c r="J362" i="7"/>
  <c r="K361" i="7"/>
  <c r="J362" i="13"/>
  <c r="K361" i="13"/>
  <c r="J362" i="9"/>
  <c r="K361" i="9"/>
  <c r="J362" i="15"/>
  <c r="K361" i="15"/>
  <c r="J362" i="8"/>
  <c r="K361" i="8"/>
  <c r="J362" i="14"/>
  <c r="K361" i="14"/>
  <c r="K361" i="6"/>
  <c r="J362" i="6"/>
  <c r="K361" i="12"/>
  <c r="J362" i="12"/>
  <c r="J362" i="5"/>
  <c r="K361" i="5"/>
  <c r="J88" i="4"/>
  <c r="K87" i="4"/>
  <c r="J363" i="14" l="1"/>
  <c r="K362" i="14"/>
  <c r="J363" i="13"/>
  <c r="K362" i="13"/>
  <c r="K362" i="7"/>
  <c r="J363" i="7"/>
  <c r="K362" i="12"/>
  <c r="J363" i="12"/>
  <c r="J363" i="11"/>
  <c r="K362" i="11"/>
  <c r="J363" i="8"/>
  <c r="K362" i="8"/>
  <c r="J363" i="15"/>
  <c r="K362" i="15"/>
  <c r="J363" i="6"/>
  <c r="K362" i="6"/>
  <c r="J363" i="9"/>
  <c r="K362" i="9"/>
  <c r="K362" i="10"/>
  <c r="J363" i="10"/>
  <c r="J363" i="5"/>
  <c r="K362" i="5"/>
  <c r="J89" i="4"/>
  <c r="K88" i="4"/>
  <c r="K363" i="12" l="1"/>
  <c r="J364" i="12"/>
  <c r="J364" i="9"/>
  <c r="K363" i="9"/>
  <c r="J364" i="15"/>
  <c r="K363" i="15"/>
  <c r="J364" i="11"/>
  <c r="K363" i="11"/>
  <c r="K363" i="7"/>
  <c r="J364" i="7"/>
  <c r="J364" i="14"/>
  <c r="K363" i="14"/>
  <c r="J364" i="6"/>
  <c r="K363" i="6"/>
  <c r="J364" i="10"/>
  <c r="K363" i="10"/>
  <c r="J364" i="8"/>
  <c r="K363" i="8"/>
  <c r="J364" i="13"/>
  <c r="K363" i="13"/>
  <c r="K363" i="5"/>
  <c r="J364" i="5"/>
  <c r="K89" i="4"/>
  <c r="J90" i="4"/>
  <c r="J365" i="10" l="1"/>
  <c r="K364" i="10"/>
  <c r="J365" i="11"/>
  <c r="K364" i="11"/>
  <c r="J365" i="6"/>
  <c r="K364" i="6"/>
  <c r="J365" i="15"/>
  <c r="K364" i="15"/>
  <c r="J365" i="14"/>
  <c r="K364" i="14"/>
  <c r="J365" i="9"/>
  <c r="K364" i="9"/>
  <c r="J365" i="7"/>
  <c r="K364" i="7"/>
  <c r="K364" i="12"/>
  <c r="J365" i="12"/>
  <c r="J365" i="13"/>
  <c r="K364" i="13"/>
  <c r="K364" i="8"/>
  <c r="J365" i="8"/>
  <c r="K364" i="5"/>
  <c r="J365" i="5"/>
  <c r="J91" i="4"/>
  <c r="K90" i="4"/>
  <c r="K365" i="12" l="1"/>
  <c r="J366" i="12"/>
  <c r="J366" i="15"/>
  <c r="K365" i="15"/>
  <c r="J366" i="7"/>
  <c r="K365" i="7"/>
  <c r="K365" i="6"/>
  <c r="J366" i="6"/>
  <c r="J366" i="8"/>
  <c r="K365" i="8"/>
  <c r="K365" i="9"/>
  <c r="J366" i="9"/>
  <c r="K365" i="11"/>
  <c r="J366" i="11"/>
  <c r="J366" i="13"/>
  <c r="K365" i="13"/>
  <c r="J366" i="14"/>
  <c r="K365" i="14"/>
  <c r="J366" i="10"/>
  <c r="K365" i="10"/>
  <c r="K365" i="5"/>
  <c r="J366" i="5"/>
  <c r="K91" i="4"/>
  <c r="J92" i="4"/>
  <c r="J367" i="6" l="1"/>
  <c r="K366" i="6"/>
  <c r="J367" i="14"/>
  <c r="K366" i="14"/>
  <c r="K366" i="8"/>
  <c r="J367" i="8"/>
  <c r="J367" i="7"/>
  <c r="K366" i="7"/>
  <c r="J367" i="9"/>
  <c r="K366" i="9"/>
  <c r="J367" i="10"/>
  <c r="K366" i="10"/>
  <c r="J367" i="15"/>
  <c r="K366" i="15"/>
  <c r="J367" i="13"/>
  <c r="K366" i="13"/>
  <c r="J367" i="11"/>
  <c r="K366" i="11"/>
  <c r="J367" i="12"/>
  <c r="K366" i="12"/>
  <c r="J367" i="5"/>
  <c r="K366" i="5"/>
  <c r="J93" i="4"/>
  <c r="K92" i="4"/>
  <c r="J368" i="6" l="1"/>
  <c r="K367" i="6"/>
  <c r="K367" i="9"/>
  <c r="J368" i="9"/>
  <c r="J368" i="13"/>
  <c r="K367" i="13"/>
  <c r="K367" i="7"/>
  <c r="J368" i="7"/>
  <c r="J368" i="11"/>
  <c r="K367" i="11"/>
  <c r="J368" i="8"/>
  <c r="K367" i="8"/>
  <c r="J368" i="15"/>
  <c r="K367" i="15"/>
  <c r="J368" i="10"/>
  <c r="K367" i="10"/>
  <c r="J368" i="14"/>
  <c r="K367" i="14"/>
  <c r="J368" i="12"/>
  <c r="K367" i="12"/>
  <c r="K367" i="5"/>
  <c r="J368" i="5"/>
  <c r="J94" i="4"/>
  <c r="K93" i="4"/>
  <c r="K368" i="7" l="1"/>
  <c r="J369" i="7"/>
  <c r="J369" i="14"/>
  <c r="K368" i="14"/>
  <c r="K368" i="10"/>
  <c r="J369" i="10"/>
  <c r="J369" i="6"/>
  <c r="K368" i="6"/>
  <c r="J369" i="13"/>
  <c r="K368" i="13"/>
  <c r="J369" i="15"/>
  <c r="K368" i="15"/>
  <c r="J369" i="9"/>
  <c r="K368" i="9"/>
  <c r="J369" i="11"/>
  <c r="K368" i="11"/>
  <c r="K368" i="12"/>
  <c r="J369" i="12"/>
  <c r="K368" i="8"/>
  <c r="J369" i="8"/>
  <c r="K368" i="5"/>
  <c r="J369" i="5"/>
  <c r="J95" i="4"/>
  <c r="K94" i="4"/>
  <c r="K369" i="11" l="1"/>
  <c r="J370" i="11"/>
  <c r="K369" i="6"/>
  <c r="J370" i="6"/>
  <c r="J370" i="8"/>
  <c r="K369" i="8"/>
  <c r="J370" i="10"/>
  <c r="K369" i="10"/>
  <c r="J370" i="15"/>
  <c r="K369" i="15"/>
  <c r="J370" i="14"/>
  <c r="K369" i="14"/>
  <c r="J370" i="12"/>
  <c r="K369" i="12"/>
  <c r="J370" i="7"/>
  <c r="K369" i="7"/>
  <c r="J370" i="9"/>
  <c r="K369" i="9"/>
  <c r="J370" i="13"/>
  <c r="K369" i="13"/>
  <c r="J370" i="5"/>
  <c r="K369" i="5"/>
  <c r="J96" i="4"/>
  <c r="K95" i="4"/>
  <c r="J371" i="13" l="1"/>
  <c r="K370" i="13"/>
  <c r="J371" i="7"/>
  <c r="K370" i="7"/>
  <c r="J371" i="10"/>
  <c r="K370" i="10"/>
  <c r="K370" i="12"/>
  <c r="J371" i="12"/>
  <c r="J371" i="8"/>
  <c r="K370" i="8"/>
  <c r="J371" i="6"/>
  <c r="K370" i="6"/>
  <c r="J371" i="14"/>
  <c r="K370" i="14"/>
  <c r="J371" i="11"/>
  <c r="K370" i="11"/>
  <c r="J371" i="9"/>
  <c r="K370" i="9"/>
  <c r="J371" i="15"/>
  <c r="K370" i="15"/>
  <c r="K370" i="5"/>
  <c r="J371" i="5"/>
  <c r="J97" i="4"/>
  <c r="K96" i="4"/>
  <c r="K371" i="12" l="1"/>
  <c r="J372" i="12"/>
  <c r="J372" i="11"/>
  <c r="K371" i="11"/>
  <c r="J372" i="10"/>
  <c r="K371" i="10"/>
  <c r="J372" i="6"/>
  <c r="K371" i="6"/>
  <c r="J372" i="7"/>
  <c r="K371" i="7"/>
  <c r="J372" i="14"/>
  <c r="K371" i="14"/>
  <c r="J372" i="15"/>
  <c r="K371" i="15"/>
  <c r="J372" i="9"/>
  <c r="K371" i="9"/>
  <c r="K371" i="8"/>
  <c r="J372" i="8"/>
  <c r="J372" i="13"/>
  <c r="K371" i="13"/>
  <c r="K371" i="5"/>
  <c r="J372" i="5"/>
  <c r="J98" i="4"/>
  <c r="K97" i="4"/>
  <c r="J373" i="6" l="1"/>
  <c r="K372" i="6"/>
  <c r="J373" i="15"/>
  <c r="K372" i="15"/>
  <c r="J373" i="10"/>
  <c r="K372" i="10"/>
  <c r="J373" i="9"/>
  <c r="K372" i="9"/>
  <c r="J373" i="11"/>
  <c r="K372" i="11"/>
  <c r="J373" i="14"/>
  <c r="K372" i="14"/>
  <c r="J373" i="8"/>
  <c r="K372" i="8"/>
  <c r="J373" i="12"/>
  <c r="K372" i="12"/>
  <c r="J373" i="13"/>
  <c r="K372" i="13"/>
  <c r="K372" i="7"/>
  <c r="J373" i="7"/>
  <c r="J373" i="5"/>
  <c r="K372" i="5"/>
  <c r="J99" i="4"/>
  <c r="K98" i="4"/>
  <c r="K373" i="12" l="1"/>
  <c r="J374" i="12"/>
  <c r="J374" i="9"/>
  <c r="K373" i="9"/>
  <c r="J374" i="8"/>
  <c r="K373" i="8"/>
  <c r="J374" i="10"/>
  <c r="K373" i="10"/>
  <c r="K373" i="7"/>
  <c r="J374" i="7"/>
  <c r="J374" i="14"/>
  <c r="K373" i="14"/>
  <c r="J374" i="15"/>
  <c r="K373" i="15"/>
  <c r="K373" i="13"/>
  <c r="J374" i="13"/>
  <c r="K373" i="11"/>
  <c r="J374" i="11"/>
  <c r="K373" i="6"/>
  <c r="J374" i="6"/>
  <c r="K373" i="5"/>
  <c r="J374" i="5"/>
  <c r="J100" i="4"/>
  <c r="K99" i="4"/>
  <c r="K374" i="10" l="1"/>
  <c r="J375" i="10"/>
  <c r="K374" i="8"/>
  <c r="J375" i="8"/>
  <c r="J375" i="13"/>
  <c r="K374" i="13"/>
  <c r="J375" i="6"/>
  <c r="K374" i="6"/>
  <c r="J375" i="14"/>
  <c r="K374" i="14"/>
  <c r="K374" i="9"/>
  <c r="J375" i="9"/>
  <c r="J375" i="15"/>
  <c r="K374" i="15"/>
  <c r="J375" i="11"/>
  <c r="K374" i="11"/>
  <c r="K374" i="7"/>
  <c r="J375" i="7"/>
  <c r="K374" i="12"/>
  <c r="J375" i="12"/>
  <c r="J375" i="5"/>
  <c r="K374" i="5"/>
  <c r="J101" i="4"/>
  <c r="K100" i="4"/>
  <c r="J376" i="11" l="1"/>
  <c r="K375" i="11"/>
  <c r="J376" i="6"/>
  <c r="K375" i="6"/>
  <c r="J376" i="15"/>
  <c r="K375" i="15"/>
  <c r="J376" i="9"/>
  <c r="K375" i="9"/>
  <c r="K375" i="8"/>
  <c r="J376" i="8"/>
  <c r="K375" i="13"/>
  <c r="J376" i="13"/>
  <c r="J376" i="12"/>
  <c r="K375" i="12"/>
  <c r="J376" i="7"/>
  <c r="K375" i="7"/>
  <c r="J376" i="10"/>
  <c r="K375" i="10"/>
  <c r="J376" i="14"/>
  <c r="K375" i="14"/>
  <c r="J376" i="5"/>
  <c r="K375" i="5"/>
  <c r="J102" i="4"/>
  <c r="K101" i="4"/>
  <c r="J377" i="9" l="1"/>
  <c r="K376" i="9"/>
  <c r="K376" i="7"/>
  <c r="J377" i="7"/>
  <c r="J377" i="15"/>
  <c r="K376" i="15"/>
  <c r="K376" i="12"/>
  <c r="J377" i="12"/>
  <c r="K376" i="13"/>
  <c r="J377" i="13"/>
  <c r="J377" i="6"/>
  <c r="K376" i="6"/>
  <c r="J377" i="14"/>
  <c r="K376" i="14"/>
  <c r="J377" i="8"/>
  <c r="K376" i="8"/>
  <c r="J377" i="10"/>
  <c r="K376" i="10"/>
  <c r="J377" i="11"/>
  <c r="K376" i="11"/>
  <c r="K376" i="5"/>
  <c r="J377" i="5"/>
  <c r="J103" i="4"/>
  <c r="K102" i="4"/>
  <c r="J378" i="12" l="1"/>
  <c r="K377" i="12"/>
  <c r="J378" i="8"/>
  <c r="K377" i="8"/>
  <c r="J378" i="14"/>
  <c r="K377" i="14"/>
  <c r="J378" i="15"/>
  <c r="K377" i="15"/>
  <c r="J378" i="10"/>
  <c r="K377" i="10"/>
  <c r="J378" i="7"/>
  <c r="K377" i="7"/>
  <c r="J378" i="11"/>
  <c r="K377" i="11"/>
  <c r="J378" i="6"/>
  <c r="K377" i="6"/>
  <c r="J378" i="13"/>
  <c r="K377" i="13"/>
  <c r="K377" i="9"/>
  <c r="J378" i="9"/>
  <c r="K377" i="5"/>
  <c r="J378" i="5"/>
  <c r="J104" i="4"/>
  <c r="K103" i="4"/>
  <c r="J379" i="15" l="1"/>
  <c r="K378" i="15"/>
  <c r="J379" i="11"/>
  <c r="K378" i="11"/>
  <c r="J379" i="14"/>
  <c r="K378" i="14"/>
  <c r="K378" i="9"/>
  <c r="J379" i="9"/>
  <c r="K378" i="8"/>
  <c r="J379" i="8"/>
  <c r="K378" i="6"/>
  <c r="J379" i="6"/>
  <c r="J379" i="7"/>
  <c r="K378" i="7"/>
  <c r="K378" i="13"/>
  <c r="J379" i="13"/>
  <c r="K378" i="10"/>
  <c r="J379" i="10"/>
  <c r="K378" i="12"/>
  <c r="J379" i="12"/>
  <c r="K378" i="5"/>
  <c r="J379" i="5"/>
  <c r="J105" i="4"/>
  <c r="K104" i="4"/>
  <c r="J380" i="13" l="1"/>
  <c r="K379" i="13"/>
  <c r="K379" i="7"/>
  <c r="J380" i="7"/>
  <c r="J380" i="14"/>
  <c r="K379" i="14"/>
  <c r="J380" i="6"/>
  <c r="K379" i="6"/>
  <c r="J380" i="9"/>
  <c r="K379" i="9"/>
  <c r="J380" i="12"/>
  <c r="K379" i="12"/>
  <c r="J380" i="11"/>
  <c r="K379" i="11"/>
  <c r="J380" i="10"/>
  <c r="K379" i="10"/>
  <c r="K379" i="8"/>
  <c r="J380" i="8"/>
  <c r="J380" i="15"/>
  <c r="K379" i="15"/>
  <c r="K379" i="5"/>
  <c r="J380" i="5"/>
  <c r="J106" i="4"/>
  <c r="K105" i="4"/>
  <c r="J381" i="10" l="1"/>
  <c r="K380" i="10"/>
  <c r="J381" i="6"/>
  <c r="K380" i="6"/>
  <c r="J381" i="14"/>
  <c r="K380" i="14"/>
  <c r="J381" i="7"/>
  <c r="K380" i="7"/>
  <c r="J381" i="15"/>
  <c r="K380" i="15"/>
  <c r="J381" i="11"/>
  <c r="K380" i="11"/>
  <c r="K380" i="12"/>
  <c r="J381" i="12"/>
  <c r="J381" i="8"/>
  <c r="K380" i="8"/>
  <c r="J381" i="9"/>
  <c r="K380" i="9"/>
  <c r="K380" i="13"/>
  <c r="J381" i="13"/>
  <c r="K380" i="5"/>
  <c r="J381" i="5"/>
  <c r="J107" i="4"/>
  <c r="K106" i="4"/>
  <c r="J382" i="9" l="1"/>
  <c r="K381" i="9"/>
  <c r="J382" i="8"/>
  <c r="K381" i="8"/>
  <c r="J382" i="7"/>
  <c r="K381" i="7"/>
  <c r="J382" i="12"/>
  <c r="K381" i="12"/>
  <c r="J382" i="14"/>
  <c r="K381" i="14"/>
  <c r="K381" i="11"/>
  <c r="J382" i="11"/>
  <c r="K381" i="6"/>
  <c r="J382" i="6"/>
  <c r="K381" i="13"/>
  <c r="J382" i="13"/>
  <c r="J382" i="15"/>
  <c r="K381" i="15"/>
  <c r="J382" i="10"/>
  <c r="K381" i="10"/>
  <c r="K381" i="5"/>
  <c r="J382" i="5"/>
  <c r="J108" i="4"/>
  <c r="K107" i="4"/>
  <c r="J383" i="12" l="1"/>
  <c r="K382" i="12"/>
  <c r="J383" i="6"/>
  <c r="K382" i="6"/>
  <c r="J383" i="7"/>
  <c r="K382" i="7"/>
  <c r="J383" i="11"/>
  <c r="K382" i="11"/>
  <c r="J383" i="10"/>
  <c r="K382" i="10"/>
  <c r="K382" i="8"/>
  <c r="J383" i="8"/>
  <c r="J383" i="13"/>
  <c r="K382" i="13"/>
  <c r="J383" i="15"/>
  <c r="K382" i="15"/>
  <c r="J383" i="14"/>
  <c r="K382" i="14"/>
  <c r="J383" i="9"/>
  <c r="K382" i="9"/>
  <c r="J383" i="5"/>
  <c r="K382" i="5"/>
  <c r="J109" i="4"/>
  <c r="K108" i="4"/>
  <c r="J384" i="15" l="1"/>
  <c r="K383" i="15"/>
  <c r="J384" i="11"/>
  <c r="K383" i="11"/>
  <c r="J384" i="13"/>
  <c r="K383" i="13"/>
  <c r="J384" i="7"/>
  <c r="K383" i="7"/>
  <c r="K383" i="8"/>
  <c r="J384" i="8"/>
  <c r="K383" i="6"/>
  <c r="J384" i="6"/>
  <c r="J384" i="9"/>
  <c r="K383" i="9"/>
  <c r="J384" i="14"/>
  <c r="K383" i="14"/>
  <c r="K383" i="10"/>
  <c r="J384" i="10"/>
  <c r="J384" i="12"/>
  <c r="K383" i="12"/>
  <c r="K383" i="5"/>
  <c r="J384" i="5"/>
  <c r="J110" i="4"/>
  <c r="K109" i="4"/>
  <c r="J385" i="14" l="1"/>
  <c r="K384" i="14"/>
  <c r="J385" i="7"/>
  <c r="K384" i="7"/>
  <c r="J385" i="9"/>
  <c r="K384" i="9"/>
  <c r="J385" i="13"/>
  <c r="K384" i="13"/>
  <c r="J385" i="6"/>
  <c r="K384" i="6"/>
  <c r="J385" i="11"/>
  <c r="K384" i="11"/>
  <c r="K384" i="12"/>
  <c r="J385" i="12"/>
  <c r="J385" i="10"/>
  <c r="K384" i="10"/>
  <c r="J385" i="8"/>
  <c r="K384" i="8"/>
  <c r="J385" i="15"/>
  <c r="K384" i="15"/>
  <c r="J385" i="5"/>
  <c r="K384" i="5"/>
  <c r="J111" i="4"/>
  <c r="K110" i="4"/>
  <c r="J386" i="13" l="1"/>
  <c r="K385" i="13"/>
  <c r="J386" i="9"/>
  <c r="K385" i="9"/>
  <c r="J386" i="15"/>
  <c r="K385" i="15"/>
  <c r="J386" i="11"/>
  <c r="K385" i="11"/>
  <c r="K385" i="7"/>
  <c r="J386" i="7"/>
  <c r="J386" i="10"/>
  <c r="K385" i="10"/>
  <c r="K385" i="12"/>
  <c r="J386" i="12"/>
  <c r="J386" i="8"/>
  <c r="K385" i="8"/>
  <c r="J386" i="6"/>
  <c r="K385" i="6"/>
  <c r="J386" i="14"/>
  <c r="K385" i="14"/>
  <c r="K385" i="5"/>
  <c r="J386" i="5"/>
  <c r="J112" i="4"/>
  <c r="K111" i="4"/>
  <c r="K386" i="8" l="1"/>
  <c r="J387" i="8"/>
  <c r="J387" i="11"/>
  <c r="K386" i="11"/>
  <c r="J387" i="15"/>
  <c r="K386" i="15"/>
  <c r="K386" i="12"/>
  <c r="J387" i="12"/>
  <c r="J387" i="10"/>
  <c r="K386" i="10"/>
  <c r="K386" i="9"/>
  <c r="J387" i="9"/>
  <c r="J387" i="14"/>
  <c r="K386" i="14"/>
  <c r="K386" i="7"/>
  <c r="J387" i="7"/>
  <c r="J387" i="6"/>
  <c r="K386" i="6"/>
  <c r="J387" i="13"/>
  <c r="K386" i="13"/>
  <c r="K386" i="5"/>
  <c r="J387" i="5"/>
  <c r="J113" i="4"/>
  <c r="K112" i="4"/>
  <c r="K387" i="12" l="1"/>
  <c r="J388" i="12"/>
  <c r="J388" i="14"/>
  <c r="K387" i="14"/>
  <c r="J388" i="15"/>
  <c r="K387" i="15"/>
  <c r="J388" i="9"/>
  <c r="K387" i="9"/>
  <c r="J388" i="11"/>
  <c r="K387" i="11"/>
  <c r="J388" i="7"/>
  <c r="K387" i="7"/>
  <c r="J388" i="13"/>
  <c r="K387" i="13"/>
  <c r="K387" i="8"/>
  <c r="J388" i="8"/>
  <c r="J388" i="6"/>
  <c r="K387" i="6"/>
  <c r="J388" i="10"/>
  <c r="K387" i="10"/>
  <c r="K387" i="5"/>
  <c r="J388" i="5"/>
  <c r="J114" i="4"/>
  <c r="K113" i="4"/>
  <c r="K388" i="8" l="1"/>
  <c r="J389" i="8"/>
  <c r="J389" i="9"/>
  <c r="K388" i="9"/>
  <c r="J389" i="15"/>
  <c r="K388" i="15"/>
  <c r="K388" i="10"/>
  <c r="J389" i="10"/>
  <c r="K388" i="7"/>
  <c r="J389" i="7"/>
  <c r="J389" i="14"/>
  <c r="K388" i="14"/>
  <c r="K388" i="12"/>
  <c r="J389" i="12"/>
  <c r="J389" i="13"/>
  <c r="K388" i="13"/>
  <c r="J389" i="6"/>
  <c r="K388" i="6"/>
  <c r="J389" i="11"/>
  <c r="K388" i="11"/>
  <c r="K388" i="5"/>
  <c r="J389" i="5"/>
  <c r="J115" i="4"/>
  <c r="K114" i="4"/>
  <c r="J390" i="10" l="1"/>
  <c r="K389" i="10"/>
  <c r="J390" i="13"/>
  <c r="K389" i="13"/>
  <c r="J390" i="15"/>
  <c r="K389" i="15"/>
  <c r="J390" i="12"/>
  <c r="K389" i="12"/>
  <c r="J390" i="9"/>
  <c r="K389" i="9"/>
  <c r="K389" i="11"/>
  <c r="J390" i="11"/>
  <c r="J390" i="14"/>
  <c r="K389" i="14"/>
  <c r="K389" i="7"/>
  <c r="J390" i="7"/>
  <c r="J390" i="8"/>
  <c r="K389" i="8"/>
  <c r="K389" i="6"/>
  <c r="J390" i="6"/>
  <c r="K389" i="5"/>
  <c r="J390" i="5"/>
  <c r="K115" i="4"/>
  <c r="J116" i="4"/>
  <c r="K390" i="7" l="1"/>
  <c r="J391" i="7"/>
  <c r="K390" i="12"/>
  <c r="J391" i="12"/>
  <c r="J391" i="14"/>
  <c r="K390" i="14"/>
  <c r="J391" i="15"/>
  <c r="K390" i="15"/>
  <c r="K390" i="6"/>
  <c r="J391" i="6"/>
  <c r="J391" i="13"/>
  <c r="K390" i="13"/>
  <c r="J391" i="11"/>
  <c r="K390" i="11"/>
  <c r="K390" i="8"/>
  <c r="J391" i="8"/>
  <c r="K390" i="9"/>
  <c r="J391" i="9"/>
  <c r="J391" i="10"/>
  <c r="K390" i="10"/>
  <c r="K390" i="5"/>
  <c r="J391" i="5"/>
  <c r="J117" i="4"/>
  <c r="K116" i="4"/>
  <c r="J392" i="15" l="1"/>
  <c r="K391" i="15"/>
  <c r="J392" i="11"/>
  <c r="K391" i="11"/>
  <c r="J392" i="14"/>
  <c r="K391" i="14"/>
  <c r="J392" i="8"/>
  <c r="K391" i="8"/>
  <c r="K391" i="12"/>
  <c r="J392" i="12"/>
  <c r="J392" i="10"/>
  <c r="K391" i="10"/>
  <c r="J392" i="13"/>
  <c r="K391" i="13"/>
  <c r="J392" i="9"/>
  <c r="K391" i="9"/>
  <c r="J392" i="6"/>
  <c r="K391" i="6"/>
  <c r="K391" i="7"/>
  <c r="J392" i="7"/>
  <c r="K391" i="5"/>
  <c r="J392" i="5"/>
  <c r="J118" i="4"/>
  <c r="K117" i="4"/>
  <c r="J393" i="8" l="1"/>
  <c r="K392" i="8"/>
  <c r="J393" i="10"/>
  <c r="K392" i="10"/>
  <c r="J393" i="11"/>
  <c r="K392" i="11"/>
  <c r="J393" i="14"/>
  <c r="K392" i="14"/>
  <c r="K392" i="7"/>
  <c r="J393" i="7"/>
  <c r="K392" i="12"/>
  <c r="J393" i="12"/>
  <c r="J393" i="9"/>
  <c r="K392" i="9"/>
  <c r="J393" i="13"/>
  <c r="K392" i="13"/>
  <c r="K392" i="6"/>
  <c r="J393" i="6"/>
  <c r="J393" i="15"/>
  <c r="K392" i="15"/>
  <c r="K392" i="5"/>
  <c r="J393" i="5"/>
  <c r="K118" i="4"/>
  <c r="J119" i="4"/>
  <c r="J394" i="13" l="1"/>
  <c r="K393" i="13"/>
  <c r="J394" i="14"/>
  <c r="K393" i="14"/>
  <c r="J394" i="9"/>
  <c r="K393" i="9"/>
  <c r="J394" i="11"/>
  <c r="K393" i="11"/>
  <c r="J394" i="12"/>
  <c r="K393" i="12"/>
  <c r="J394" i="15"/>
  <c r="K393" i="15"/>
  <c r="J394" i="10"/>
  <c r="K393" i="10"/>
  <c r="K393" i="6"/>
  <c r="J394" i="6"/>
  <c r="J394" i="7"/>
  <c r="K393" i="7"/>
  <c r="J394" i="8"/>
  <c r="K393" i="8"/>
  <c r="K393" i="5"/>
  <c r="J394" i="5"/>
  <c r="J120" i="4"/>
  <c r="K119" i="4"/>
  <c r="J395" i="6" l="1"/>
  <c r="K394" i="6"/>
  <c r="J395" i="11"/>
  <c r="K394" i="11"/>
  <c r="J395" i="10"/>
  <c r="K394" i="10"/>
  <c r="J395" i="9"/>
  <c r="K394" i="9"/>
  <c r="J395" i="15"/>
  <c r="K394" i="15"/>
  <c r="J395" i="14"/>
  <c r="K394" i="14"/>
  <c r="J395" i="8"/>
  <c r="K394" i="8"/>
  <c r="K394" i="7"/>
  <c r="J395" i="7"/>
  <c r="J395" i="12"/>
  <c r="K394" i="12"/>
  <c r="J395" i="13"/>
  <c r="K394" i="13"/>
  <c r="K394" i="5"/>
  <c r="J395" i="5"/>
  <c r="J121" i="4"/>
  <c r="K120" i="4"/>
  <c r="J396" i="9" l="1"/>
  <c r="K395" i="9"/>
  <c r="J396" i="8"/>
  <c r="K395" i="8"/>
  <c r="K395" i="10"/>
  <c r="J396" i="10"/>
  <c r="J396" i="7"/>
  <c r="K395" i="7"/>
  <c r="J396" i="13"/>
  <c r="K395" i="13"/>
  <c r="J396" i="14"/>
  <c r="K395" i="14"/>
  <c r="J396" i="11"/>
  <c r="K395" i="11"/>
  <c r="J396" i="12"/>
  <c r="K395" i="12"/>
  <c r="J396" i="15"/>
  <c r="K395" i="15"/>
  <c r="J396" i="6"/>
  <c r="K395" i="6"/>
  <c r="J396" i="5"/>
  <c r="K395" i="5"/>
  <c r="J122" i="4"/>
  <c r="K121" i="4"/>
  <c r="J397" i="12" l="1"/>
  <c r="K396" i="12"/>
  <c r="K396" i="7"/>
  <c r="J397" i="7"/>
  <c r="K396" i="10"/>
  <c r="J397" i="10"/>
  <c r="J397" i="11"/>
  <c r="K396" i="11"/>
  <c r="J397" i="6"/>
  <c r="K396" i="6"/>
  <c r="J397" i="14"/>
  <c r="K396" i="14"/>
  <c r="K396" i="8"/>
  <c r="J397" i="8"/>
  <c r="J397" i="15"/>
  <c r="K396" i="15"/>
  <c r="J397" i="13"/>
  <c r="K396" i="13"/>
  <c r="J397" i="9"/>
  <c r="K396" i="9"/>
  <c r="J397" i="5"/>
  <c r="K396" i="5"/>
  <c r="J123" i="4"/>
  <c r="K122" i="4"/>
  <c r="J398" i="15" l="1"/>
  <c r="K397" i="15"/>
  <c r="J398" i="11"/>
  <c r="K397" i="11"/>
  <c r="J398" i="8"/>
  <c r="K397" i="8"/>
  <c r="K397" i="10"/>
  <c r="J398" i="10"/>
  <c r="J398" i="7"/>
  <c r="K397" i="7"/>
  <c r="K397" i="9"/>
  <c r="J398" i="9"/>
  <c r="J398" i="14"/>
  <c r="K397" i="14"/>
  <c r="K397" i="13"/>
  <c r="J398" i="13"/>
  <c r="J398" i="6"/>
  <c r="K397" i="6"/>
  <c r="K397" i="12"/>
  <c r="J398" i="12"/>
  <c r="J398" i="5"/>
  <c r="K397" i="5"/>
  <c r="J124" i="4"/>
  <c r="K123" i="4"/>
  <c r="J399" i="13" l="1"/>
  <c r="K398" i="13"/>
  <c r="J399" i="10"/>
  <c r="K398" i="10"/>
  <c r="J399" i="14"/>
  <c r="K398" i="14"/>
  <c r="J399" i="8"/>
  <c r="K398" i="8"/>
  <c r="J399" i="9"/>
  <c r="K398" i="9"/>
  <c r="J399" i="11"/>
  <c r="K398" i="11"/>
  <c r="J399" i="12"/>
  <c r="K398" i="12"/>
  <c r="J399" i="6"/>
  <c r="K398" i="6"/>
  <c r="K398" i="7"/>
  <c r="J399" i="7"/>
  <c r="J399" i="15"/>
  <c r="K398" i="15"/>
  <c r="J399" i="5"/>
  <c r="K398" i="5"/>
  <c r="J125" i="4"/>
  <c r="K124" i="4"/>
  <c r="J400" i="8" l="1"/>
  <c r="K399" i="8"/>
  <c r="J400" i="6"/>
  <c r="K399" i="6"/>
  <c r="J400" i="12"/>
  <c r="K399" i="12"/>
  <c r="J400" i="14"/>
  <c r="K399" i="14"/>
  <c r="J400" i="15"/>
  <c r="K399" i="15"/>
  <c r="J400" i="10"/>
  <c r="K399" i="10"/>
  <c r="J400" i="11"/>
  <c r="K399" i="11"/>
  <c r="K399" i="7"/>
  <c r="J400" i="7"/>
  <c r="J400" i="9"/>
  <c r="K399" i="9"/>
  <c r="J400" i="13"/>
  <c r="K399" i="13"/>
  <c r="K399" i="5"/>
  <c r="J400" i="5"/>
  <c r="K125" i="4"/>
  <c r="J126" i="4"/>
  <c r="K400" i="7" l="1"/>
  <c r="J401" i="7"/>
  <c r="J401" i="14"/>
  <c r="K400" i="14"/>
  <c r="J401" i="11"/>
  <c r="K400" i="11"/>
  <c r="K400" i="12"/>
  <c r="J401" i="12"/>
  <c r="J401" i="13"/>
  <c r="K400" i="13"/>
  <c r="J401" i="10"/>
  <c r="K400" i="10"/>
  <c r="J401" i="6"/>
  <c r="K400" i="6"/>
  <c r="J401" i="9"/>
  <c r="K400" i="9"/>
  <c r="J401" i="15"/>
  <c r="K400" i="15"/>
  <c r="K400" i="8"/>
  <c r="J401" i="8"/>
  <c r="J401" i="5"/>
  <c r="K400" i="5"/>
  <c r="J127" i="4"/>
  <c r="K126" i="4"/>
  <c r="J402" i="12" l="1"/>
  <c r="K401" i="12"/>
  <c r="J402" i="9"/>
  <c r="K401" i="9"/>
  <c r="J402" i="6"/>
  <c r="K401" i="6"/>
  <c r="J402" i="11"/>
  <c r="K401" i="11"/>
  <c r="J402" i="10"/>
  <c r="K401" i="10"/>
  <c r="J402" i="14"/>
  <c r="K401" i="14"/>
  <c r="J402" i="7"/>
  <c r="K401" i="7"/>
  <c r="J402" i="8"/>
  <c r="K401" i="8"/>
  <c r="J402" i="15"/>
  <c r="K401" i="15"/>
  <c r="J402" i="13"/>
  <c r="K401" i="13"/>
  <c r="J402" i="5"/>
  <c r="K401" i="5"/>
  <c r="K127" i="4"/>
  <c r="J128" i="4"/>
  <c r="K402" i="8" l="1"/>
  <c r="J403" i="8"/>
  <c r="J403" i="11"/>
  <c r="K402" i="11"/>
  <c r="K402" i="7"/>
  <c r="J403" i="7"/>
  <c r="K402" i="6"/>
  <c r="J403" i="6"/>
  <c r="J403" i="13"/>
  <c r="K402" i="13"/>
  <c r="J403" i="14"/>
  <c r="K402" i="14"/>
  <c r="J403" i="9"/>
  <c r="K402" i="9"/>
  <c r="J403" i="15"/>
  <c r="K402" i="15"/>
  <c r="J403" i="10"/>
  <c r="K402" i="10"/>
  <c r="J403" i="12"/>
  <c r="K402" i="12"/>
  <c r="K402" i="5"/>
  <c r="J403" i="5"/>
  <c r="J129" i="4"/>
  <c r="K128" i="4"/>
  <c r="K403" i="6" l="1"/>
  <c r="J404" i="6"/>
  <c r="J404" i="15"/>
  <c r="K403" i="15"/>
  <c r="J404" i="9"/>
  <c r="K403" i="9"/>
  <c r="J404" i="7"/>
  <c r="K403" i="7"/>
  <c r="K403" i="12"/>
  <c r="J404" i="12"/>
  <c r="J404" i="14"/>
  <c r="K403" i="14"/>
  <c r="J404" i="11"/>
  <c r="K403" i="11"/>
  <c r="K403" i="8"/>
  <c r="J404" i="8"/>
  <c r="J404" i="10"/>
  <c r="K403" i="10"/>
  <c r="J404" i="13"/>
  <c r="K403" i="13"/>
  <c r="J404" i="5"/>
  <c r="K403" i="5"/>
  <c r="J130" i="4"/>
  <c r="K129" i="4"/>
  <c r="J405" i="7" l="1"/>
  <c r="K404" i="7"/>
  <c r="J405" i="11"/>
  <c r="K404" i="11"/>
  <c r="J405" i="9"/>
  <c r="K404" i="9"/>
  <c r="J405" i="15"/>
  <c r="K404" i="15"/>
  <c r="J405" i="14"/>
  <c r="K404" i="14"/>
  <c r="K404" i="12"/>
  <c r="J405" i="12"/>
  <c r="J405" i="6"/>
  <c r="K404" i="6"/>
  <c r="J405" i="8"/>
  <c r="K404" i="8"/>
  <c r="J405" i="13"/>
  <c r="K404" i="13"/>
  <c r="J405" i="10"/>
  <c r="K404" i="10"/>
  <c r="K404" i="5"/>
  <c r="J405" i="5"/>
  <c r="J131" i="4"/>
  <c r="K130" i="4"/>
  <c r="J406" i="8" l="1"/>
  <c r="K405" i="8"/>
  <c r="J406" i="15"/>
  <c r="K405" i="15"/>
  <c r="J406" i="12"/>
  <c r="K405" i="12"/>
  <c r="J406" i="11"/>
  <c r="K405" i="11"/>
  <c r="J406" i="6"/>
  <c r="K405" i="6"/>
  <c r="J406" i="9"/>
  <c r="K405" i="9"/>
  <c r="J406" i="10"/>
  <c r="K405" i="10"/>
  <c r="J406" i="13"/>
  <c r="K405" i="13"/>
  <c r="J406" i="14"/>
  <c r="K405" i="14"/>
  <c r="J406" i="7"/>
  <c r="K405" i="7"/>
  <c r="K405" i="5"/>
  <c r="J406" i="5"/>
  <c r="J132" i="4"/>
  <c r="K131" i="4"/>
  <c r="J407" i="14" l="1"/>
  <c r="K406" i="14"/>
  <c r="J407" i="13"/>
  <c r="K406" i="13"/>
  <c r="J407" i="11"/>
  <c r="K406" i="11"/>
  <c r="J407" i="10"/>
  <c r="K406" i="10"/>
  <c r="J407" i="12"/>
  <c r="K406" i="12"/>
  <c r="K406" i="7"/>
  <c r="J407" i="7"/>
  <c r="J407" i="9"/>
  <c r="K406" i="9"/>
  <c r="J407" i="15"/>
  <c r="K406" i="15"/>
  <c r="J407" i="6"/>
  <c r="K406" i="6"/>
  <c r="J407" i="8"/>
  <c r="K406" i="8"/>
  <c r="J407" i="5"/>
  <c r="K406" i="5"/>
  <c r="J133" i="4"/>
  <c r="K132" i="4"/>
  <c r="J408" i="10" l="1"/>
  <c r="K407" i="10"/>
  <c r="J408" i="9"/>
  <c r="K407" i="9"/>
  <c r="J408" i="11"/>
  <c r="K407" i="11"/>
  <c r="J408" i="15"/>
  <c r="K407" i="15"/>
  <c r="J408" i="13"/>
  <c r="K407" i="13"/>
  <c r="J408" i="7"/>
  <c r="K407" i="7"/>
  <c r="J408" i="8"/>
  <c r="K407" i="8"/>
  <c r="J408" i="6"/>
  <c r="K407" i="6"/>
  <c r="J408" i="12"/>
  <c r="K407" i="12"/>
  <c r="J408" i="14"/>
  <c r="K407" i="14"/>
  <c r="J408" i="5"/>
  <c r="K407" i="5"/>
  <c r="J134" i="4"/>
  <c r="K133" i="4"/>
  <c r="J409" i="15" l="1"/>
  <c r="K408" i="15"/>
  <c r="J409" i="11"/>
  <c r="K408" i="11"/>
  <c r="J409" i="8"/>
  <c r="K408" i="8"/>
  <c r="J409" i="14"/>
  <c r="K408" i="14"/>
  <c r="J409" i="7"/>
  <c r="K408" i="7"/>
  <c r="J409" i="9"/>
  <c r="K408" i="9"/>
  <c r="J409" i="6"/>
  <c r="K408" i="6"/>
  <c r="K408" i="12"/>
  <c r="J409" i="12"/>
  <c r="J409" i="13"/>
  <c r="K408" i="13"/>
  <c r="J409" i="10"/>
  <c r="K408" i="10"/>
  <c r="J409" i="5"/>
  <c r="K408" i="5"/>
  <c r="J135" i="4"/>
  <c r="K134" i="4"/>
  <c r="J410" i="8" l="1"/>
  <c r="K409" i="8"/>
  <c r="K409" i="6"/>
  <c r="J410" i="6"/>
  <c r="J410" i="10"/>
  <c r="K409" i="10"/>
  <c r="J410" i="9"/>
  <c r="K409" i="9"/>
  <c r="J410" i="11"/>
  <c r="K409" i="11"/>
  <c r="K409" i="12"/>
  <c r="J410" i="12"/>
  <c r="J410" i="14"/>
  <c r="K409" i="14"/>
  <c r="J410" i="13"/>
  <c r="K409" i="13"/>
  <c r="K409" i="7"/>
  <c r="J410" i="7"/>
  <c r="J410" i="15"/>
  <c r="K409" i="15"/>
  <c r="J410" i="5"/>
  <c r="K409" i="5"/>
  <c r="J136" i="4"/>
  <c r="K135" i="4"/>
  <c r="J411" i="13" l="1"/>
  <c r="K410" i="13"/>
  <c r="J411" i="9"/>
  <c r="K410" i="9"/>
  <c r="J411" i="14"/>
  <c r="K410" i="14"/>
  <c r="K410" i="10"/>
  <c r="J411" i="10"/>
  <c r="J411" i="6"/>
  <c r="K410" i="6"/>
  <c r="J411" i="15"/>
  <c r="K410" i="15"/>
  <c r="J411" i="12"/>
  <c r="K410" i="12"/>
  <c r="J411" i="7"/>
  <c r="K410" i="7"/>
  <c r="J411" i="11"/>
  <c r="K410" i="11"/>
  <c r="J411" i="8"/>
  <c r="K410" i="8"/>
  <c r="K410" i="5"/>
  <c r="J411" i="5"/>
  <c r="J137" i="4"/>
  <c r="K136" i="4"/>
  <c r="J412" i="10" l="1"/>
  <c r="K411" i="10"/>
  <c r="J412" i="7"/>
  <c r="K411" i="7"/>
  <c r="J412" i="12"/>
  <c r="K411" i="12"/>
  <c r="J412" i="14"/>
  <c r="K411" i="14"/>
  <c r="J412" i="15"/>
  <c r="K411" i="15"/>
  <c r="J412" i="9"/>
  <c r="K411" i="9"/>
  <c r="J412" i="8"/>
  <c r="K411" i="8"/>
  <c r="J412" i="11"/>
  <c r="K411" i="11"/>
  <c r="J412" i="6"/>
  <c r="K411" i="6"/>
  <c r="J412" i="13"/>
  <c r="K411" i="13"/>
  <c r="J412" i="5"/>
  <c r="K411" i="5"/>
  <c r="K137" i="4"/>
  <c r="J138" i="4"/>
  <c r="J413" i="11" l="1"/>
  <c r="K412" i="11"/>
  <c r="J413" i="14"/>
  <c r="K412" i="14"/>
  <c r="K412" i="8"/>
  <c r="J413" i="8"/>
  <c r="J413" i="12"/>
  <c r="K412" i="12"/>
  <c r="J413" i="13"/>
  <c r="K412" i="13"/>
  <c r="J413" i="9"/>
  <c r="K412" i="9"/>
  <c r="J413" i="7"/>
  <c r="K412" i="7"/>
  <c r="K412" i="6"/>
  <c r="J413" i="6"/>
  <c r="J413" i="15"/>
  <c r="K412" i="15"/>
  <c r="J413" i="10"/>
  <c r="K412" i="10"/>
  <c r="J413" i="5"/>
  <c r="K412" i="5"/>
  <c r="J139" i="4"/>
  <c r="K138" i="4"/>
  <c r="J414" i="8" l="1"/>
  <c r="K413" i="8"/>
  <c r="K413" i="7"/>
  <c r="J414" i="7"/>
  <c r="K413" i="12"/>
  <c r="J414" i="12"/>
  <c r="J414" i="10"/>
  <c r="K413" i="10"/>
  <c r="J414" i="14"/>
  <c r="K413" i="14"/>
  <c r="K413" i="6"/>
  <c r="J414" i="6"/>
  <c r="J414" i="9"/>
  <c r="K413" i="9"/>
  <c r="J414" i="15"/>
  <c r="K413" i="15"/>
  <c r="J414" i="13"/>
  <c r="K413" i="13"/>
  <c r="J414" i="11"/>
  <c r="K413" i="11"/>
  <c r="J414" i="5"/>
  <c r="K413" i="5"/>
  <c r="J140" i="4"/>
  <c r="K139" i="4"/>
  <c r="J415" i="15" l="1"/>
  <c r="K414" i="15"/>
  <c r="J415" i="10"/>
  <c r="K414" i="10"/>
  <c r="K414" i="6"/>
  <c r="J415" i="6"/>
  <c r="J415" i="7"/>
  <c r="K414" i="7"/>
  <c r="K414" i="12"/>
  <c r="J415" i="12"/>
  <c r="J415" i="9"/>
  <c r="K414" i="9"/>
  <c r="J415" i="11"/>
  <c r="K414" i="11"/>
  <c r="J415" i="13"/>
  <c r="K414" i="13"/>
  <c r="J415" i="14"/>
  <c r="K414" i="14"/>
  <c r="J415" i="8"/>
  <c r="K414" i="8"/>
  <c r="J415" i="5"/>
  <c r="K414" i="5"/>
  <c r="J141" i="4"/>
  <c r="K140" i="4"/>
  <c r="K415" i="6" l="1"/>
  <c r="J416" i="6"/>
  <c r="J416" i="11"/>
  <c r="K415" i="11"/>
  <c r="J416" i="13"/>
  <c r="K415" i="13"/>
  <c r="J416" i="7"/>
  <c r="K415" i="7"/>
  <c r="J416" i="9"/>
  <c r="K415" i="9"/>
  <c r="K415" i="10"/>
  <c r="J416" i="10"/>
  <c r="K415" i="12"/>
  <c r="J416" i="12"/>
  <c r="J416" i="8"/>
  <c r="K415" i="8"/>
  <c r="J416" i="14"/>
  <c r="K415" i="14"/>
  <c r="J416" i="15"/>
  <c r="K415" i="15"/>
  <c r="J416" i="5"/>
  <c r="K415" i="5"/>
  <c r="J142" i="4"/>
  <c r="K141" i="4"/>
  <c r="K416" i="12" l="1"/>
  <c r="J417" i="12"/>
  <c r="J417" i="7"/>
  <c r="K416" i="7"/>
  <c r="K416" i="13"/>
  <c r="J417" i="13"/>
  <c r="K416" i="8"/>
  <c r="J417" i="8"/>
  <c r="J417" i="11"/>
  <c r="K416" i="11"/>
  <c r="J417" i="6"/>
  <c r="K416" i="6"/>
  <c r="J417" i="10"/>
  <c r="K416" i="10"/>
  <c r="J417" i="15"/>
  <c r="K416" i="15"/>
  <c r="J417" i="14"/>
  <c r="K416" i="14"/>
  <c r="J417" i="9"/>
  <c r="K416" i="9"/>
  <c r="J417" i="5"/>
  <c r="K416" i="5"/>
  <c r="J143" i="4"/>
  <c r="K142" i="4"/>
  <c r="J418" i="8" l="1"/>
  <c r="K417" i="8"/>
  <c r="J418" i="15"/>
  <c r="K417" i="15"/>
  <c r="J418" i="6"/>
  <c r="K417" i="6"/>
  <c r="J418" i="7"/>
  <c r="K417" i="7"/>
  <c r="J418" i="13"/>
  <c r="K417" i="13"/>
  <c r="J418" i="10"/>
  <c r="K417" i="10"/>
  <c r="J418" i="9"/>
  <c r="K417" i="9"/>
  <c r="K417" i="12"/>
  <c r="J418" i="12"/>
  <c r="J418" i="14"/>
  <c r="K417" i="14"/>
  <c r="J418" i="11"/>
  <c r="K417" i="11"/>
  <c r="J418" i="5"/>
  <c r="K417" i="5"/>
  <c r="J144" i="4"/>
  <c r="K143" i="4"/>
  <c r="J419" i="7" l="1"/>
  <c r="K418" i="7"/>
  <c r="K418" i="12"/>
  <c r="J419" i="12"/>
  <c r="J419" i="9"/>
  <c r="K418" i="9"/>
  <c r="J419" i="6"/>
  <c r="K418" i="6"/>
  <c r="J419" i="11"/>
  <c r="K418" i="11"/>
  <c r="K418" i="10"/>
  <c r="J419" i="10"/>
  <c r="J419" i="15"/>
  <c r="K418" i="15"/>
  <c r="J419" i="14"/>
  <c r="K418" i="14"/>
  <c r="K418" i="13"/>
  <c r="J419" i="13"/>
  <c r="J419" i="8"/>
  <c r="K418" i="8"/>
  <c r="J419" i="5"/>
  <c r="K418" i="5"/>
  <c r="J145" i="4"/>
  <c r="K144" i="4"/>
  <c r="J420" i="6" l="1"/>
  <c r="K419" i="6"/>
  <c r="J420" i="15"/>
  <c r="K419" i="15"/>
  <c r="J420" i="9"/>
  <c r="K419" i="9"/>
  <c r="J420" i="10"/>
  <c r="K419" i="10"/>
  <c r="K419" i="12"/>
  <c r="J420" i="12"/>
  <c r="K419" i="8"/>
  <c r="J420" i="8"/>
  <c r="J420" i="13"/>
  <c r="K419" i="13"/>
  <c r="J420" i="14"/>
  <c r="K419" i="14"/>
  <c r="J420" i="11"/>
  <c r="K419" i="11"/>
  <c r="K419" i="7"/>
  <c r="J420" i="7"/>
  <c r="J420" i="5"/>
  <c r="K419" i="5"/>
  <c r="K145" i="4"/>
  <c r="J146" i="4"/>
  <c r="J421" i="14" l="1"/>
  <c r="K420" i="14"/>
  <c r="J421" i="10"/>
  <c r="K420" i="10"/>
  <c r="J421" i="8"/>
  <c r="K420" i="8"/>
  <c r="J421" i="13"/>
  <c r="K420" i="13"/>
  <c r="J421" i="9"/>
  <c r="K420" i="9"/>
  <c r="J421" i="7"/>
  <c r="K420" i="7"/>
  <c r="J421" i="15"/>
  <c r="K420" i="15"/>
  <c r="J421" i="12"/>
  <c r="K420" i="12"/>
  <c r="J421" i="11"/>
  <c r="K420" i="11"/>
  <c r="K420" i="6"/>
  <c r="J421" i="6"/>
  <c r="J421" i="5"/>
  <c r="K420" i="5"/>
  <c r="J147" i="4"/>
  <c r="K146" i="4"/>
  <c r="K421" i="12" l="1"/>
  <c r="J422" i="12"/>
  <c r="J422" i="13"/>
  <c r="K421" i="13"/>
  <c r="J422" i="15"/>
  <c r="K421" i="15"/>
  <c r="J422" i="8"/>
  <c r="K421" i="8"/>
  <c r="J422" i="6"/>
  <c r="K421" i="6"/>
  <c r="J422" i="7"/>
  <c r="K421" i="7"/>
  <c r="J422" i="10"/>
  <c r="K421" i="10"/>
  <c r="J422" i="11"/>
  <c r="K421" i="11"/>
  <c r="J422" i="9"/>
  <c r="K421" i="9"/>
  <c r="J422" i="14"/>
  <c r="K421" i="14"/>
  <c r="J422" i="5"/>
  <c r="K421" i="5"/>
  <c r="K147" i="4"/>
  <c r="J148" i="4"/>
  <c r="J423" i="8" l="1"/>
  <c r="K422" i="8"/>
  <c r="J423" i="15"/>
  <c r="K422" i="15"/>
  <c r="J423" i="10"/>
  <c r="K422" i="10"/>
  <c r="J423" i="11"/>
  <c r="K422" i="11"/>
  <c r="J423" i="14"/>
  <c r="K422" i="14"/>
  <c r="K422" i="7"/>
  <c r="J423" i="7"/>
  <c r="J423" i="13"/>
  <c r="K422" i="13"/>
  <c r="K422" i="12"/>
  <c r="J423" i="12"/>
  <c r="J423" i="9"/>
  <c r="K422" i="9"/>
  <c r="J423" i="6"/>
  <c r="K422" i="6"/>
  <c r="J423" i="5"/>
  <c r="K422" i="5"/>
  <c r="J149" i="4"/>
  <c r="K148" i="4"/>
  <c r="J424" i="11" l="1"/>
  <c r="K423" i="11"/>
  <c r="J424" i="10"/>
  <c r="K423" i="10"/>
  <c r="K423" i="12"/>
  <c r="J424" i="12"/>
  <c r="J424" i="13"/>
  <c r="K423" i="13"/>
  <c r="J424" i="6"/>
  <c r="K423" i="6"/>
  <c r="J424" i="15"/>
  <c r="K423" i="15"/>
  <c r="J424" i="7"/>
  <c r="K423" i="7"/>
  <c r="J424" i="9"/>
  <c r="K423" i="9"/>
  <c r="J424" i="14"/>
  <c r="K423" i="14"/>
  <c r="K423" i="8"/>
  <c r="J424" i="8"/>
  <c r="J424" i="5"/>
  <c r="K423" i="5"/>
  <c r="J150" i="4"/>
  <c r="K149" i="4"/>
  <c r="J425" i="12" l="1"/>
  <c r="K424" i="12"/>
  <c r="J425" i="13"/>
  <c r="K424" i="13"/>
  <c r="K424" i="7"/>
  <c r="J425" i="7"/>
  <c r="J425" i="9"/>
  <c r="K424" i="9"/>
  <c r="J425" i="8"/>
  <c r="K424" i="8"/>
  <c r="J425" i="15"/>
  <c r="K424" i="15"/>
  <c r="J425" i="10"/>
  <c r="K424" i="10"/>
  <c r="J425" i="14"/>
  <c r="K424" i="14"/>
  <c r="K424" i="6"/>
  <c r="J425" i="6"/>
  <c r="J425" i="11"/>
  <c r="K424" i="11"/>
  <c r="K424" i="5"/>
  <c r="J425" i="5"/>
  <c r="J151" i="4"/>
  <c r="K150" i="4"/>
  <c r="J426" i="14" l="1"/>
  <c r="K425" i="14"/>
  <c r="J426" i="9"/>
  <c r="K425" i="9"/>
  <c r="K425" i="7"/>
  <c r="J426" i="7"/>
  <c r="K425" i="10"/>
  <c r="J426" i="10"/>
  <c r="J426" i="15"/>
  <c r="K425" i="15"/>
  <c r="J426" i="13"/>
  <c r="K425" i="13"/>
  <c r="J426" i="11"/>
  <c r="K425" i="11"/>
  <c r="K425" i="6"/>
  <c r="J426" i="6"/>
  <c r="J426" i="8"/>
  <c r="K425" i="8"/>
  <c r="K425" i="12"/>
  <c r="J426" i="12"/>
  <c r="K425" i="5"/>
  <c r="J426" i="5"/>
  <c r="K151" i="4"/>
  <c r="J152" i="4"/>
  <c r="K426" i="10" l="1"/>
  <c r="J427" i="10"/>
  <c r="J427" i="6"/>
  <c r="K426" i="6"/>
  <c r="J427" i="11"/>
  <c r="K426" i="11"/>
  <c r="J427" i="7"/>
  <c r="K426" i="7"/>
  <c r="K426" i="12"/>
  <c r="J427" i="12"/>
  <c r="K426" i="13"/>
  <c r="J427" i="13"/>
  <c r="J427" i="9"/>
  <c r="K426" i="9"/>
  <c r="K426" i="8"/>
  <c r="J427" i="8"/>
  <c r="J427" i="15"/>
  <c r="K426" i="15"/>
  <c r="J427" i="14"/>
  <c r="K426" i="14"/>
  <c r="J427" i="5"/>
  <c r="K426" i="5"/>
  <c r="J153" i="4"/>
  <c r="K152" i="4"/>
  <c r="K427" i="8" l="1"/>
  <c r="J428" i="8"/>
  <c r="J428" i="7"/>
  <c r="K427" i="7"/>
  <c r="J428" i="6"/>
  <c r="K427" i="6"/>
  <c r="J428" i="9"/>
  <c r="K427" i="9"/>
  <c r="J428" i="11"/>
  <c r="K427" i="11"/>
  <c r="K427" i="12"/>
  <c r="J428" i="12"/>
  <c r="J428" i="10"/>
  <c r="K427" i="10"/>
  <c r="J428" i="13"/>
  <c r="K427" i="13"/>
  <c r="J428" i="14"/>
  <c r="K427" i="14"/>
  <c r="J428" i="15"/>
  <c r="K427" i="15"/>
  <c r="J428" i="5"/>
  <c r="K427" i="5"/>
  <c r="J154" i="4"/>
  <c r="K153" i="4"/>
  <c r="J429" i="13" l="1"/>
  <c r="K428" i="13"/>
  <c r="K431" i="13" s="1"/>
  <c r="J429" i="9"/>
  <c r="K428" i="9"/>
  <c r="J429" i="6"/>
  <c r="K428" i="6"/>
  <c r="K431" i="6" s="1"/>
  <c r="J429" i="7"/>
  <c r="K428" i="7"/>
  <c r="J429" i="10"/>
  <c r="K428" i="10"/>
  <c r="K431" i="10" s="1"/>
  <c r="J429" i="15"/>
  <c r="K428" i="15"/>
  <c r="K431" i="15" s="1"/>
  <c r="J429" i="8"/>
  <c r="K428" i="8"/>
  <c r="K428" i="12"/>
  <c r="K431" i="12" s="1"/>
  <c r="J429" i="12"/>
  <c r="J429" i="14"/>
  <c r="K428" i="14"/>
  <c r="K431" i="14" s="1"/>
  <c r="J429" i="11"/>
  <c r="K428" i="11"/>
  <c r="K431" i="11" s="1"/>
  <c r="K428" i="5"/>
  <c r="K431" i="5" s="1"/>
  <c r="J429" i="5"/>
  <c r="K154" i="4"/>
  <c r="J155" i="4"/>
  <c r="K431" i="8" l="1"/>
  <c r="K429" i="12"/>
  <c r="J430" i="12"/>
  <c r="K430" i="12" s="1"/>
  <c r="K429" i="7"/>
  <c r="J430" i="7"/>
  <c r="K430" i="7" s="1"/>
  <c r="K429" i="8"/>
  <c r="J430" i="8"/>
  <c r="K430" i="8" s="1"/>
  <c r="J430" i="6"/>
  <c r="K430" i="6" s="1"/>
  <c r="K429" i="6"/>
  <c r="J430" i="11"/>
  <c r="K430" i="11" s="1"/>
  <c r="K429" i="11"/>
  <c r="J430" i="15"/>
  <c r="K430" i="15" s="1"/>
  <c r="K429" i="15"/>
  <c r="J430" i="9"/>
  <c r="K430" i="9" s="1"/>
  <c r="K429" i="9"/>
  <c r="K429" i="14"/>
  <c r="J430" i="14"/>
  <c r="K430" i="14" s="1"/>
  <c r="J430" i="10"/>
  <c r="K430" i="10" s="1"/>
  <c r="K429" i="10"/>
  <c r="J430" i="13"/>
  <c r="K430" i="13" s="1"/>
  <c r="K429" i="13"/>
  <c r="J430" i="5"/>
  <c r="K430" i="5" s="1"/>
  <c r="K429" i="5"/>
  <c r="J156" i="4"/>
  <c r="K155" i="4"/>
  <c r="J157" i="4" l="1"/>
  <c r="K156" i="4"/>
  <c r="J158" i="4" l="1"/>
  <c r="K157" i="4"/>
  <c r="J159" i="4" l="1"/>
  <c r="K158" i="4"/>
  <c r="J160" i="4" l="1"/>
  <c r="K159" i="4"/>
  <c r="J161" i="4" l="1"/>
  <c r="K160" i="4"/>
  <c r="J162" i="4" l="1"/>
  <c r="K161" i="4"/>
  <c r="J163" i="4" l="1"/>
  <c r="K162" i="4"/>
  <c r="K163" i="4" l="1"/>
  <c r="J164" i="4"/>
  <c r="J165" i="4" l="1"/>
  <c r="K164" i="4"/>
  <c r="J166" i="4" l="1"/>
  <c r="K165" i="4"/>
  <c r="K166" i="4" l="1"/>
  <c r="J167" i="4"/>
  <c r="J168" i="4" l="1"/>
  <c r="K167" i="4"/>
  <c r="J169" i="4" l="1"/>
  <c r="K168" i="4"/>
  <c r="J170" i="4" l="1"/>
  <c r="K169" i="4"/>
  <c r="J171" i="4" l="1"/>
  <c r="K170" i="4"/>
  <c r="J172" i="4" l="1"/>
  <c r="K171" i="4"/>
  <c r="J173" i="4" l="1"/>
  <c r="K172" i="4"/>
  <c r="J174" i="4" l="1"/>
  <c r="K173" i="4"/>
  <c r="J175" i="4" l="1"/>
  <c r="K174" i="4"/>
  <c r="J176" i="4" l="1"/>
  <c r="K175" i="4"/>
  <c r="J177" i="4" l="1"/>
  <c r="K176" i="4"/>
  <c r="J178" i="4" l="1"/>
  <c r="K177" i="4"/>
  <c r="J179" i="4" l="1"/>
  <c r="K178" i="4"/>
  <c r="J180" i="4" l="1"/>
  <c r="K179" i="4"/>
  <c r="J181" i="4" l="1"/>
  <c r="K180" i="4"/>
  <c r="J182" i="4" l="1"/>
  <c r="K181" i="4"/>
  <c r="J183" i="4" l="1"/>
  <c r="K182" i="4"/>
  <c r="K183" i="4" l="1"/>
  <c r="J184" i="4"/>
  <c r="J185" i="4" l="1"/>
  <c r="K184" i="4"/>
  <c r="J186" i="4" l="1"/>
  <c r="K185" i="4"/>
  <c r="J187" i="4" l="1"/>
  <c r="K186" i="4"/>
  <c r="K187" i="4" l="1"/>
  <c r="J188" i="4"/>
  <c r="J189" i="4" l="1"/>
  <c r="K188" i="4"/>
  <c r="J190" i="4" l="1"/>
  <c r="K189" i="4"/>
  <c r="J191" i="4" l="1"/>
  <c r="K190" i="4"/>
  <c r="J192" i="4" l="1"/>
  <c r="K191" i="4"/>
  <c r="J193" i="4" l="1"/>
  <c r="K192" i="4"/>
  <c r="K193" i="4" l="1"/>
  <c r="J194" i="4"/>
  <c r="J195" i="4" l="1"/>
  <c r="K194" i="4"/>
  <c r="K195" i="4" l="1"/>
  <c r="J196" i="4"/>
  <c r="J197" i="4" l="1"/>
  <c r="K196" i="4"/>
  <c r="J198" i="4" l="1"/>
  <c r="K197" i="4"/>
  <c r="J199" i="4" l="1"/>
  <c r="K198" i="4"/>
  <c r="K199" i="4" l="1"/>
  <c r="J200" i="4"/>
  <c r="J201" i="4" l="1"/>
  <c r="K200" i="4"/>
  <c r="J202" i="4" l="1"/>
  <c r="K201" i="4"/>
  <c r="J203" i="4" l="1"/>
  <c r="K202" i="4"/>
  <c r="J204" i="4" l="1"/>
  <c r="K203" i="4"/>
  <c r="J205" i="4" l="1"/>
  <c r="K204" i="4"/>
  <c r="J206" i="4" l="1"/>
  <c r="K205" i="4"/>
  <c r="J207" i="4" l="1"/>
  <c r="K206" i="4"/>
  <c r="J208" i="4" l="1"/>
  <c r="K207" i="4"/>
  <c r="J209" i="4" l="1"/>
  <c r="K208" i="4"/>
  <c r="J210" i="4" l="1"/>
  <c r="K209" i="4"/>
  <c r="J211" i="4" l="1"/>
  <c r="K210" i="4"/>
  <c r="J212" i="4" l="1"/>
  <c r="K211" i="4"/>
  <c r="J213" i="4" l="1"/>
  <c r="K212" i="4"/>
  <c r="J214" i="4" l="1"/>
  <c r="K213" i="4"/>
  <c r="J215" i="4" l="1"/>
  <c r="K214" i="4"/>
  <c r="J216" i="4" l="1"/>
  <c r="K215" i="4"/>
  <c r="J217" i="4" l="1"/>
  <c r="K216" i="4"/>
  <c r="J218" i="4" l="1"/>
  <c r="K217" i="4"/>
  <c r="J219" i="4" l="1"/>
  <c r="K218" i="4"/>
  <c r="J220" i="4" l="1"/>
  <c r="K219" i="4"/>
  <c r="J221" i="4" l="1"/>
  <c r="K220" i="4"/>
  <c r="J222" i="4" l="1"/>
  <c r="K221" i="4"/>
  <c r="J223" i="4" l="1"/>
  <c r="K222" i="4"/>
  <c r="K223" i="4" l="1"/>
  <c r="J224" i="4"/>
  <c r="J225" i="4" l="1"/>
  <c r="K224" i="4"/>
  <c r="J226" i="4" l="1"/>
  <c r="K225" i="4"/>
  <c r="J227" i="4" l="1"/>
  <c r="K226" i="4"/>
  <c r="J228" i="4" l="1"/>
  <c r="K227" i="4"/>
  <c r="J229" i="4" l="1"/>
  <c r="K228" i="4"/>
  <c r="J230" i="4" l="1"/>
  <c r="K229" i="4"/>
  <c r="J231" i="4" l="1"/>
  <c r="K230" i="4"/>
  <c r="J232" i="4" l="1"/>
  <c r="K231" i="4"/>
  <c r="J233" i="4" l="1"/>
  <c r="K232" i="4"/>
  <c r="J234" i="4" l="1"/>
  <c r="K233" i="4"/>
  <c r="J235" i="4" l="1"/>
  <c r="K234" i="4"/>
  <c r="K235" i="4" l="1"/>
  <c r="J236" i="4"/>
  <c r="J237" i="4" l="1"/>
  <c r="K236" i="4"/>
  <c r="J238" i="4" l="1"/>
  <c r="K237" i="4"/>
  <c r="J239" i="4" l="1"/>
  <c r="K238" i="4"/>
  <c r="J240" i="4" l="1"/>
  <c r="K239" i="4"/>
  <c r="J241" i="4" l="1"/>
  <c r="K240" i="4"/>
  <c r="J242" i="4" l="1"/>
  <c r="K241" i="4"/>
  <c r="J243" i="4" l="1"/>
  <c r="K242" i="4"/>
  <c r="J244" i="4" l="1"/>
  <c r="K243" i="4"/>
  <c r="J245" i="4" l="1"/>
  <c r="K244" i="4"/>
  <c r="J246" i="4" l="1"/>
  <c r="K245" i="4"/>
  <c r="J247" i="4" l="1"/>
  <c r="K246" i="4"/>
  <c r="J248" i="4" l="1"/>
  <c r="K247" i="4"/>
  <c r="J249" i="4" l="1"/>
  <c r="K248" i="4"/>
  <c r="J250" i="4" l="1"/>
  <c r="K249" i="4"/>
  <c r="J251" i="4" l="1"/>
  <c r="K250" i="4"/>
  <c r="J252" i="4" l="1"/>
  <c r="K251" i="4"/>
  <c r="J253" i="4" l="1"/>
  <c r="K252" i="4"/>
  <c r="J254" i="4" l="1"/>
  <c r="K253" i="4"/>
  <c r="J255" i="4" l="1"/>
  <c r="K254" i="4"/>
  <c r="J256" i="4" l="1"/>
  <c r="K255" i="4"/>
  <c r="J257" i="4" l="1"/>
  <c r="K256" i="4"/>
  <c r="J258" i="4" l="1"/>
  <c r="K257" i="4"/>
  <c r="J259" i="4" l="1"/>
  <c r="K258" i="4"/>
  <c r="K259" i="4" l="1"/>
  <c r="J260" i="4"/>
  <c r="J261" i="4" l="1"/>
  <c r="K260" i="4"/>
  <c r="J262" i="4" l="1"/>
  <c r="K261" i="4"/>
  <c r="J263" i="4" l="1"/>
  <c r="K262" i="4"/>
  <c r="J264" i="4" l="1"/>
  <c r="K263" i="4"/>
  <c r="J265" i="4" l="1"/>
  <c r="K264" i="4"/>
  <c r="J266" i="4" l="1"/>
  <c r="K265" i="4"/>
  <c r="J267" i="4" l="1"/>
  <c r="K266" i="4"/>
  <c r="J268" i="4" l="1"/>
  <c r="K267" i="4"/>
  <c r="K268" i="4" l="1"/>
  <c r="J269" i="4"/>
  <c r="J270" i="4" l="1"/>
  <c r="K269" i="4"/>
  <c r="J271" i="4" l="1"/>
  <c r="K270" i="4"/>
  <c r="K271" i="4" l="1"/>
  <c r="J272" i="4"/>
  <c r="J273" i="4" l="1"/>
  <c r="K272" i="4"/>
  <c r="J274" i="4" l="1"/>
  <c r="K273" i="4"/>
  <c r="J275" i="4" l="1"/>
  <c r="K274" i="4"/>
  <c r="J276" i="4" l="1"/>
  <c r="K275" i="4"/>
  <c r="J277" i="4" l="1"/>
  <c r="K276" i="4"/>
  <c r="J278" i="4" l="1"/>
  <c r="K277" i="4"/>
  <c r="J279" i="4" l="1"/>
  <c r="K278" i="4"/>
  <c r="J280" i="4" l="1"/>
  <c r="K279" i="4"/>
  <c r="J281" i="4" l="1"/>
  <c r="K280" i="4"/>
  <c r="J282" i="4" l="1"/>
  <c r="K281" i="4"/>
  <c r="J283" i="4" l="1"/>
  <c r="K282" i="4"/>
  <c r="J284" i="4" l="1"/>
  <c r="K283" i="4"/>
  <c r="J285" i="4" l="1"/>
  <c r="K284" i="4"/>
  <c r="J286" i="4" l="1"/>
  <c r="K285" i="4"/>
  <c r="J287" i="4" l="1"/>
  <c r="K286" i="4"/>
  <c r="J288" i="4" l="1"/>
  <c r="K287" i="4"/>
  <c r="J289" i="4" l="1"/>
  <c r="K288" i="4"/>
  <c r="K289" i="4" l="1"/>
  <c r="J290" i="4"/>
  <c r="J291" i="4" l="1"/>
  <c r="K290" i="4"/>
  <c r="J292" i="4" l="1"/>
  <c r="K291" i="4"/>
  <c r="J293" i="4" l="1"/>
  <c r="K292" i="4"/>
  <c r="J294" i="4" l="1"/>
  <c r="K293" i="4"/>
  <c r="J295" i="4" l="1"/>
  <c r="K294" i="4"/>
  <c r="K295" i="4" l="1"/>
  <c r="J296" i="4"/>
  <c r="J297" i="4" l="1"/>
  <c r="K296" i="4"/>
  <c r="J298" i="4" l="1"/>
  <c r="K297" i="4"/>
  <c r="J299" i="4" l="1"/>
  <c r="K298" i="4"/>
  <c r="J300" i="4" l="1"/>
  <c r="K299" i="4"/>
  <c r="J301" i="4" l="1"/>
  <c r="K300" i="4"/>
  <c r="J302" i="4" l="1"/>
  <c r="K301" i="4"/>
  <c r="J303" i="4" l="1"/>
  <c r="K302" i="4"/>
  <c r="J304" i="4" l="1"/>
  <c r="K303" i="4"/>
  <c r="J305" i="4" l="1"/>
  <c r="K304" i="4"/>
  <c r="J306" i="4" l="1"/>
  <c r="K305" i="4"/>
  <c r="J307" i="4" l="1"/>
  <c r="K306" i="4"/>
  <c r="K307" i="4" l="1"/>
  <c r="J308" i="4"/>
  <c r="J309" i="4" l="1"/>
  <c r="K308" i="4"/>
  <c r="J310" i="4" l="1"/>
  <c r="K309" i="4"/>
  <c r="J311" i="4" l="1"/>
  <c r="K310" i="4"/>
  <c r="J312" i="4" l="1"/>
  <c r="K311" i="4"/>
  <c r="J313" i="4" l="1"/>
  <c r="K312" i="4"/>
  <c r="J314" i="4" l="1"/>
  <c r="K313" i="4"/>
  <c r="J315" i="4" l="1"/>
  <c r="K314" i="4"/>
  <c r="J316" i="4" l="1"/>
  <c r="K315" i="4"/>
  <c r="J317" i="4" l="1"/>
  <c r="K316" i="4"/>
  <c r="J318" i="4" l="1"/>
  <c r="K317" i="4"/>
  <c r="J319" i="4" l="1"/>
  <c r="K318" i="4"/>
  <c r="K319" i="4" l="1"/>
  <c r="J320" i="4"/>
  <c r="J321" i="4" l="1"/>
  <c r="K320" i="4"/>
  <c r="J322" i="4" l="1"/>
  <c r="K321" i="4"/>
  <c r="J323" i="4" l="1"/>
  <c r="K322" i="4"/>
  <c r="J324" i="4" l="1"/>
  <c r="K323" i="4"/>
  <c r="J325" i="4" l="1"/>
  <c r="K324" i="4"/>
  <c r="J326" i="4" l="1"/>
  <c r="K325" i="4"/>
  <c r="J327" i="4" l="1"/>
  <c r="K326" i="4"/>
  <c r="J328" i="4" l="1"/>
  <c r="K327" i="4"/>
  <c r="J329" i="4" l="1"/>
  <c r="K328" i="4"/>
  <c r="J330" i="4" l="1"/>
  <c r="K329" i="4"/>
  <c r="J331" i="4" l="1"/>
  <c r="K330" i="4"/>
  <c r="K331" i="4" l="1"/>
  <c r="J332" i="4"/>
  <c r="J333" i="4" l="1"/>
  <c r="K332" i="4"/>
  <c r="J334" i="4" l="1"/>
  <c r="K333" i="4"/>
  <c r="J335" i="4" l="1"/>
  <c r="K334" i="4"/>
  <c r="J336" i="4" l="1"/>
  <c r="K335" i="4"/>
  <c r="J337" i="4" l="1"/>
  <c r="K336" i="4"/>
  <c r="J338" i="4" l="1"/>
  <c r="K337" i="4"/>
  <c r="J339" i="4" l="1"/>
  <c r="K338" i="4"/>
  <c r="J340" i="4" l="1"/>
  <c r="K339" i="4"/>
  <c r="J341" i="4" l="1"/>
  <c r="K340" i="4"/>
  <c r="J342" i="4" l="1"/>
  <c r="K341" i="4"/>
  <c r="J343" i="4" l="1"/>
  <c r="K342" i="4"/>
  <c r="J344" i="4" l="1"/>
  <c r="K343" i="4"/>
  <c r="J345" i="4" l="1"/>
  <c r="K344" i="4"/>
  <c r="J346" i="4" l="1"/>
  <c r="K345" i="4"/>
  <c r="K346" i="4" l="1"/>
  <c r="J347" i="4"/>
  <c r="J348" i="4" l="1"/>
  <c r="K347" i="4"/>
  <c r="J349" i="4" l="1"/>
  <c r="K348" i="4"/>
  <c r="J350" i="4" l="1"/>
  <c r="K349" i="4"/>
  <c r="J351" i="4" l="1"/>
  <c r="K350" i="4"/>
  <c r="J352" i="4" l="1"/>
  <c r="K351" i="4"/>
  <c r="J353" i="4" l="1"/>
  <c r="K352" i="4"/>
  <c r="J354" i="4" l="1"/>
  <c r="K353" i="4"/>
  <c r="J355" i="4" l="1"/>
  <c r="K354" i="4"/>
  <c r="J356" i="4" l="1"/>
  <c r="K355" i="4"/>
  <c r="J357" i="4" l="1"/>
  <c r="K356" i="4"/>
  <c r="J358" i="4" l="1"/>
  <c r="K357" i="4"/>
  <c r="J359" i="4" l="1"/>
  <c r="K358" i="4"/>
  <c r="K359" i="4" l="1"/>
  <c r="J360" i="4"/>
  <c r="J361" i="4" l="1"/>
  <c r="K360" i="4"/>
  <c r="J362" i="4" l="1"/>
  <c r="K361" i="4"/>
  <c r="J363" i="4" l="1"/>
  <c r="K362" i="4"/>
  <c r="J364" i="4" l="1"/>
  <c r="K363" i="4"/>
  <c r="J365" i="4" l="1"/>
  <c r="K364" i="4"/>
  <c r="J366" i="4" l="1"/>
  <c r="K365" i="4"/>
  <c r="J367" i="4" l="1"/>
  <c r="K366" i="4"/>
  <c r="J368" i="4" l="1"/>
  <c r="K367" i="4"/>
  <c r="J369" i="4" l="1"/>
  <c r="K368" i="4"/>
  <c r="J370" i="4" l="1"/>
  <c r="K369" i="4"/>
  <c r="K370" i="4" l="1"/>
  <c r="J371" i="4"/>
  <c r="J372" i="4" l="1"/>
  <c r="K371" i="4"/>
  <c r="J373" i="4" l="1"/>
  <c r="K372" i="4"/>
  <c r="J374" i="4" l="1"/>
  <c r="K373" i="4"/>
  <c r="J375" i="4" l="1"/>
  <c r="K374" i="4"/>
  <c r="J376" i="4" l="1"/>
  <c r="K375" i="4"/>
  <c r="J377" i="4" l="1"/>
  <c r="K376" i="4"/>
  <c r="J378" i="4" l="1"/>
  <c r="K377" i="4"/>
  <c r="J379" i="4" l="1"/>
  <c r="K378" i="4"/>
  <c r="J380" i="4" l="1"/>
  <c r="K379" i="4"/>
  <c r="J381" i="4" l="1"/>
  <c r="K380" i="4"/>
  <c r="J382" i="4" l="1"/>
  <c r="K381" i="4"/>
  <c r="J383" i="4" l="1"/>
  <c r="K382" i="4"/>
  <c r="K383" i="4" l="1"/>
  <c r="J384" i="4"/>
  <c r="J385" i="4" l="1"/>
  <c r="K384" i="4"/>
  <c r="J386" i="4" l="1"/>
  <c r="K385" i="4"/>
  <c r="J387" i="4" l="1"/>
  <c r="K386" i="4"/>
  <c r="J388" i="4" l="1"/>
  <c r="K387" i="4"/>
  <c r="J389" i="4" l="1"/>
  <c r="K388" i="4"/>
  <c r="J390" i="4" l="1"/>
  <c r="K389" i="4"/>
  <c r="J391" i="4" l="1"/>
  <c r="K390" i="4"/>
  <c r="J392" i="4" l="1"/>
  <c r="K391" i="4"/>
  <c r="J393" i="4" l="1"/>
  <c r="K392" i="4"/>
  <c r="J394" i="4" l="1"/>
  <c r="K393" i="4"/>
  <c r="K394" i="4" l="1"/>
  <c r="J395" i="4"/>
  <c r="J396" i="4" l="1"/>
  <c r="K395" i="4"/>
  <c r="J397" i="4" l="1"/>
  <c r="K396" i="4"/>
  <c r="J398" i="4" l="1"/>
  <c r="K397" i="4"/>
  <c r="J399" i="4" l="1"/>
  <c r="K398" i="4"/>
  <c r="J400" i="4" l="1"/>
  <c r="K399" i="4"/>
  <c r="J401" i="4" l="1"/>
  <c r="K400" i="4"/>
  <c r="J402" i="4" l="1"/>
  <c r="K401" i="4"/>
  <c r="J403" i="4" l="1"/>
  <c r="K402" i="4"/>
  <c r="J404" i="4" l="1"/>
  <c r="K403" i="4"/>
  <c r="J405" i="4" l="1"/>
  <c r="K404" i="4"/>
  <c r="J406" i="4" l="1"/>
  <c r="K405" i="4"/>
  <c r="J407" i="4" l="1"/>
  <c r="K406" i="4"/>
  <c r="K407" i="4" l="1"/>
  <c r="J408" i="4"/>
  <c r="J409" i="4" l="1"/>
  <c r="K408" i="4"/>
  <c r="J410" i="4" l="1"/>
  <c r="K409" i="4"/>
  <c r="J411" i="4" l="1"/>
  <c r="K410" i="4"/>
  <c r="J412" i="4" l="1"/>
  <c r="K411" i="4"/>
  <c r="J413" i="4" l="1"/>
  <c r="K412" i="4"/>
  <c r="J414" i="4" l="1"/>
  <c r="K413" i="4"/>
  <c r="J415" i="4" l="1"/>
  <c r="K414" i="4"/>
  <c r="J416" i="4" l="1"/>
  <c r="K415" i="4"/>
  <c r="J417" i="4" l="1"/>
  <c r="K416" i="4"/>
  <c r="J418" i="4" l="1"/>
  <c r="K417" i="4"/>
  <c r="J419" i="4" l="1"/>
  <c r="K418" i="4"/>
  <c r="J420" i="4" l="1"/>
  <c r="K419" i="4"/>
  <c r="J421" i="4" l="1"/>
  <c r="K420" i="4"/>
  <c r="J422" i="4" l="1"/>
  <c r="K421" i="4"/>
  <c r="J423" i="4" l="1"/>
  <c r="K422" i="4"/>
  <c r="J424" i="4" l="1"/>
  <c r="K423" i="4"/>
  <c r="J425" i="4" l="1"/>
  <c r="K424" i="4"/>
  <c r="J426" i="4" l="1"/>
  <c r="K425" i="4"/>
  <c r="J427" i="4" l="1"/>
  <c r="K426" i="4"/>
  <c r="J428" i="4" l="1"/>
  <c r="K428" i="4" s="1"/>
  <c r="K427" i="4"/>
  <c r="K429" i="4" l="1"/>
  <c r="H8" i="7"/>
  <c r="H431" i="7" s="1"/>
  <c r="F208" i="3"/>
  <c r="AG208" i="3" s="1"/>
  <c r="AG220" i="3" s="1"/>
  <c r="AG610" i="3" s="1"/>
  <c r="AG4" i="3" s="1"/>
  <c r="K8" i="7" l="1"/>
  <c r="K431" i="7" s="1"/>
  <c r="F220" i="3"/>
  <c r="H32" i="1" l="1"/>
  <c r="H40" i="1" s="1"/>
  <c r="H41" i="1" s="1"/>
  <c r="H87" i="1" s="1"/>
  <c r="H6" i="1" s="1"/>
  <c r="F610" i="3"/>
  <c r="F4" i="3" s="1"/>
</calcChain>
</file>

<file path=xl/sharedStrings.xml><?xml version="1.0" encoding="utf-8"?>
<sst xmlns="http://schemas.openxmlformats.org/spreadsheetml/2006/main" count="6515" uniqueCount="593">
  <si>
    <t>Asia Network International Group</t>
  </si>
  <si>
    <t>Statements of Financial Position</t>
  </si>
  <si>
    <t>Company :</t>
  </si>
  <si>
    <t>Description</t>
  </si>
  <si>
    <t>Assets</t>
  </si>
  <si>
    <t>Current assets</t>
  </si>
  <si>
    <t>Cash and cash equivalents</t>
  </si>
  <si>
    <t>Short-term investments</t>
  </si>
  <si>
    <t>Trade and other receivables, net</t>
  </si>
  <si>
    <t>Current portion of finance lease receivables</t>
  </si>
  <si>
    <t>Short-term loans to related parties</t>
  </si>
  <si>
    <t>Short-term loan to third party</t>
  </si>
  <si>
    <t>Inventories</t>
  </si>
  <si>
    <t>Derivatives assets  (current)</t>
  </si>
  <si>
    <t>Other current assets</t>
  </si>
  <si>
    <t>Total current assets</t>
  </si>
  <si>
    <t>Non-current assets</t>
  </si>
  <si>
    <t>Restricted bank deposits</t>
  </si>
  <si>
    <t>Finance lease receivables, net</t>
  </si>
  <si>
    <t>Investments in subsidiaries</t>
  </si>
  <si>
    <t>Investments in associates</t>
  </si>
  <si>
    <t>Investment in joint ventures</t>
  </si>
  <si>
    <t>Other long-term investments</t>
  </si>
  <si>
    <t>Long-term loans to related parties</t>
  </si>
  <si>
    <t>Long-term loans to third party</t>
  </si>
  <si>
    <t>Investment properties, net</t>
  </si>
  <si>
    <t>Property, plant and equipment, net</t>
  </si>
  <si>
    <t>Right-of-use assets, net</t>
  </si>
  <si>
    <t>Intangible assests, net</t>
  </si>
  <si>
    <t>Goodwill</t>
  </si>
  <si>
    <t>Deferred tax assets</t>
  </si>
  <si>
    <t>Retentions</t>
  </si>
  <si>
    <t>Derivatives assets (non current)</t>
  </si>
  <si>
    <t>Other non-current assets</t>
  </si>
  <si>
    <t>Total non-current assets</t>
  </si>
  <si>
    <t>Total assets</t>
  </si>
  <si>
    <t>Liabilities and equity</t>
  </si>
  <si>
    <t>Current liabilities</t>
  </si>
  <si>
    <t>Bank overdrafts and short-term loans from financial institution</t>
  </si>
  <si>
    <t>Trade and other payables</t>
  </si>
  <si>
    <t>Current portion of contingent consideration paid for investment</t>
  </si>
  <si>
    <t>Current portion of long-term loans from financial institution</t>
  </si>
  <si>
    <t>Current portion of lease liabilities</t>
  </si>
  <si>
    <t>Short-term loans from related parties</t>
  </si>
  <si>
    <t>Short-term borrowings – others</t>
  </si>
  <si>
    <t>Derivatives liabilities  (current)</t>
  </si>
  <si>
    <t>Income tax payables</t>
  </si>
  <si>
    <t>Other current liabilities</t>
  </si>
  <si>
    <t>Total current liabilities</t>
  </si>
  <si>
    <t>Non-current liabilities</t>
  </si>
  <si>
    <t>Contingent consideration paid for investment</t>
  </si>
  <si>
    <t>Long-term loans from financial institution</t>
  </si>
  <si>
    <t>Lease liabilities, net</t>
  </si>
  <si>
    <t>Employee benefit obligations</t>
  </si>
  <si>
    <t>Long-term loans from related parties</t>
  </si>
  <si>
    <t>Long-term loans from third party</t>
  </si>
  <si>
    <t>Decommissioning provision</t>
  </si>
  <si>
    <t>Deferred tax liabilities</t>
  </si>
  <si>
    <t>Derivatives liabilities</t>
  </si>
  <si>
    <t>Other non-current liabilities</t>
  </si>
  <si>
    <t>Total non-current liabilities</t>
  </si>
  <si>
    <t>Total liabilities</t>
  </si>
  <si>
    <t>Shareholders’ equity</t>
  </si>
  <si>
    <t>Authorised share capital</t>
  </si>
  <si>
    <t>Issued and paid-up share capital - ordinary shares</t>
  </si>
  <si>
    <t>Share premium, net</t>
  </si>
  <si>
    <t>Retained earnings</t>
  </si>
  <si>
    <t>Appropriated - Legal reserve</t>
  </si>
  <si>
    <t>Appropriated - Capital reserve</t>
  </si>
  <si>
    <t>Unappropriated</t>
  </si>
  <si>
    <t>Dividend paid</t>
  </si>
  <si>
    <t>Other components of equity</t>
  </si>
  <si>
    <t>Equity attributable to owners of the parent</t>
  </si>
  <si>
    <t>Non-controlling interests</t>
  </si>
  <si>
    <t>Total Shareholders’ equity</t>
  </si>
  <si>
    <t>Total liabilities + Shareholders’ equity</t>
  </si>
  <si>
    <t>Statements of Comprehensive Income</t>
  </si>
  <si>
    <t>Revenues from services</t>
  </si>
  <si>
    <t>Costs of services</t>
  </si>
  <si>
    <t>Gross profit</t>
  </si>
  <si>
    <t>Dividend income</t>
  </si>
  <si>
    <t>Other income</t>
  </si>
  <si>
    <t>Selling expenses</t>
  </si>
  <si>
    <t>Administrative expenses</t>
  </si>
  <si>
    <t>Loss from impairment on financial assets</t>
  </si>
  <si>
    <t>Gain (loss) on exchange rates, net</t>
  </si>
  <si>
    <t>Finance costs</t>
  </si>
  <si>
    <t>Profit before income tax</t>
  </si>
  <si>
    <t>Income tax</t>
  </si>
  <si>
    <t>Profit for the period</t>
  </si>
  <si>
    <t>Account code</t>
  </si>
  <si>
    <t>ANA UOB SGD 364-3205-740</t>
  </si>
  <si>
    <t>ANA HSBC SGD 052-136660-001</t>
  </si>
  <si>
    <t>FW SG UOB SGD 348-312-419-6</t>
  </si>
  <si>
    <t>FW SG UOB USD 348-901-479-1</t>
  </si>
  <si>
    <t>FW SG OCBC SGD 601357098001</t>
  </si>
  <si>
    <t>FW SG OCBC USD 601297252201</t>
  </si>
  <si>
    <t>ASIA NETWORK SG HSBC SGD 147-805873-001</t>
  </si>
  <si>
    <t>ASIA NETWORK SG HSBC USD 260-671490-178</t>
  </si>
  <si>
    <t>SUPERIOR SG HSBC SGD 147-239529-001</t>
  </si>
  <si>
    <t>SUPERIOR SG HSBC USD 260-570411-178</t>
  </si>
  <si>
    <t>SUPERIOR SG UOB SGD 348-312-407-2</t>
  </si>
  <si>
    <t>SUPERIOR SG UOB USD 348-901-474-0</t>
  </si>
  <si>
    <t>SUPERIOR SG EXIM VND 2000-1495-5000080</t>
  </si>
  <si>
    <t>EXCEL SG HSBC SGD 147-226484-001</t>
  </si>
  <si>
    <t>EXCEL SG HSBC USD 260-563622-178</t>
  </si>
  <si>
    <t>EXCEL SG UOB SGD 363-302-465-9</t>
  </si>
  <si>
    <t>EXCEL SG UOB USD 364-906-950-4</t>
  </si>
  <si>
    <t>EXCEL SG OCBC SGD 601357882001</t>
  </si>
  <si>
    <t>EXCEL SG OCBC USD 601297633201</t>
  </si>
  <si>
    <t>SUPER CARGO HSBC SGD 047-359872-001</t>
  </si>
  <si>
    <t>ASIA GSA M HSBC MYR 352-416515-101</t>
  </si>
  <si>
    <t>ASIA FREIGHWORKS M HSBC MYR 352-458830-101</t>
  </si>
  <si>
    <t>SIMPLE FREIGHT M HSBC MYR 352-425532-101</t>
  </si>
  <si>
    <t>EXCEL GSA KUL HSBC MYR 352-011803-101</t>
  </si>
  <si>
    <t>EXCEL GSA PEN HSBC MYR 374-358182-101</t>
  </si>
  <si>
    <t>EXCEL GSA KUL HSBC USD 352-011803-725</t>
  </si>
  <si>
    <t>EXCEL GSA PEN HSBC USD 374-358182-725</t>
  </si>
  <si>
    <t>EXCEL GSA KUL CIMB MYR 8008-17-1549</t>
  </si>
  <si>
    <t>EXCEL GSA KUL CIMB USD 80-0817240-3-40</t>
  </si>
  <si>
    <t>EXCEL GSA KUL UOB MYR 260-305-018-7</t>
  </si>
  <si>
    <t>EXCEL GSA KUL UOB USD 260-901-927-3</t>
  </si>
  <si>
    <t>ASIA GSA BKK SCB THB 0593057532</t>
  </si>
  <si>
    <t>EXCEL HK HSBC HKD 411-613987-838</t>
  </si>
  <si>
    <t>EXCEL HK HSBC HKD 411-613987-001</t>
  </si>
  <si>
    <t>EXCEL HK HSBC USD 411-613987-838</t>
  </si>
  <si>
    <t>EXCEL HK HSBC RMB 411-613987-838</t>
  </si>
  <si>
    <t>EXCEL HK ICBC RMB 40000-25809-20022-3173</t>
  </si>
  <si>
    <t>EXCEL HK HSBC SGD 411-613987-838</t>
  </si>
  <si>
    <t>EXCEL CAN HSBC HKD 411-639990-838</t>
  </si>
  <si>
    <t>EXCEL CAN HSBC HKD 411-639990-001</t>
  </si>
  <si>
    <t>EXCEL CAN HSBC USD 411-639990-838</t>
  </si>
  <si>
    <t>EXCEL CAN HSBC RMB 411-639990-838</t>
  </si>
  <si>
    <t>EXCEL CHINA ICBC RMB 40000-25809-20049-0000</t>
  </si>
  <si>
    <t>EXCEL CHINA ICBC HKD 40000-25829-20051-4195</t>
  </si>
  <si>
    <t>EXCEL CHINA ICBC USD 40000-25819-20051-0256</t>
  </si>
  <si>
    <t>FW HK HSBC HKD 411-639388-838</t>
  </si>
  <si>
    <t>FW HK HSBC HKD 411-639388-001</t>
  </si>
  <si>
    <t>FW HK HSBC USD 411-639388-838</t>
  </si>
  <si>
    <t>FW HK HSBC RMB 411-639388-838</t>
  </si>
  <si>
    <t>JPK BKK CIMB THB 8000262165</t>
  </si>
  <si>
    <t>JPK BKK CIMB THB 7010537025</t>
  </si>
  <si>
    <t>EXCEL BKK KBANK THB 138126668</t>
  </si>
  <si>
    <t>EXCEL BKK SCB THB 0593056976</t>
  </si>
  <si>
    <t>EXCEL BKK SCB THB 0592920520</t>
  </si>
  <si>
    <t>ASIA SERVICES VN HSBC VND 001-297886-001</t>
  </si>
  <si>
    <t>ASIA SERVICES VN HSBC USD 001-297886-101</t>
  </si>
  <si>
    <t>ASIA SERVICES VN VCB VND 0371003873606</t>
  </si>
  <si>
    <t>ASIA SERVICES VN VCB USD 0371370438755</t>
  </si>
  <si>
    <t>ASIA SERVICES VN BIDV VND 31310001299795</t>
  </si>
  <si>
    <t>ASIA SERVICES VN BIDV VND 31310001299801</t>
  </si>
  <si>
    <t>SKY CARGO VN HSBC VND 091-027110-001</t>
  </si>
  <si>
    <t>SKY CARGO VN HSBC USD 091-027110-101</t>
  </si>
  <si>
    <t>SKY CARGO VN VCB VND 0371000406778</t>
  </si>
  <si>
    <t>SKY CARGO VN VCB USD 0371370419236</t>
  </si>
  <si>
    <t>SKY CARGO VN BIDV VND 31310001299722</t>
  </si>
  <si>
    <t>SKY CARGO VN BIDV VND 31310001299731</t>
  </si>
  <si>
    <t>JPK VN HSBC VND 001-05788-001</t>
  </si>
  <si>
    <t>JPK VN HSBC USD 001-065788-101</t>
  </si>
  <si>
    <t>JPK VN VCB VND 0371000454701</t>
  </si>
  <si>
    <t>JPK VN VCB VND 0375000575602</t>
  </si>
  <si>
    <t>JPK VN VCB USD 0371370454702</t>
  </si>
  <si>
    <t>JPK VN BIDV VND 31310001223457</t>
  </si>
  <si>
    <t>JPK VN BIDV VND 31310001223466</t>
  </si>
  <si>
    <t>JPK YGN AYA MMR 10003616743</t>
  </si>
  <si>
    <t xml:space="preserve">EXCEL CKG HSBC HKD 078-363249-838           </t>
  </si>
  <si>
    <t xml:space="preserve">EXCEL CKG HSBC HKD 078-363249-001  </t>
  </si>
  <si>
    <t>AROUND HSB HKD 363-481904-883</t>
  </si>
  <si>
    <t>AROUND HSBC HKD 484-289186-838 </t>
  </si>
  <si>
    <t>AROUND HSBC SGD 484-289186-838</t>
  </si>
  <si>
    <t>ASIA NETWORK TH KBANK THB 066-2-65840-5</t>
  </si>
  <si>
    <t>ASIA NETWORK TH SCB THB 1095-2-65460-4</t>
  </si>
  <si>
    <t>ASIA NETWORK TH KBANK THB 066-1-07293-8</t>
  </si>
  <si>
    <t>ASIA NETWORK TH SCB THB 095-3-02106-6</t>
  </si>
  <si>
    <t>EXCEL PNH MAYBANK USD 00002-02-000864-01</t>
  </si>
  <si>
    <t>PETTY CASH / CASH ON HAND</t>
  </si>
  <si>
    <t>HSBC FIXED DEPOSIT</t>
  </si>
  <si>
    <t>UOB FIXED DEPOSIT</t>
  </si>
  <si>
    <t>OCBC FIXED DEPOSIT</t>
  </si>
  <si>
    <t>TRADE - RELATED COMPANIES/ PARTIES</t>
  </si>
  <si>
    <t>TRADE - 3RD PARTY</t>
  </si>
  <si>
    <t>NON-TRADE - RELATED COMPANIES/ PARTIES</t>
  </si>
  <si>
    <t>INTEREST RECEIVABLE</t>
  </si>
  <si>
    <t>DIVIDEND INCOME RECEIVABLE</t>
  </si>
  <si>
    <t>SUNDRY RECEIVABLE</t>
  </si>
  <si>
    <t>PREPAYMENT</t>
  </si>
  <si>
    <t>ADVANCE PAYMENT</t>
  </si>
  <si>
    <t>AMOUNT DUE FROM SHAREHOLDER</t>
  </si>
  <si>
    <t>ACCRUED INCOME</t>
  </si>
  <si>
    <t>LOAN TO EMPLOYEE</t>
  </si>
  <si>
    <t>EXCEL AIR (CAMBODIA) CO., LTD</t>
  </si>
  <si>
    <t>EXCEL AIR LIMITED/ HK</t>
  </si>
  <si>
    <t>EXCEL GSA (CHONGQING) LIMITED</t>
  </si>
  <si>
    <t>EXCEL AIR CHINA LIMITED</t>
  </si>
  <si>
    <t>GSA ASIA CARGO CO LTD</t>
  </si>
  <si>
    <t xml:space="preserve">AROUND LOGISTICS MANAGEMENT COMPANY LIMITED </t>
  </si>
  <si>
    <t>SUPERIOR GSA PTE LTD</t>
  </si>
  <si>
    <t xml:space="preserve">SUPER CARGO PTE LTD </t>
  </si>
  <si>
    <t>FREIGHTWORKS GSA (HK) LIMITED</t>
  </si>
  <si>
    <t>EXCEL AIR (GUANGZHOU) LIMITED</t>
  </si>
  <si>
    <t>EXCEL AIR LIMITED/ BKK</t>
  </si>
  <si>
    <t>ASIA GSA HOLDING (THAILAND) LIMITED</t>
  </si>
  <si>
    <t>JPK ASIA (THAILAND) CO LTD</t>
  </si>
  <si>
    <t>SKY CARGO SERVICES CO LTD</t>
  </si>
  <si>
    <t>ASIA SERVICES CO LTD</t>
  </si>
  <si>
    <t>JPK ASIA (MYANMAR) COMPANY LIMITED</t>
  </si>
  <si>
    <t xml:space="preserve">ASIA NETWORK INTERNATIONAL CO., LTD. </t>
  </si>
  <si>
    <t>ASIA  GSA (M) SDN BHD</t>
  </si>
  <si>
    <t>EXCEL GSA (M) SDN BHD - KUL</t>
  </si>
  <si>
    <t>EXCEL GSA (M) SDN BHD - PEN</t>
  </si>
  <si>
    <t>SIMPLE FREIGHT (M) SDN BHD</t>
  </si>
  <si>
    <t>ASIA FREIGHTWORKS GSA (M) SDN BHD</t>
  </si>
  <si>
    <t>EXCEL AIR PTE LTD/ SG</t>
  </si>
  <si>
    <t>ASIA NETWORK INTERNATIONAL GSA PTE LTD</t>
  </si>
  <si>
    <t>FREIGHTWORKS GSA PTE LTD</t>
  </si>
  <si>
    <t>JPK ASIA COMPANY LIMITED/ VIETNAM</t>
  </si>
  <si>
    <t>ANA COURIER EXPRESS PTE LTD</t>
  </si>
  <si>
    <t>JPK ASIA GSA (CAMBODIA) CO LTD</t>
  </si>
  <si>
    <t>INVENTORY (CONSUMABLES) AT COST</t>
  </si>
  <si>
    <t>GST/ VAT INPUT TAX</t>
  </si>
  <si>
    <t>GST/ VAT RECEIVABLE/ (PAYABLE)</t>
  </si>
  <si>
    <t>GST/ VAT PAY ON BEHALF</t>
  </si>
  <si>
    <t>VAT INPUT TAX SUSPENSE ACCOUNTS</t>
  </si>
  <si>
    <t>ACCRUED INPUT VAT</t>
  </si>
  <si>
    <t>INVESTMENT IN SUBSIDIARY COMPANIES</t>
  </si>
  <si>
    <t>INVESTMENT IN ASSOCIATED COMPANIES</t>
  </si>
  <si>
    <t>INVESTMENT IN JOINT VENTURES COMPANIES</t>
  </si>
  <si>
    <t>COST - RENOVATION, FURNITURE &amp; FITTINGS</t>
  </si>
  <si>
    <t>ACC DEP - RENOVATION, FURNITURE &amp; FITTINGS</t>
  </si>
  <si>
    <t>COST - OFFICE EQUIPMENT</t>
  </si>
  <si>
    <t>ACC DEP - OFFICE EQUIPMENT</t>
  </si>
  <si>
    <t>COST - COMPUTERS</t>
  </si>
  <si>
    <t>ACC DEP - COMPUTERS</t>
  </si>
  <si>
    <t>COST - SIGNBOARD</t>
  </si>
  <si>
    <t>ACC DEP - SIGNBOARD</t>
  </si>
  <si>
    <t>COST -  VEHICLES</t>
  </si>
  <si>
    <t>ACC DEP - VEHICLES</t>
  </si>
  <si>
    <t>COST - RIGHT OF USE ASSETS</t>
  </si>
  <si>
    <t>ACC DEP - RIGHT OF USE ASSETS</t>
  </si>
  <si>
    <t>COST -  SOFTWARE</t>
  </si>
  <si>
    <t>ACC DEP - SOFTWARE</t>
  </si>
  <si>
    <t>DEFERRED TAX ASSET</t>
  </si>
  <si>
    <t>DEFERRED TAX LIABILITY</t>
  </si>
  <si>
    <t>DEPOSITS PAID</t>
  </si>
  <si>
    <t>WHT RECEIVABLE</t>
  </si>
  <si>
    <t>INCOME TAX RECEIVABLE</t>
  </si>
  <si>
    <t>SHORT-TERM LOANS FROM FINANCIAL INSTITUTIONS</t>
  </si>
  <si>
    <t xml:space="preserve">NON TRADE - RELATED COMPANIES/ PARTIES </t>
  </si>
  <si>
    <t>SUNDRY PAYABLE</t>
  </si>
  <si>
    <t>DIVIDEND PAYABLE</t>
  </si>
  <si>
    <t>DEPOSITS RECEIVED</t>
  </si>
  <si>
    <t>ACCRUALS</t>
  </si>
  <si>
    <t>PROVISION FOR UNUTILISED LEAVE</t>
  </si>
  <si>
    <t>AMOUNT DUE TO SHAREHOLDER</t>
  </si>
  <si>
    <t>LEASE LIABILITIES - CURRENT</t>
  </si>
  <si>
    <t>LEASE LIABILITIES - NON CURRENT</t>
  </si>
  <si>
    <t>LONG-TERM LOANS FROM FINANCIAL INSTITUTIONS</t>
  </si>
  <si>
    <t>Loans from financial institution</t>
  </si>
  <si>
    <t>15110L</t>
  </si>
  <si>
    <t>15111L</t>
  </si>
  <si>
    <t>15112L</t>
  </si>
  <si>
    <t>15113L</t>
  </si>
  <si>
    <t>15115L</t>
  </si>
  <si>
    <t>15116L</t>
  </si>
  <si>
    <t>15117L</t>
  </si>
  <si>
    <t>15118L</t>
  </si>
  <si>
    <t>15119L</t>
  </si>
  <si>
    <t>15120L</t>
  </si>
  <si>
    <t>15121L</t>
  </si>
  <si>
    <t>15122L</t>
  </si>
  <si>
    <t>15123L</t>
  </si>
  <si>
    <t>15124L</t>
  </si>
  <si>
    <t>15125L</t>
  </si>
  <si>
    <t>15126L</t>
  </si>
  <si>
    <t>15137L</t>
  </si>
  <si>
    <t>15101L</t>
  </si>
  <si>
    <t>15102L</t>
  </si>
  <si>
    <t>15103L</t>
  </si>
  <si>
    <t>15104L</t>
  </si>
  <si>
    <t>15105L</t>
  </si>
  <si>
    <t>15106L</t>
  </si>
  <si>
    <t>15107L</t>
  </si>
  <si>
    <t>15108L</t>
  </si>
  <si>
    <t>15109L</t>
  </si>
  <si>
    <t>15114L</t>
  </si>
  <si>
    <t>15136L</t>
  </si>
  <si>
    <t>INCOME TAX PAYABLE</t>
  </si>
  <si>
    <t>GST/ VAT OUTPUT TAX</t>
  </si>
  <si>
    <t>WHT PAYABLE</t>
  </si>
  <si>
    <t>DEFERRED OUTPUT TAX</t>
  </si>
  <si>
    <t>VAT OUTPUT TAX SUSPENSE ACCOUNTS</t>
  </si>
  <si>
    <t>ACCRUED OUTPUT VAT</t>
  </si>
  <si>
    <t>EMPLOYEE BENEFITS</t>
  </si>
  <si>
    <t>EMPLOYEE BENEFITS - INTEREST</t>
  </si>
  <si>
    <t>LOAN FROM RELATED PARTY</t>
  </si>
  <si>
    <t>ORDINARY SHARE CAPITAL</t>
  </si>
  <si>
    <t>PREFERENCE SHARE CAPITAL</t>
  </si>
  <si>
    <t>SHARE PREMIUM</t>
  </si>
  <si>
    <t>LEGAL RESERVE</t>
  </si>
  <si>
    <t>CAPITAL RESERVE</t>
  </si>
  <si>
    <t>DIVIDEND PAID</t>
  </si>
  <si>
    <t>RETAINED EARNINGS</t>
  </si>
  <si>
    <t>CURRENT YEAR PROFIT AND LOSS</t>
  </si>
  <si>
    <t>Equity</t>
  </si>
  <si>
    <t>AIR CANADA (AC)</t>
  </si>
  <si>
    <t>EL AL ISRAEL AIRLINES (LY)</t>
  </si>
  <si>
    <t>HONG KONG AIR CARGO CARRIER LTD (RH)</t>
  </si>
  <si>
    <t>SF AIRLINES (O3)</t>
  </si>
  <si>
    <t>JETSTAR PACIFIC (BL)</t>
  </si>
  <si>
    <t>THAI AIRASIA (FD)</t>
  </si>
  <si>
    <t>YTO CARGO AIRLINES (YG)</t>
  </si>
  <si>
    <t>ALL NIPPON AIRWAYS CO LTD (NH)</t>
  </si>
  <si>
    <t>VIETNAM AIRWAYS (VN)</t>
  </si>
  <si>
    <t>AIR VISTARA (UK)</t>
  </si>
  <si>
    <t>LOT POLISH AIRLINE (LO)</t>
  </si>
  <si>
    <t>AIRASIA (AK)</t>
  </si>
  <si>
    <t>THAI AIRASIA X (XJ)</t>
  </si>
  <si>
    <t>PHILIPPINES AIRASIA (Z2)</t>
  </si>
  <si>
    <t>THAI AIRWAYS INTERNATIONAL (TG)</t>
  </si>
  <si>
    <t>MYANMAR AIRWAYS INTERNATIONAL (8M)</t>
  </si>
  <si>
    <t>OMAN AIR (WY)</t>
  </si>
  <si>
    <t>HONG KONG AIRLINES LIMITED (HX)</t>
  </si>
  <si>
    <t>MALAYSIA AIRLINES (MH)</t>
  </si>
  <si>
    <t>POLAR AIR CARGO (PO)</t>
  </si>
  <si>
    <t>JEJU AIR (7C)</t>
  </si>
  <si>
    <t>NIPPON CARGO AIRLINES (KZ)</t>
  </si>
  <si>
    <t>LAN CHILE AIRLINES (LA)</t>
  </si>
  <si>
    <t>HAINAN AIRLINES (HU)</t>
  </si>
  <si>
    <t>LONGHAO AIRLINES (GI)</t>
  </si>
  <si>
    <t>AIR CHINA LIMITED (CA)</t>
  </si>
  <si>
    <t>GULF AIR (GF)</t>
  </si>
  <si>
    <t>EMIRATES (EK)</t>
  </si>
  <si>
    <t>FREIGHT REVENUE</t>
  </si>
  <si>
    <t>GROUND HANDLING REVENUE</t>
  </si>
  <si>
    <t>INBOUND CARGO HANDLING</t>
  </si>
  <si>
    <t>OUTBOUND CARGO HANDLING</t>
  </si>
  <si>
    <t>PROVISION OF MANPOWER SERVICE</t>
  </si>
  <si>
    <t>WAREHOUSING &amp; LOGISTICS REVENUE</t>
  </si>
  <si>
    <t>CSA REVENUE</t>
  </si>
  <si>
    <t>COURIER REVENUE</t>
  </si>
  <si>
    <t xml:space="preserve">COURIER EXPORT REVENUE </t>
  </si>
  <si>
    <t>COURIER IMPORT REVENUE</t>
  </si>
  <si>
    <t>AIRCRAFT FREIGHT REVENUE</t>
  </si>
  <si>
    <t>ACP</t>
  </si>
  <si>
    <t>APU</t>
  </si>
  <si>
    <t>ENGINE EXPORT</t>
  </si>
  <si>
    <t>ENGINE IMPORT</t>
  </si>
  <si>
    <t>MALAYSIA AIRCRAFT FREIGHT REVENUE</t>
  </si>
  <si>
    <t>FREIGHT COST AND HANDLING</t>
  </si>
  <si>
    <t>GROUND HANDLING COST (GHC)</t>
  </si>
  <si>
    <t>GHC STAFF COST</t>
  </si>
  <si>
    <t>STAFF SALARY - GHC</t>
  </si>
  <si>
    <t>STAFF BONUS - GHC</t>
  </si>
  <si>
    <t>OVERTIME - GHC</t>
  </si>
  <si>
    <t>STAFF ALLOWANCE - GHC</t>
  </si>
  <si>
    <t>COMPULSORY EMPLOYER CONTRIBUTION - GHC</t>
  </si>
  <si>
    <t>SKILL DEVELOPEMENT LEVY - GHC</t>
  </si>
  <si>
    <t>FOREIGN WORKERS LEVY - GHC</t>
  </si>
  <si>
    <t>PROVISION FOR UNUTILISED LEAVE - GHC</t>
  </si>
  <si>
    <t>MANPOWER SUPPLY CONTRACTOR COST</t>
  </si>
  <si>
    <t>INSURANCE FOR BUSINESS</t>
  </si>
  <si>
    <t>FORKLIFT REPAIR</t>
  </si>
  <si>
    <t>INBOUND CONTRACTOR COST</t>
  </si>
  <si>
    <t>OUTBOUND CONTRACTOR COST</t>
  </si>
  <si>
    <t>OTHER HANDLING COST</t>
  </si>
  <si>
    <t>WLC STAFF COST</t>
  </si>
  <si>
    <t>STAFF SALARY - WLC</t>
  </si>
  <si>
    <t>STAFF BONUS - WLC</t>
  </si>
  <si>
    <t>OVERTIME - WLC</t>
  </si>
  <si>
    <t>STAFF ALLOWANCE - WLC</t>
  </si>
  <si>
    <t>COMPULSORY EMPLOYER CONTRIBUTION - WLC</t>
  </si>
  <si>
    <t>SKILL DEVELOPEMENT LEVY - WLC</t>
  </si>
  <si>
    <t>FOREIGN WORKERS LEVY - WLC</t>
  </si>
  <si>
    <t>WLC - OTHER COST</t>
  </si>
  <si>
    <t>CONTRACTOR RETAINER FEE</t>
  </si>
  <si>
    <t>PICK UP &amp; DELIVERY</t>
  </si>
  <si>
    <t>CLEARANCE COST</t>
  </si>
  <si>
    <t>FORKLIFT DIESEL</t>
  </si>
  <si>
    <t>LEASING OF FORKLIFT</t>
  </si>
  <si>
    <t>MATERIAL &amp; PACKING COST</t>
  </si>
  <si>
    <t>CSA COST</t>
  </si>
  <si>
    <t>COURIER COST</t>
  </si>
  <si>
    <t>COURIER EXPORT COST</t>
  </si>
  <si>
    <t>COURIER IMPORT COST</t>
  </si>
  <si>
    <t>LEASING OF VEHICLES</t>
  </si>
  <si>
    <t>VEHICLES EXPENSES</t>
  </si>
  <si>
    <t>RENTAL OF TRUCK/ DRIVER</t>
  </si>
  <si>
    <t>RENTAL OF WAREHOUSE</t>
  </si>
  <si>
    <t>WAREHOUSE UTILITIES</t>
  </si>
  <si>
    <t>MALAYSIA AIRCRAFT FREIGHT COST</t>
  </si>
  <si>
    <t>MATERIAL AND PACKING COST</t>
  </si>
  <si>
    <t>AWB MESSENGER TRANSMISSION FEE</t>
  </si>
  <si>
    <t>DIVIDEND INCOME</t>
  </si>
  <si>
    <t>INTEREST INCOME</t>
  </si>
  <si>
    <t>GOVERNMENT GRANTS</t>
  </si>
  <si>
    <t>MISCELLANEOUS INCOME</t>
  </si>
  <si>
    <t>PROFESSIONAL SERVICE INCOME</t>
  </si>
  <si>
    <t>ADVERTISEMENT</t>
  </si>
  <si>
    <t>ENTERTAINMENT</t>
  </si>
  <si>
    <t>SALES &amp; PROMOTIONAL</t>
  </si>
  <si>
    <t>SALARY</t>
  </si>
  <si>
    <t>BONUS</t>
  </si>
  <si>
    <t>STAFF ALLOWANCE</t>
  </si>
  <si>
    <t>OVERTIME</t>
  </si>
  <si>
    <t>CASUAL LABOUR/ PART TIMER</t>
  </si>
  <si>
    <t>STAFF WELFARE</t>
  </si>
  <si>
    <t>MEDICAL EXPENSES</t>
  </si>
  <si>
    <t>STAFF INSURANCE</t>
  </si>
  <si>
    <t>STAFF TRAINING</t>
  </si>
  <si>
    <t xml:space="preserve">ANNUAL COMPANY MEETING EXPENSES </t>
  </si>
  <si>
    <t>SALARIES RECOVERIES</t>
  </si>
  <si>
    <t>EMPLOYEE BENEFIT EXPENSES - YEARS OF WORK</t>
  </si>
  <si>
    <t>COMPULSORY EMPLOYER CONTRIBUTION</t>
  </si>
  <si>
    <t>SKILL DEVELOPEMENT LEVY</t>
  </si>
  <si>
    <t>FOREIGN WORKERS LEVY</t>
  </si>
  <si>
    <t>EXPATRIATE STAFF COST</t>
  </si>
  <si>
    <t>RENTAL OF APARTMENT</t>
  </si>
  <si>
    <t>TRANSPORT CLAIM/ EXPENSES</t>
  </si>
  <si>
    <t>TELEPHONE, MOBILE, INTERNET</t>
  </si>
  <si>
    <t>UTILITIES CHARGE - WATER/ GAS/ ELECTRICITY</t>
  </si>
  <si>
    <t>EXPATRIATE PERSONAL INCOME TAX</t>
  </si>
  <si>
    <t>OTHER EXPENSES</t>
  </si>
  <si>
    <t>RECOVERABLE EXPATRIATE EXPENSES</t>
  </si>
  <si>
    <t>EXPATRIATE TRAVELLING EXPENSES</t>
  </si>
  <si>
    <t>TELEPHONE CHARGE</t>
  </si>
  <si>
    <t>INTERNET AND EMAIL CHARGES</t>
  </si>
  <si>
    <t>POSTAGE</t>
  </si>
  <si>
    <t>LOCAL COURIER</t>
  </si>
  <si>
    <t>OVERSEAS COURIER</t>
  </si>
  <si>
    <t>RENTAL OF OFFICE PREMISE</t>
  </si>
  <si>
    <t>RENTAL OF STORAGE SPACE</t>
  </si>
  <si>
    <t>RENTAL OF PHOTOCOPY MACHINE</t>
  </si>
  <si>
    <t>OFFICE AND GENERAL INSURANCE</t>
  </si>
  <si>
    <t>OFFICE UTILITIES</t>
  </si>
  <si>
    <t>UPKEEP/ MAINTENANCE OF OFFICE AND EQUIPMENT</t>
  </si>
  <si>
    <t>PRINTING, STATIONERY AND COPYING COST</t>
  </si>
  <si>
    <t>OFFICE CLEANING FEE</t>
  </si>
  <si>
    <t>COMPUTER ACCESSORIES</t>
  </si>
  <si>
    <t>IT SUPPORT AND SOFTWARE SUBSCRIPTION FEE</t>
  </si>
  <si>
    <t>NEWSPAPER AND PERIODICAL</t>
  </si>
  <si>
    <t>SUBSCRIPTION</t>
  </si>
  <si>
    <t>DONATION</t>
  </si>
  <si>
    <t>DEPRECIATION</t>
  </si>
  <si>
    <t>DISPOSAL OF FIXED ASSETS</t>
  </si>
  <si>
    <t>ASSETS EXPENSE</t>
  </si>
  <si>
    <t>LOCAL TRAVELLING</t>
  </si>
  <si>
    <t>OVERSEAS TRAVELLING</t>
  </si>
  <si>
    <t>LATE SURCHARGE/ PENALTY</t>
  </si>
  <si>
    <t>CONDOLENCE</t>
  </si>
  <si>
    <t>RECRUITMENT COST</t>
  </si>
  <si>
    <t>GENERAL EXPENSES</t>
  </si>
  <si>
    <t>IMPAIRMENT LOSS</t>
  </si>
  <si>
    <t>WHT WRITTEN OFF</t>
  </si>
  <si>
    <t>AUDIT FEE</t>
  </si>
  <si>
    <t>SECRETARIAL FEE</t>
  </si>
  <si>
    <t>TAX AGENCY FEE</t>
  </si>
  <si>
    <t>LEGAL FEE</t>
  </si>
  <si>
    <t>DISBURSEMENT FEE</t>
  </si>
  <si>
    <t>ACCOUNTS, HR AND ADMIN FEE</t>
  </si>
  <si>
    <t>OTHER PROFESSIONAL FEE</t>
  </si>
  <si>
    <t>BANK CHARGES - BG</t>
  </si>
  <si>
    <t>BANK CHARGE - OTHERS</t>
  </si>
  <si>
    <t>GAIN/(LOSS) ON DISPOSAL OF INVESTMENT</t>
  </si>
  <si>
    <t>EXCHANGE GAIN AND LOSS - REALISED</t>
  </si>
  <si>
    <t>EXCHANGE GAIN AND LOSS - UNREALISED</t>
  </si>
  <si>
    <t>BAD DEBTS PROVISION</t>
  </si>
  <si>
    <t>BAD DEBTS WRITTEN OFF</t>
  </si>
  <si>
    <t>INTEREST ON LEASE LIABILITIES</t>
  </si>
  <si>
    <t>INTEREST ON LOAN</t>
  </si>
  <si>
    <t>INCOME TAX EXPENSES</t>
  </si>
  <si>
    <t>Check Diff</t>
  </si>
  <si>
    <t>Co. Name:</t>
  </si>
  <si>
    <t>Account No.</t>
  </si>
  <si>
    <t>Account Description</t>
  </si>
  <si>
    <t>COST - VEHICLES</t>
  </si>
  <si>
    <t>FW HK HSBC HKD 411-639388-838</t>
    <phoneticPr fontId="0" type="noConversion"/>
  </si>
  <si>
    <t>FW HK HSBC HKD 411-639388-001</t>
    <phoneticPr fontId="0" type="noConversion"/>
  </si>
  <si>
    <t>FW HK HSBC USD 411-639388-838</t>
    <phoneticPr fontId="0" type="noConversion"/>
  </si>
  <si>
    <t>EXCEL BKK KB THB 138126668</t>
  </si>
  <si>
    <t xml:space="preserve">EXCEL CKG HSBC HKD 078-363249-838                                    </t>
  </si>
  <si>
    <t xml:space="preserve">AROUND HSBC HKD 484-289186-838                                                                </t>
  </si>
  <si>
    <t>ALLOWANCE FOR DOUBFUL DEBT</t>
  </si>
  <si>
    <t>AMOUNT DUE TO RELATED COMPANIES/ PARTIES</t>
  </si>
  <si>
    <t>LEASE LIABILITIES</t>
  </si>
  <si>
    <t>AMOUNT DUE FROM RELATED COMPANIES/ PARTIES</t>
  </si>
  <si>
    <t>GSA REVENUE</t>
  </si>
  <si>
    <t>GSA COST</t>
  </si>
  <si>
    <t>ANNUAL COMPANY MEETING EXPENSES</t>
  </si>
  <si>
    <t>INCOME TAX EXPENSE</t>
  </si>
  <si>
    <t>TOTAL</t>
  </si>
  <si>
    <t>Total TB</t>
  </si>
  <si>
    <t>PROFESSIONAL CONSULTANCY FEE</t>
  </si>
  <si>
    <t>CONSULTANCY / MANAGEMENT AND/OR MARKETING FEE</t>
  </si>
  <si>
    <t>CONSULTANCY FEE- INDIVIDUAL</t>
  </si>
  <si>
    <t>CONSULTANCYI MGMT ANDIOR MKTG FEE - RPT</t>
  </si>
  <si>
    <t>Issued and paid-up share capital - preference shares</t>
  </si>
  <si>
    <t>BIDV FIXED DEPOSIT</t>
  </si>
  <si>
    <t xml:space="preserve"> </t>
  </si>
  <si>
    <t>Super Cargo Pte.Ltd.</t>
  </si>
  <si>
    <t>SGD</t>
  </si>
  <si>
    <t>Jan'24</t>
  </si>
  <si>
    <t>Feb'24</t>
  </si>
  <si>
    <t>Mar'24</t>
  </si>
  <si>
    <t>Apr'24</t>
  </si>
  <si>
    <t>May'24</t>
  </si>
  <si>
    <t>Jun'24</t>
  </si>
  <si>
    <t>Jul'24</t>
  </si>
  <si>
    <t>Aug'24</t>
  </si>
  <si>
    <t>Sep'24</t>
  </si>
  <si>
    <t>Oct'24</t>
  </si>
  <si>
    <t>Nov'24</t>
  </si>
  <si>
    <t>Dec'24</t>
  </si>
  <si>
    <t>Jan-Dec'24</t>
  </si>
  <si>
    <t>THB</t>
  </si>
  <si>
    <t>Bank of Thailand</t>
  </si>
  <si>
    <t>Rates of Exchange of Commercial Banks in Bangkok Metropolis</t>
  </si>
  <si>
    <t>Average</t>
  </si>
  <si>
    <t>Contury</t>
  </si>
  <si>
    <t>Remark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</si>
  <si>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</si>
  <si>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</si>
  <si>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</si>
  <si>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</si>
  <si>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</si>
  <si>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</si>
  <si>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</si>
  <si>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</si>
  <si>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</si>
  <si>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</si>
  <si>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</si>
  <si>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</si>
  <si>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USA : DOLLAR (USD) </t>
  </si>
  <si>
    <t xml:space="preserve">BUYING SIGHT </t>
  </si>
  <si>
    <t>BUYING TRANSFER</t>
  </si>
  <si>
    <t xml:space="preserve">SELLING </t>
  </si>
  <si>
    <t xml:space="preserve">MID RATE </t>
  </si>
  <si>
    <t>SINGAPORE : DOLLAR (SGD)</t>
  </si>
  <si>
    <t>HONG KONG : DOLLAR (HKD)</t>
  </si>
  <si>
    <t xml:space="preserve">MYANMAR : KYAT (MMK) </t>
  </si>
  <si>
    <t xml:space="preserve">VIET NAM : DONG (100 DONG)(VND) </t>
  </si>
  <si>
    <t>CHINA : YUAN RENMINBI (CNY)</t>
  </si>
  <si>
    <t>MALAYSIA : RINGGIT (MYR)</t>
  </si>
  <si>
    <t>M</t>
  </si>
  <si>
    <t>Q</t>
  </si>
  <si>
    <t>B</t>
  </si>
  <si>
    <t>F</t>
  </si>
  <si>
    <t>G</t>
  </si>
  <si>
    <t>I</t>
  </si>
  <si>
    <t>C</t>
  </si>
  <si>
    <t>L</t>
  </si>
  <si>
    <t>K</t>
  </si>
  <si>
    <t>H</t>
  </si>
  <si>
    <t>J</t>
  </si>
  <si>
    <t>N</t>
  </si>
  <si>
    <t>D</t>
  </si>
  <si>
    <t>INDIA : RUPIA (INR)</t>
  </si>
  <si>
    <t>NORWAY : Norwegian Krone (NOK)</t>
  </si>
  <si>
    <t>Jan'25</t>
  </si>
  <si>
    <t>Feb'25</t>
  </si>
  <si>
    <t>Mar'25</t>
  </si>
  <si>
    <t>Apr'25</t>
  </si>
  <si>
    <t>May'25</t>
  </si>
  <si>
    <t>Jun'25</t>
  </si>
  <si>
    <t>Jul'25</t>
  </si>
  <si>
    <t>Aug'25</t>
  </si>
  <si>
    <t>Sep'25</t>
  </si>
  <si>
    <t>Oct'25</t>
  </si>
  <si>
    <t>Nov'25</t>
  </si>
  <si>
    <t>Dec'25</t>
  </si>
  <si>
    <t>Jan-Dec'25</t>
  </si>
  <si>
    <t>Local Book</t>
  </si>
  <si>
    <t>Adjustment for Consol</t>
  </si>
  <si>
    <t>Debit</t>
  </si>
  <si>
    <t>Credit</t>
  </si>
  <si>
    <t xml:space="preserve">  RE YE in template  </t>
  </si>
  <si>
    <t xml:space="preserve">  PL Y2025  </t>
  </si>
  <si>
    <t xml:space="preserve">  Diff  </t>
  </si>
  <si>
    <t>Profit as per management accounts</t>
  </si>
  <si>
    <t>Profit as per audited accounts</t>
  </si>
  <si>
    <t>Dr.</t>
  </si>
  <si>
    <t>Cr.</t>
  </si>
  <si>
    <t>Audit Adjustment for FY2024</t>
  </si>
  <si>
    <t>Super Cargo Pte Ltd</t>
  </si>
  <si>
    <t>Adjust IAS 12</t>
  </si>
  <si>
    <t>2024 Q4</t>
  </si>
  <si>
    <t>2025 Q1</t>
  </si>
  <si>
    <t>Balance Sheet as at 31.12.24</t>
  </si>
  <si>
    <t>Balance Sheet as</t>
  </si>
  <si>
    <t>DTA/DTL</t>
  </si>
  <si>
    <t>Adjust</t>
  </si>
  <si>
    <t xml:space="preserve">Retained Earning </t>
  </si>
  <si>
    <t xml:space="preserve">TRIAL BALANCE FROM </t>
  </si>
  <si>
    <t>CONSULTANCY AND/OR MARKETING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</si>
</sst>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_(* #,##0.000_);_(* \(#,##0.000\);_(* &quot;-&quot;??_);_(@_)"/>
    <numFmt numFmtId="166" formatCode="0.0000"/>
    <numFmt numFmtId="167" formatCode="0.00000000"/>
    <numFmt numFmtId="168" formatCode="#,##0.00_ 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 Narrow"/>
      <family val="2"/>
    </font>
    <font>
      <sz val="10"/>
      <name val="Arial Narrow"/>
      <family val="2"/>
    </font>
    <font>
      <b/>
      <sz val="10"/>
      <color rgb="FFFF0000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rgb="FFC00000"/>
      <name val="Arial Narrow"/>
      <family val="2"/>
    </font>
    <font>
      <b/>
      <sz val="10"/>
      <color rgb="FF7030A0"/>
      <name val="Arial Narrow"/>
      <family val="2"/>
    </font>
    <font>
      <b/>
      <sz val="10"/>
      <name val="Arial Narrow"/>
      <family val="2"/>
      <charset val="222"/>
    </font>
    <font>
      <sz val="10"/>
      <name val="Arial Narrow"/>
      <family val="2"/>
      <charset val="222"/>
    </font>
    <font>
      <sz val="10"/>
      <name val="MS Sans Serif"/>
      <family val="2"/>
      <charset val="222"/>
    </font>
    <font>
      <sz val="10"/>
      <name val="MS Sans Serif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0"/>
      <color theme="9" tint="-0.499984740745262"/>
      <name val="Arial Narrow"/>
      <family val="2"/>
    </font>
    <font>
      <b/>
      <sz val="10"/>
      <color rgb="FF375623"/>
      <name val="Arial Narrow"/>
      <family val="2"/>
    </font>
    <font>
      <sz val="10"/>
      <color rgb="FF375623"/>
      <name val="Arial Narrow"/>
      <family val="2"/>
    </font>
    <font>
      <b/>
      <sz val="10"/>
      <color theme="4" tint="-0.499984740745262"/>
      <name val="Arial Narrow"/>
      <family val="2"/>
    </font>
    <font>
      <sz val="10"/>
      <color theme="4" tint="-0.499984740745262"/>
      <name val="Arial Narrow"/>
      <family val="2"/>
    </font>
    <font>
      <b/>
      <sz val="10"/>
      <color rgb="FF203764"/>
      <name val="Arial Narrow"/>
      <family val="2"/>
    </font>
    <font>
      <sz val="10"/>
      <color rgb="FF203764"/>
      <name val="Arial Narrow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color theme="1"/>
      <name val="Tahoma"/>
      <family val="2"/>
    </font>
    <font>
      <sz val="10"/>
      <color rgb="FFFF0000"/>
      <name val="Arial Narrow"/>
      <family val="2"/>
    </font>
    <font>
      <b/>
      <u/>
      <sz val="10"/>
      <color rgb="FF0070C0"/>
      <name val="Arial Narrow"/>
      <family val="2"/>
    </font>
    <font>
      <sz val="10"/>
      <color rgb="FF0070C0"/>
      <name val="Arial Narrow"/>
      <family val="2"/>
    </font>
    <font>
      <b/>
      <sz val="12"/>
      <color rgb="FF0070C0"/>
      <name val="Arial Narrow"/>
      <family val="2"/>
    </font>
    <font>
      <b/>
      <u/>
      <sz val="10"/>
      <color theme="1"/>
      <name val="Arial Narrow"/>
      <family val="2"/>
    </font>
    <font>
      <sz val="11"/>
      <color theme="1"/>
      <name val="Calibri"/>
      <family val="2"/>
      <charset val="22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D1F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EE6E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FF7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2" fillId="0" borderId="0"/>
    <xf numFmtId="0" fontId="13" fillId="0" borderId="0"/>
    <xf numFmtId="0" fontId="23" fillId="0" borderId="0"/>
    <xf numFmtId="43" fontId="30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8">
    <xf numFmtId="0" fontId="0" fillId="0" borderId="0" xfId="0"/>
    <xf numFmtId="0" fontId="2" fillId="0" borderId="0" xfId="0" applyFont="1"/>
    <xf numFmtId="164" fontId="3" fillId="0" borderId="0" xfId="0" applyNumberFormat="1" applyFont="1"/>
    <xf numFmtId="164" fontId="4" fillId="2" borderId="0" xfId="0" applyNumberFormat="1" applyFont="1" applyFill="1" applyAlignment="1">
      <alignment horizontal="center" vertical="center"/>
    </xf>
    <xf numFmtId="0" fontId="3" fillId="0" borderId="0" xfId="0" applyFont="1"/>
    <xf numFmtId="165" fontId="3" fillId="0" borderId="0" xfId="0" applyNumberFormat="1" applyFont="1"/>
    <xf numFmtId="164" fontId="3" fillId="3" borderId="0" xfId="0" applyNumberFormat="1" applyFont="1" applyFill="1"/>
    <xf numFmtId="0" fontId="3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9" borderId="0" xfId="0" applyNumberFormat="1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164" fontId="10" fillId="0" borderId="0" xfId="0" quotePrefix="1" applyNumberFormat="1" applyFont="1" applyAlignment="1">
      <alignment horizontal="left" vertical="center"/>
    </xf>
    <xf numFmtId="0" fontId="10" fillId="0" borderId="0" xfId="0" applyFont="1" applyAlignment="1" applyProtection="1">
      <alignment horizontal="center" vertical="center"/>
      <protection locked="0"/>
    </xf>
    <xf numFmtId="164" fontId="10" fillId="0" borderId="0" xfId="0" applyNumberFormat="1" applyFont="1" applyAlignment="1" applyProtection="1">
      <alignment vertical="center"/>
      <protection locked="0"/>
    </xf>
    <xf numFmtId="0" fontId="9" fillId="7" borderId="8" xfId="0" applyFont="1" applyFill="1" applyBorder="1" applyAlignment="1">
      <alignment horizontal="left" vertical="center"/>
    </xf>
    <xf numFmtId="164" fontId="9" fillId="7" borderId="5" xfId="0" applyNumberFormat="1" applyFont="1" applyFill="1" applyBorder="1" applyAlignment="1">
      <alignment vertical="center"/>
    </xf>
    <xf numFmtId="164" fontId="10" fillId="7" borderId="1" xfId="0" applyNumberFormat="1" applyFont="1" applyFill="1" applyBorder="1" applyAlignment="1">
      <alignment vertical="center"/>
    </xf>
    <xf numFmtId="0" fontId="10" fillId="0" borderId="0" xfId="0" quotePrefix="1" applyFont="1" applyAlignment="1">
      <alignment horizontal="center" vertical="center"/>
    </xf>
    <xf numFmtId="164" fontId="10" fillId="0" borderId="0" xfId="0" applyNumberFormat="1" applyFont="1" applyAlignment="1">
      <alignment vertical="center"/>
    </xf>
    <xf numFmtId="164" fontId="10" fillId="0" borderId="0" xfId="0" applyNumberFormat="1" applyFont="1" applyAlignment="1">
      <alignment horizontal="left" vertical="center"/>
    </xf>
    <xf numFmtId="0" fontId="9" fillId="7" borderId="8" xfId="0" applyFont="1" applyFill="1" applyBorder="1" applyAlignment="1">
      <alignment vertical="center"/>
    </xf>
    <xf numFmtId="164" fontId="9" fillId="7" borderId="5" xfId="0" applyNumberFormat="1" applyFont="1" applyFill="1" applyBorder="1" applyAlignment="1">
      <alignment horizontal="left" vertical="center"/>
    </xf>
    <xf numFmtId="0" fontId="11" fillId="0" borderId="0" xfId="0" quotePrefix="1" applyFont="1" applyAlignment="1">
      <alignment horizontal="center" vertical="center"/>
    </xf>
    <xf numFmtId="164" fontId="11" fillId="0" borderId="0" xfId="0" quotePrefix="1" applyNumberFormat="1" applyFont="1" applyAlignment="1">
      <alignment horizontal="left" vertical="center"/>
    </xf>
    <xf numFmtId="164" fontId="9" fillId="7" borderId="8" xfId="0" applyNumberFormat="1" applyFont="1" applyFill="1" applyBorder="1" applyAlignment="1">
      <alignment horizontal="left" vertical="center"/>
    </xf>
    <xf numFmtId="164" fontId="2" fillId="0" borderId="0" xfId="0" applyNumberFormat="1" applyFont="1" applyAlignment="1">
      <alignment horizontal="centerContinuous" vertical="center"/>
    </xf>
    <xf numFmtId="164" fontId="2" fillId="0" borderId="7" xfId="0" applyNumberFormat="1" applyFont="1" applyBorder="1" applyAlignment="1">
      <alignment horizontal="centerContinuous" vertical="center"/>
    </xf>
    <xf numFmtId="0" fontId="2" fillId="11" borderId="8" xfId="0" applyFont="1" applyFill="1" applyBorder="1" applyAlignment="1">
      <alignment horizontal="left" vertical="center"/>
    </xf>
    <xf numFmtId="164" fontId="2" fillId="11" borderId="5" xfId="0" applyNumberFormat="1" applyFont="1" applyFill="1" applyBorder="1" applyAlignment="1">
      <alignment vertical="center"/>
    </xf>
    <xf numFmtId="164" fontId="3" fillId="11" borderId="1" xfId="0" applyNumberFormat="1" applyFont="1" applyFill="1" applyBorder="1" applyAlignment="1">
      <alignment vertical="center"/>
    </xf>
    <xf numFmtId="164" fontId="2" fillId="4" borderId="0" xfId="0" applyNumberFormat="1" applyFont="1" applyFill="1" applyProtection="1">
      <protection locked="0"/>
    </xf>
    <xf numFmtId="43" fontId="3" fillId="0" borderId="0" xfId="1" applyFont="1"/>
    <xf numFmtId="0" fontId="3" fillId="0" borderId="0" xfId="0" applyFont="1" applyAlignment="1">
      <alignment horizontal="center"/>
    </xf>
    <xf numFmtId="0" fontId="2" fillId="0" borderId="0" xfId="2" quotePrefix="1" applyFont="1" applyAlignment="1">
      <alignment horizontal="center"/>
    </xf>
    <xf numFmtId="0" fontId="3" fillId="0" borderId="0" xfId="2" quotePrefix="1" applyFont="1" applyAlignment="1">
      <alignment horizontal="center"/>
    </xf>
    <xf numFmtId="0" fontId="3" fillId="0" borderId="0" xfId="2" quotePrefix="1" applyFont="1" applyAlignment="1">
      <alignment horizontal="left"/>
    </xf>
    <xf numFmtId="43" fontId="3" fillId="5" borderId="6" xfId="1" applyFont="1" applyFill="1" applyBorder="1"/>
    <xf numFmtId="43" fontId="3" fillId="12" borderId="10" xfId="1" applyFont="1" applyFill="1" applyBorder="1"/>
    <xf numFmtId="43" fontId="3" fillId="6" borderId="0" xfId="1" applyFont="1" applyFill="1"/>
    <xf numFmtId="164" fontId="10" fillId="0" borderId="6" xfId="0" applyNumberFormat="1" applyFont="1" applyBorder="1" applyAlignment="1" applyProtection="1">
      <alignment vertical="center"/>
      <protection locked="0"/>
    </xf>
    <xf numFmtId="164" fontId="10" fillId="0" borderId="6" xfId="0" applyNumberFormat="1" applyFont="1" applyBorder="1" applyAlignment="1">
      <alignment vertical="center"/>
    </xf>
    <xf numFmtId="164" fontId="3" fillId="0" borderId="6" xfId="0" applyNumberFormat="1" applyFont="1" applyBorder="1" applyAlignment="1">
      <alignment vertical="center"/>
    </xf>
    <xf numFmtId="164" fontId="3" fillId="0" borderId="6" xfId="0" applyNumberFormat="1" applyFont="1" applyBorder="1" applyAlignment="1">
      <alignment horizontal="centerContinuous" vertical="center"/>
    </xf>
    <xf numFmtId="164" fontId="3" fillId="0" borderId="6" xfId="0" applyNumberFormat="1" applyFont="1" applyBorder="1" applyAlignment="1" applyProtection="1">
      <alignment vertical="center"/>
      <protection locked="0"/>
    </xf>
    <xf numFmtId="0" fontId="9" fillId="8" borderId="8" xfId="0" applyFont="1" applyFill="1" applyBorder="1" applyAlignment="1">
      <alignment horizontal="center" vertical="center"/>
    </xf>
    <xf numFmtId="164" fontId="9" fillId="8" borderId="8" xfId="0" applyNumberFormat="1" applyFont="1" applyFill="1" applyBorder="1" applyAlignment="1">
      <alignment horizontal="centerContinuous" vertical="center"/>
    </xf>
    <xf numFmtId="164" fontId="9" fillId="8" borderId="5" xfId="0" applyNumberFormat="1" applyFont="1" applyFill="1" applyBorder="1" applyAlignment="1">
      <alignment horizontal="centerContinuous" vertical="center"/>
    </xf>
    <xf numFmtId="164" fontId="2" fillId="8" borderId="2" xfId="0" applyNumberFormat="1" applyFont="1" applyFill="1" applyBorder="1" applyAlignment="1">
      <alignment horizontal="centerContinuous"/>
    </xf>
    <xf numFmtId="164" fontId="2" fillId="8" borderId="1" xfId="0" applyNumberFormat="1" applyFont="1" applyFill="1" applyBorder="1" applyAlignment="1">
      <alignment horizontal="centerContinuous"/>
    </xf>
    <xf numFmtId="164" fontId="5" fillId="3" borderId="0" xfId="0" applyNumberFormat="1" applyFont="1" applyFill="1" applyAlignment="1" applyProtection="1">
      <alignment horizontal="left" vertical="center"/>
      <protection locked="0"/>
    </xf>
    <xf numFmtId="164" fontId="3" fillId="3" borderId="0" xfId="0" applyNumberFormat="1" applyFont="1" applyFill="1" applyAlignment="1">
      <alignment vertical="center"/>
    </xf>
    <xf numFmtId="164" fontId="2" fillId="3" borderId="0" xfId="0" applyNumberFormat="1" applyFont="1" applyFill="1"/>
    <xf numFmtId="164" fontId="4" fillId="13" borderId="0" xfId="0" applyNumberFormat="1" applyFont="1" applyFill="1" applyAlignment="1">
      <alignment horizontal="center" vertical="center"/>
    </xf>
    <xf numFmtId="164" fontId="3" fillId="0" borderId="2" xfId="0" applyNumberFormat="1" applyFont="1" applyBorder="1"/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64" fontId="3" fillId="0" borderId="0" xfId="0" applyNumberFormat="1" applyFont="1" applyProtection="1">
      <protection locked="0"/>
    </xf>
    <xf numFmtId="0" fontId="15" fillId="0" borderId="0" xfId="0" applyFont="1"/>
    <xf numFmtId="164" fontId="15" fillId="7" borderId="4" xfId="0" applyNumberFormat="1" applyFont="1" applyFill="1" applyBorder="1"/>
    <xf numFmtId="164" fontId="3" fillId="0" borderId="0" xfId="0" applyNumberFormat="1" applyFont="1" applyAlignment="1" applyProtection="1">
      <alignment horizontal="left" vertical="center"/>
      <protection locked="0"/>
    </xf>
    <xf numFmtId="164" fontId="3" fillId="0" borderId="0" xfId="0" applyNumberFormat="1" applyFont="1" applyAlignment="1">
      <alignment horizontal="left" vertical="center"/>
    </xf>
    <xf numFmtId="164" fontId="2" fillId="0" borderId="0" xfId="0" applyNumberFormat="1" applyFont="1" applyProtection="1">
      <protection locked="0"/>
    </xf>
    <xf numFmtId="164" fontId="16" fillId="0" borderId="0" xfId="0" applyNumberFormat="1" applyFont="1"/>
    <xf numFmtId="0" fontId="16" fillId="0" borderId="0" xfId="0" applyFont="1"/>
    <xf numFmtId="164" fontId="17" fillId="0" borderId="0" xfId="0" applyNumberFormat="1" applyFont="1"/>
    <xf numFmtId="0" fontId="17" fillId="0" borderId="0" xfId="0" applyFont="1"/>
    <xf numFmtId="165" fontId="17" fillId="0" borderId="0" xfId="0" applyNumberFormat="1" applyFont="1"/>
    <xf numFmtId="164" fontId="18" fillId="0" borderId="0" xfId="0" applyNumberFormat="1" applyFont="1"/>
    <xf numFmtId="0" fontId="19" fillId="0" borderId="0" xfId="0" applyFont="1"/>
    <xf numFmtId="165" fontId="19" fillId="0" borderId="0" xfId="0" applyNumberFormat="1" applyFont="1"/>
    <xf numFmtId="164" fontId="18" fillId="10" borderId="10" xfId="0" applyNumberFormat="1" applyFont="1" applyFill="1" applyBorder="1"/>
    <xf numFmtId="0" fontId="18" fillId="0" borderId="0" xfId="0" applyFont="1" applyAlignment="1">
      <alignment horizontal="left" vertical="center"/>
    </xf>
    <xf numFmtId="164" fontId="18" fillId="0" borderId="0" xfId="0" applyNumberFormat="1" applyFont="1" applyAlignment="1">
      <alignment horizontal="left" vertical="center"/>
    </xf>
    <xf numFmtId="164" fontId="16" fillId="7" borderId="4" xfId="0" applyNumberFormat="1" applyFont="1" applyFill="1" applyBorder="1"/>
    <xf numFmtId="164" fontId="18" fillId="10" borderId="12" xfId="0" applyNumberFormat="1" applyFont="1" applyFill="1" applyBorder="1"/>
    <xf numFmtId="43" fontId="2" fillId="8" borderId="3" xfId="1" applyFont="1" applyFill="1" applyBorder="1" applyAlignment="1">
      <alignment horizontal="centerContinuous"/>
    </xf>
    <xf numFmtId="43" fontId="3" fillId="0" borderId="2" xfId="1" applyFont="1" applyBorder="1"/>
    <xf numFmtId="43" fontId="2" fillId="0" borderId="0" xfId="1" applyFont="1" applyBorder="1" applyAlignment="1">
      <alignment horizontal="left" vertical="center"/>
    </xf>
    <xf numFmtId="43" fontId="16" fillId="0" borderId="0" xfId="1" applyFont="1" applyBorder="1"/>
    <xf numFmtId="43" fontId="3" fillId="0" borderId="0" xfId="1" applyFont="1" applyBorder="1"/>
    <xf numFmtId="43" fontId="16" fillId="0" borderId="0" xfId="1" applyFont="1" applyFill="1" applyBorder="1"/>
    <xf numFmtId="43" fontId="3" fillId="0" borderId="0" xfId="1" applyFont="1" applyFill="1" applyBorder="1"/>
    <xf numFmtId="43" fontId="15" fillId="0" borderId="0" xfId="1" applyFont="1" applyFill="1" applyBorder="1"/>
    <xf numFmtId="43" fontId="18" fillId="0" borderId="0" xfId="1" applyFont="1" applyFill="1" applyBorder="1"/>
    <xf numFmtId="43" fontId="18" fillId="0" borderId="0" xfId="1" applyFont="1" applyFill="1" applyBorder="1" applyAlignment="1">
      <alignment horizontal="left" vertical="center"/>
    </xf>
    <xf numFmtId="43" fontId="3" fillId="0" borderId="0" xfId="1" applyFont="1" applyFill="1" applyBorder="1" applyAlignment="1">
      <alignment horizontal="left" vertical="center"/>
    </xf>
    <xf numFmtId="43" fontId="3" fillId="0" borderId="0" xfId="1" applyFont="1" applyFill="1" applyBorder="1" applyAlignment="1">
      <alignment vertical="center"/>
    </xf>
    <xf numFmtId="43" fontId="2" fillId="0" borderId="0" xfId="1" applyFont="1" applyFill="1" applyBorder="1"/>
    <xf numFmtId="164" fontId="18" fillId="0" borderId="0" xfId="0" applyNumberFormat="1" applyFont="1" applyProtection="1">
      <protection locked="0"/>
    </xf>
    <xf numFmtId="164" fontId="18" fillId="10" borderId="2" xfId="0" applyNumberFormat="1" applyFont="1" applyFill="1" applyBorder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vertical="center"/>
    </xf>
    <xf numFmtId="10" fontId="2" fillId="0" borderId="0" xfId="0" applyNumberFormat="1" applyFont="1" applyAlignment="1">
      <alignment horizontal="center"/>
    </xf>
    <xf numFmtId="43" fontId="2" fillId="3" borderId="0" xfId="1" applyFont="1" applyFill="1"/>
    <xf numFmtId="43" fontId="2" fillId="0" borderId="0" xfId="1" applyFont="1" applyFill="1" applyBorder="1" applyAlignment="1">
      <alignment horizontal="left" vertical="center"/>
    </xf>
    <xf numFmtId="43" fontId="2" fillId="0" borderId="0" xfId="1" applyFont="1" applyFill="1" applyBorder="1" applyAlignment="1">
      <alignment vertical="center"/>
    </xf>
    <xf numFmtId="164" fontId="3" fillId="0" borderId="11" xfId="0" applyNumberFormat="1" applyFont="1" applyBorder="1" applyProtection="1">
      <protection locked="0"/>
    </xf>
    <xf numFmtId="0" fontId="7" fillId="0" borderId="0" xfId="0" applyFont="1"/>
    <xf numFmtId="43" fontId="7" fillId="0" borderId="0" xfId="1" applyFont="1" applyFill="1" applyBorder="1"/>
    <xf numFmtId="164" fontId="7" fillId="0" borderId="0" xfId="0" applyNumberFormat="1" applyFont="1" applyProtection="1">
      <protection locked="0"/>
    </xf>
    <xf numFmtId="165" fontId="7" fillId="0" borderId="0" xfId="0" applyNumberFormat="1" applyFont="1"/>
    <xf numFmtId="43" fontId="2" fillId="8" borderId="8" xfId="1" applyFont="1" applyFill="1" applyBorder="1" applyAlignment="1">
      <alignment horizontal="centerContinuous"/>
    </xf>
    <xf numFmtId="43" fontId="3" fillId="8" borderId="4" xfId="1" applyFont="1" applyFill="1" applyBorder="1" applyAlignment="1">
      <alignment horizontal="centerContinuous"/>
    </xf>
    <xf numFmtId="164" fontId="2" fillId="8" borderId="5" xfId="0" applyNumberFormat="1" applyFont="1" applyFill="1" applyBorder="1" applyAlignment="1">
      <alignment horizontal="centerContinuous"/>
    </xf>
    <xf numFmtId="164" fontId="2" fillId="8" borderId="1" xfId="0" applyNumberFormat="1" applyFont="1" applyFill="1" applyBorder="1" applyAlignment="1">
      <alignment horizontal="center"/>
    </xf>
    <xf numFmtId="43" fontId="20" fillId="0" borderId="0" xfId="1" applyFont="1" applyFill="1" applyBorder="1"/>
    <xf numFmtId="0" fontId="21" fillId="0" borderId="0" xfId="0" applyFont="1"/>
    <xf numFmtId="0" fontId="20" fillId="0" borderId="0" xfId="0" applyFont="1"/>
    <xf numFmtId="164" fontId="20" fillId="7" borderId="2" xfId="0" applyNumberFormat="1" applyFont="1" applyFill="1" applyBorder="1"/>
    <xf numFmtId="164" fontId="20" fillId="7" borderId="0" xfId="0" applyNumberFormat="1" applyFont="1" applyFill="1"/>
    <xf numFmtId="164" fontId="18" fillId="14" borderId="12" xfId="0" applyNumberFormat="1" applyFont="1" applyFill="1" applyBorder="1"/>
    <xf numFmtId="164" fontId="3" fillId="0" borderId="11" xfId="0" applyNumberFormat="1" applyFont="1" applyBorder="1" applyAlignment="1">
      <alignment vertical="center"/>
    </xf>
    <xf numFmtId="164" fontId="20" fillId="14" borderId="10" xfId="0" applyNumberFormat="1" applyFont="1" applyFill="1" applyBorder="1"/>
    <xf numFmtId="164" fontId="2" fillId="5" borderId="1" xfId="0" applyNumberFormat="1" applyFont="1" applyFill="1" applyBorder="1" applyAlignment="1">
      <alignment horizontal="center"/>
    </xf>
    <xf numFmtId="164" fontId="3" fillId="5" borderId="0" xfId="0" applyNumberFormat="1" applyFont="1" applyFill="1"/>
    <xf numFmtId="164" fontId="3" fillId="5" borderId="0" xfId="0" applyNumberFormat="1" applyFont="1" applyFill="1" applyAlignment="1">
      <alignment vertical="center"/>
    </xf>
    <xf numFmtId="164" fontId="3" fillId="5" borderId="11" xfId="0" applyNumberFormat="1" applyFont="1" applyFill="1" applyBorder="1" applyAlignment="1">
      <alignment vertical="center"/>
    </xf>
    <xf numFmtId="164" fontId="7" fillId="15" borderId="0" xfId="0" applyNumberFormat="1" applyFont="1" applyFill="1" applyProtection="1">
      <protection locked="0"/>
    </xf>
    <xf numFmtId="43" fontId="7" fillId="0" borderId="0" xfId="1" applyFont="1" applyFill="1" applyBorder="1" applyAlignment="1">
      <alignment horizontal="left" vertical="center"/>
    </xf>
    <xf numFmtId="164" fontId="7" fillId="15" borderId="0" xfId="0" applyNumberFormat="1" applyFont="1" applyFill="1" applyAlignment="1" applyProtection="1">
      <alignment horizontal="left" vertical="center"/>
      <protection locked="0"/>
    </xf>
    <xf numFmtId="43" fontId="2" fillId="6" borderId="13" xfId="1" applyFont="1" applyFill="1" applyBorder="1" applyAlignment="1">
      <alignment horizontal="center" vertical="center"/>
    </xf>
    <xf numFmtId="43" fontId="2" fillId="6" borderId="6" xfId="1" applyFont="1" applyFill="1" applyBorder="1" applyAlignment="1">
      <alignment horizontal="center"/>
    </xf>
    <xf numFmtId="43" fontId="2" fillId="0" borderId="0" xfId="1" applyFont="1" applyFill="1" applyAlignment="1" applyProtection="1">
      <alignment horizontal="center"/>
    </xf>
    <xf numFmtId="43" fontId="2" fillId="6" borderId="9" xfId="1" applyFont="1" applyFill="1" applyBorder="1" applyAlignment="1">
      <alignment horizontal="center" vertical="center"/>
    </xf>
    <xf numFmtId="43" fontId="3" fillId="0" borderId="6" xfId="1" applyFont="1" applyBorder="1"/>
    <xf numFmtId="43" fontId="3" fillId="5" borderId="0" xfId="1" applyFont="1" applyFill="1"/>
    <xf numFmtId="0" fontId="3" fillId="7" borderId="0" xfId="2" quotePrefix="1" applyFont="1" applyFill="1" applyAlignment="1">
      <alignment horizontal="center"/>
    </xf>
    <xf numFmtId="0" fontId="3" fillId="7" borderId="0" xfId="2" quotePrefix="1" applyFont="1" applyFill="1" applyAlignment="1">
      <alignment horizontal="left"/>
    </xf>
    <xf numFmtId="43" fontId="3" fillId="7" borderId="6" xfId="1" applyFont="1" applyFill="1" applyBorder="1"/>
    <xf numFmtId="43" fontId="3" fillId="7" borderId="0" xfId="1" applyFont="1" applyFill="1"/>
    <xf numFmtId="0" fontId="3" fillId="0" borderId="0" xfId="2" applyFont="1" applyAlignment="1">
      <alignment horizontal="left"/>
    </xf>
    <xf numFmtId="0" fontId="22" fillId="0" borderId="0" xfId="0" applyFont="1"/>
    <xf numFmtId="0" fontId="3" fillId="0" borderId="0" xfId="2" applyFont="1" applyAlignment="1">
      <alignment horizontal="center"/>
    </xf>
    <xf numFmtId="0" fontId="10" fillId="0" borderId="0" xfId="2" applyFont="1" applyAlignment="1">
      <alignment horizontal="center" vertical="center"/>
    </xf>
    <xf numFmtId="0" fontId="3" fillId="0" borderId="0" xfId="3" applyFont="1" applyAlignment="1">
      <alignment horizontal="center"/>
    </xf>
    <xf numFmtId="0" fontId="3" fillId="7" borderId="0" xfId="2" applyFont="1" applyFill="1" applyAlignment="1">
      <alignment horizontal="center"/>
    </xf>
    <xf numFmtId="0" fontId="3" fillId="7" borderId="0" xfId="2" applyFont="1" applyFill="1" applyAlignment="1">
      <alignment horizontal="left"/>
    </xf>
    <xf numFmtId="0" fontId="3" fillId="0" borderId="0" xfId="3" applyFont="1" applyAlignment="1">
      <alignment horizontal="left"/>
    </xf>
    <xf numFmtId="0" fontId="2" fillId="0" borderId="0" xfId="2" applyFont="1" applyAlignment="1">
      <alignment horizontal="center"/>
    </xf>
    <xf numFmtId="0" fontId="2" fillId="0" borderId="0" xfId="2" quotePrefix="1" applyFont="1" applyAlignment="1">
      <alignment horizontal="left"/>
    </xf>
    <xf numFmtId="0" fontId="10" fillId="0" borderId="0" xfId="1" quotePrefix="1" applyNumberFormat="1" applyFont="1" applyFill="1" applyAlignment="1" applyProtection="1">
      <alignment horizontal="center" vertical="center"/>
    </xf>
    <xf numFmtId="43" fontId="3" fillId="5" borderId="9" xfId="1" applyFont="1" applyFill="1" applyBorder="1"/>
    <xf numFmtId="43" fontId="3" fillId="0" borderId="9" xfId="1" applyFont="1" applyBorder="1"/>
    <xf numFmtId="43" fontId="2" fillId="0" borderId="0" xfId="1" applyFont="1" applyAlignment="1">
      <alignment horizontal="left" vertical="center"/>
    </xf>
    <xf numFmtId="43" fontId="16" fillId="0" borderId="0" xfId="1" applyFont="1"/>
    <xf numFmtId="43" fontId="7" fillId="15" borderId="0" xfId="1" applyFont="1" applyFill="1"/>
    <xf numFmtId="43" fontId="15" fillId="0" borderId="0" xfId="1" applyFont="1"/>
    <xf numFmtId="43" fontId="18" fillId="0" borderId="0" xfId="1" applyFont="1"/>
    <xf numFmtId="43" fontId="18" fillId="0" borderId="0" xfId="1" applyFont="1" applyAlignment="1">
      <alignment horizontal="left" vertical="center"/>
    </xf>
    <xf numFmtId="43" fontId="7" fillId="15" borderId="0" xfId="1" applyFont="1" applyFill="1" applyAlignment="1">
      <alignment horizontal="left" vertical="center"/>
    </xf>
    <xf numFmtId="43" fontId="3" fillId="0" borderId="0" xfId="1" applyFont="1" applyAlignment="1">
      <alignment vertical="center"/>
    </xf>
    <xf numFmtId="43" fontId="3" fillId="0" borderId="0" xfId="1" applyFont="1" applyAlignment="1">
      <alignment horizontal="left" vertical="center"/>
    </xf>
    <xf numFmtId="43" fontId="2" fillId="0" borderId="0" xfId="1" applyFont="1"/>
    <xf numFmtId="43" fontId="7" fillId="0" borderId="0" xfId="1" applyFont="1"/>
    <xf numFmtId="164" fontId="10" fillId="0" borderId="14" xfId="0" applyNumberFormat="1" applyFont="1" applyBorder="1" applyAlignment="1" applyProtection="1">
      <alignment vertical="center"/>
      <protection locked="0"/>
    </xf>
    <xf numFmtId="164" fontId="10" fillId="7" borderId="8" xfId="0" applyNumberFormat="1" applyFont="1" applyFill="1" applyBorder="1" applyAlignment="1">
      <alignment vertical="center"/>
    </xf>
    <xf numFmtId="164" fontId="10" fillId="0" borderId="14" xfId="0" applyNumberFormat="1" applyFont="1" applyBorder="1" applyAlignment="1">
      <alignment vertical="center"/>
    </xf>
    <xf numFmtId="164" fontId="3" fillId="0" borderId="14" xfId="0" applyNumberFormat="1" applyFont="1" applyBorder="1" applyAlignment="1">
      <alignment horizontal="centerContinuous" vertical="center"/>
    </xf>
    <xf numFmtId="164" fontId="3" fillId="11" borderId="8" xfId="0" applyNumberFormat="1" applyFont="1" applyFill="1" applyBorder="1" applyAlignment="1">
      <alignment vertical="center"/>
    </xf>
    <xf numFmtId="164" fontId="10" fillId="0" borderId="7" xfId="0" applyNumberFormat="1" applyFont="1" applyBorder="1" applyAlignment="1" applyProtection="1">
      <alignment vertical="center"/>
      <protection locked="0"/>
    </xf>
    <xf numFmtId="164" fontId="10" fillId="7" borderId="5" xfId="0" applyNumberFormat="1" applyFont="1" applyFill="1" applyBorder="1" applyAlignment="1">
      <alignment vertical="center"/>
    </xf>
    <xf numFmtId="164" fontId="10" fillId="0" borderId="7" xfId="0" applyNumberFormat="1" applyFont="1" applyBorder="1" applyAlignment="1">
      <alignment vertical="center"/>
    </xf>
    <xf numFmtId="164" fontId="3" fillId="0" borderId="7" xfId="0" applyNumberFormat="1" applyFont="1" applyBorder="1" applyAlignment="1">
      <alignment vertical="center"/>
    </xf>
    <xf numFmtId="164" fontId="3" fillId="11" borderId="5" xfId="0" applyNumberFormat="1" applyFont="1" applyFill="1" applyBorder="1" applyAlignment="1">
      <alignment vertical="center"/>
    </xf>
    <xf numFmtId="0" fontId="3" fillId="16" borderId="0" xfId="0" applyFont="1" applyFill="1" applyAlignment="1">
      <alignment horizontal="center" vertical="center"/>
    </xf>
    <xf numFmtId="0" fontId="6" fillId="16" borderId="0" xfId="0" applyFont="1" applyFill="1" applyAlignment="1">
      <alignment vertical="center"/>
    </xf>
    <xf numFmtId="0" fontId="10" fillId="16" borderId="0" xfId="0" applyFont="1" applyFill="1" applyAlignment="1">
      <alignment horizontal="center" vertical="center"/>
    </xf>
    <xf numFmtId="164" fontId="10" fillId="16" borderId="0" xfId="0" applyNumberFormat="1" applyFont="1" applyFill="1" applyAlignment="1" applyProtection="1">
      <alignment horizontal="center" vertical="center"/>
      <protection locked="0"/>
    </xf>
    <xf numFmtId="164" fontId="10" fillId="16" borderId="0" xfId="0" applyNumberFormat="1" applyFont="1" applyFill="1" applyAlignment="1">
      <alignment horizontal="center" vertical="center"/>
    </xf>
    <xf numFmtId="164" fontId="2" fillId="5" borderId="8" xfId="0" applyNumberFormat="1" applyFont="1" applyFill="1" applyBorder="1" applyAlignment="1">
      <alignment horizontal="center"/>
    </xf>
    <xf numFmtId="164" fontId="2" fillId="8" borderId="5" xfId="0" applyNumberFormat="1" applyFont="1" applyFill="1" applyBorder="1" applyAlignment="1">
      <alignment horizontal="center"/>
    </xf>
    <xf numFmtId="0" fontId="3" fillId="16" borderId="0" xfId="0" applyFont="1" applyFill="1"/>
    <xf numFmtId="10" fontId="2" fillId="16" borderId="0" xfId="0" applyNumberFormat="1" applyFont="1" applyFill="1" applyAlignment="1">
      <alignment horizontal="center"/>
    </xf>
    <xf numFmtId="164" fontId="20" fillId="16" borderId="0" xfId="0" applyNumberFormat="1" applyFont="1" applyFill="1"/>
    <xf numFmtId="164" fontId="2" fillId="8" borderId="8" xfId="0" applyNumberFormat="1" applyFont="1" applyFill="1" applyBorder="1" applyAlignment="1">
      <alignment horizontal="centerContinuous"/>
    </xf>
    <xf numFmtId="164" fontId="3" fillId="16" borderId="0" xfId="0" applyNumberFormat="1" applyFont="1" applyFill="1"/>
    <xf numFmtId="0" fontId="2" fillId="16" borderId="0" xfId="0" applyFont="1" applyFill="1"/>
    <xf numFmtId="0" fontId="16" fillId="16" borderId="0" xfId="0" applyFont="1" applyFill="1"/>
    <xf numFmtId="0" fontId="7" fillId="16" borderId="0" xfId="0" applyFont="1" applyFill="1"/>
    <xf numFmtId="164" fontId="15" fillId="16" borderId="0" xfId="0" applyNumberFormat="1" applyFont="1" applyFill="1"/>
    <xf numFmtId="164" fontId="18" fillId="16" borderId="0" xfId="0" applyNumberFormat="1" applyFont="1" applyFill="1"/>
    <xf numFmtId="0" fontId="19" fillId="16" borderId="0" xfId="0" applyFont="1" applyFill="1"/>
    <xf numFmtId="0" fontId="15" fillId="16" borderId="0" xfId="0" applyFont="1" applyFill="1"/>
    <xf numFmtId="164" fontId="16" fillId="16" borderId="0" xfId="0" applyNumberFormat="1" applyFont="1" applyFill="1"/>
    <xf numFmtId="164" fontId="3" fillId="16" borderId="0" xfId="0" applyNumberFormat="1" applyFont="1" applyFill="1" applyProtection="1">
      <protection locked="0"/>
    </xf>
    <xf numFmtId="164" fontId="2" fillId="16" borderId="0" xfId="0" applyNumberFormat="1" applyFont="1" applyFill="1" applyProtection="1">
      <protection locked="0"/>
    </xf>
    <xf numFmtId="164" fontId="7" fillId="16" borderId="0" xfId="0" applyNumberFormat="1" applyFont="1" applyFill="1" applyProtection="1">
      <protection locked="0"/>
    </xf>
    <xf numFmtId="43" fontId="2" fillId="0" borderId="0" xfId="0" applyNumberFormat="1" applyFont="1" applyAlignment="1">
      <alignment horizontal="left" vertical="center"/>
    </xf>
    <xf numFmtId="43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3" fontId="2" fillId="0" borderId="0" xfId="0" applyNumberFormat="1" applyFont="1" applyAlignment="1">
      <alignment vertical="center"/>
    </xf>
    <xf numFmtId="166" fontId="3" fillId="0" borderId="0" xfId="0" applyNumberFormat="1" applyFont="1" applyAlignment="1">
      <alignment vertical="center"/>
    </xf>
    <xf numFmtId="43" fontId="3" fillId="3" borderId="15" xfId="0" applyNumberFormat="1" applyFont="1" applyFill="1" applyBorder="1" applyAlignment="1">
      <alignment vertical="center"/>
    </xf>
    <xf numFmtId="43" fontId="3" fillId="3" borderId="15" xfId="0" applyNumberFormat="1" applyFont="1" applyFill="1" applyBorder="1" applyAlignment="1">
      <alignment horizontal="left" vertical="center"/>
    </xf>
    <xf numFmtId="166" fontId="3" fillId="3" borderId="15" xfId="0" applyNumberFormat="1" applyFont="1" applyFill="1" applyBorder="1" applyAlignment="1">
      <alignment vertical="center"/>
    </xf>
    <xf numFmtId="166" fontId="3" fillId="5" borderId="15" xfId="0" applyNumberFormat="1" applyFont="1" applyFill="1" applyBorder="1" applyAlignment="1">
      <alignment vertical="center"/>
    </xf>
    <xf numFmtId="43" fontId="3" fillId="3" borderId="16" xfId="0" applyNumberFormat="1" applyFont="1" applyFill="1" applyBorder="1" applyAlignment="1">
      <alignment vertical="center"/>
    </xf>
    <xf numFmtId="43" fontId="3" fillId="3" borderId="16" xfId="0" applyNumberFormat="1" applyFont="1" applyFill="1" applyBorder="1" applyAlignment="1">
      <alignment horizontal="left" vertical="center"/>
    </xf>
    <xf numFmtId="166" fontId="3" fillId="3" borderId="16" xfId="0" applyNumberFormat="1" applyFont="1" applyFill="1" applyBorder="1" applyAlignment="1">
      <alignment vertical="center"/>
    </xf>
    <xf numFmtId="166" fontId="3" fillId="5" borderId="16" xfId="0" applyNumberFormat="1" applyFont="1" applyFill="1" applyBorder="1" applyAlignment="1">
      <alignment vertical="center"/>
    </xf>
    <xf numFmtId="166" fontId="3" fillId="3" borderId="17" xfId="0" applyNumberFormat="1" applyFont="1" applyFill="1" applyBorder="1" applyAlignment="1">
      <alignment vertical="center"/>
    </xf>
    <xf numFmtId="166" fontId="3" fillId="5" borderId="17" xfId="0" applyNumberFormat="1" applyFont="1" applyFill="1" applyBorder="1" applyAlignment="1">
      <alignment vertical="center"/>
    </xf>
    <xf numFmtId="43" fontId="3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167" fontId="3" fillId="5" borderId="17" xfId="0" applyNumberFormat="1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43" fontId="3" fillId="3" borderId="17" xfId="0" applyNumberFormat="1" applyFont="1" applyFill="1" applyBorder="1" applyAlignment="1">
      <alignment vertical="center"/>
    </xf>
    <xf numFmtId="4" fontId="24" fillId="0" borderId="0" xfId="0" applyNumberFormat="1" applyFont="1"/>
    <xf numFmtId="164" fontId="9" fillId="8" borderId="18" xfId="0" applyNumberFormat="1" applyFont="1" applyFill="1" applyBorder="1" applyAlignment="1">
      <alignment horizontal="centerContinuous" vertical="center"/>
    </xf>
    <xf numFmtId="164" fontId="9" fillId="8" borderId="19" xfId="0" applyNumberFormat="1" applyFont="1" applyFill="1" applyBorder="1" applyAlignment="1">
      <alignment horizontal="centerContinuous" vertical="center"/>
    </xf>
    <xf numFmtId="43" fontId="2" fillId="6" borderId="20" xfId="1" applyFont="1" applyFill="1" applyBorder="1" applyAlignment="1">
      <alignment horizontal="centerContinuous"/>
    </xf>
    <xf numFmtId="43" fontId="3" fillId="6" borderId="20" xfId="1" applyFont="1" applyFill="1" applyBorder="1" applyAlignment="1">
      <alignment horizontal="centerContinuous"/>
    </xf>
    <xf numFmtId="43" fontId="2" fillId="6" borderId="21" xfId="1" applyFont="1" applyFill="1" applyBorder="1" applyAlignment="1">
      <alignment horizontal="center" vertical="center"/>
    </xf>
    <xf numFmtId="164" fontId="25" fillId="3" borderId="0" xfId="0" applyNumberFormat="1" applyFont="1" applyFill="1"/>
    <xf numFmtId="164" fontId="25" fillId="0" borderId="0" xfId="0" applyNumberFormat="1" applyFont="1" applyAlignment="1">
      <alignment horizontal="center"/>
    </xf>
    <xf numFmtId="43" fontId="0" fillId="0" borderId="0" xfId="0" applyNumberFormat="1"/>
    <xf numFmtId="0" fontId="26" fillId="0" borderId="0" xfId="0" applyFont="1"/>
    <xf numFmtId="0" fontId="27" fillId="0" borderId="0" xfId="0" applyFont="1"/>
    <xf numFmtId="43" fontId="27" fillId="0" borderId="0" xfId="1" applyFont="1" applyFill="1"/>
    <xf numFmtId="43" fontId="27" fillId="0" borderId="10" xfId="1" applyFont="1" applyFill="1" applyBorder="1"/>
    <xf numFmtId="43" fontId="27" fillId="0" borderId="0" xfId="1" applyFont="1" applyFill="1" applyBorder="1"/>
    <xf numFmtId="43" fontId="27" fillId="0" borderId="0" xfId="1" applyFont="1" applyBorder="1"/>
    <xf numFmtId="164" fontId="27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/>
    </xf>
    <xf numFmtId="43" fontId="27" fillId="0" borderId="0" xfId="1" applyFont="1" applyAlignment="1">
      <alignment horizontal="center"/>
    </xf>
    <xf numFmtId="0" fontId="27" fillId="0" borderId="0" xfId="0" applyFont="1" applyAlignment="1">
      <alignment horizontal="center" vertical="center"/>
    </xf>
    <xf numFmtId="43" fontId="27" fillId="0" borderId="0" xfId="1" applyFont="1"/>
    <xf numFmtId="0" fontId="28" fillId="0" borderId="0" xfId="0" applyFont="1"/>
    <xf numFmtId="0" fontId="29" fillId="5" borderId="0" xfId="0" applyFont="1" applyFill="1" applyAlignment="1">
      <alignment horizontal="left" vertical="center"/>
    </xf>
    <xf numFmtId="0" fontId="29" fillId="5" borderId="0" xfId="0" applyFont="1" applyFill="1" applyAlignment="1">
      <alignment horizontal="centerContinuous" vertical="center"/>
    </xf>
    <xf numFmtId="164" fontId="3" fillId="0" borderId="0" xfId="5" applyNumberFormat="1" applyFont="1" applyAlignment="1">
      <alignment vertical="center"/>
    </xf>
    <xf numFmtId="0" fontId="6" fillId="0" borderId="0" xfId="0" applyFont="1"/>
    <xf numFmtId="10" fontId="4" fillId="0" borderId="0" xfId="5" applyNumberFormat="1" applyFont="1" applyAlignment="1">
      <alignment horizontal="center" vertical="center"/>
    </xf>
    <xf numFmtId="168" fontId="6" fillId="0" borderId="0" xfId="0" applyNumberFormat="1" applyFont="1"/>
    <xf numFmtId="164" fontId="6" fillId="0" borderId="0" xfId="1" applyNumberFormat="1" applyFont="1"/>
    <xf numFmtId="164" fontId="2" fillId="10" borderId="22" xfId="5" applyNumberFormat="1" applyFont="1" applyFill="1" applyBorder="1" applyAlignment="1">
      <alignment horizontal="centerContinuous" vertical="center"/>
    </xf>
    <xf numFmtId="0" fontId="3" fillId="10" borderId="23" xfId="0" applyFont="1" applyFill="1" applyBorder="1" applyAlignment="1">
      <alignment horizontal="centerContinuous" vertical="center"/>
    </xf>
    <xf numFmtId="164" fontId="2" fillId="10" borderId="22" xfId="5" applyNumberFormat="1" applyFont="1" applyFill="1" applyBorder="1" applyAlignment="1">
      <alignment horizontal="center" vertical="center"/>
    </xf>
    <xf numFmtId="164" fontId="2" fillId="10" borderId="22" xfId="1" applyNumberFormat="1" applyFont="1" applyFill="1" applyBorder="1" applyAlignment="1">
      <alignment horizontal="center" vertical="center"/>
    </xf>
    <xf numFmtId="164" fontId="2" fillId="0" borderId="0" xfId="5" applyNumberFormat="1" applyFont="1" applyAlignment="1">
      <alignment vertical="center"/>
    </xf>
    <xf numFmtId="164" fontId="3" fillId="0" borderId="0" xfId="5" applyNumberFormat="1" applyFont="1" applyFill="1" applyAlignment="1">
      <alignment vertical="center"/>
    </xf>
    <xf numFmtId="164" fontId="3" fillId="0" borderId="0" xfId="1" applyNumberFormat="1" applyFont="1" applyAlignment="1">
      <alignment vertical="center"/>
    </xf>
    <xf numFmtId="164" fontId="3" fillId="0" borderId="0" xfId="1" applyNumberFormat="1" applyFont="1" applyFill="1" applyAlignment="1">
      <alignment vertical="center"/>
    </xf>
    <xf numFmtId="164" fontId="2" fillId="3" borderId="12" xfId="0" applyNumberFormat="1" applyFont="1" applyFill="1" applyBorder="1" applyAlignment="1">
      <alignment vertical="center"/>
    </xf>
    <xf numFmtId="164" fontId="3" fillId="0" borderId="0" xfId="0" applyNumberFormat="1" applyFont="1" applyAlignment="1">
      <alignment horizontal="center" vertical="center"/>
    </xf>
    <xf numFmtId="43" fontId="6" fillId="0" borderId="0" xfId="0" applyNumberFormat="1" applyFont="1"/>
    <xf numFmtId="164" fontId="6" fillId="0" borderId="0" xfId="0" applyNumberFormat="1" applyFont="1"/>
    <xf numFmtId="168" fontId="6" fillId="10" borderId="0" xfId="0" applyNumberFormat="1" applyFont="1" applyFill="1"/>
    <xf numFmtId="43" fontId="2" fillId="3" borderId="24" xfId="0" applyNumberFormat="1" applyFont="1" applyFill="1" applyBorder="1" applyAlignment="1">
      <alignment horizontal="center" vertical="center"/>
    </xf>
    <xf numFmtId="17" fontId="2" fillId="3" borderId="24" xfId="0" applyNumberFormat="1" applyFont="1" applyFill="1" applyBorder="1" applyAlignment="1">
      <alignment horizontal="center" vertical="center"/>
    </xf>
    <xf numFmtId="17" fontId="2" fillId="5" borderId="24" xfId="0" applyNumberFormat="1" applyFont="1" applyFill="1" applyBorder="1" applyAlignment="1">
      <alignment horizontal="center" vertical="center"/>
    </xf>
    <xf numFmtId="9" fontId="3" fillId="0" borderId="0" xfId="6" applyFont="1" applyAlignment="1">
      <alignment vertical="center"/>
    </xf>
    <xf numFmtId="10" fontId="3" fillId="0" borderId="0" xfId="6" applyNumberFormat="1" applyFont="1" applyAlignment="1">
      <alignment vertical="center"/>
    </xf>
    <xf numFmtId="10" fontId="2" fillId="0" borderId="0" xfId="6" applyNumberFormat="1" applyFont="1" applyAlignment="1">
      <alignment vertical="center"/>
    </xf>
    <xf numFmtId="43" fontId="0" fillId="0" borderId="0" xfId="1" applyFont="1"/>
    <xf numFmtId="43" fontId="22" fillId="0" borderId="0" xfId="1" applyFont="1"/>
    <xf numFmtId="164" fontId="2" fillId="3" borderId="25" xfId="0" applyNumberFormat="1" applyFont="1" applyFill="1" applyBorder="1" applyAlignment="1">
      <alignment vertical="center"/>
    </xf>
    <xf numFmtId="43" fontId="3" fillId="3" borderId="26" xfId="0" applyNumberFormat="1" applyFont="1" applyFill="1" applyBorder="1" applyAlignment="1">
      <alignment vertical="center"/>
    </xf>
    <xf numFmtId="43" fontId="2" fillId="3" borderId="27" xfId="0" applyNumberFormat="1" applyFont="1" applyFill="1" applyBorder="1" applyAlignment="1">
      <alignment horizontal="center" vertical="center"/>
    </xf>
    <xf numFmtId="17" fontId="2" fillId="3" borderId="27" xfId="0" applyNumberFormat="1" applyFont="1" applyFill="1" applyBorder="1" applyAlignment="1">
      <alignment horizontal="center" vertical="center"/>
    </xf>
    <xf numFmtId="17" fontId="2" fillId="5" borderId="27" xfId="0" applyNumberFormat="1" applyFont="1" applyFill="1" applyBorder="1" applyAlignment="1">
      <alignment horizontal="center" vertical="center"/>
    </xf>
    <xf numFmtId="43" fontId="3" fillId="0" borderId="0" xfId="0" applyNumberFormat="1" applyFont="1"/>
    <xf numFmtId="43" fontId="2" fillId="6" borderId="28" xfId="0" applyNumberFormat="1" applyFont="1" applyFill="1" applyBorder="1" applyAlignment="1">
      <alignment horizontal="centerContinuous"/>
    </xf>
    <xf numFmtId="43" fontId="3" fillId="6" borderId="28" xfId="0" applyNumberFormat="1" applyFont="1" applyFill="1" applyBorder="1" applyAlignment="1">
      <alignment horizontal="centerContinuous"/>
    </xf>
    <xf numFmtId="0" fontId="2" fillId="0" borderId="0" xfId="0" quotePrefix="1" applyFont="1" applyAlignment="1">
      <alignment horizontal="center"/>
    </xf>
    <xf numFmtId="43" fontId="2" fillId="6" borderId="6" xfId="0" applyNumberFormat="1" applyFont="1" applyFill="1" applyBorder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quotePrefix="1" applyFont="1" applyAlignment="1">
      <alignment horizontal="left"/>
    </xf>
    <xf numFmtId="43" fontId="3" fillId="5" borderId="6" xfId="0" applyNumberFormat="1" applyFont="1" applyFill="1" applyBorder="1"/>
    <xf numFmtId="43" fontId="3" fillId="0" borderId="6" xfId="0" applyNumberFormat="1" applyFont="1" applyBorder="1"/>
    <xf numFmtId="0" fontId="3" fillId="7" borderId="0" xfId="0" quotePrefix="1" applyFont="1" applyFill="1" applyAlignment="1">
      <alignment horizontal="center"/>
    </xf>
    <xf numFmtId="0" fontId="3" fillId="7" borderId="0" xfId="0" quotePrefix="1" applyFont="1" applyFill="1" applyAlignment="1">
      <alignment horizontal="left"/>
    </xf>
    <xf numFmtId="43" fontId="3" fillId="7" borderId="6" xfId="0" applyNumberFormat="1" applyFont="1" applyFill="1" applyBorder="1"/>
    <xf numFmtId="0" fontId="3" fillId="0" borderId="0" xfId="0" applyFont="1" applyAlignment="1">
      <alignment horizontal="left"/>
    </xf>
    <xf numFmtId="0" fontId="3" fillId="7" borderId="0" xfId="0" applyFont="1" applyFill="1" applyAlignment="1">
      <alignment horizontal="center"/>
    </xf>
    <xf numFmtId="0" fontId="3" fillId="7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left"/>
    </xf>
    <xf numFmtId="43" fontId="3" fillId="5" borderId="9" xfId="0" applyNumberFormat="1" applyFont="1" applyFill="1" applyBorder="1"/>
    <xf numFmtId="43" fontId="3" fillId="0" borderId="9" xfId="0" applyNumberFormat="1" applyFont="1" applyBorder="1"/>
    <xf numFmtId="43" fontId="3" fillId="12" borderId="10" xfId="0" applyNumberFormat="1" applyFont="1" applyFill="1" applyBorder="1"/>
    <xf numFmtId="43" fontId="3" fillId="6" borderId="0" xfId="0" applyNumberFormat="1" applyFont="1" applyFill="1"/>
  </cellXfs>
  <cellStyles count="7">
    <cellStyle name="Comma" xfId="1" builtinId="3"/>
    <cellStyle name="Comma 100 2" xfId="5" xr:uid="{00000000-0005-0000-0000-000001000000}"/>
    <cellStyle name="Normal" xfId="0" builtinId="0"/>
    <cellStyle name="Normal 2" xfId="4" xr:uid="{00000000-0005-0000-0000-000003000000}"/>
    <cellStyle name="Normal 2 2" xfId="2" xr:uid="{00000000-0005-0000-0000-000004000000}"/>
    <cellStyle name="Normal 2 2 2" xfId="3" xr:uid="{00000000-0005-0000-0000-000005000000}"/>
    <cellStyle name="Percent" xfId="6" builtinId="5"/>
  </cellStyles>
  <dxfs count="24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FCCFF"/>
      <color rgb="FFFFCCCC"/>
      <color rgb="FFCCFFCC"/>
      <color rgb="FFCCFFFF"/>
      <color rgb="FFF2F2F2"/>
      <color rgb="FF203764"/>
      <color rgb="FF375623"/>
      <color rgb="FFDDEBF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N91"/>
  <sheetViews>
    <sheetView tabSelected="1" workbookViewId="0">
      <pane xSplit="4" ySplit="7" topLeftCell="H8" activePane="bottomRight" state="frozen"/>
      <selection pane="topRight" activeCell="E1" sqref="E1"/>
      <selection pane="bottomLeft" activeCell="A8" sqref="A8"/>
      <selection pane="bottomRight" activeCell="I86" sqref="I86"/>
    </sheetView>
  </sheetViews>
  <sheetFormatPr defaultColWidth="9.3828125" defaultRowHeight="12.9"/>
  <cols>
    <col min="1" max="1" width="2.53515625" style="2" customWidth="1"/>
    <col min="2" max="2" width="6.53515625" style="34" customWidth="1"/>
    <col min="3" max="3" width="2.3828125" style="34" customWidth="1"/>
    <col min="4" max="4" width="42.3828125" style="34" customWidth="1"/>
    <col min="5" max="16" width="15.53515625" style="2" customWidth="1"/>
    <col min="17" max="18" width="5.53515625" style="174" customWidth="1"/>
    <col min="19" max="30" width="15.53515625" style="2" customWidth="1"/>
    <col min="31" max="16384" width="9.3828125" style="4"/>
  </cols>
  <sheetData>
    <row r="1" spans="1:40">
      <c r="A1" s="1" t="s">
        <v>0</v>
      </c>
      <c r="E1" s="55" t="str">
        <f>TB!C1</f>
        <v>SGD</v>
      </c>
      <c r="F1" s="55" t="str">
        <f>E1</f>
        <v>SGD</v>
      </c>
      <c r="G1" s="55" t="str">
        <f t="shared" ref="G1:P1" si="0">F1</f>
        <v>SGD</v>
      </c>
      <c r="H1" s="55" t="str">
        <f t="shared" si="0"/>
        <v>SGD</v>
      </c>
      <c r="I1" s="55" t="str">
        <f t="shared" si="0"/>
        <v>SGD</v>
      </c>
      <c r="J1" s="55" t="str">
        <f t="shared" si="0"/>
        <v>SGD</v>
      </c>
      <c r="K1" s="55" t="str">
        <f t="shared" si="0"/>
        <v>SGD</v>
      </c>
      <c r="L1" s="55" t="str">
        <f t="shared" si="0"/>
        <v>SGD</v>
      </c>
      <c r="M1" s="55" t="str">
        <f t="shared" si="0"/>
        <v>SGD</v>
      </c>
      <c r="N1" s="55" t="str">
        <f t="shared" si="0"/>
        <v>SGD</v>
      </c>
      <c r="O1" s="55" t="str">
        <f t="shared" si="0"/>
        <v>SGD</v>
      </c>
      <c r="P1" s="55" t="str">
        <f t="shared" si="0"/>
        <v>SGD</v>
      </c>
      <c r="S1" s="55" t="s">
        <v>499</v>
      </c>
      <c r="T1" s="55" t="s">
        <v>499</v>
      </c>
      <c r="U1" s="55" t="s">
        <v>499</v>
      </c>
      <c r="V1" s="55" t="s">
        <v>499</v>
      </c>
      <c r="W1" s="55" t="s">
        <v>499</v>
      </c>
      <c r="X1" s="55" t="s">
        <v>499</v>
      </c>
      <c r="Y1" s="55" t="s">
        <v>499</v>
      </c>
      <c r="Z1" s="55" t="s">
        <v>499</v>
      </c>
      <c r="AA1" s="55" t="s">
        <v>499</v>
      </c>
      <c r="AB1" s="55" t="s">
        <v>499</v>
      </c>
      <c r="AC1" s="55" t="s">
        <v>499</v>
      </c>
      <c r="AD1" s="55" t="s">
        <v>499</v>
      </c>
    </row>
    <row r="2" spans="1:40">
      <c r="A2" s="1" t="s">
        <v>1</v>
      </c>
    </row>
    <row r="3" spans="1:40">
      <c r="A3" s="1" t="s">
        <v>2</v>
      </c>
      <c r="C3" s="96" t="str">
        <f>TB!A1</f>
        <v>Super Cargo Pte.Ltd.</v>
      </c>
      <c r="D3" s="96"/>
    </row>
    <row r="5" spans="1:40">
      <c r="F5" s="220"/>
      <c r="K5" s="2" t="s">
        <v>497</v>
      </c>
      <c r="Y5" s="2" t="s">
        <v>497</v>
      </c>
    </row>
    <row r="6" spans="1:40">
      <c r="E6" s="6">
        <f t="shared" ref="E6:AD6" si="1">E87</f>
        <v>0</v>
      </c>
      <c r="F6" s="219">
        <f t="shared" si="1"/>
        <v>0</v>
      </c>
      <c r="G6" s="6">
        <f t="shared" si="1"/>
        <v>0</v>
      </c>
      <c r="H6" s="6">
        <f t="shared" si="1"/>
        <v>0</v>
      </c>
      <c r="I6" s="6">
        <f t="shared" si="1"/>
        <v>0</v>
      </c>
      <c r="J6" s="6">
        <f t="shared" si="1"/>
        <v>0</v>
      </c>
      <c r="K6" s="6">
        <f t="shared" si="1"/>
        <v>0</v>
      </c>
      <c r="L6" s="6">
        <f t="shared" si="1"/>
        <v>0</v>
      </c>
      <c r="M6" s="6">
        <f t="shared" si="1"/>
        <v>0</v>
      </c>
      <c r="N6" s="6">
        <f t="shared" si="1"/>
        <v>0</v>
      </c>
      <c r="O6" s="6">
        <f t="shared" si="1"/>
        <v>0</v>
      </c>
      <c r="P6" s="6">
        <f t="shared" si="1"/>
        <v>0</v>
      </c>
      <c r="Q6" s="178"/>
      <c r="R6" s="178"/>
      <c r="S6" s="6">
        <f t="shared" si="1"/>
        <v>0</v>
      </c>
      <c r="T6" s="6">
        <f t="shared" si="1"/>
        <v>0</v>
      </c>
      <c r="U6" s="6">
        <f t="shared" si="1"/>
        <v>0</v>
      </c>
      <c r="V6" s="6">
        <f t="shared" si="1"/>
        <v>0</v>
      </c>
      <c r="W6" s="6">
        <f t="shared" si="1"/>
        <v>0</v>
      </c>
      <c r="X6" s="6">
        <f t="shared" si="1"/>
        <v>0</v>
      </c>
      <c r="Y6" s="6">
        <f t="shared" si="1"/>
        <v>0</v>
      </c>
      <c r="Z6" s="6">
        <f t="shared" si="1"/>
        <v>0</v>
      </c>
      <c r="AA6" s="6">
        <f t="shared" si="1"/>
        <v>0</v>
      </c>
      <c r="AB6" s="6">
        <f t="shared" si="1"/>
        <v>0</v>
      </c>
      <c r="AC6" s="6">
        <f t="shared" si="1"/>
        <v>0</v>
      </c>
      <c r="AD6" s="6">
        <f t="shared" si="1"/>
        <v>0</v>
      </c>
    </row>
    <row r="7" spans="1:40">
      <c r="A7" s="50" t="s">
        <v>3</v>
      </c>
      <c r="B7" s="78"/>
      <c r="C7" s="78"/>
      <c r="D7" s="78"/>
      <c r="E7" s="51" t="str">
        <f>TB!C5</f>
        <v>Jan'25</v>
      </c>
      <c r="F7" s="51" t="str">
        <f>TB!D5</f>
        <v>Feb'25</v>
      </c>
      <c r="G7" s="51" t="str">
        <f>TB!E5</f>
        <v>Mar'25</v>
      </c>
      <c r="H7" s="51" t="str">
        <f>TB!F5</f>
        <v>Apr'25</v>
      </c>
      <c r="I7" s="51" t="str">
        <f>TB!G5</f>
        <v>May'25</v>
      </c>
      <c r="J7" s="51" t="str">
        <f>TB!H5</f>
        <v>Jun'25</v>
      </c>
      <c r="K7" s="51" t="str">
        <f>TB!I5</f>
        <v>Jul'25</v>
      </c>
      <c r="L7" s="51" t="str">
        <f>TB!J5</f>
        <v>Aug'25</v>
      </c>
      <c r="M7" s="51" t="str">
        <f>TB!K5</f>
        <v>Sep'25</v>
      </c>
      <c r="N7" s="51" t="str">
        <f>TB!L5</f>
        <v>Oct'25</v>
      </c>
      <c r="O7" s="51" t="str">
        <f>TB!M5</f>
        <v>Nov'25</v>
      </c>
      <c r="P7" s="177" t="str">
        <f>TB!N5</f>
        <v>Dec'25</v>
      </c>
      <c r="S7" s="106" t="str">
        <f>TB!Q5</f>
        <v>Jan'24</v>
      </c>
      <c r="T7" s="51" t="str">
        <f>TB!R5</f>
        <v>Feb'24</v>
      </c>
      <c r="U7" s="51" t="str">
        <f>TB!S5</f>
        <v>Mar'24</v>
      </c>
      <c r="V7" s="51" t="str">
        <f>TB!T5</f>
        <v>Apr'24</v>
      </c>
      <c r="W7" s="51" t="str">
        <f>TB!U5</f>
        <v>May'24</v>
      </c>
      <c r="X7" s="51" t="str">
        <f>TB!V5</f>
        <v>Jun'24</v>
      </c>
      <c r="Y7" s="51" t="str">
        <f>TB!W5</f>
        <v>Jul'24</v>
      </c>
      <c r="Z7" s="51" t="str">
        <f>TB!X5</f>
        <v>Aug'24</v>
      </c>
      <c r="AA7" s="51" t="str">
        <f>TB!Y5</f>
        <v>Sep'24</v>
      </c>
      <c r="AB7" s="51" t="str">
        <f>TB!Z5</f>
        <v>Oct'24</v>
      </c>
      <c r="AC7" s="51" t="str">
        <f>TB!AA5</f>
        <v>Nov'24</v>
      </c>
      <c r="AD7" s="51" t="str">
        <f>TB!AB5</f>
        <v>Dec'24</v>
      </c>
    </row>
    <row r="8" spans="1:40">
      <c r="A8" s="56"/>
      <c r="B8" s="79"/>
      <c r="C8" s="79"/>
      <c r="D8" s="79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</row>
    <row r="9" spans="1:40" s="1" customFormat="1">
      <c r="A9" s="57" t="s">
        <v>4</v>
      </c>
      <c r="B9" s="80"/>
      <c r="C9" s="146"/>
      <c r="D9" s="146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179"/>
      <c r="R9" s="179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</row>
    <row r="10" spans="1:40" s="66" customFormat="1">
      <c r="B10" s="81" t="s">
        <v>5</v>
      </c>
      <c r="C10" s="147"/>
      <c r="D10" s="14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180"/>
      <c r="R10" s="180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</row>
    <row r="11" spans="1:40">
      <c r="A11" s="4"/>
      <c r="B11" s="82"/>
      <c r="C11" s="34" t="s">
        <v>6</v>
      </c>
      <c r="E11" s="2">
        <f>TB!C94</f>
        <v>547891.34</v>
      </c>
      <c r="F11" s="2">
        <f>TB!D94</f>
        <v>800124.36</v>
      </c>
      <c r="G11" s="2">
        <f>TB!E94</f>
        <v>834046.01</v>
      </c>
      <c r="H11" s="2">
        <f>TB!F94</f>
        <v>838181.98</v>
      </c>
      <c r="I11" s="2">
        <f>TB!G94</f>
        <v>828811.08</v>
      </c>
      <c r="J11" s="2">
        <f>TB!H94</f>
        <v>988153.4</v>
      </c>
      <c r="K11" s="2">
        <f>TB!I94</f>
        <v>988153.4</v>
      </c>
      <c r="L11" s="2">
        <f>TB!J94</f>
        <v>988153.4</v>
      </c>
      <c r="M11" s="2">
        <f>TB!K94</f>
        <v>988153.4</v>
      </c>
      <c r="N11" s="2">
        <f>TB!L94</f>
        <v>988153.4</v>
      </c>
      <c r="O11" s="2">
        <f>TB!M94</f>
        <v>988153.4</v>
      </c>
      <c r="P11" s="2">
        <f>TB!N94</f>
        <v>988153.4</v>
      </c>
      <c r="S11" s="2">
        <f>TB!Q94</f>
        <v>785392.95</v>
      </c>
      <c r="T11" s="2">
        <f>TB!R94</f>
        <v>770440.98</v>
      </c>
      <c r="U11" s="2">
        <f>TB!S94</f>
        <v>767017.89</v>
      </c>
      <c r="V11" s="2">
        <f>TB!T94</f>
        <v>762203.99</v>
      </c>
      <c r="W11" s="2">
        <f>TB!U94</f>
        <v>755600</v>
      </c>
      <c r="X11" s="2">
        <f>TB!V94</f>
        <v>779052.73</v>
      </c>
      <c r="Y11" s="2">
        <f>TB!W94</f>
        <v>777265.93</v>
      </c>
      <c r="Z11" s="2">
        <f>TB!X94</f>
        <v>797758.83</v>
      </c>
      <c r="AA11" s="2">
        <f>TB!Y94</f>
        <v>817767.08</v>
      </c>
      <c r="AB11" s="2">
        <f>TB!Z94</f>
        <v>859922.6</v>
      </c>
      <c r="AC11" s="2">
        <f>TB!AA94</f>
        <v>819971.99</v>
      </c>
      <c r="AD11" s="2">
        <f>TB!AB94</f>
        <v>836409.56</v>
      </c>
    </row>
    <row r="12" spans="1:40">
      <c r="A12" s="4"/>
      <c r="B12" s="82"/>
      <c r="C12" s="34" t="s">
        <v>7</v>
      </c>
      <c r="E12" s="2">
        <f>TB!C101</f>
        <v>0</v>
      </c>
      <c r="F12" s="2">
        <f>TB!D101</f>
        <v>0</v>
      </c>
      <c r="G12" s="2">
        <f>TB!E101</f>
        <v>0</v>
      </c>
      <c r="H12" s="2">
        <f>TB!F101</f>
        <v>0</v>
      </c>
      <c r="I12" s="2">
        <f>TB!G101</f>
        <v>0</v>
      </c>
      <c r="J12" s="2">
        <f>TB!H101</f>
        <v>0</v>
      </c>
      <c r="K12" s="2">
        <f>TB!I101</f>
        <v>0</v>
      </c>
      <c r="L12" s="2">
        <f>TB!J101</f>
        <v>0</v>
      </c>
      <c r="M12" s="2">
        <f>TB!K101</f>
        <v>0</v>
      </c>
      <c r="N12" s="2">
        <f>TB!L101</f>
        <v>0</v>
      </c>
      <c r="O12" s="2">
        <f>TB!M101</f>
        <v>0</v>
      </c>
      <c r="P12" s="2">
        <f>TB!N101</f>
        <v>0</v>
      </c>
      <c r="S12" s="2">
        <f>TB!Q101</f>
        <v>0</v>
      </c>
      <c r="T12" s="2">
        <f>TB!R101</f>
        <v>0</v>
      </c>
      <c r="U12" s="2">
        <f>TB!S101</f>
        <v>0</v>
      </c>
      <c r="V12" s="2">
        <f>TB!T101</f>
        <v>0</v>
      </c>
      <c r="W12" s="2">
        <f>TB!U101</f>
        <v>0</v>
      </c>
      <c r="X12" s="2">
        <f>TB!V101</f>
        <v>0</v>
      </c>
      <c r="Y12" s="2">
        <f>TB!W101</f>
        <v>0</v>
      </c>
      <c r="Z12" s="2">
        <f>TB!X101</f>
        <v>0</v>
      </c>
      <c r="AA12" s="2">
        <f>TB!Y101</f>
        <v>0</v>
      </c>
      <c r="AB12" s="2">
        <f>TB!Z101</f>
        <v>0</v>
      </c>
      <c r="AC12" s="2">
        <f>TB!AA101</f>
        <v>0</v>
      </c>
      <c r="AD12" s="2">
        <f>TB!AB101</f>
        <v>0</v>
      </c>
    </row>
    <row r="13" spans="1:40">
      <c r="A13" s="4"/>
      <c r="B13" s="82"/>
      <c r="C13" s="34" t="s">
        <v>8</v>
      </c>
      <c r="E13" s="2">
        <f>TB!C116</f>
        <v>1117087.42</v>
      </c>
      <c r="F13" s="2">
        <f>TB!D116</f>
        <v>835930.83</v>
      </c>
      <c r="G13" s="2">
        <f>TB!E116</f>
        <v>819546.48</v>
      </c>
      <c r="H13" s="2">
        <f>TB!F116</f>
        <v>853892.04</v>
      </c>
      <c r="I13" s="2">
        <f>TB!G116</f>
        <v>809162.65</v>
      </c>
      <c r="J13" s="2">
        <f>TB!H116</f>
        <v>662582.4</v>
      </c>
      <c r="K13" s="2">
        <f>TB!I116</f>
        <v>662582.4</v>
      </c>
      <c r="L13" s="2">
        <f>TB!J116</f>
        <v>662582.4</v>
      </c>
      <c r="M13" s="2">
        <f>TB!K116</f>
        <v>662582.4</v>
      </c>
      <c r="N13" s="2">
        <f>TB!L116</f>
        <v>662582.4</v>
      </c>
      <c r="O13" s="2">
        <f>TB!M116</f>
        <v>662582.4</v>
      </c>
      <c r="P13" s="2">
        <f>TB!N116</f>
        <v>662582.4</v>
      </c>
      <c r="S13" s="2">
        <f>TB!Q116</f>
        <v>804799.96</v>
      </c>
      <c r="T13" s="2">
        <f>TB!R116</f>
        <v>800394.49</v>
      </c>
      <c r="U13" s="2">
        <f>TB!S116</f>
        <v>828873.11</v>
      </c>
      <c r="V13" s="2">
        <f>TB!T116</f>
        <v>848827.68</v>
      </c>
      <c r="W13" s="2">
        <f>TB!U116</f>
        <v>850090.38</v>
      </c>
      <c r="X13" s="2">
        <f>TB!V116</f>
        <v>834251.93</v>
      </c>
      <c r="Y13" s="2">
        <f>TB!W116</f>
        <v>867667.28</v>
      </c>
      <c r="Z13" s="2">
        <f>TB!X116</f>
        <v>860430.25</v>
      </c>
      <c r="AA13" s="2">
        <f>TB!Y116</f>
        <v>836415.57</v>
      </c>
      <c r="AB13" s="2">
        <f>TB!Z116</f>
        <v>859500.88</v>
      </c>
      <c r="AC13" s="2">
        <f>TB!AA116</f>
        <v>891951.16</v>
      </c>
      <c r="AD13" s="2">
        <f>TB!AB116</f>
        <v>889540.49</v>
      </c>
    </row>
    <row r="14" spans="1:40" s="103" customFormat="1">
      <c r="A14" s="100"/>
      <c r="B14" s="101"/>
      <c r="C14" s="148" t="s">
        <v>9</v>
      </c>
      <c r="D14" s="148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81"/>
      <c r="R14" s="181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</row>
    <row r="15" spans="1:40">
      <c r="A15" s="4"/>
      <c r="B15" s="82"/>
      <c r="C15" s="34" t="s">
        <v>10</v>
      </c>
      <c r="E15" s="2">
        <f>TB!C149</f>
        <v>0</v>
      </c>
      <c r="F15" s="2">
        <f>TB!D149</f>
        <v>0</v>
      </c>
      <c r="G15" s="2">
        <f>TB!E149</f>
        <v>0</v>
      </c>
      <c r="H15" s="2">
        <f>TB!F149</f>
        <v>0</v>
      </c>
      <c r="I15" s="2">
        <f>TB!G149</f>
        <v>0</v>
      </c>
      <c r="J15" s="2">
        <f>TB!H149</f>
        <v>0</v>
      </c>
      <c r="K15" s="2">
        <f>TB!I149</f>
        <v>0</v>
      </c>
      <c r="L15" s="2">
        <f>TB!J149</f>
        <v>0</v>
      </c>
      <c r="M15" s="2">
        <f>TB!K149</f>
        <v>0</v>
      </c>
      <c r="N15" s="2">
        <f>TB!L149</f>
        <v>0</v>
      </c>
      <c r="O15" s="2">
        <f>TB!M149</f>
        <v>0</v>
      </c>
      <c r="P15" s="2">
        <f>TB!N149</f>
        <v>0</v>
      </c>
      <c r="S15" s="2">
        <f>TB!Q149</f>
        <v>0</v>
      </c>
      <c r="T15" s="2">
        <f>TB!R149</f>
        <v>0</v>
      </c>
      <c r="U15" s="2">
        <f>TB!S149</f>
        <v>0</v>
      </c>
      <c r="V15" s="2">
        <f>TB!T149</f>
        <v>0</v>
      </c>
      <c r="W15" s="2">
        <f>TB!U149</f>
        <v>0</v>
      </c>
      <c r="X15" s="2">
        <f>TB!V149</f>
        <v>0</v>
      </c>
      <c r="Y15" s="2">
        <f>TB!W149</f>
        <v>0</v>
      </c>
      <c r="Z15" s="2">
        <f>TB!X149</f>
        <v>0</v>
      </c>
      <c r="AA15" s="2">
        <f>TB!Y149</f>
        <v>0</v>
      </c>
      <c r="AB15" s="2">
        <f>TB!Z149</f>
        <v>0</v>
      </c>
      <c r="AC15" s="2">
        <f>TB!AA149</f>
        <v>0</v>
      </c>
      <c r="AD15" s="2">
        <f>TB!AB149</f>
        <v>0</v>
      </c>
    </row>
    <row r="16" spans="1:40">
      <c r="A16" s="4"/>
      <c r="B16" s="82"/>
      <c r="C16" s="34" t="s">
        <v>11</v>
      </c>
      <c r="E16" s="2">
        <f>TB!C152</f>
        <v>0</v>
      </c>
      <c r="F16" s="2">
        <f>TB!D152</f>
        <v>0</v>
      </c>
      <c r="G16" s="2">
        <f>TB!E152</f>
        <v>0</v>
      </c>
      <c r="H16" s="2">
        <f>TB!F152</f>
        <v>0</v>
      </c>
      <c r="I16" s="2">
        <f>TB!G152</f>
        <v>0</v>
      </c>
      <c r="J16" s="2">
        <f>TB!H152</f>
        <v>0</v>
      </c>
      <c r="K16" s="2">
        <f>TB!I152</f>
        <v>0</v>
      </c>
      <c r="L16" s="2">
        <f>TB!J152</f>
        <v>0</v>
      </c>
      <c r="M16" s="2">
        <f>TB!K152</f>
        <v>0</v>
      </c>
      <c r="N16" s="2">
        <f>TB!L152</f>
        <v>0</v>
      </c>
      <c r="O16" s="2">
        <f>TB!M152</f>
        <v>0</v>
      </c>
      <c r="P16" s="2">
        <f>TB!N152</f>
        <v>0</v>
      </c>
      <c r="S16" s="2">
        <f>TB!Q152</f>
        <v>0</v>
      </c>
      <c r="T16" s="2">
        <f>TB!R152</f>
        <v>0</v>
      </c>
      <c r="U16" s="2">
        <f>TB!S152</f>
        <v>0</v>
      </c>
      <c r="V16" s="2">
        <f>TB!T152</f>
        <v>0</v>
      </c>
      <c r="W16" s="2">
        <f>TB!U152</f>
        <v>0</v>
      </c>
      <c r="X16" s="2">
        <f>TB!V152</f>
        <v>0</v>
      </c>
      <c r="Y16" s="2">
        <f>TB!W152</f>
        <v>0</v>
      </c>
      <c r="Z16" s="2">
        <f>TB!X152</f>
        <v>0</v>
      </c>
      <c r="AA16" s="2">
        <f>TB!Y152</f>
        <v>0</v>
      </c>
      <c r="AB16" s="2">
        <f>TB!Z152</f>
        <v>0</v>
      </c>
      <c r="AC16" s="2">
        <f>TB!AA152</f>
        <v>0</v>
      </c>
      <c r="AD16" s="2">
        <f>TB!AB152</f>
        <v>0</v>
      </c>
    </row>
    <row r="17" spans="1:40">
      <c r="A17" s="4"/>
      <c r="B17" s="82"/>
      <c r="C17" s="34" t="s">
        <v>12</v>
      </c>
      <c r="E17" s="2">
        <f>TB!C156</f>
        <v>0</v>
      </c>
      <c r="F17" s="2">
        <f>TB!D156</f>
        <v>0</v>
      </c>
      <c r="G17" s="2">
        <f>TB!E156</f>
        <v>0</v>
      </c>
      <c r="H17" s="2">
        <f>TB!F156</f>
        <v>0</v>
      </c>
      <c r="I17" s="2">
        <f>TB!G156</f>
        <v>0</v>
      </c>
      <c r="J17" s="2">
        <f>TB!H156</f>
        <v>0</v>
      </c>
      <c r="K17" s="2">
        <f>TB!I156</f>
        <v>0</v>
      </c>
      <c r="L17" s="2">
        <f>TB!J156</f>
        <v>0</v>
      </c>
      <c r="M17" s="2">
        <f>TB!K156</f>
        <v>0</v>
      </c>
      <c r="N17" s="2">
        <f>TB!L156</f>
        <v>0</v>
      </c>
      <c r="O17" s="2">
        <f>TB!M156</f>
        <v>0</v>
      </c>
      <c r="P17" s="2">
        <f>TB!N156</f>
        <v>0</v>
      </c>
      <c r="S17" s="2">
        <f>TB!Q156</f>
        <v>0</v>
      </c>
      <c r="T17" s="2">
        <f>TB!R156</f>
        <v>0</v>
      </c>
      <c r="U17" s="2">
        <f>TB!S156</f>
        <v>0</v>
      </c>
      <c r="V17" s="2">
        <f>TB!T156</f>
        <v>0</v>
      </c>
      <c r="W17" s="2">
        <f>TB!U156</f>
        <v>0</v>
      </c>
      <c r="X17" s="2">
        <f>TB!V156</f>
        <v>0</v>
      </c>
      <c r="Y17" s="2">
        <f>TB!W156</f>
        <v>0</v>
      </c>
      <c r="Z17" s="2">
        <f>TB!X156</f>
        <v>0</v>
      </c>
      <c r="AA17" s="2">
        <f>TB!Y156</f>
        <v>0</v>
      </c>
      <c r="AB17" s="2">
        <f>TB!Z156</f>
        <v>0</v>
      </c>
      <c r="AC17" s="2">
        <f>TB!AA156</f>
        <v>0</v>
      </c>
      <c r="AD17" s="2">
        <f>TB!AB156</f>
        <v>0</v>
      </c>
    </row>
    <row r="18" spans="1:40">
      <c r="A18" s="4"/>
      <c r="B18" s="82"/>
      <c r="C18" s="34" t="s">
        <v>13</v>
      </c>
      <c r="E18" s="2">
        <f>TB!C160</f>
        <v>0</v>
      </c>
      <c r="F18" s="2">
        <f>TB!D160</f>
        <v>0</v>
      </c>
      <c r="G18" s="2">
        <f>TB!E160</f>
        <v>0</v>
      </c>
      <c r="H18" s="2">
        <f>TB!F160</f>
        <v>0</v>
      </c>
      <c r="I18" s="2">
        <f>TB!G160</f>
        <v>0</v>
      </c>
      <c r="J18" s="2">
        <f>TB!H160</f>
        <v>0</v>
      </c>
      <c r="K18" s="2">
        <f>TB!I160</f>
        <v>0</v>
      </c>
      <c r="L18" s="2">
        <f>TB!J160</f>
        <v>0</v>
      </c>
      <c r="M18" s="2">
        <f>TB!K160</f>
        <v>0</v>
      </c>
      <c r="N18" s="2">
        <f>TB!L160</f>
        <v>0</v>
      </c>
      <c r="O18" s="2">
        <f>TB!M160</f>
        <v>0</v>
      </c>
      <c r="P18" s="2">
        <f>TB!N160</f>
        <v>0</v>
      </c>
      <c r="S18" s="2">
        <f>TB!Q160</f>
        <v>0</v>
      </c>
      <c r="T18" s="2">
        <f>TB!R160</f>
        <v>0</v>
      </c>
      <c r="U18" s="2">
        <f>TB!S160</f>
        <v>0</v>
      </c>
      <c r="V18" s="2">
        <f>TB!T160</f>
        <v>0</v>
      </c>
      <c r="W18" s="2">
        <f>TB!U160</f>
        <v>0</v>
      </c>
      <c r="X18" s="2">
        <f>TB!V160</f>
        <v>0</v>
      </c>
      <c r="Y18" s="2">
        <f>TB!W160</f>
        <v>0</v>
      </c>
      <c r="Z18" s="2">
        <f>TB!X160</f>
        <v>0</v>
      </c>
      <c r="AA18" s="2">
        <f>TB!Y160</f>
        <v>0</v>
      </c>
      <c r="AB18" s="2">
        <f>TB!Z160</f>
        <v>0</v>
      </c>
      <c r="AC18" s="2">
        <f>TB!AA160</f>
        <v>0</v>
      </c>
      <c r="AD18" s="2">
        <f>TB!AB160</f>
        <v>0</v>
      </c>
    </row>
    <row r="19" spans="1:40" ht="14.9" customHeight="1">
      <c r="A19" s="4"/>
      <c r="B19" s="82"/>
      <c r="C19" s="34" t="s">
        <v>14</v>
      </c>
      <c r="E19" s="2">
        <f>TB!C169</f>
        <v>2253.3200000000002</v>
      </c>
      <c r="F19" s="2">
        <f>TB!D169</f>
        <v>2695.26</v>
      </c>
      <c r="G19" s="2">
        <f>TB!E169</f>
        <v>919.62</v>
      </c>
      <c r="H19" s="2">
        <f>TB!F169</f>
        <v>682.51</v>
      </c>
      <c r="I19" s="2">
        <f>TB!G169</f>
        <v>3562.72</v>
      </c>
      <c r="J19" s="2">
        <f>TB!H169</f>
        <v>4262.6499999999996</v>
      </c>
      <c r="K19" s="2">
        <f>TB!I169</f>
        <v>4262.6499999999996</v>
      </c>
      <c r="L19" s="2">
        <f>TB!J169</f>
        <v>4262.6499999999996</v>
      </c>
      <c r="M19" s="2">
        <f>TB!K169</f>
        <v>4262.6499999999996</v>
      </c>
      <c r="N19" s="2">
        <f>TB!L169</f>
        <v>4262.6499999999996</v>
      </c>
      <c r="O19" s="2">
        <f>TB!M169</f>
        <v>4262.6499999999996</v>
      </c>
      <c r="P19" s="2">
        <f>TB!N169</f>
        <v>4262.6499999999996</v>
      </c>
      <c r="S19" s="2">
        <f>TB!Q169</f>
        <v>0</v>
      </c>
      <c r="T19" s="2">
        <f>TB!R169</f>
        <v>605.07000000000005</v>
      </c>
      <c r="U19" s="2">
        <f>TB!S169</f>
        <v>0</v>
      </c>
      <c r="V19" s="2">
        <f>TB!T169</f>
        <v>0</v>
      </c>
      <c r="W19" s="2">
        <f>TB!U169</f>
        <v>0</v>
      </c>
      <c r="X19" s="2">
        <f>TB!V169</f>
        <v>0</v>
      </c>
      <c r="Y19" s="2">
        <f>TB!W169</f>
        <v>0</v>
      </c>
      <c r="Z19" s="2">
        <f>TB!X169</f>
        <v>0</v>
      </c>
      <c r="AA19" s="2">
        <f>TB!Y169</f>
        <v>0</v>
      </c>
      <c r="AB19" s="2">
        <f>TB!Z169</f>
        <v>0</v>
      </c>
      <c r="AC19" s="2">
        <f>TB!AA169</f>
        <v>3033.68</v>
      </c>
      <c r="AD19" s="2">
        <f>TB!AB169</f>
        <v>1643.34</v>
      </c>
    </row>
    <row r="20" spans="1:40" s="60" customFormat="1">
      <c r="B20" s="83" t="s">
        <v>15</v>
      </c>
      <c r="C20" s="149"/>
      <c r="D20" s="149"/>
      <c r="E20" s="61">
        <f>SUM(E11:E19)</f>
        <v>1667232.0799999998</v>
      </c>
      <c r="F20" s="61">
        <f t="shared" ref="F20:P20" si="2">SUM(F11:F19)</f>
        <v>1638750.45</v>
      </c>
      <c r="G20" s="61">
        <f t="shared" si="2"/>
        <v>1654512.11</v>
      </c>
      <c r="H20" s="61">
        <f t="shared" si="2"/>
        <v>1692756.53</v>
      </c>
      <c r="I20" s="61">
        <f t="shared" si="2"/>
        <v>1641536.45</v>
      </c>
      <c r="J20" s="61">
        <f t="shared" si="2"/>
        <v>1654998.45</v>
      </c>
      <c r="K20" s="61">
        <f t="shared" si="2"/>
        <v>1654998.45</v>
      </c>
      <c r="L20" s="61">
        <f t="shared" si="2"/>
        <v>1654998.45</v>
      </c>
      <c r="M20" s="61">
        <f t="shared" si="2"/>
        <v>1654998.45</v>
      </c>
      <c r="N20" s="61">
        <f t="shared" si="2"/>
        <v>1654998.45</v>
      </c>
      <c r="O20" s="61">
        <f t="shared" si="2"/>
        <v>1654998.45</v>
      </c>
      <c r="P20" s="61">
        <f t="shared" si="2"/>
        <v>1654998.45</v>
      </c>
      <c r="Q20" s="182"/>
      <c r="R20" s="182"/>
      <c r="S20" s="61">
        <f>SUM(S11:S19)</f>
        <v>1590192.91</v>
      </c>
      <c r="T20" s="61">
        <f t="shared" ref="T20:AD20" si="3">SUM(T11:T19)</f>
        <v>1571440.54</v>
      </c>
      <c r="U20" s="61">
        <f t="shared" si="3"/>
        <v>1595891</v>
      </c>
      <c r="V20" s="61">
        <f t="shared" si="3"/>
        <v>1611031.67</v>
      </c>
      <c r="W20" s="61">
        <f t="shared" si="3"/>
        <v>1605690.38</v>
      </c>
      <c r="X20" s="61">
        <f t="shared" si="3"/>
        <v>1613304.6600000001</v>
      </c>
      <c r="Y20" s="61">
        <f t="shared" si="3"/>
        <v>1644933.21</v>
      </c>
      <c r="Z20" s="61">
        <f t="shared" si="3"/>
        <v>1658189.08</v>
      </c>
      <c r="AA20" s="61">
        <f t="shared" si="3"/>
        <v>1654182.65</v>
      </c>
      <c r="AB20" s="61">
        <f t="shared" si="3"/>
        <v>1719423.48</v>
      </c>
      <c r="AC20" s="61">
        <f t="shared" si="3"/>
        <v>1714956.8299999998</v>
      </c>
      <c r="AD20" s="61">
        <f t="shared" si="3"/>
        <v>1727593.3900000001</v>
      </c>
    </row>
    <row r="21" spans="1:40">
      <c r="B21" s="84"/>
    </row>
    <row r="22" spans="1:40" s="66" customFormat="1">
      <c r="B22" s="83" t="s">
        <v>16</v>
      </c>
      <c r="C22" s="147"/>
      <c r="D22" s="147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180"/>
      <c r="R22" s="180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</row>
    <row r="23" spans="1:40">
      <c r="A23" s="4"/>
      <c r="B23" s="84"/>
      <c r="C23" s="34" t="s">
        <v>17</v>
      </c>
      <c r="E23" s="2">
        <f>TB!C173</f>
        <v>0</v>
      </c>
      <c r="F23" s="2">
        <f>TB!D173</f>
        <v>0</v>
      </c>
      <c r="G23" s="2">
        <f>TB!E173</f>
        <v>0</v>
      </c>
      <c r="H23" s="2">
        <f>TB!F173</f>
        <v>0</v>
      </c>
      <c r="I23" s="2">
        <f>TB!G173</f>
        <v>0</v>
      </c>
      <c r="J23" s="2">
        <f>TB!H173</f>
        <v>0</v>
      </c>
      <c r="K23" s="2">
        <f>TB!I173</f>
        <v>0</v>
      </c>
      <c r="L23" s="2">
        <f>TB!J173</f>
        <v>0</v>
      </c>
      <c r="M23" s="2">
        <f>TB!K173</f>
        <v>0</v>
      </c>
      <c r="N23" s="2">
        <f>TB!L173</f>
        <v>0</v>
      </c>
      <c r="O23" s="2">
        <f>TB!M173</f>
        <v>0</v>
      </c>
      <c r="P23" s="2">
        <f>TB!N173</f>
        <v>0</v>
      </c>
      <c r="S23" s="2">
        <f>TB!Q173</f>
        <v>0</v>
      </c>
      <c r="T23" s="2">
        <f>TB!R173</f>
        <v>0</v>
      </c>
      <c r="U23" s="2">
        <f>TB!S173</f>
        <v>0</v>
      </c>
      <c r="V23" s="2">
        <f>TB!T173</f>
        <v>0</v>
      </c>
      <c r="W23" s="2">
        <f>TB!U173</f>
        <v>0</v>
      </c>
      <c r="X23" s="2">
        <f>TB!V173</f>
        <v>0</v>
      </c>
      <c r="Y23" s="2">
        <f>TB!W173</f>
        <v>0</v>
      </c>
      <c r="Z23" s="2">
        <f>TB!X173</f>
        <v>0</v>
      </c>
      <c r="AA23" s="2">
        <f>TB!Y173</f>
        <v>0</v>
      </c>
      <c r="AB23" s="2">
        <f>TB!Z173</f>
        <v>0</v>
      </c>
      <c r="AC23" s="2">
        <f>TB!AA173</f>
        <v>0</v>
      </c>
      <c r="AD23" s="2">
        <f>TB!AB173</f>
        <v>0</v>
      </c>
    </row>
    <row r="24" spans="1:40">
      <c r="A24" s="4"/>
      <c r="B24" s="84"/>
      <c r="C24" s="34" t="s">
        <v>18</v>
      </c>
      <c r="E24" s="2">
        <f>TB!C177-E14</f>
        <v>0</v>
      </c>
      <c r="F24" s="2">
        <f>TB!D177-F14</f>
        <v>0</v>
      </c>
      <c r="G24" s="2">
        <f>TB!E177-G14</f>
        <v>0</v>
      </c>
      <c r="H24" s="2">
        <f>TB!F177-H14</f>
        <v>0</v>
      </c>
      <c r="I24" s="2">
        <f>TB!G177-I14</f>
        <v>0</v>
      </c>
      <c r="J24" s="2">
        <f>TB!H177-J14</f>
        <v>0</v>
      </c>
      <c r="K24" s="2">
        <f>TB!I177-K14</f>
        <v>0</v>
      </c>
      <c r="L24" s="2">
        <f>TB!J177-L14</f>
        <v>0</v>
      </c>
      <c r="M24" s="2">
        <f>TB!K177-M14</f>
        <v>0</v>
      </c>
      <c r="N24" s="2">
        <f>TB!L177-N14</f>
        <v>0</v>
      </c>
      <c r="O24" s="2">
        <f>TB!M177-O14</f>
        <v>0</v>
      </c>
      <c r="P24" s="2">
        <f>TB!N177-P14</f>
        <v>0</v>
      </c>
      <c r="S24" s="2">
        <f>TB!Q177-S14</f>
        <v>0</v>
      </c>
      <c r="T24" s="2">
        <f>TB!R177-T14</f>
        <v>0</v>
      </c>
      <c r="U24" s="2">
        <f>TB!S177-U14</f>
        <v>0</v>
      </c>
      <c r="V24" s="2">
        <f>TB!T177-V14</f>
        <v>0</v>
      </c>
      <c r="W24" s="2">
        <f>TB!U177-W14</f>
        <v>0</v>
      </c>
      <c r="X24" s="2">
        <f>TB!V177-X14</f>
        <v>0</v>
      </c>
      <c r="Y24" s="2">
        <f>TB!W177-Y14</f>
        <v>0</v>
      </c>
      <c r="Z24" s="2">
        <f>TB!X177-Z14</f>
        <v>0</v>
      </c>
      <c r="AA24" s="2">
        <f>TB!Y177-AA14</f>
        <v>0</v>
      </c>
      <c r="AB24" s="2">
        <f>TB!Z177-AB14</f>
        <v>0</v>
      </c>
      <c r="AC24" s="2">
        <f>TB!AA177-AC14</f>
        <v>0</v>
      </c>
      <c r="AD24" s="2">
        <f>TB!AB177-AD14</f>
        <v>0</v>
      </c>
    </row>
    <row r="25" spans="1:40">
      <c r="A25" s="4"/>
      <c r="B25" s="84"/>
      <c r="C25" s="34" t="s">
        <v>19</v>
      </c>
      <c r="E25" s="2">
        <f>TB!C182</f>
        <v>0</v>
      </c>
      <c r="F25" s="2">
        <f>TB!D182</f>
        <v>0</v>
      </c>
      <c r="G25" s="2">
        <f>TB!E182</f>
        <v>0</v>
      </c>
      <c r="H25" s="2">
        <f>TB!F182</f>
        <v>0</v>
      </c>
      <c r="I25" s="2">
        <f>TB!G182</f>
        <v>0</v>
      </c>
      <c r="J25" s="2">
        <f>TB!H182</f>
        <v>0</v>
      </c>
      <c r="K25" s="2">
        <f>TB!I182</f>
        <v>0</v>
      </c>
      <c r="L25" s="2">
        <f>TB!J182</f>
        <v>0</v>
      </c>
      <c r="M25" s="2">
        <f>TB!K182</f>
        <v>0</v>
      </c>
      <c r="N25" s="2">
        <f>TB!L182</f>
        <v>0</v>
      </c>
      <c r="O25" s="2">
        <f>TB!M182</f>
        <v>0</v>
      </c>
      <c r="P25" s="2">
        <f>TB!N182</f>
        <v>0</v>
      </c>
      <c r="S25" s="2">
        <f>TB!Q182</f>
        <v>0</v>
      </c>
      <c r="T25" s="2">
        <f>TB!R182</f>
        <v>0</v>
      </c>
      <c r="U25" s="2">
        <f>TB!S182</f>
        <v>0</v>
      </c>
      <c r="V25" s="2">
        <f>TB!T182</f>
        <v>0</v>
      </c>
      <c r="W25" s="2">
        <f>TB!U182</f>
        <v>0</v>
      </c>
      <c r="X25" s="2">
        <f>TB!V182</f>
        <v>0</v>
      </c>
      <c r="Y25" s="2">
        <f>TB!W182</f>
        <v>0</v>
      </c>
      <c r="Z25" s="2">
        <f>TB!X182</f>
        <v>0</v>
      </c>
      <c r="AA25" s="2">
        <f>TB!Y182</f>
        <v>0</v>
      </c>
      <c r="AB25" s="2">
        <f>TB!Z182</f>
        <v>0</v>
      </c>
      <c r="AC25" s="2">
        <f>TB!AA182</f>
        <v>0</v>
      </c>
      <c r="AD25" s="2">
        <f>TB!AB182</f>
        <v>0</v>
      </c>
    </row>
    <row r="26" spans="1:40">
      <c r="A26" s="4"/>
      <c r="B26" s="84"/>
      <c r="C26" s="34" t="s">
        <v>20</v>
      </c>
      <c r="E26" s="2">
        <f>TB!C186</f>
        <v>0</v>
      </c>
      <c r="F26" s="2">
        <f>TB!D186</f>
        <v>0</v>
      </c>
      <c r="G26" s="2">
        <f>TB!E186</f>
        <v>0</v>
      </c>
      <c r="H26" s="2">
        <f>TB!F186</f>
        <v>0</v>
      </c>
      <c r="I26" s="2">
        <f>TB!G186</f>
        <v>0</v>
      </c>
      <c r="J26" s="2">
        <f>TB!H186</f>
        <v>0</v>
      </c>
      <c r="K26" s="2">
        <f>TB!I186</f>
        <v>0</v>
      </c>
      <c r="L26" s="2">
        <f>TB!J186</f>
        <v>0</v>
      </c>
      <c r="M26" s="2">
        <f>TB!K186</f>
        <v>0</v>
      </c>
      <c r="N26" s="2">
        <f>TB!L186</f>
        <v>0</v>
      </c>
      <c r="O26" s="2">
        <f>TB!M186</f>
        <v>0</v>
      </c>
      <c r="P26" s="2">
        <f>TB!N186</f>
        <v>0</v>
      </c>
      <c r="S26" s="2">
        <f>TB!Q186</f>
        <v>0</v>
      </c>
      <c r="T26" s="2">
        <f>TB!R186</f>
        <v>0</v>
      </c>
      <c r="U26" s="2">
        <f>TB!S186</f>
        <v>0</v>
      </c>
      <c r="V26" s="2">
        <f>TB!T186</f>
        <v>0</v>
      </c>
      <c r="W26" s="2">
        <f>TB!U186</f>
        <v>0</v>
      </c>
      <c r="X26" s="2">
        <f>TB!V186</f>
        <v>0</v>
      </c>
      <c r="Y26" s="2">
        <f>TB!W186</f>
        <v>0</v>
      </c>
      <c r="Z26" s="2">
        <f>TB!X186</f>
        <v>0</v>
      </c>
      <c r="AA26" s="2">
        <f>TB!Y186</f>
        <v>0</v>
      </c>
      <c r="AB26" s="2">
        <f>TB!Z186</f>
        <v>0</v>
      </c>
      <c r="AC26" s="2">
        <f>TB!AA186</f>
        <v>0</v>
      </c>
      <c r="AD26" s="2">
        <f>TB!AB186</f>
        <v>0</v>
      </c>
    </row>
    <row r="27" spans="1:40">
      <c r="A27" s="4"/>
      <c r="B27" s="84"/>
      <c r="C27" s="34" t="s">
        <v>21</v>
      </c>
      <c r="E27" s="2">
        <f>TB!C190</f>
        <v>0</v>
      </c>
      <c r="F27" s="2">
        <f>TB!D190</f>
        <v>0</v>
      </c>
      <c r="G27" s="2">
        <f>TB!E190</f>
        <v>0</v>
      </c>
      <c r="H27" s="2">
        <f>TB!F190</f>
        <v>0</v>
      </c>
      <c r="I27" s="2">
        <f>TB!G190</f>
        <v>0</v>
      </c>
      <c r="J27" s="2">
        <f>TB!H190</f>
        <v>0</v>
      </c>
      <c r="K27" s="2">
        <f>TB!I190</f>
        <v>0</v>
      </c>
      <c r="L27" s="2">
        <f>TB!J190</f>
        <v>0</v>
      </c>
      <c r="M27" s="2">
        <f>TB!K190</f>
        <v>0</v>
      </c>
      <c r="N27" s="2">
        <f>TB!L190</f>
        <v>0</v>
      </c>
      <c r="O27" s="2">
        <f>TB!M190</f>
        <v>0</v>
      </c>
      <c r="P27" s="2">
        <f>TB!N190</f>
        <v>0</v>
      </c>
      <c r="S27" s="2">
        <f>TB!Q190</f>
        <v>0</v>
      </c>
      <c r="T27" s="2">
        <f>TB!R190</f>
        <v>0</v>
      </c>
      <c r="U27" s="2">
        <f>TB!S190</f>
        <v>0</v>
      </c>
      <c r="V27" s="2">
        <f>TB!T190</f>
        <v>0</v>
      </c>
      <c r="W27" s="2">
        <f>TB!U190</f>
        <v>0</v>
      </c>
      <c r="X27" s="2">
        <f>TB!V190</f>
        <v>0</v>
      </c>
      <c r="Y27" s="2">
        <f>TB!W190</f>
        <v>0</v>
      </c>
      <c r="Z27" s="2">
        <f>TB!X190</f>
        <v>0</v>
      </c>
      <c r="AA27" s="2">
        <f>TB!Y190</f>
        <v>0</v>
      </c>
      <c r="AB27" s="2">
        <f>TB!Z190</f>
        <v>0</v>
      </c>
      <c r="AC27" s="2">
        <f>TB!AA190</f>
        <v>0</v>
      </c>
      <c r="AD27" s="2">
        <f>TB!AB190</f>
        <v>0</v>
      </c>
    </row>
    <row r="28" spans="1:40">
      <c r="A28" s="4"/>
      <c r="B28" s="84"/>
      <c r="C28" s="34" t="s">
        <v>22</v>
      </c>
      <c r="E28" s="2">
        <f>TB!C194</f>
        <v>0</v>
      </c>
      <c r="F28" s="2">
        <f>TB!D194</f>
        <v>0</v>
      </c>
      <c r="G28" s="2">
        <f>TB!E194</f>
        <v>0</v>
      </c>
      <c r="H28" s="2">
        <f>TB!F194</f>
        <v>0</v>
      </c>
      <c r="I28" s="2">
        <f>TB!G194</f>
        <v>0</v>
      </c>
      <c r="J28" s="2">
        <f>TB!H194</f>
        <v>0</v>
      </c>
      <c r="K28" s="2">
        <f>TB!I194</f>
        <v>0</v>
      </c>
      <c r="L28" s="2">
        <f>TB!J194</f>
        <v>0</v>
      </c>
      <c r="M28" s="2">
        <f>TB!K194</f>
        <v>0</v>
      </c>
      <c r="N28" s="2">
        <f>TB!L194</f>
        <v>0</v>
      </c>
      <c r="O28" s="2">
        <f>TB!M194</f>
        <v>0</v>
      </c>
      <c r="P28" s="2">
        <f>TB!N194</f>
        <v>0</v>
      </c>
      <c r="S28" s="2">
        <f>TB!Q194</f>
        <v>0</v>
      </c>
      <c r="T28" s="2">
        <f>TB!R194</f>
        <v>0</v>
      </c>
      <c r="U28" s="2">
        <f>TB!S194</f>
        <v>0</v>
      </c>
      <c r="V28" s="2">
        <f>TB!T194</f>
        <v>0</v>
      </c>
      <c r="W28" s="2">
        <f>TB!U194</f>
        <v>0</v>
      </c>
      <c r="X28" s="2">
        <f>TB!V194</f>
        <v>0</v>
      </c>
      <c r="Y28" s="2">
        <f>TB!W194</f>
        <v>0</v>
      </c>
      <c r="Z28" s="2">
        <f>TB!X194</f>
        <v>0</v>
      </c>
      <c r="AA28" s="2">
        <f>TB!Y194</f>
        <v>0</v>
      </c>
      <c r="AB28" s="2">
        <f>TB!Z194</f>
        <v>0</v>
      </c>
      <c r="AC28" s="2">
        <f>TB!AA194</f>
        <v>0</v>
      </c>
      <c r="AD28" s="2">
        <f>TB!AB194</f>
        <v>0</v>
      </c>
    </row>
    <row r="29" spans="1:40">
      <c r="A29" s="4"/>
      <c r="B29" s="84"/>
      <c r="C29" s="34" t="s">
        <v>23</v>
      </c>
      <c r="E29" s="2">
        <f>TB!C198</f>
        <v>0</v>
      </c>
      <c r="F29" s="2">
        <f>TB!D198</f>
        <v>0</v>
      </c>
      <c r="G29" s="2">
        <f>TB!E198</f>
        <v>0</v>
      </c>
      <c r="H29" s="2">
        <f>TB!F198</f>
        <v>0</v>
      </c>
      <c r="I29" s="2">
        <f>TB!G198</f>
        <v>0</v>
      </c>
      <c r="J29" s="2">
        <f>TB!H198</f>
        <v>0</v>
      </c>
      <c r="K29" s="2">
        <f>TB!I198</f>
        <v>0</v>
      </c>
      <c r="L29" s="2">
        <f>TB!J198</f>
        <v>0</v>
      </c>
      <c r="M29" s="2">
        <f>TB!K198</f>
        <v>0</v>
      </c>
      <c r="N29" s="2">
        <f>TB!L198</f>
        <v>0</v>
      </c>
      <c r="O29" s="2">
        <f>TB!M198</f>
        <v>0</v>
      </c>
      <c r="P29" s="2">
        <f>TB!N198</f>
        <v>0</v>
      </c>
      <c r="S29" s="2">
        <f>TB!Q198</f>
        <v>0</v>
      </c>
      <c r="T29" s="2">
        <f>TB!R198</f>
        <v>0</v>
      </c>
      <c r="U29" s="2">
        <f>TB!S198</f>
        <v>0</v>
      </c>
      <c r="V29" s="2">
        <f>TB!T198</f>
        <v>0</v>
      </c>
      <c r="W29" s="2">
        <f>TB!U198</f>
        <v>0</v>
      </c>
      <c r="X29" s="2">
        <f>TB!V198</f>
        <v>0</v>
      </c>
      <c r="Y29" s="2">
        <f>TB!W198</f>
        <v>0</v>
      </c>
      <c r="Z29" s="2">
        <f>TB!X198</f>
        <v>0</v>
      </c>
      <c r="AA29" s="2">
        <f>TB!Y198</f>
        <v>0</v>
      </c>
      <c r="AB29" s="2">
        <f>TB!Z198</f>
        <v>0</v>
      </c>
      <c r="AC29" s="2">
        <f>TB!AA198</f>
        <v>0</v>
      </c>
      <c r="AD29" s="2">
        <f>TB!AB198</f>
        <v>0</v>
      </c>
    </row>
    <row r="30" spans="1:40">
      <c r="A30" s="4"/>
      <c r="B30" s="84"/>
      <c r="C30" s="34" t="s">
        <v>24</v>
      </c>
      <c r="E30" s="2">
        <f>TB!C202</f>
        <v>0</v>
      </c>
      <c r="F30" s="2">
        <f>TB!D202</f>
        <v>0</v>
      </c>
      <c r="G30" s="2">
        <f>TB!E202</f>
        <v>0</v>
      </c>
      <c r="H30" s="2">
        <f>TB!F202</f>
        <v>0</v>
      </c>
      <c r="I30" s="2">
        <f>TB!G202</f>
        <v>0</v>
      </c>
      <c r="J30" s="2">
        <f>TB!H202</f>
        <v>0</v>
      </c>
      <c r="K30" s="2">
        <f>TB!I202</f>
        <v>0</v>
      </c>
      <c r="L30" s="2">
        <f>TB!J202</f>
        <v>0</v>
      </c>
      <c r="M30" s="2">
        <f>TB!K202</f>
        <v>0</v>
      </c>
      <c r="N30" s="2">
        <f>TB!L202</f>
        <v>0</v>
      </c>
      <c r="O30" s="2">
        <f>TB!M202</f>
        <v>0</v>
      </c>
      <c r="P30" s="2">
        <f>TB!N202</f>
        <v>0</v>
      </c>
      <c r="S30" s="2">
        <f>TB!Q202</f>
        <v>0</v>
      </c>
      <c r="T30" s="2">
        <f>TB!R202</f>
        <v>0</v>
      </c>
      <c r="U30" s="2">
        <f>TB!S202</f>
        <v>0</v>
      </c>
      <c r="V30" s="2">
        <f>TB!T202</f>
        <v>0</v>
      </c>
      <c r="W30" s="2">
        <f>TB!U202</f>
        <v>0</v>
      </c>
      <c r="X30" s="2">
        <f>TB!V202</f>
        <v>0</v>
      </c>
      <c r="Y30" s="2">
        <f>TB!W202</f>
        <v>0</v>
      </c>
      <c r="Z30" s="2">
        <f>TB!X202</f>
        <v>0</v>
      </c>
      <c r="AA30" s="2">
        <f>TB!Y202</f>
        <v>0</v>
      </c>
      <c r="AB30" s="2">
        <f>TB!Z202</f>
        <v>0</v>
      </c>
      <c r="AC30" s="2">
        <f>TB!AA202</f>
        <v>0</v>
      </c>
      <c r="AD30" s="2">
        <f>TB!AB202</f>
        <v>0</v>
      </c>
    </row>
    <row r="31" spans="1:40">
      <c r="A31" s="4"/>
      <c r="B31" s="84"/>
      <c r="C31" s="34" t="s">
        <v>25</v>
      </c>
      <c r="E31" s="2">
        <f>TB!C206</f>
        <v>0</v>
      </c>
      <c r="F31" s="2">
        <f>TB!D206</f>
        <v>0</v>
      </c>
      <c r="G31" s="2">
        <f>TB!E206</f>
        <v>0</v>
      </c>
      <c r="H31" s="2">
        <f>TB!F206</f>
        <v>0</v>
      </c>
      <c r="I31" s="2">
        <f>TB!G206</f>
        <v>0</v>
      </c>
      <c r="J31" s="2">
        <f>TB!H206</f>
        <v>0</v>
      </c>
      <c r="K31" s="2">
        <f>TB!I206</f>
        <v>0</v>
      </c>
      <c r="L31" s="2">
        <f>TB!J206</f>
        <v>0</v>
      </c>
      <c r="M31" s="2">
        <f>TB!K206</f>
        <v>0</v>
      </c>
      <c r="N31" s="2">
        <f>TB!L206</f>
        <v>0</v>
      </c>
      <c r="O31" s="2">
        <f>TB!M206</f>
        <v>0</v>
      </c>
      <c r="P31" s="2">
        <f>TB!N206</f>
        <v>0</v>
      </c>
      <c r="S31" s="2">
        <f>TB!Q206</f>
        <v>0</v>
      </c>
      <c r="T31" s="2">
        <f>TB!R206</f>
        <v>0</v>
      </c>
      <c r="U31" s="2">
        <f>TB!S206</f>
        <v>0</v>
      </c>
      <c r="V31" s="2">
        <f>TB!T206</f>
        <v>0</v>
      </c>
      <c r="W31" s="2">
        <f>TB!U206</f>
        <v>0</v>
      </c>
      <c r="X31" s="2">
        <f>TB!V206</f>
        <v>0</v>
      </c>
      <c r="Y31" s="2">
        <f>TB!W206</f>
        <v>0</v>
      </c>
      <c r="Z31" s="2">
        <f>TB!X206</f>
        <v>0</v>
      </c>
      <c r="AA31" s="2">
        <f>TB!Y206</f>
        <v>0</v>
      </c>
      <c r="AB31" s="2">
        <f>TB!Z206</f>
        <v>0</v>
      </c>
      <c r="AC31" s="2">
        <f>TB!AA206</f>
        <v>0</v>
      </c>
      <c r="AD31" s="2">
        <f>TB!AB206</f>
        <v>0</v>
      </c>
    </row>
    <row r="32" spans="1:40" s="5" customFormat="1">
      <c r="A32" s="4"/>
      <c r="B32" s="84"/>
      <c r="C32" s="34" t="s">
        <v>26</v>
      </c>
      <c r="D32" s="34"/>
      <c r="E32" s="2">
        <f>TB!C220</f>
        <v>0</v>
      </c>
      <c r="F32" s="2">
        <f>TB!D220</f>
        <v>0</v>
      </c>
      <c r="G32" s="2">
        <f>TB!E220</f>
        <v>0</v>
      </c>
      <c r="H32" s="2">
        <f>TB!F220</f>
        <v>0</v>
      </c>
      <c r="I32" s="2">
        <f>TB!G220</f>
        <v>0</v>
      </c>
      <c r="J32" s="2">
        <f>TB!H220</f>
        <v>0</v>
      </c>
      <c r="K32" s="2">
        <f>TB!I220</f>
        <v>0</v>
      </c>
      <c r="L32" s="2">
        <f>TB!J220</f>
        <v>0</v>
      </c>
      <c r="M32" s="2">
        <f>TB!K220</f>
        <v>0</v>
      </c>
      <c r="N32" s="2">
        <f>TB!L220</f>
        <v>0</v>
      </c>
      <c r="O32" s="2">
        <f>TB!M220</f>
        <v>0</v>
      </c>
      <c r="P32" s="2">
        <f>TB!N220</f>
        <v>0</v>
      </c>
      <c r="Q32" s="174"/>
      <c r="R32" s="174"/>
      <c r="S32" s="2">
        <f>TB!Q220</f>
        <v>40.770000000000003</v>
      </c>
      <c r="T32" s="2">
        <f>TB!R220</f>
        <v>32.630000000000003</v>
      </c>
      <c r="U32" s="2">
        <f>TB!S220</f>
        <v>24.49</v>
      </c>
      <c r="V32" s="2">
        <f>TB!T220</f>
        <v>16.350000000000001</v>
      </c>
      <c r="W32" s="2">
        <f>TB!U220</f>
        <v>8.2100000000000009</v>
      </c>
      <c r="X32" s="2">
        <f>TB!V220</f>
        <v>0</v>
      </c>
      <c r="Y32" s="2">
        <f>TB!W220</f>
        <v>0</v>
      </c>
      <c r="Z32" s="2">
        <f>TB!X220</f>
        <v>0</v>
      </c>
      <c r="AA32" s="2">
        <f>TB!Y220</f>
        <v>0</v>
      </c>
      <c r="AB32" s="2">
        <f>TB!Z220</f>
        <v>0</v>
      </c>
      <c r="AC32" s="2">
        <f>TB!AA220</f>
        <v>0</v>
      </c>
      <c r="AD32" s="2">
        <f>TB!AB220</f>
        <v>0</v>
      </c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>
      <c r="A33" s="4"/>
      <c r="B33" s="84"/>
      <c r="C33" s="34" t="s">
        <v>27</v>
      </c>
      <c r="D33" s="34"/>
      <c r="E33" s="2">
        <f>TB!C225</f>
        <v>11214.21</v>
      </c>
      <c r="F33" s="2">
        <f>TB!D225</f>
        <v>11214.21</v>
      </c>
      <c r="G33" s="2">
        <f>TB!E225</f>
        <v>9443.5400000000009</v>
      </c>
      <c r="H33" s="2">
        <f>TB!F225</f>
        <v>9443.5400000000009</v>
      </c>
      <c r="I33" s="2">
        <f>TB!G225</f>
        <v>0</v>
      </c>
      <c r="J33" s="2">
        <f>TB!H225</f>
        <v>0</v>
      </c>
      <c r="K33" s="2">
        <f>TB!I225</f>
        <v>0</v>
      </c>
      <c r="L33" s="2">
        <f>TB!J225</f>
        <v>0</v>
      </c>
      <c r="M33" s="2">
        <f>TB!K225</f>
        <v>0</v>
      </c>
      <c r="N33" s="2">
        <f>TB!L225</f>
        <v>0</v>
      </c>
      <c r="O33" s="2">
        <f>TB!M225</f>
        <v>0</v>
      </c>
      <c r="P33" s="2">
        <f>TB!N225</f>
        <v>0</v>
      </c>
      <c r="Q33" s="174"/>
      <c r="R33" s="174"/>
      <c r="S33" s="2">
        <f>TB!Q225</f>
        <v>18296.89</v>
      </c>
      <c r="T33" s="2">
        <f>TB!R225</f>
        <v>18296.89</v>
      </c>
      <c r="U33" s="2">
        <f>TB!S225</f>
        <v>16526.22</v>
      </c>
      <c r="V33" s="2">
        <f>TB!T225</f>
        <v>16526.22</v>
      </c>
      <c r="W33" s="2">
        <f>TB!U225</f>
        <v>16526.22</v>
      </c>
      <c r="X33" s="2">
        <f>TB!V225</f>
        <v>14755.55</v>
      </c>
      <c r="Y33" s="2">
        <f>TB!W225</f>
        <v>14755.55</v>
      </c>
      <c r="Z33" s="2">
        <f>TB!X225</f>
        <v>14755.55</v>
      </c>
      <c r="AA33" s="2">
        <f>TB!Y225</f>
        <v>12984.88</v>
      </c>
      <c r="AB33" s="2">
        <f>TB!Z225</f>
        <v>12984.88</v>
      </c>
      <c r="AC33" s="2">
        <f>TB!AA225</f>
        <v>12984.88</v>
      </c>
      <c r="AD33" s="2">
        <f>TB!AB225</f>
        <v>11214.21</v>
      </c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>
      <c r="A34" s="4"/>
      <c r="B34" s="84"/>
      <c r="C34" s="34" t="s">
        <v>28</v>
      </c>
      <c r="D34" s="34"/>
      <c r="E34" s="2">
        <f>TB!C230</f>
        <v>0</v>
      </c>
      <c r="F34" s="2">
        <f>TB!D230</f>
        <v>0</v>
      </c>
      <c r="G34" s="2">
        <f>TB!E230</f>
        <v>0</v>
      </c>
      <c r="H34" s="2">
        <f>TB!F230</f>
        <v>0</v>
      </c>
      <c r="I34" s="2">
        <f>TB!G230</f>
        <v>0</v>
      </c>
      <c r="J34" s="2">
        <f>TB!H230</f>
        <v>0</v>
      </c>
      <c r="K34" s="2">
        <f>TB!I230</f>
        <v>0</v>
      </c>
      <c r="L34" s="2">
        <f>TB!J230</f>
        <v>0</v>
      </c>
      <c r="M34" s="2">
        <f>TB!K230</f>
        <v>0</v>
      </c>
      <c r="N34" s="2">
        <f>TB!L230</f>
        <v>0</v>
      </c>
      <c r="O34" s="2">
        <f>TB!M230</f>
        <v>0</v>
      </c>
      <c r="P34" s="2">
        <f>TB!N230</f>
        <v>0</v>
      </c>
      <c r="Q34" s="174"/>
      <c r="R34" s="174"/>
      <c r="S34" s="2">
        <f>TB!Q230</f>
        <v>0</v>
      </c>
      <c r="T34" s="2">
        <f>TB!R230</f>
        <v>0</v>
      </c>
      <c r="U34" s="2">
        <f>TB!S230</f>
        <v>0</v>
      </c>
      <c r="V34" s="2">
        <f>TB!T230</f>
        <v>0</v>
      </c>
      <c r="W34" s="2">
        <f>TB!U230</f>
        <v>0</v>
      </c>
      <c r="X34" s="2">
        <f>TB!V230</f>
        <v>0</v>
      </c>
      <c r="Y34" s="2">
        <f>TB!W230</f>
        <v>0</v>
      </c>
      <c r="Z34" s="2">
        <f>TB!X230</f>
        <v>0</v>
      </c>
      <c r="AA34" s="2">
        <f>TB!Y230</f>
        <v>0</v>
      </c>
      <c r="AB34" s="2">
        <f>TB!Z230</f>
        <v>0</v>
      </c>
      <c r="AC34" s="2">
        <f>TB!AA230</f>
        <v>0</v>
      </c>
      <c r="AD34" s="2">
        <f>TB!AB230</f>
        <v>0</v>
      </c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>
      <c r="A35" s="4"/>
      <c r="B35" s="84"/>
      <c r="C35" s="34" t="s">
        <v>29</v>
      </c>
      <c r="D35" s="34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174"/>
      <c r="R35" s="174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>
      <c r="A36" s="4"/>
      <c r="B36" s="84"/>
      <c r="C36" s="34" t="s">
        <v>30</v>
      </c>
      <c r="D36" s="34"/>
      <c r="E36" s="2">
        <f>TB!C235</f>
        <v>0</v>
      </c>
      <c r="F36" s="2">
        <f>TB!D235</f>
        <v>0</v>
      </c>
      <c r="G36" s="2">
        <f>TB!E235</f>
        <v>80.81</v>
      </c>
      <c r="H36" s="2">
        <f>TB!F235</f>
        <v>80.81</v>
      </c>
      <c r="I36" s="2">
        <f>TB!G235</f>
        <v>80.81</v>
      </c>
      <c r="J36" s="2">
        <f>TB!H235</f>
        <v>0</v>
      </c>
      <c r="K36" s="2">
        <f>TB!I235</f>
        <v>0</v>
      </c>
      <c r="L36" s="2">
        <f>TB!J235</f>
        <v>0</v>
      </c>
      <c r="M36" s="2">
        <f>TB!K235</f>
        <v>0</v>
      </c>
      <c r="N36" s="2">
        <f>TB!L235</f>
        <v>0</v>
      </c>
      <c r="O36" s="2">
        <f>TB!M235</f>
        <v>0</v>
      </c>
      <c r="P36" s="2">
        <f>TB!N235</f>
        <v>0</v>
      </c>
      <c r="Q36" s="174"/>
      <c r="R36" s="174"/>
      <c r="S36" s="2">
        <v>24.899999999906868</v>
      </c>
      <c r="T36" s="2">
        <f>S36</f>
        <v>24.899999999906868</v>
      </c>
      <c r="U36" s="2">
        <f>TB!S235</f>
        <v>45.75</v>
      </c>
      <c r="V36" s="2">
        <f>TB!T235</f>
        <v>45.75</v>
      </c>
      <c r="W36" s="2">
        <f>TB!U235</f>
        <v>45.75</v>
      </c>
      <c r="X36" s="2">
        <f>TB!V235</f>
        <v>61.86</v>
      </c>
      <c r="Y36" s="2">
        <f>TB!W235</f>
        <v>61.86</v>
      </c>
      <c r="Z36" s="2">
        <f>TB!X235</f>
        <v>61.86</v>
      </c>
      <c r="AA36" s="2">
        <f>TB!Y235</f>
        <v>73.11</v>
      </c>
      <c r="AB36" s="2">
        <f>TB!Z235</f>
        <v>73.11</v>
      </c>
      <c r="AC36" s="2">
        <f>TB!AA235</f>
        <v>73.11</v>
      </c>
      <c r="AD36" s="2">
        <f>TB!AB235</f>
        <v>79.459999999999994</v>
      </c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>
      <c r="A37" s="4"/>
      <c r="B37" s="84"/>
      <c r="C37" s="34" t="s">
        <v>31</v>
      </c>
      <c r="D37" s="34"/>
      <c r="E37" s="2">
        <f>TB!C239</f>
        <v>0</v>
      </c>
      <c r="F37" s="2">
        <f>TB!D239</f>
        <v>0</v>
      </c>
      <c r="G37" s="2">
        <f>TB!E239</f>
        <v>0</v>
      </c>
      <c r="H37" s="2">
        <f>TB!F239</f>
        <v>0</v>
      </c>
      <c r="I37" s="2">
        <f>TB!G239</f>
        <v>0</v>
      </c>
      <c r="J37" s="2">
        <f>TB!H239</f>
        <v>0</v>
      </c>
      <c r="K37" s="2">
        <f>TB!I239</f>
        <v>0</v>
      </c>
      <c r="L37" s="2">
        <f>TB!J239</f>
        <v>0</v>
      </c>
      <c r="M37" s="2">
        <f>TB!K239</f>
        <v>0</v>
      </c>
      <c r="N37" s="2">
        <f>TB!L239</f>
        <v>0</v>
      </c>
      <c r="O37" s="2">
        <f>TB!M239</f>
        <v>0</v>
      </c>
      <c r="P37" s="2">
        <f>TB!N239</f>
        <v>0</v>
      </c>
      <c r="Q37" s="174"/>
      <c r="R37" s="174"/>
      <c r="S37" s="2">
        <f>TB!Q239</f>
        <v>0</v>
      </c>
      <c r="T37" s="2">
        <f>TB!R239</f>
        <v>0</v>
      </c>
      <c r="U37" s="2">
        <f>TB!S239</f>
        <v>0</v>
      </c>
      <c r="V37" s="2">
        <f>TB!T239</f>
        <v>0</v>
      </c>
      <c r="W37" s="2">
        <f>TB!U239</f>
        <v>0</v>
      </c>
      <c r="X37" s="2">
        <f>TB!V239</f>
        <v>0</v>
      </c>
      <c r="Y37" s="2">
        <f>TB!W239</f>
        <v>0</v>
      </c>
      <c r="Z37" s="2">
        <f>TB!X239</f>
        <v>0</v>
      </c>
      <c r="AA37" s="2">
        <f>TB!Y239</f>
        <v>0</v>
      </c>
      <c r="AB37" s="2">
        <f>TB!Z239</f>
        <v>0</v>
      </c>
      <c r="AC37" s="2">
        <f>TB!AA239</f>
        <v>0</v>
      </c>
      <c r="AD37" s="2">
        <f>TB!AB239</f>
        <v>0</v>
      </c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>
      <c r="A38" s="4"/>
      <c r="B38" s="84"/>
      <c r="C38" s="34" t="s">
        <v>32</v>
      </c>
      <c r="D38" s="34"/>
      <c r="E38" s="2">
        <f>TB!C243</f>
        <v>0</v>
      </c>
      <c r="F38" s="2">
        <f>TB!D243</f>
        <v>0</v>
      </c>
      <c r="G38" s="2">
        <f>TB!E243</f>
        <v>0</v>
      </c>
      <c r="H38" s="2">
        <f>TB!F243</f>
        <v>0</v>
      </c>
      <c r="I38" s="2">
        <f>TB!G243</f>
        <v>0</v>
      </c>
      <c r="J38" s="2">
        <f>TB!H243</f>
        <v>0</v>
      </c>
      <c r="K38" s="2">
        <f>TB!I243</f>
        <v>0</v>
      </c>
      <c r="L38" s="2">
        <f>TB!J243</f>
        <v>0</v>
      </c>
      <c r="M38" s="2">
        <f>TB!K243</f>
        <v>0</v>
      </c>
      <c r="N38" s="2">
        <f>TB!L243</f>
        <v>0</v>
      </c>
      <c r="O38" s="2">
        <f>TB!M243</f>
        <v>0</v>
      </c>
      <c r="P38" s="2">
        <f>TB!N243</f>
        <v>0</v>
      </c>
      <c r="Q38" s="174"/>
      <c r="R38" s="174"/>
      <c r="S38" s="2">
        <f>TB!Q243</f>
        <v>0</v>
      </c>
      <c r="T38" s="2">
        <f>TB!R243</f>
        <v>0</v>
      </c>
      <c r="U38" s="2">
        <f>TB!S243</f>
        <v>0</v>
      </c>
      <c r="V38" s="2">
        <f>TB!T243</f>
        <v>0</v>
      </c>
      <c r="W38" s="2">
        <f>TB!U243</f>
        <v>0</v>
      </c>
      <c r="X38" s="2">
        <f>TB!V243</f>
        <v>0</v>
      </c>
      <c r="Y38" s="2">
        <f>TB!W243</f>
        <v>0</v>
      </c>
      <c r="Z38" s="2">
        <f>TB!X243</f>
        <v>0</v>
      </c>
      <c r="AA38" s="2">
        <f>TB!Y243</f>
        <v>0</v>
      </c>
      <c r="AB38" s="2">
        <f>TB!Z243</f>
        <v>0</v>
      </c>
      <c r="AC38" s="2">
        <f>TB!AA243</f>
        <v>0</v>
      </c>
      <c r="AD38" s="2">
        <f>TB!AB243</f>
        <v>0</v>
      </c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>
      <c r="A39" s="4"/>
      <c r="B39" s="84"/>
      <c r="C39" s="34" t="s">
        <v>33</v>
      </c>
      <c r="D39" s="34"/>
      <c r="E39" s="2">
        <f>TB!C249</f>
        <v>0</v>
      </c>
      <c r="F39" s="2">
        <f>TB!D249</f>
        <v>0</v>
      </c>
      <c r="G39" s="2">
        <f>TB!E249</f>
        <v>0</v>
      </c>
      <c r="H39" s="2">
        <f>TB!F249</f>
        <v>0</v>
      </c>
      <c r="I39" s="2">
        <f>TB!G249</f>
        <v>0.45</v>
      </c>
      <c r="J39" s="2">
        <f>TB!H249</f>
        <v>0.45</v>
      </c>
      <c r="K39" s="2">
        <f>TB!I249</f>
        <v>0.45</v>
      </c>
      <c r="L39" s="2">
        <f>TB!J249</f>
        <v>0.45</v>
      </c>
      <c r="M39" s="2">
        <f>TB!K249</f>
        <v>0.45</v>
      </c>
      <c r="N39" s="2">
        <f>TB!L249</f>
        <v>0.45</v>
      </c>
      <c r="O39" s="2">
        <f>TB!M249</f>
        <v>0.45</v>
      </c>
      <c r="P39" s="2">
        <f>TB!N249</f>
        <v>0.45</v>
      </c>
      <c r="Q39" s="174"/>
      <c r="R39" s="174"/>
      <c r="S39" s="2">
        <f>TB!Q249</f>
        <v>0</v>
      </c>
      <c r="T39" s="2">
        <f>TB!R249</f>
        <v>309.2</v>
      </c>
      <c r="U39" s="2">
        <f>TB!S249</f>
        <v>309.2</v>
      </c>
      <c r="V39" s="2">
        <f>TB!T249</f>
        <v>309.2</v>
      </c>
      <c r="W39" s="2">
        <f>TB!U249</f>
        <v>309.2</v>
      </c>
      <c r="X39" s="2">
        <f>TB!V249</f>
        <v>309.2</v>
      </c>
      <c r="Y39" s="2">
        <f>TB!W249</f>
        <v>0</v>
      </c>
      <c r="Z39" s="2">
        <f>TB!X249</f>
        <v>0</v>
      </c>
      <c r="AA39" s="2">
        <f>TB!Y249</f>
        <v>0</v>
      </c>
      <c r="AB39" s="2">
        <f>TB!Z249</f>
        <v>0</v>
      </c>
      <c r="AC39" s="2">
        <f>TB!AA249</f>
        <v>0</v>
      </c>
      <c r="AD39" s="2">
        <f>TB!AB249</f>
        <v>0</v>
      </c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60" customFormat="1">
      <c r="B40" s="85" t="s">
        <v>34</v>
      </c>
      <c r="C40" s="149"/>
      <c r="D40" s="149"/>
      <c r="E40" s="61">
        <f>SUM(E23:E39)</f>
        <v>11214.21</v>
      </c>
      <c r="F40" s="61">
        <f t="shared" ref="F40:P40" si="4">SUM(F23:F39)</f>
        <v>11214.21</v>
      </c>
      <c r="G40" s="61">
        <f t="shared" si="4"/>
        <v>9524.35</v>
      </c>
      <c r="H40" s="61">
        <f t="shared" si="4"/>
        <v>9524.35</v>
      </c>
      <c r="I40" s="61">
        <f t="shared" si="4"/>
        <v>81.260000000000005</v>
      </c>
      <c r="J40" s="61">
        <f t="shared" si="4"/>
        <v>0.45</v>
      </c>
      <c r="K40" s="61">
        <f t="shared" si="4"/>
        <v>0.45</v>
      </c>
      <c r="L40" s="61">
        <f t="shared" si="4"/>
        <v>0.45</v>
      </c>
      <c r="M40" s="61">
        <f t="shared" si="4"/>
        <v>0.45</v>
      </c>
      <c r="N40" s="61">
        <f t="shared" si="4"/>
        <v>0.45</v>
      </c>
      <c r="O40" s="61">
        <f t="shared" si="4"/>
        <v>0.45</v>
      </c>
      <c r="P40" s="61">
        <f t="shared" si="4"/>
        <v>0.45</v>
      </c>
      <c r="Q40" s="182"/>
      <c r="R40" s="182"/>
      <c r="S40" s="61">
        <f>SUM(S23:S39)</f>
        <v>18362.559999999907</v>
      </c>
      <c r="T40" s="61">
        <f t="shared" ref="T40:AD40" si="5">SUM(T23:T39)</f>
        <v>18663.619999999908</v>
      </c>
      <c r="U40" s="61">
        <f t="shared" si="5"/>
        <v>16905.660000000003</v>
      </c>
      <c r="V40" s="61">
        <f t="shared" si="5"/>
        <v>16897.52</v>
      </c>
      <c r="W40" s="61">
        <f t="shared" si="5"/>
        <v>16889.38</v>
      </c>
      <c r="X40" s="61">
        <f t="shared" si="5"/>
        <v>15126.61</v>
      </c>
      <c r="Y40" s="61">
        <f t="shared" si="5"/>
        <v>14817.41</v>
      </c>
      <c r="Z40" s="61">
        <f t="shared" si="5"/>
        <v>14817.41</v>
      </c>
      <c r="AA40" s="61">
        <f t="shared" si="5"/>
        <v>13057.99</v>
      </c>
      <c r="AB40" s="61">
        <f t="shared" si="5"/>
        <v>13057.99</v>
      </c>
      <c r="AC40" s="61">
        <f t="shared" si="5"/>
        <v>13057.99</v>
      </c>
      <c r="AD40" s="61">
        <f t="shared" si="5"/>
        <v>11293.669999999998</v>
      </c>
    </row>
    <row r="41" spans="1:40" s="72" customFormat="1" ht="13.3" thickBot="1">
      <c r="A41" s="70" t="s">
        <v>35</v>
      </c>
      <c r="B41" s="86"/>
      <c r="C41" s="150"/>
      <c r="D41" s="150"/>
      <c r="E41" s="73">
        <f>E40+E20</f>
        <v>1678446.2899999998</v>
      </c>
      <c r="F41" s="73">
        <f t="shared" ref="F41:P41" si="6">F40+F20</f>
        <v>1649964.66</v>
      </c>
      <c r="G41" s="73">
        <f t="shared" si="6"/>
        <v>1664036.4600000002</v>
      </c>
      <c r="H41" s="73">
        <f t="shared" si="6"/>
        <v>1702280.8800000001</v>
      </c>
      <c r="I41" s="73">
        <f t="shared" si="6"/>
        <v>1641617.71</v>
      </c>
      <c r="J41" s="73">
        <f t="shared" si="6"/>
        <v>1654998.9</v>
      </c>
      <c r="K41" s="73">
        <f t="shared" si="6"/>
        <v>1654998.9</v>
      </c>
      <c r="L41" s="73">
        <f t="shared" si="6"/>
        <v>1654998.9</v>
      </c>
      <c r="M41" s="73">
        <f t="shared" si="6"/>
        <v>1654998.9</v>
      </c>
      <c r="N41" s="73">
        <f t="shared" si="6"/>
        <v>1654998.9</v>
      </c>
      <c r="O41" s="73">
        <f t="shared" si="6"/>
        <v>1654998.9</v>
      </c>
      <c r="P41" s="73">
        <f t="shared" si="6"/>
        <v>1654998.9</v>
      </c>
      <c r="Q41" s="183"/>
      <c r="R41" s="183"/>
      <c r="S41" s="73">
        <f>S40+S20</f>
        <v>1608555.4699999997</v>
      </c>
      <c r="T41" s="73">
        <f t="shared" ref="T41:AD41" si="7">T40+T20</f>
        <v>1590104.16</v>
      </c>
      <c r="U41" s="73">
        <f t="shared" si="7"/>
        <v>1612796.66</v>
      </c>
      <c r="V41" s="73">
        <f t="shared" si="7"/>
        <v>1627929.19</v>
      </c>
      <c r="W41" s="73">
        <f t="shared" si="7"/>
        <v>1622579.7599999998</v>
      </c>
      <c r="X41" s="73">
        <f t="shared" si="7"/>
        <v>1628431.2700000003</v>
      </c>
      <c r="Y41" s="73">
        <f t="shared" si="7"/>
        <v>1659750.6199999999</v>
      </c>
      <c r="Z41" s="73">
        <f t="shared" si="7"/>
        <v>1673006.49</v>
      </c>
      <c r="AA41" s="73">
        <f t="shared" si="7"/>
        <v>1667240.64</v>
      </c>
      <c r="AB41" s="73">
        <f t="shared" si="7"/>
        <v>1732481.47</v>
      </c>
      <c r="AC41" s="73">
        <f t="shared" si="7"/>
        <v>1728014.8199999998</v>
      </c>
      <c r="AD41" s="73">
        <f t="shared" si="7"/>
        <v>1738887.06</v>
      </c>
      <c r="AE41" s="71"/>
      <c r="AF41" s="71"/>
      <c r="AG41" s="71"/>
      <c r="AH41" s="71"/>
      <c r="AI41" s="71"/>
      <c r="AJ41" s="71"/>
      <c r="AK41" s="71"/>
      <c r="AL41" s="71"/>
      <c r="AM41" s="71"/>
      <c r="AN41" s="71"/>
    </row>
    <row r="42" spans="1:40" s="5" customFormat="1" ht="13.3" thickTop="1">
      <c r="A42" s="4"/>
      <c r="B42" s="84"/>
      <c r="C42" s="34"/>
      <c r="D42" s="34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174"/>
      <c r="R42" s="174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s="72" customFormat="1">
      <c r="A43" s="74" t="s">
        <v>36</v>
      </c>
      <c r="B43" s="87"/>
      <c r="C43" s="151"/>
      <c r="D43" s="151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184"/>
      <c r="R43" s="184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1"/>
      <c r="AF43" s="71"/>
      <c r="AG43" s="71"/>
      <c r="AH43" s="71"/>
      <c r="AI43" s="71"/>
      <c r="AJ43" s="71"/>
      <c r="AK43" s="71"/>
      <c r="AL43" s="71"/>
      <c r="AM43" s="71"/>
      <c r="AN43" s="71"/>
    </row>
    <row r="44" spans="1:40" s="60" customFormat="1">
      <c r="B44" s="85" t="s">
        <v>37</v>
      </c>
      <c r="C44" s="149"/>
      <c r="D44" s="149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185"/>
      <c r="R44" s="18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</row>
    <row r="45" spans="1:40" s="5" customFormat="1">
      <c r="A45" s="4"/>
      <c r="B45" s="84"/>
      <c r="C45" s="34" t="s">
        <v>38</v>
      </c>
      <c r="D45" s="34"/>
      <c r="E45" s="2">
        <f>-TB!C253</f>
        <v>0</v>
      </c>
      <c r="F45" s="2">
        <f>-TB!D253</f>
        <v>0</v>
      </c>
      <c r="G45" s="2">
        <f>-TB!E253</f>
        <v>0</v>
      </c>
      <c r="H45" s="2">
        <f>-TB!F253</f>
        <v>0</v>
      </c>
      <c r="I45" s="2">
        <f>-TB!G253</f>
        <v>0</v>
      </c>
      <c r="J45" s="2">
        <f>-TB!H253</f>
        <v>0</v>
      </c>
      <c r="K45" s="2">
        <f>-TB!I253</f>
        <v>0</v>
      </c>
      <c r="L45" s="2">
        <f>-TB!J253</f>
        <v>0</v>
      </c>
      <c r="M45" s="2">
        <f>-TB!K253</f>
        <v>0</v>
      </c>
      <c r="N45" s="2">
        <f>-TB!L253</f>
        <v>0</v>
      </c>
      <c r="O45" s="2">
        <f>-TB!M253</f>
        <v>0</v>
      </c>
      <c r="P45" s="2">
        <f>-TB!N253</f>
        <v>0</v>
      </c>
      <c r="Q45" s="174"/>
      <c r="R45" s="174"/>
      <c r="S45" s="2">
        <f>-TB!Q253</f>
        <v>0</v>
      </c>
      <c r="T45" s="2">
        <f>-TB!R253</f>
        <v>0</v>
      </c>
      <c r="U45" s="2">
        <f>-TB!S253</f>
        <v>0</v>
      </c>
      <c r="V45" s="2">
        <f>-TB!T253</f>
        <v>0</v>
      </c>
      <c r="W45" s="2">
        <f>-TB!U253</f>
        <v>0</v>
      </c>
      <c r="X45" s="2">
        <f>-TB!V253</f>
        <v>0</v>
      </c>
      <c r="Y45" s="2">
        <f>-TB!W253</f>
        <v>0</v>
      </c>
      <c r="Z45" s="2">
        <f>-TB!X253</f>
        <v>0</v>
      </c>
      <c r="AA45" s="2">
        <f>-TB!Y253</f>
        <v>0</v>
      </c>
      <c r="AB45" s="2">
        <f>-TB!Z253</f>
        <v>0</v>
      </c>
      <c r="AC45" s="2">
        <f>-TB!AA253</f>
        <v>0</v>
      </c>
      <c r="AD45" s="2">
        <f>-TB!AB253</f>
        <v>0</v>
      </c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s="5" customFormat="1">
      <c r="A46" s="4"/>
      <c r="B46" s="84"/>
      <c r="C46" s="34" t="s">
        <v>39</v>
      </c>
      <c r="D46" s="34"/>
      <c r="E46" s="2">
        <f>-TB!C265</f>
        <v>379013.76</v>
      </c>
      <c r="F46" s="2">
        <f>-TB!D265</f>
        <v>367762.12</v>
      </c>
      <c r="G46" s="2">
        <f>-TB!E265</f>
        <v>377529.89</v>
      </c>
      <c r="H46" s="2">
        <f>-TB!F265</f>
        <v>402745.98</v>
      </c>
      <c r="I46" s="2">
        <f>-TB!G265</f>
        <v>358720.5</v>
      </c>
      <c r="J46" s="2">
        <f>-TB!H265</f>
        <v>389328.18</v>
      </c>
      <c r="K46" s="2">
        <f>-TB!I265</f>
        <v>389328.18</v>
      </c>
      <c r="L46" s="2">
        <f>-TB!J265</f>
        <v>389328.18</v>
      </c>
      <c r="M46" s="2">
        <f>-TB!K265</f>
        <v>389328.18</v>
      </c>
      <c r="N46" s="2">
        <f>-TB!L265</f>
        <v>389328.18</v>
      </c>
      <c r="O46" s="2">
        <f>-TB!M265</f>
        <v>389328.18</v>
      </c>
      <c r="P46" s="2">
        <f>-TB!N265</f>
        <v>389328.18</v>
      </c>
      <c r="Q46" s="174"/>
      <c r="R46" s="174"/>
      <c r="S46" s="2">
        <f>-TB!Q265</f>
        <v>372949.51</v>
      </c>
      <c r="T46" s="2">
        <f>-TB!R265</f>
        <v>381808.27</v>
      </c>
      <c r="U46" s="2">
        <f>-TB!S265</f>
        <v>389135.09</v>
      </c>
      <c r="V46" s="2">
        <f>-TB!T265</f>
        <v>401620.91</v>
      </c>
      <c r="W46" s="2">
        <f>-TB!U265</f>
        <v>392564.6</v>
      </c>
      <c r="X46" s="2">
        <f>-TB!V265</f>
        <v>399219.84</v>
      </c>
      <c r="Y46" s="2">
        <f>-TB!W265</f>
        <v>414213.95</v>
      </c>
      <c r="Z46" s="2">
        <f>-TB!X265</f>
        <v>412128.66</v>
      </c>
      <c r="AA46" s="2">
        <f>-TB!Y265</f>
        <v>396151.02</v>
      </c>
      <c r="AB46" s="2">
        <f>-TB!Z265</f>
        <v>431668.02</v>
      </c>
      <c r="AC46" s="2">
        <f>-TB!AA265</f>
        <v>435223.99</v>
      </c>
      <c r="AD46" s="2">
        <f>-TB!AB265</f>
        <v>439972.61</v>
      </c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s="103" customFormat="1">
      <c r="A47" s="100"/>
      <c r="B47" s="101"/>
      <c r="C47" s="148" t="s">
        <v>40</v>
      </c>
      <c r="D47" s="148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81"/>
      <c r="R47" s="181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</row>
    <row r="48" spans="1:40" s="103" customFormat="1">
      <c r="A48" s="100"/>
      <c r="B48" s="101"/>
      <c r="C48" s="148" t="s">
        <v>41</v>
      </c>
      <c r="D48" s="148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81"/>
      <c r="R48" s="181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</row>
    <row r="49" spans="1:40" s="103" customFormat="1">
      <c r="A49" s="100"/>
      <c r="B49" s="121"/>
      <c r="C49" s="152" t="s">
        <v>42</v>
      </c>
      <c r="D49" s="152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81"/>
      <c r="R49" s="181"/>
      <c r="S49" s="122"/>
      <c r="T49" s="122"/>
      <c r="U49" s="122"/>
      <c r="V49" s="122"/>
      <c r="W49" s="122"/>
      <c r="X49" s="122"/>
      <c r="Y49" s="122"/>
      <c r="Z49" s="122"/>
      <c r="AA49" s="122"/>
      <c r="AB49" s="122"/>
      <c r="AC49" s="122"/>
      <c r="AD49" s="122"/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</row>
    <row r="50" spans="1:40" s="5" customFormat="1">
      <c r="A50" s="4"/>
      <c r="B50" s="84"/>
      <c r="C50" s="34" t="s">
        <v>43</v>
      </c>
      <c r="D50" s="34"/>
      <c r="E50" s="2">
        <f>-TB!C306</f>
        <v>0</v>
      </c>
      <c r="F50" s="2">
        <f>-TB!D306</f>
        <v>0</v>
      </c>
      <c r="G50" s="2">
        <f>-TB!E306</f>
        <v>0</v>
      </c>
      <c r="H50" s="2">
        <f>-TB!F306</f>
        <v>0</v>
      </c>
      <c r="I50" s="2">
        <f>-TB!G306</f>
        <v>0</v>
      </c>
      <c r="J50" s="2">
        <f>-TB!H306</f>
        <v>0</v>
      </c>
      <c r="K50" s="2">
        <f>-TB!I306</f>
        <v>0</v>
      </c>
      <c r="L50" s="2">
        <f>-TB!J306</f>
        <v>0</v>
      </c>
      <c r="M50" s="2">
        <f>-TB!K306</f>
        <v>0</v>
      </c>
      <c r="N50" s="2">
        <f>-TB!L306</f>
        <v>0</v>
      </c>
      <c r="O50" s="2">
        <f>-TB!M306</f>
        <v>0</v>
      </c>
      <c r="P50" s="2">
        <f>-TB!N306</f>
        <v>0</v>
      </c>
      <c r="Q50" s="174"/>
      <c r="R50" s="174"/>
      <c r="S50" s="2">
        <f>-TB!Q306</f>
        <v>0</v>
      </c>
      <c r="T50" s="2">
        <f>-TB!R306</f>
        <v>0</v>
      </c>
      <c r="U50" s="2">
        <f>-TB!S306</f>
        <v>0</v>
      </c>
      <c r="V50" s="2">
        <f>-TB!T306</f>
        <v>0</v>
      </c>
      <c r="W50" s="2">
        <f>-TB!U306</f>
        <v>0</v>
      </c>
      <c r="X50" s="2">
        <f>-TB!V306</f>
        <v>0</v>
      </c>
      <c r="Y50" s="2">
        <f>-TB!W306</f>
        <v>0</v>
      </c>
      <c r="Z50" s="2">
        <f>-TB!X306</f>
        <v>0</v>
      </c>
      <c r="AA50" s="2">
        <f>-TB!Y306</f>
        <v>0</v>
      </c>
      <c r="AB50" s="2">
        <f>-TB!Z306</f>
        <v>0</v>
      </c>
      <c r="AC50" s="2">
        <f>-TB!AA306</f>
        <v>0</v>
      </c>
      <c r="AD50" s="2">
        <f>-TB!AB306</f>
        <v>0</v>
      </c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>
      <c r="A51" s="4"/>
      <c r="B51" s="84"/>
      <c r="C51" s="34" t="s">
        <v>44</v>
      </c>
      <c r="D51" s="34"/>
      <c r="E51" s="2">
        <f>-TB!C310</f>
        <v>0</v>
      </c>
      <c r="F51" s="2">
        <f>-TB!D310</f>
        <v>0</v>
      </c>
      <c r="G51" s="2">
        <f>-TB!E310</f>
        <v>0</v>
      </c>
      <c r="H51" s="2">
        <f>-TB!F310</f>
        <v>0</v>
      </c>
      <c r="I51" s="2">
        <f>-TB!G310</f>
        <v>0</v>
      </c>
      <c r="J51" s="2">
        <f>-TB!H310</f>
        <v>0</v>
      </c>
      <c r="K51" s="2">
        <f>-TB!I310</f>
        <v>0</v>
      </c>
      <c r="L51" s="2">
        <f>-TB!J310</f>
        <v>0</v>
      </c>
      <c r="M51" s="2">
        <f>-TB!K310</f>
        <v>0</v>
      </c>
      <c r="N51" s="2">
        <f>-TB!L310</f>
        <v>0</v>
      </c>
      <c r="O51" s="2">
        <f>-TB!M310</f>
        <v>0</v>
      </c>
      <c r="P51" s="2">
        <f>-TB!N310</f>
        <v>0</v>
      </c>
      <c r="Q51" s="174"/>
      <c r="R51" s="174"/>
      <c r="S51" s="2">
        <f>-TB!Q310</f>
        <v>0</v>
      </c>
      <c r="T51" s="2">
        <f>-TB!R310</f>
        <v>0</v>
      </c>
      <c r="U51" s="2">
        <f>-TB!S310</f>
        <v>0</v>
      </c>
      <c r="V51" s="2">
        <f>-TB!T310</f>
        <v>0</v>
      </c>
      <c r="W51" s="2">
        <f>-TB!U310</f>
        <v>0</v>
      </c>
      <c r="X51" s="2">
        <f>-TB!V310</f>
        <v>0</v>
      </c>
      <c r="Y51" s="2">
        <f>-TB!W310</f>
        <v>0</v>
      </c>
      <c r="Z51" s="2">
        <f>-TB!X310</f>
        <v>0</v>
      </c>
      <c r="AA51" s="2">
        <f>-TB!Y310</f>
        <v>0</v>
      </c>
      <c r="AB51" s="2">
        <f>-TB!Z310</f>
        <v>0</v>
      </c>
      <c r="AC51" s="2">
        <f>-TB!AA310</f>
        <v>0</v>
      </c>
      <c r="AD51" s="2">
        <f>-TB!AB310</f>
        <v>0</v>
      </c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s="5" customFormat="1">
      <c r="A52" s="4"/>
      <c r="B52" s="84"/>
      <c r="C52" s="34" t="s">
        <v>45</v>
      </c>
      <c r="D52" s="34"/>
      <c r="E52" s="2">
        <f>-TB!C314</f>
        <v>0</v>
      </c>
      <c r="F52" s="2">
        <f>-TB!D314</f>
        <v>0</v>
      </c>
      <c r="G52" s="2">
        <f>-TB!E314</f>
        <v>0</v>
      </c>
      <c r="H52" s="2">
        <f>-TB!F314</f>
        <v>0</v>
      </c>
      <c r="I52" s="2">
        <f>-TB!G314</f>
        <v>0</v>
      </c>
      <c r="J52" s="2">
        <f>-TB!H314</f>
        <v>0</v>
      </c>
      <c r="K52" s="2">
        <f>-TB!I314</f>
        <v>0</v>
      </c>
      <c r="L52" s="2">
        <f>-TB!J314</f>
        <v>0</v>
      </c>
      <c r="M52" s="2">
        <f>-TB!K314</f>
        <v>0</v>
      </c>
      <c r="N52" s="2">
        <f>-TB!L314</f>
        <v>0</v>
      </c>
      <c r="O52" s="2">
        <f>-TB!M314</f>
        <v>0</v>
      </c>
      <c r="P52" s="2">
        <f>-TB!N314</f>
        <v>0</v>
      </c>
      <c r="Q52" s="174"/>
      <c r="R52" s="174"/>
      <c r="S52" s="2">
        <f>-TB!Q314</f>
        <v>0</v>
      </c>
      <c r="T52" s="2">
        <f>-TB!R314</f>
        <v>0</v>
      </c>
      <c r="U52" s="2">
        <f>-TB!S314</f>
        <v>0</v>
      </c>
      <c r="V52" s="2">
        <f>-TB!T314</f>
        <v>0</v>
      </c>
      <c r="W52" s="2">
        <f>-TB!U314</f>
        <v>0</v>
      </c>
      <c r="X52" s="2">
        <f>-TB!V314</f>
        <v>0</v>
      </c>
      <c r="Y52" s="2">
        <f>-TB!W314</f>
        <v>0</v>
      </c>
      <c r="Z52" s="2">
        <f>-TB!X314</f>
        <v>0</v>
      </c>
      <c r="AA52" s="2">
        <f>-TB!Y314</f>
        <v>0</v>
      </c>
      <c r="AB52" s="2">
        <f>-TB!Z314</f>
        <v>0</v>
      </c>
      <c r="AC52" s="2">
        <f>-TB!AA314</f>
        <v>0</v>
      </c>
      <c r="AD52" s="2">
        <f>-TB!AB314</f>
        <v>0</v>
      </c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s="5" customFormat="1">
      <c r="A53" s="4"/>
      <c r="B53" s="84"/>
      <c r="C53" s="34" t="s">
        <v>46</v>
      </c>
      <c r="D53" s="34"/>
      <c r="E53" s="2">
        <f>-TB!C319</f>
        <v>11181.54</v>
      </c>
      <c r="F53" s="2">
        <f>-TB!D319</f>
        <v>14</v>
      </c>
      <c r="G53" s="2">
        <f>-TB!E319</f>
        <v>14</v>
      </c>
      <c r="H53" s="2">
        <f>-TB!F319</f>
        <v>406.92</v>
      </c>
      <c r="I53" s="2">
        <f>-TB!G319</f>
        <v>0</v>
      </c>
      <c r="J53" s="2">
        <f>-TB!H319</f>
        <v>0</v>
      </c>
      <c r="K53" s="2">
        <f>-TB!I319</f>
        <v>0</v>
      </c>
      <c r="L53" s="2">
        <f>-TB!J319</f>
        <v>0</v>
      </c>
      <c r="M53" s="2">
        <f>-TB!K319</f>
        <v>0</v>
      </c>
      <c r="N53" s="2">
        <f>-TB!L319</f>
        <v>0</v>
      </c>
      <c r="O53" s="2">
        <f>-TB!M319</f>
        <v>0</v>
      </c>
      <c r="P53" s="2">
        <f>-TB!N319</f>
        <v>0</v>
      </c>
      <c r="Q53" s="174"/>
      <c r="R53" s="174"/>
      <c r="S53" s="2">
        <f>-TB!Q319</f>
        <v>4034.64</v>
      </c>
      <c r="T53" s="2">
        <f>-TB!R319</f>
        <v>0</v>
      </c>
      <c r="U53" s="2">
        <f>-TB!S319</f>
        <v>0</v>
      </c>
      <c r="V53" s="2">
        <f>-TB!T319</f>
        <v>0</v>
      </c>
      <c r="W53" s="2">
        <f>-TB!U319</f>
        <v>0</v>
      </c>
      <c r="X53" s="2">
        <f>-TB!V319</f>
        <v>0</v>
      </c>
      <c r="Y53" s="2">
        <f>-TB!W319</f>
        <v>1300.29</v>
      </c>
      <c r="Z53" s="2">
        <f>-TB!X319</f>
        <v>3935.53</v>
      </c>
      <c r="AA53" s="2">
        <f>-TB!Y319</f>
        <v>5978.64</v>
      </c>
      <c r="AB53" s="2">
        <f>-TB!Z319</f>
        <v>11082.55</v>
      </c>
      <c r="AC53" s="2">
        <f>-TB!AA319</f>
        <v>9745.36</v>
      </c>
      <c r="AD53" s="2">
        <f>-TB!AB319</f>
        <v>11079.96</v>
      </c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5" customFormat="1">
      <c r="A54" s="4"/>
      <c r="B54" s="84"/>
      <c r="C54" s="34" t="s">
        <v>47</v>
      </c>
      <c r="D54" s="34"/>
      <c r="E54" s="2">
        <f>-TB!C327</f>
        <v>0</v>
      </c>
      <c r="F54" s="2">
        <f>-TB!D327</f>
        <v>0</v>
      </c>
      <c r="G54" s="2">
        <f>-TB!E327</f>
        <v>0</v>
      </c>
      <c r="H54" s="2">
        <f>-TB!F327</f>
        <v>0</v>
      </c>
      <c r="I54" s="2">
        <f>-TB!G327</f>
        <v>0</v>
      </c>
      <c r="J54" s="2">
        <f>-TB!H327</f>
        <v>0</v>
      </c>
      <c r="K54" s="2">
        <f>-TB!I327</f>
        <v>0</v>
      </c>
      <c r="L54" s="2">
        <f>-TB!J327</f>
        <v>0</v>
      </c>
      <c r="M54" s="2">
        <f>-TB!K327</f>
        <v>0</v>
      </c>
      <c r="N54" s="2">
        <f>-TB!L327</f>
        <v>0</v>
      </c>
      <c r="O54" s="2">
        <f>-TB!M327</f>
        <v>0</v>
      </c>
      <c r="P54" s="2">
        <f>-TB!N327</f>
        <v>0</v>
      </c>
      <c r="Q54" s="174"/>
      <c r="R54" s="174"/>
      <c r="S54" s="2">
        <f>-TB!Q327</f>
        <v>227.86</v>
      </c>
      <c r="T54" s="2">
        <f>-TB!R327</f>
        <v>0</v>
      </c>
      <c r="U54" s="2">
        <f>-TB!S327</f>
        <v>381.62</v>
      </c>
      <c r="V54" s="2">
        <f>-TB!T327</f>
        <v>63.7</v>
      </c>
      <c r="W54" s="2">
        <f>-TB!U327</f>
        <v>112.29</v>
      </c>
      <c r="X54" s="2">
        <f>-TB!V327</f>
        <v>257.61</v>
      </c>
      <c r="Y54" s="2">
        <f>-TB!W327</f>
        <v>729.55</v>
      </c>
      <c r="Z54" s="2">
        <f>-TB!X327</f>
        <v>569.29</v>
      </c>
      <c r="AA54" s="2">
        <f>-TB!Y327</f>
        <v>455.94</v>
      </c>
      <c r="AB54" s="2">
        <f>-TB!Z327</f>
        <v>156.78</v>
      </c>
      <c r="AC54" s="2">
        <f>-TB!AA327</f>
        <v>0</v>
      </c>
      <c r="AD54" s="2">
        <f>-TB!AB327</f>
        <v>0</v>
      </c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 s="60" customFormat="1">
      <c r="B55" s="85" t="s">
        <v>48</v>
      </c>
      <c r="C55" s="149"/>
      <c r="D55" s="149"/>
      <c r="E55" s="61">
        <f>SUM(E45:E54)</f>
        <v>390195.3</v>
      </c>
      <c r="F55" s="61">
        <f t="shared" ref="F55:P55" si="8">SUM(F45:F54)</f>
        <v>367776.12</v>
      </c>
      <c r="G55" s="61">
        <f t="shared" si="8"/>
        <v>377543.89</v>
      </c>
      <c r="H55" s="61">
        <f t="shared" si="8"/>
        <v>403152.89999999997</v>
      </c>
      <c r="I55" s="61">
        <f t="shared" si="8"/>
        <v>358720.5</v>
      </c>
      <c r="J55" s="61">
        <f t="shared" si="8"/>
        <v>389328.18</v>
      </c>
      <c r="K55" s="61">
        <f t="shared" si="8"/>
        <v>389328.18</v>
      </c>
      <c r="L55" s="61">
        <f t="shared" si="8"/>
        <v>389328.18</v>
      </c>
      <c r="M55" s="61">
        <f t="shared" si="8"/>
        <v>389328.18</v>
      </c>
      <c r="N55" s="61">
        <f t="shared" si="8"/>
        <v>389328.18</v>
      </c>
      <c r="O55" s="61">
        <f t="shared" si="8"/>
        <v>389328.18</v>
      </c>
      <c r="P55" s="61">
        <f t="shared" si="8"/>
        <v>389328.18</v>
      </c>
      <c r="Q55" s="182"/>
      <c r="R55" s="182"/>
      <c r="S55" s="61">
        <f>SUM(S45:S54)</f>
        <v>377212.01</v>
      </c>
      <c r="T55" s="61">
        <f t="shared" ref="T55:AD55" si="9">SUM(T45:T54)</f>
        <v>381808.27</v>
      </c>
      <c r="U55" s="61">
        <f t="shared" si="9"/>
        <v>389516.71</v>
      </c>
      <c r="V55" s="61">
        <f t="shared" si="9"/>
        <v>401684.61</v>
      </c>
      <c r="W55" s="61">
        <f t="shared" si="9"/>
        <v>392676.88999999996</v>
      </c>
      <c r="X55" s="61">
        <f t="shared" si="9"/>
        <v>399477.45</v>
      </c>
      <c r="Y55" s="61">
        <f t="shared" si="9"/>
        <v>416243.79</v>
      </c>
      <c r="Z55" s="61">
        <f t="shared" si="9"/>
        <v>416633.48</v>
      </c>
      <c r="AA55" s="61">
        <f t="shared" si="9"/>
        <v>402585.60000000003</v>
      </c>
      <c r="AB55" s="61">
        <f t="shared" si="9"/>
        <v>442907.35000000003</v>
      </c>
      <c r="AC55" s="61">
        <f t="shared" si="9"/>
        <v>444969.35</v>
      </c>
      <c r="AD55" s="61">
        <f t="shared" si="9"/>
        <v>451052.57</v>
      </c>
    </row>
    <row r="56" spans="1:40" s="5" customFormat="1">
      <c r="A56" s="4"/>
      <c r="B56" s="84"/>
      <c r="C56" s="34"/>
      <c r="D56" s="3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174"/>
      <c r="R56" s="174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s="60" customFormat="1">
      <c r="B57" s="85" t="s">
        <v>49</v>
      </c>
      <c r="C57" s="149"/>
      <c r="D57" s="149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185"/>
      <c r="R57" s="18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</row>
    <row r="58" spans="1:40" s="5" customFormat="1">
      <c r="A58" s="4"/>
      <c r="B58" s="84"/>
      <c r="C58" s="34" t="s">
        <v>50</v>
      </c>
      <c r="D58" s="34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174"/>
      <c r="R58" s="174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 s="5" customFormat="1">
      <c r="A59" s="4"/>
      <c r="B59" s="84"/>
      <c r="C59" s="34" t="s">
        <v>51</v>
      </c>
      <c r="D59" s="34"/>
      <c r="E59" s="59">
        <f>-TB!C274-E48</f>
        <v>0</v>
      </c>
      <c r="F59" s="59">
        <f>-TB!D274-F48</f>
        <v>0</v>
      </c>
      <c r="G59" s="59">
        <f>-TB!E274-G48</f>
        <v>0</v>
      </c>
      <c r="H59" s="59">
        <f>-TB!F274-H48</f>
        <v>0</v>
      </c>
      <c r="I59" s="59">
        <f>-TB!G274-I48</f>
        <v>0</v>
      </c>
      <c r="J59" s="59">
        <f>-TB!H274-J48</f>
        <v>0</v>
      </c>
      <c r="K59" s="59">
        <f>-TB!I274-K48</f>
        <v>0</v>
      </c>
      <c r="L59" s="59">
        <f>-TB!J274-L48</f>
        <v>0</v>
      </c>
      <c r="M59" s="59">
        <f>-TB!K274-M48</f>
        <v>0</v>
      </c>
      <c r="N59" s="59">
        <f>-TB!L274-N48</f>
        <v>0</v>
      </c>
      <c r="O59" s="59">
        <f>-TB!M274-O48</f>
        <v>0</v>
      </c>
      <c r="P59" s="59">
        <f>-TB!N274-P48</f>
        <v>0</v>
      </c>
      <c r="Q59" s="174"/>
      <c r="R59" s="174"/>
      <c r="S59" s="59">
        <f>-TB!Q274-S48</f>
        <v>0</v>
      </c>
      <c r="T59" s="59">
        <f>-TB!R274-T48</f>
        <v>0</v>
      </c>
      <c r="U59" s="59">
        <f>-TB!S274-U48</f>
        <v>0</v>
      </c>
      <c r="V59" s="59">
        <f>-TB!T274-V48</f>
        <v>0</v>
      </c>
      <c r="W59" s="59">
        <f>-TB!U274-W48</f>
        <v>0</v>
      </c>
      <c r="X59" s="59">
        <f>-TB!V274-X48</f>
        <v>0</v>
      </c>
      <c r="Y59" s="59">
        <f>-TB!W274-Y48</f>
        <v>0</v>
      </c>
      <c r="Z59" s="59">
        <f>-TB!X274-Z48</f>
        <v>0</v>
      </c>
      <c r="AA59" s="59">
        <f>-TB!Y274-AA48</f>
        <v>0</v>
      </c>
      <c r="AB59" s="59">
        <f>-TB!Z274-AB48</f>
        <v>0</v>
      </c>
      <c r="AC59" s="59">
        <f>-TB!AA274-AC48</f>
        <v>0</v>
      </c>
      <c r="AD59" s="59">
        <f>-TB!AB274-AD48</f>
        <v>0</v>
      </c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 s="5" customFormat="1">
      <c r="A60" s="4"/>
      <c r="B60" s="89"/>
      <c r="C60" s="153" t="s">
        <v>52</v>
      </c>
      <c r="D60" s="153"/>
      <c r="E60" s="62">
        <f>-TB!C270-E49</f>
        <v>11681.63</v>
      </c>
      <c r="F60" s="62">
        <f>-TB!D270-F49</f>
        <v>11681.63</v>
      </c>
      <c r="G60" s="62">
        <f>-TB!E270-G49</f>
        <v>9918.8799999999992</v>
      </c>
      <c r="H60" s="62">
        <f>-TB!F270-H49</f>
        <v>9918.8799999999992</v>
      </c>
      <c r="I60" s="62">
        <f>-TB!G270-I49</f>
        <v>0</v>
      </c>
      <c r="J60" s="62">
        <f>-TB!H270-J49</f>
        <v>0</v>
      </c>
      <c r="K60" s="62">
        <f>-TB!I270-K49</f>
        <v>0</v>
      </c>
      <c r="L60" s="62">
        <f>-TB!J270-L49</f>
        <v>0</v>
      </c>
      <c r="M60" s="62">
        <f>-TB!K270-M49</f>
        <v>0</v>
      </c>
      <c r="N60" s="62">
        <f>-TB!L270-N49</f>
        <v>0</v>
      </c>
      <c r="O60" s="62">
        <f>-TB!M270-O49</f>
        <v>0</v>
      </c>
      <c r="P60" s="62">
        <f>-TB!N270-P49</f>
        <v>0</v>
      </c>
      <c r="Q60" s="174"/>
      <c r="R60" s="174"/>
      <c r="S60" s="62">
        <f>-TB!Q270-S49</f>
        <v>18443.36</v>
      </c>
      <c r="T60" s="62">
        <f>-TB!R270-T49</f>
        <v>18443.36</v>
      </c>
      <c r="U60" s="62">
        <f>-TB!S270-U49</f>
        <v>16795.36</v>
      </c>
      <c r="V60" s="62">
        <f>-TB!T270-V49</f>
        <v>16795.36</v>
      </c>
      <c r="W60" s="62">
        <f>-TB!U270-W49</f>
        <v>16795.36</v>
      </c>
      <c r="X60" s="62">
        <f>-TB!V270-X49</f>
        <v>15119.39</v>
      </c>
      <c r="Y60" s="62">
        <f>-TB!W270-Y49</f>
        <v>15119.39</v>
      </c>
      <c r="Z60" s="62">
        <f>-TB!X270-Z49</f>
        <v>15119.39</v>
      </c>
      <c r="AA60" s="62">
        <f>-TB!Y270-AA49</f>
        <v>13414.97</v>
      </c>
      <c r="AB60" s="62">
        <f>-TB!Z270-AB49</f>
        <v>13414.97</v>
      </c>
      <c r="AC60" s="62">
        <f>-TB!AA270-AC49</f>
        <v>13414.97</v>
      </c>
      <c r="AD60" s="62">
        <f>-TB!AB270-AD49</f>
        <v>11681.63</v>
      </c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s="5" customFormat="1">
      <c r="A61" s="4"/>
      <c r="B61" s="84"/>
      <c r="C61" s="34" t="s">
        <v>53</v>
      </c>
      <c r="D61" s="34"/>
      <c r="E61" s="2">
        <f>-TB!C332</f>
        <v>0</v>
      </c>
      <c r="F61" s="2">
        <f>-TB!D332</f>
        <v>0</v>
      </c>
      <c r="G61" s="2">
        <f>-TB!E332</f>
        <v>0</v>
      </c>
      <c r="H61" s="2">
        <f>-TB!F332</f>
        <v>0</v>
      </c>
      <c r="I61" s="2">
        <f>-TB!G332</f>
        <v>0</v>
      </c>
      <c r="J61" s="2">
        <f>-TB!H332</f>
        <v>0</v>
      </c>
      <c r="K61" s="2">
        <f>-TB!I332</f>
        <v>0</v>
      </c>
      <c r="L61" s="2">
        <f>-TB!J332</f>
        <v>0</v>
      </c>
      <c r="M61" s="2">
        <f>-TB!K332</f>
        <v>0</v>
      </c>
      <c r="N61" s="2">
        <f>-TB!L332</f>
        <v>0</v>
      </c>
      <c r="O61" s="2">
        <f>-TB!M332</f>
        <v>0</v>
      </c>
      <c r="P61" s="2">
        <f>-TB!N332</f>
        <v>0</v>
      </c>
      <c r="Q61" s="174"/>
      <c r="R61" s="174"/>
      <c r="S61" s="2">
        <f>-TB!Q332</f>
        <v>0</v>
      </c>
      <c r="T61" s="2">
        <f>-TB!R332</f>
        <v>0</v>
      </c>
      <c r="U61" s="2">
        <f>-TB!S332</f>
        <v>0</v>
      </c>
      <c r="V61" s="2">
        <f>-TB!T332</f>
        <v>0</v>
      </c>
      <c r="W61" s="2">
        <f>-TB!U332</f>
        <v>0</v>
      </c>
      <c r="X61" s="2">
        <f>-TB!V332</f>
        <v>0</v>
      </c>
      <c r="Y61" s="2">
        <f>-TB!W332</f>
        <v>0</v>
      </c>
      <c r="Z61" s="2">
        <f>-TB!X332</f>
        <v>0</v>
      </c>
      <c r="AA61" s="2">
        <f>-TB!Y332</f>
        <v>0</v>
      </c>
      <c r="AB61" s="2">
        <f>-TB!Z332</f>
        <v>0</v>
      </c>
      <c r="AC61" s="2">
        <f>-TB!AA332</f>
        <v>0</v>
      </c>
      <c r="AD61" s="2">
        <f>-TB!AB332</f>
        <v>0</v>
      </c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s="5" customFormat="1">
      <c r="A62" s="4"/>
      <c r="B62" s="84"/>
      <c r="C62" s="34" t="s">
        <v>54</v>
      </c>
      <c r="D62" s="34"/>
      <c r="E62" s="2">
        <f>-TB!C336</f>
        <v>0</v>
      </c>
      <c r="F62" s="2">
        <f>-TB!D336</f>
        <v>0</v>
      </c>
      <c r="G62" s="2">
        <f>-TB!E336</f>
        <v>0</v>
      </c>
      <c r="H62" s="2">
        <f>-TB!F336</f>
        <v>0</v>
      </c>
      <c r="I62" s="2">
        <f>-TB!G336</f>
        <v>0</v>
      </c>
      <c r="J62" s="2">
        <f>-TB!H336</f>
        <v>0</v>
      </c>
      <c r="K62" s="2">
        <f>-TB!I336</f>
        <v>0</v>
      </c>
      <c r="L62" s="2">
        <f>-TB!J336</f>
        <v>0</v>
      </c>
      <c r="M62" s="2">
        <f>-TB!K336</f>
        <v>0</v>
      </c>
      <c r="N62" s="2">
        <f>-TB!L336</f>
        <v>0</v>
      </c>
      <c r="O62" s="2">
        <f>-TB!M336</f>
        <v>0</v>
      </c>
      <c r="P62" s="2">
        <f>-TB!N336</f>
        <v>0</v>
      </c>
      <c r="Q62" s="174"/>
      <c r="R62" s="174"/>
      <c r="S62" s="2">
        <f>-TB!Q336</f>
        <v>0</v>
      </c>
      <c r="T62" s="2">
        <f>-TB!R336</f>
        <v>0</v>
      </c>
      <c r="U62" s="2">
        <f>-TB!S336</f>
        <v>0</v>
      </c>
      <c r="V62" s="2">
        <f>-TB!T336</f>
        <v>0</v>
      </c>
      <c r="W62" s="2">
        <f>-TB!U336</f>
        <v>0</v>
      </c>
      <c r="X62" s="2">
        <f>-TB!V336</f>
        <v>0</v>
      </c>
      <c r="Y62" s="2">
        <f>-TB!W336</f>
        <v>0</v>
      </c>
      <c r="Z62" s="2">
        <f>-TB!X336</f>
        <v>0</v>
      </c>
      <c r="AA62" s="2">
        <f>-TB!Y336</f>
        <v>0</v>
      </c>
      <c r="AB62" s="2">
        <f>-TB!Z336</f>
        <v>0</v>
      </c>
      <c r="AC62" s="2">
        <f>-TB!AA336</f>
        <v>0</v>
      </c>
      <c r="AD62" s="2">
        <f>-TB!AB336</f>
        <v>0</v>
      </c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0" s="5" customFormat="1">
      <c r="A63" s="4"/>
      <c r="B63" s="84"/>
      <c r="C63" s="34" t="s">
        <v>55</v>
      </c>
      <c r="D63" s="34"/>
      <c r="E63" s="2">
        <f>-TB!C340</f>
        <v>0</v>
      </c>
      <c r="F63" s="2">
        <f>-TB!D340</f>
        <v>0</v>
      </c>
      <c r="G63" s="2">
        <f>-TB!E340</f>
        <v>0</v>
      </c>
      <c r="H63" s="2">
        <f>-TB!F340</f>
        <v>0</v>
      </c>
      <c r="I63" s="2">
        <f>-TB!G340</f>
        <v>0</v>
      </c>
      <c r="J63" s="2">
        <f>-TB!H340</f>
        <v>0</v>
      </c>
      <c r="K63" s="2">
        <f>-TB!I340</f>
        <v>0</v>
      </c>
      <c r="L63" s="2">
        <f>-TB!J340</f>
        <v>0</v>
      </c>
      <c r="M63" s="2">
        <f>-TB!K340</f>
        <v>0</v>
      </c>
      <c r="N63" s="2">
        <f>-TB!L340</f>
        <v>0</v>
      </c>
      <c r="O63" s="2">
        <f>-TB!M340</f>
        <v>0</v>
      </c>
      <c r="P63" s="2">
        <f>-TB!N340</f>
        <v>0</v>
      </c>
      <c r="Q63" s="174"/>
      <c r="R63" s="174"/>
      <c r="S63" s="2">
        <f>-TB!Q340</f>
        <v>0</v>
      </c>
      <c r="T63" s="2">
        <f>-TB!R340</f>
        <v>0</v>
      </c>
      <c r="U63" s="2">
        <f>-TB!S340</f>
        <v>0</v>
      </c>
      <c r="V63" s="2">
        <f>-TB!T340</f>
        <v>0</v>
      </c>
      <c r="W63" s="2">
        <f>-TB!U340</f>
        <v>0</v>
      </c>
      <c r="X63" s="2">
        <f>-TB!V340</f>
        <v>0</v>
      </c>
      <c r="Y63" s="2">
        <f>-TB!W340</f>
        <v>0</v>
      </c>
      <c r="Z63" s="2">
        <f>-TB!X340</f>
        <v>0</v>
      </c>
      <c r="AA63" s="2">
        <f>-TB!Y340</f>
        <v>0</v>
      </c>
      <c r="AB63" s="2">
        <f>-TB!Z340</f>
        <v>0</v>
      </c>
      <c r="AC63" s="2">
        <f>-TB!AA340</f>
        <v>0</v>
      </c>
      <c r="AD63" s="2">
        <f>-TB!AB340</f>
        <v>0</v>
      </c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0" s="5" customFormat="1">
      <c r="A64" s="4"/>
      <c r="B64" s="89"/>
      <c r="C64" s="153" t="s">
        <v>56</v>
      </c>
      <c r="D64" s="153"/>
      <c r="E64" s="9">
        <f>-TB!C344</f>
        <v>0</v>
      </c>
      <c r="F64" s="9">
        <f>-TB!D344</f>
        <v>0</v>
      </c>
      <c r="G64" s="9">
        <f>-TB!E344</f>
        <v>0</v>
      </c>
      <c r="H64" s="9">
        <f>-TB!F344</f>
        <v>0</v>
      </c>
      <c r="I64" s="9">
        <f>-TB!G344</f>
        <v>0</v>
      </c>
      <c r="J64" s="9">
        <f>-TB!H344</f>
        <v>0</v>
      </c>
      <c r="K64" s="9">
        <f>-TB!I344</f>
        <v>0</v>
      </c>
      <c r="L64" s="9">
        <f>-TB!J344</f>
        <v>0</v>
      </c>
      <c r="M64" s="9">
        <f>-TB!K344</f>
        <v>0</v>
      </c>
      <c r="N64" s="9">
        <f>-TB!L344</f>
        <v>0</v>
      </c>
      <c r="O64" s="9">
        <f>-TB!M344</f>
        <v>0</v>
      </c>
      <c r="P64" s="9">
        <f>-TB!N344</f>
        <v>0</v>
      </c>
      <c r="Q64" s="174"/>
      <c r="R64" s="174"/>
      <c r="S64" s="9">
        <f>-TB!Q344</f>
        <v>0</v>
      </c>
      <c r="T64" s="9">
        <f>-TB!R344</f>
        <v>0</v>
      </c>
      <c r="U64" s="9">
        <f>-TB!S344</f>
        <v>0</v>
      </c>
      <c r="V64" s="9">
        <f>-TB!T344</f>
        <v>0</v>
      </c>
      <c r="W64" s="9">
        <f>-TB!U344</f>
        <v>0</v>
      </c>
      <c r="X64" s="9">
        <f>-TB!V344</f>
        <v>0</v>
      </c>
      <c r="Y64" s="9">
        <f>-TB!W344</f>
        <v>0</v>
      </c>
      <c r="Z64" s="9">
        <f>-TB!X344</f>
        <v>0</v>
      </c>
      <c r="AA64" s="9">
        <f>-TB!Y344</f>
        <v>0</v>
      </c>
      <c r="AB64" s="9">
        <f>-TB!Z344</f>
        <v>0</v>
      </c>
      <c r="AC64" s="9">
        <f>-TB!AA344</f>
        <v>0</v>
      </c>
      <c r="AD64" s="9">
        <f>-TB!AB344</f>
        <v>0</v>
      </c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s="5" customFormat="1">
      <c r="A65" s="4"/>
      <c r="B65" s="88"/>
      <c r="C65" s="154" t="s">
        <v>57</v>
      </c>
      <c r="D65" s="154"/>
      <c r="E65" s="9">
        <f>-TB!C348</f>
        <v>0</v>
      </c>
      <c r="F65" s="9">
        <f>-TB!D348</f>
        <v>0</v>
      </c>
      <c r="G65" s="9">
        <f>-TB!E348</f>
        <v>0</v>
      </c>
      <c r="H65" s="9">
        <f>-TB!F348</f>
        <v>0</v>
      </c>
      <c r="I65" s="9">
        <f>-TB!G348</f>
        <v>0</v>
      </c>
      <c r="J65" s="9">
        <f>-TB!H348</f>
        <v>0</v>
      </c>
      <c r="K65" s="9">
        <f>-TB!I348</f>
        <v>0</v>
      </c>
      <c r="L65" s="9">
        <f>-TB!J348</f>
        <v>0</v>
      </c>
      <c r="M65" s="9">
        <f>-TB!K348</f>
        <v>0</v>
      </c>
      <c r="N65" s="9">
        <f>-TB!L348</f>
        <v>0</v>
      </c>
      <c r="O65" s="9">
        <f>-TB!M348</f>
        <v>0</v>
      </c>
      <c r="P65" s="9">
        <f>-TB!N348</f>
        <v>0</v>
      </c>
      <c r="Q65" s="174"/>
      <c r="R65" s="174"/>
      <c r="S65" s="9">
        <f>-TB!Q348</f>
        <v>0</v>
      </c>
      <c r="T65" s="9">
        <f>-TB!R348</f>
        <v>0</v>
      </c>
      <c r="U65" s="9">
        <f>-TB!S348</f>
        <v>0</v>
      </c>
      <c r="V65" s="9">
        <f>-TB!T348</f>
        <v>0</v>
      </c>
      <c r="W65" s="9">
        <f>-TB!U348</f>
        <v>0</v>
      </c>
      <c r="X65" s="9">
        <f>-TB!V348</f>
        <v>0</v>
      </c>
      <c r="Y65" s="9">
        <f>-TB!W348</f>
        <v>0</v>
      </c>
      <c r="Z65" s="9">
        <f>-TB!X348</f>
        <v>0</v>
      </c>
      <c r="AA65" s="9">
        <f>-TB!Y348</f>
        <v>0</v>
      </c>
      <c r="AB65" s="9">
        <f>-TB!Z348</f>
        <v>0</v>
      </c>
      <c r="AC65" s="9">
        <f>-TB!AA348</f>
        <v>0</v>
      </c>
      <c r="AD65" s="9">
        <f>-TB!AB348</f>
        <v>0</v>
      </c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s="5" customFormat="1">
      <c r="A66" s="4"/>
      <c r="B66" s="88"/>
      <c r="C66" s="154" t="s">
        <v>58</v>
      </c>
      <c r="D66" s="154"/>
      <c r="E66" s="63">
        <f>-TB!C352</f>
        <v>0</v>
      </c>
      <c r="F66" s="63">
        <f>-TB!D352</f>
        <v>0</v>
      </c>
      <c r="G66" s="63">
        <f>-TB!E352</f>
        <v>0</v>
      </c>
      <c r="H66" s="63">
        <f>-TB!F352</f>
        <v>0</v>
      </c>
      <c r="I66" s="63">
        <f>-TB!G352</f>
        <v>0</v>
      </c>
      <c r="J66" s="63">
        <f>-TB!H352</f>
        <v>0</v>
      </c>
      <c r="K66" s="63">
        <f>-TB!I352</f>
        <v>0</v>
      </c>
      <c r="L66" s="63">
        <f>-TB!J352</f>
        <v>0</v>
      </c>
      <c r="M66" s="63">
        <f>-TB!K352</f>
        <v>0</v>
      </c>
      <c r="N66" s="63">
        <f>-TB!L352</f>
        <v>0</v>
      </c>
      <c r="O66" s="63">
        <f>-TB!M352</f>
        <v>0</v>
      </c>
      <c r="P66" s="63">
        <f>-TB!N352</f>
        <v>0</v>
      </c>
      <c r="Q66" s="174"/>
      <c r="R66" s="174"/>
      <c r="S66" s="63">
        <f>-TB!Q352</f>
        <v>0</v>
      </c>
      <c r="T66" s="63">
        <f>-TB!R352</f>
        <v>0</v>
      </c>
      <c r="U66" s="63">
        <f>-TB!S352</f>
        <v>0</v>
      </c>
      <c r="V66" s="63">
        <f>-TB!T352</f>
        <v>0</v>
      </c>
      <c r="W66" s="63">
        <f>-TB!U352</f>
        <v>0</v>
      </c>
      <c r="X66" s="63">
        <f>-TB!V352</f>
        <v>0</v>
      </c>
      <c r="Y66" s="63">
        <f>-TB!W352</f>
        <v>0</v>
      </c>
      <c r="Z66" s="63">
        <f>-TB!X352</f>
        <v>0</v>
      </c>
      <c r="AA66" s="63">
        <f>-TB!Y352</f>
        <v>0</v>
      </c>
      <c r="AB66" s="63">
        <f>-TB!Z352</f>
        <v>0</v>
      </c>
      <c r="AC66" s="63">
        <f>-TB!AA352</f>
        <v>0</v>
      </c>
      <c r="AD66" s="63">
        <f>-TB!AB352</f>
        <v>0</v>
      </c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s="5" customFormat="1">
      <c r="A67" s="4"/>
      <c r="B67" s="84"/>
      <c r="C67" s="34" t="s">
        <v>59</v>
      </c>
      <c r="D67" s="34"/>
      <c r="E67" s="2">
        <f>-TB!C356</f>
        <v>0</v>
      </c>
      <c r="F67" s="2">
        <f>-TB!D356</f>
        <v>0</v>
      </c>
      <c r="G67" s="2">
        <f>-TB!E356</f>
        <v>0</v>
      </c>
      <c r="H67" s="2">
        <f>-TB!F356</f>
        <v>0</v>
      </c>
      <c r="I67" s="2">
        <f>-TB!G356</f>
        <v>0</v>
      </c>
      <c r="J67" s="2">
        <f>-TB!H356</f>
        <v>0</v>
      </c>
      <c r="K67" s="2">
        <f>-TB!I356</f>
        <v>0</v>
      </c>
      <c r="L67" s="2">
        <f>-TB!J356</f>
        <v>0</v>
      </c>
      <c r="M67" s="2">
        <f>-TB!K356</f>
        <v>0</v>
      </c>
      <c r="N67" s="2">
        <f>-TB!L356</f>
        <v>0</v>
      </c>
      <c r="O67" s="2">
        <f>-TB!M356</f>
        <v>0</v>
      </c>
      <c r="P67" s="2">
        <f>-TB!N356</f>
        <v>0</v>
      </c>
      <c r="Q67" s="174"/>
      <c r="R67" s="174"/>
      <c r="S67" s="2">
        <f>-TB!Q356</f>
        <v>0</v>
      </c>
      <c r="T67" s="2">
        <f>-TB!R356</f>
        <v>0</v>
      </c>
      <c r="U67" s="2">
        <f>-TB!S356</f>
        <v>0</v>
      </c>
      <c r="V67" s="2">
        <f>-TB!T356</f>
        <v>0</v>
      </c>
      <c r="W67" s="2">
        <f>-TB!U356</f>
        <v>0</v>
      </c>
      <c r="X67" s="2">
        <f>-TB!V356</f>
        <v>0</v>
      </c>
      <c r="Y67" s="2">
        <f>-TB!W356</f>
        <v>0</v>
      </c>
      <c r="Z67" s="2">
        <f>-TB!X356</f>
        <v>0</v>
      </c>
      <c r="AA67" s="2">
        <f>-TB!Y356</f>
        <v>0</v>
      </c>
      <c r="AB67" s="2">
        <f>-TB!Z356</f>
        <v>0</v>
      </c>
      <c r="AC67" s="2">
        <f>-TB!AA356</f>
        <v>0</v>
      </c>
      <c r="AD67" s="2">
        <f>-TB!AB356</f>
        <v>0</v>
      </c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s="5" customFormat="1">
      <c r="A68" s="4"/>
      <c r="B68" s="84"/>
      <c r="C68" s="34"/>
      <c r="D68" s="34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174"/>
      <c r="R68" s="174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s="69" customFormat="1">
      <c r="A69" s="66"/>
      <c r="B69" s="83" t="s">
        <v>60</v>
      </c>
      <c r="C69" s="147"/>
      <c r="D69" s="147"/>
      <c r="E69" s="76">
        <f>SUM(E58:E68)</f>
        <v>11681.63</v>
      </c>
      <c r="F69" s="76">
        <f t="shared" ref="F69:P69" si="10">SUM(F58:F68)</f>
        <v>11681.63</v>
      </c>
      <c r="G69" s="76">
        <f t="shared" si="10"/>
        <v>9918.8799999999992</v>
      </c>
      <c r="H69" s="76">
        <f t="shared" si="10"/>
        <v>9918.8799999999992</v>
      </c>
      <c r="I69" s="76">
        <f t="shared" si="10"/>
        <v>0</v>
      </c>
      <c r="J69" s="76">
        <f t="shared" si="10"/>
        <v>0</v>
      </c>
      <c r="K69" s="76">
        <f t="shared" si="10"/>
        <v>0</v>
      </c>
      <c r="L69" s="76">
        <f t="shared" si="10"/>
        <v>0</v>
      </c>
      <c r="M69" s="76">
        <f t="shared" si="10"/>
        <v>0</v>
      </c>
      <c r="N69" s="76">
        <f t="shared" si="10"/>
        <v>0</v>
      </c>
      <c r="O69" s="76">
        <f t="shared" si="10"/>
        <v>0</v>
      </c>
      <c r="P69" s="76">
        <f t="shared" si="10"/>
        <v>0</v>
      </c>
      <c r="Q69" s="186"/>
      <c r="R69" s="186"/>
      <c r="S69" s="76">
        <f>SUM(S58:S68)</f>
        <v>18443.36</v>
      </c>
      <c r="T69" s="76">
        <f t="shared" ref="T69:AD69" si="11">SUM(T58:T68)</f>
        <v>18443.36</v>
      </c>
      <c r="U69" s="76">
        <f t="shared" si="11"/>
        <v>16795.36</v>
      </c>
      <c r="V69" s="76">
        <f t="shared" si="11"/>
        <v>16795.36</v>
      </c>
      <c r="W69" s="76">
        <f t="shared" si="11"/>
        <v>16795.36</v>
      </c>
      <c r="X69" s="76">
        <f t="shared" si="11"/>
        <v>15119.39</v>
      </c>
      <c r="Y69" s="76">
        <f t="shared" si="11"/>
        <v>15119.39</v>
      </c>
      <c r="Z69" s="76">
        <f t="shared" si="11"/>
        <v>15119.39</v>
      </c>
      <c r="AA69" s="76">
        <f t="shared" si="11"/>
        <v>13414.97</v>
      </c>
      <c r="AB69" s="76">
        <f t="shared" si="11"/>
        <v>13414.97</v>
      </c>
      <c r="AC69" s="76">
        <f t="shared" si="11"/>
        <v>13414.97</v>
      </c>
      <c r="AD69" s="76">
        <f t="shared" si="11"/>
        <v>11681.63</v>
      </c>
      <c r="AE69" s="68"/>
      <c r="AF69" s="68"/>
      <c r="AG69" s="68"/>
      <c r="AH69" s="68"/>
      <c r="AI69" s="68"/>
      <c r="AJ69" s="68"/>
      <c r="AK69" s="68"/>
      <c r="AL69" s="68"/>
      <c r="AM69" s="68"/>
      <c r="AN69" s="68"/>
    </row>
    <row r="70" spans="1:40" s="72" customFormat="1" ht="13.3" thickBot="1">
      <c r="A70" s="70"/>
      <c r="B70" s="108" t="s">
        <v>61</v>
      </c>
      <c r="C70" s="150"/>
      <c r="D70" s="150"/>
      <c r="E70" s="77">
        <f>E69+E55</f>
        <v>401876.93</v>
      </c>
      <c r="F70" s="77">
        <f t="shared" ref="F70:P70" si="12">F69+F55</f>
        <v>379457.75</v>
      </c>
      <c r="G70" s="77">
        <f t="shared" si="12"/>
        <v>387462.77</v>
      </c>
      <c r="H70" s="113">
        <f t="shared" si="12"/>
        <v>413071.77999999997</v>
      </c>
      <c r="I70" s="77">
        <f t="shared" si="12"/>
        <v>358720.5</v>
      </c>
      <c r="J70" s="77">
        <f t="shared" si="12"/>
        <v>389328.18</v>
      </c>
      <c r="K70" s="77">
        <f t="shared" si="12"/>
        <v>389328.18</v>
      </c>
      <c r="L70" s="77">
        <f t="shared" si="12"/>
        <v>389328.18</v>
      </c>
      <c r="M70" s="77">
        <f t="shared" si="12"/>
        <v>389328.18</v>
      </c>
      <c r="N70" s="77">
        <f t="shared" si="12"/>
        <v>389328.18</v>
      </c>
      <c r="O70" s="77">
        <f t="shared" si="12"/>
        <v>389328.18</v>
      </c>
      <c r="P70" s="77">
        <f t="shared" si="12"/>
        <v>389328.18</v>
      </c>
      <c r="Q70" s="183"/>
      <c r="R70" s="183"/>
      <c r="S70" s="77">
        <f>S69+S55</f>
        <v>395655.37</v>
      </c>
      <c r="T70" s="77">
        <f t="shared" ref="T70:AD70" si="13">T69+T55</f>
        <v>400251.63</v>
      </c>
      <c r="U70" s="77">
        <f t="shared" si="13"/>
        <v>406312.07</v>
      </c>
      <c r="V70" s="77">
        <f t="shared" si="13"/>
        <v>418479.97</v>
      </c>
      <c r="W70" s="77">
        <f t="shared" si="13"/>
        <v>409472.24999999994</v>
      </c>
      <c r="X70" s="77">
        <f t="shared" si="13"/>
        <v>414596.84</v>
      </c>
      <c r="Y70" s="77">
        <f t="shared" si="13"/>
        <v>431363.18</v>
      </c>
      <c r="Z70" s="77">
        <f t="shared" si="13"/>
        <v>431752.87</v>
      </c>
      <c r="AA70" s="77">
        <f t="shared" si="13"/>
        <v>416000.57</v>
      </c>
      <c r="AB70" s="77">
        <f t="shared" si="13"/>
        <v>456322.32</v>
      </c>
      <c r="AC70" s="77">
        <f t="shared" si="13"/>
        <v>458384.31999999995</v>
      </c>
      <c r="AD70" s="77">
        <f t="shared" si="13"/>
        <v>462734.2</v>
      </c>
      <c r="AE70" s="71"/>
      <c r="AF70" s="71"/>
      <c r="AG70" s="71"/>
      <c r="AH70" s="71"/>
      <c r="AI70" s="71"/>
      <c r="AJ70" s="71"/>
      <c r="AK70" s="71"/>
      <c r="AL70" s="71"/>
      <c r="AM70" s="71"/>
      <c r="AN70" s="71"/>
    </row>
    <row r="71" spans="1:40" s="5" customFormat="1">
      <c r="A71" s="4"/>
      <c r="B71" s="84"/>
      <c r="C71" s="34"/>
      <c r="D71" s="34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174"/>
      <c r="R71" s="174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4"/>
      <c r="AF71" s="4"/>
      <c r="AG71" s="4"/>
      <c r="AH71" s="4"/>
      <c r="AI71" s="4"/>
      <c r="AJ71" s="4"/>
      <c r="AK71" s="4"/>
      <c r="AL71" s="4"/>
      <c r="AM71" s="4"/>
      <c r="AN71" s="4"/>
    </row>
    <row r="72" spans="1:40" s="72" customFormat="1">
      <c r="A72" s="71"/>
      <c r="B72" s="86" t="s">
        <v>62</v>
      </c>
      <c r="C72" s="150"/>
      <c r="D72" s="150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184"/>
      <c r="R72" s="184"/>
      <c r="S72" s="91"/>
      <c r="T72" s="91"/>
      <c r="U72" s="91"/>
      <c r="V72" s="91"/>
      <c r="W72" s="91"/>
      <c r="X72" s="91"/>
      <c r="Y72" s="91"/>
      <c r="Z72" s="91"/>
      <c r="AA72" s="91"/>
      <c r="AB72" s="91"/>
      <c r="AC72" s="91"/>
      <c r="AD72" s="91"/>
      <c r="AE72" s="71"/>
      <c r="AF72" s="71"/>
      <c r="AG72" s="71"/>
      <c r="AH72" s="71"/>
      <c r="AI72" s="71"/>
      <c r="AJ72" s="71"/>
      <c r="AK72" s="71"/>
      <c r="AL72" s="71"/>
      <c r="AM72" s="71"/>
      <c r="AN72" s="71"/>
    </row>
    <row r="73" spans="1:40" s="5" customFormat="1">
      <c r="A73" s="4"/>
      <c r="B73" s="84"/>
      <c r="C73" s="34" t="s">
        <v>63</v>
      </c>
      <c r="D73" s="3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174"/>
      <c r="R73" s="17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4"/>
      <c r="AF73" s="4"/>
      <c r="AG73" s="4"/>
      <c r="AH73" s="4"/>
      <c r="AI73" s="4"/>
      <c r="AJ73" s="4"/>
      <c r="AK73" s="4"/>
      <c r="AL73" s="4"/>
      <c r="AM73" s="4"/>
      <c r="AN73" s="4"/>
    </row>
    <row r="74" spans="1:40" s="5" customFormat="1">
      <c r="A74" s="4"/>
      <c r="B74" s="84"/>
      <c r="C74" s="34" t="s">
        <v>64</v>
      </c>
      <c r="D74" s="34"/>
      <c r="E74" s="59">
        <f>-TB!C358</f>
        <v>1000000</v>
      </c>
      <c r="F74" s="59">
        <f>-TB!D358</f>
        <v>1000000</v>
      </c>
      <c r="G74" s="59">
        <f>-TB!E358</f>
        <v>1000000</v>
      </c>
      <c r="H74" s="59">
        <f>-TB!F358</f>
        <v>1000000</v>
      </c>
      <c r="I74" s="59">
        <f>-TB!G358</f>
        <v>1000000</v>
      </c>
      <c r="J74" s="59">
        <f>-TB!H358</f>
        <v>1000000</v>
      </c>
      <c r="K74" s="59">
        <f>-TB!I358</f>
        <v>1000000</v>
      </c>
      <c r="L74" s="59">
        <f>-TB!J358</f>
        <v>1000000</v>
      </c>
      <c r="M74" s="59">
        <f>-TB!K358</f>
        <v>1000000</v>
      </c>
      <c r="N74" s="59">
        <f>-TB!L358</f>
        <v>1000000</v>
      </c>
      <c r="O74" s="59">
        <f>-TB!M358</f>
        <v>1000000</v>
      </c>
      <c r="P74" s="59">
        <f>-TB!N358</f>
        <v>1000000</v>
      </c>
      <c r="Q74" s="174"/>
      <c r="R74" s="174"/>
      <c r="S74" s="59">
        <f>-TB!Q358</f>
        <v>1000000</v>
      </c>
      <c r="T74" s="59">
        <f>-TB!R358</f>
        <v>1000000</v>
      </c>
      <c r="U74" s="59">
        <f>-TB!S358</f>
        <v>1000000</v>
      </c>
      <c r="V74" s="59">
        <f>-TB!T358</f>
        <v>1000000</v>
      </c>
      <c r="W74" s="59">
        <f>-TB!U358</f>
        <v>1000000</v>
      </c>
      <c r="X74" s="59">
        <f>-TB!V358</f>
        <v>1000000</v>
      </c>
      <c r="Y74" s="59">
        <f>-TB!W358</f>
        <v>1000000</v>
      </c>
      <c r="Z74" s="59">
        <f>-TB!X358</f>
        <v>1000000</v>
      </c>
      <c r="AA74" s="59">
        <f>-TB!Y358</f>
        <v>1000000</v>
      </c>
      <c r="AB74" s="59">
        <f>-TB!Z358</f>
        <v>1000000</v>
      </c>
      <c r="AC74" s="59">
        <f>-TB!AA358</f>
        <v>1000000</v>
      </c>
      <c r="AD74" s="59">
        <f>-TB!AB358</f>
        <v>1000000</v>
      </c>
      <c r="AE74" s="4"/>
      <c r="AF74" s="4"/>
      <c r="AG74" s="4"/>
      <c r="AH74" s="4"/>
      <c r="AI74" s="4"/>
      <c r="AJ74" s="4"/>
      <c r="AK74" s="4"/>
      <c r="AL74" s="4"/>
      <c r="AM74" s="4"/>
      <c r="AN74" s="4"/>
    </row>
    <row r="75" spans="1:40" s="5" customFormat="1">
      <c r="A75" s="4"/>
      <c r="B75" s="84"/>
      <c r="C75" s="34" t="s">
        <v>495</v>
      </c>
      <c r="D75" s="34"/>
      <c r="E75" s="59">
        <f>-TB!C359</f>
        <v>0</v>
      </c>
      <c r="F75" s="59">
        <f>-TB!D359</f>
        <v>0</v>
      </c>
      <c r="G75" s="59">
        <f>-TB!E359</f>
        <v>0</v>
      </c>
      <c r="H75" s="59">
        <f>-TB!F359</f>
        <v>0</v>
      </c>
      <c r="I75" s="59">
        <f>-TB!G359</f>
        <v>0</v>
      </c>
      <c r="J75" s="59">
        <f>-TB!H359</f>
        <v>0</v>
      </c>
      <c r="K75" s="59">
        <f>-TB!I359</f>
        <v>0</v>
      </c>
      <c r="L75" s="59">
        <f>-TB!J359</f>
        <v>0</v>
      </c>
      <c r="M75" s="59">
        <f>-TB!K359</f>
        <v>0</v>
      </c>
      <c r="N75" s="59">
        <f>-TB!L359</f>
        <v>0</v>
      </c>
      <c r="O75" s="59">
        <f>-TB!M359</f>
        <v>0</v>
      </c>
      <c r="P75" s="59">
        <f>-TB!N359</f>
        <v>0</v>
      </c>
      <c r="Q75" s="174"/>
      <c r="R75" s="174"/>
      <c r="S75" s="59">
        <f>-TB!Q359</f>
        <v>0</v>
      </c>
      <c r="T75" s="59">
        <f>-TB!R359</f>
        <v>0</v>
      </c>
      <c r="U75" s="59">
        <f>-TB!S359</f>
        <v>0</v>
      </c>
      <c r="V75" s="59">
        <f>-TB!T359</f>
        <v>0</v>
      </c>
      <c r="W75" s="59">
        <f>-TB!U359</f>
        <v>0</v>
      </c>
      <c r="X75" s="59">
        <f>-TB!V359</f>
        <v>0</v>
      </c>
      <c r="Y75" s="59">
        <f>-TB!W359</f>
        <v>0</v>
      </c>
      <c r="Z75" s="59">
        <f>-TB!X359</f>
        <v>0</v>
      </c>
      <c r="AA75" s="59">
        <f>-TB!Y359</f>
        <v>0</v>
      </c>
      <c r="AB75" s="59">
        <f>-TB!Z359</f>
        <v>0</v>
      </c>
      <c r="AC75" s="59">
        <f>-TB!AA359</f>
        <v>0</v>
      </c>
      <c r="AD75" s="59">
        <f>-TB!AB359</f>
        <v>0</v>
      </c>
      <c r="AE75" s="4"/>
      <c r="AF75" s="4"/>
      <c r="AG75" s="4"/>
      <c r="AH75" s="4"/>
      <c r="AI75" s="4"/>
      <c r="AJ75" s="4"/>
      <c r="AK75" s="4"/>
      <c r="AL75" s="4"/>
      <c r="AM75" s="4"/>
      <c r="AN75" s="4"/>
    </row>
    <row r="76" spans="1:40">
      <c r="A76" s="4"/>
      <c r="B76" s="84"/>
      <c r="C76" s="34" t="s">
        <v>65</v>
      </c>
      <c r="E76" s="59">
        <f>-TB!C360</f>
        <v>0</v>
      </c>
      <c r="F76" s="59">
        <f>-TB!D360</f>
        <v>0</v>
      </c>
      <c r="G76" s="59">
        <f>-TB!E360</f>
        <v>0</v>
      </c>
      <c r="H76" s="59">
        <f>-TB!F360</f>
        <v>0</v>
      </c>
      <c r="I76" s="59">
        <f>-TB!G360</f>
        <v>0</v>
      </c>
      <c r="J76" s="59">
        <f>-TB!H360</f>
        <v>0</v>
      </c>
      <c r="K76" s="59">
        <f>-TB!I360</f>
        <v>0</v>
      </c>
      <c r="L76" s="59">
        <f>-TB!J360</f>
        <v>0</v>
      </c>
      <c r="M76" s="59">
        <f>-TB!K360</f>
        <v>0</v>
      </c>
      <c r="N76" s="59">
        <f>-TB!L360</f>
        <v>0</v>
      </c>
      <c r="O76" s="59">
        <f>-TB!M360</f>
        <v>0</v>
      </c>
      <c r="P76" s="59">
        <f>-TB!N360</f>
        <v>0</v>
      </c>
      <c r="S76" s="59">
        <f>-TB!Q360</f>
        <v>0</v>
      </c>
      <c r="T76" s="59">
        <f>-TB!R360</f>
        <v>0</v>
      </c>
      <c r="U76" s="59">
        <f>-TB!S360</f>
        <v>0</v>
      </c>
      <c r="V76" s="59">
        <f>-TB!T360</f>
        <v>0</v>
      </c>
      <c r="W76" s="59">
        <f>-TB!U360</f>
        <v>0</v>
      </c>
      <c r="X76" s="59">
        <f>-TB!V360</f>
        <v>0</v>
      </c>
      <c r="Y76" s="59">
        <f>-TB!W360</f>
        <v>0</v>
      </c>
      <c r="Z76" s="59">
        <f>-TB!X360</f>
        <v>0</v>
      </c>
      <c r="AA76" s="59">
        <f>-TB!Y360</f>
        <v>0</v>
      </c>
      <c r="AB76" s="59">
        <f>-TB!Z360</f>
        <v>0</v>
      </c>
      <c r="AC76" s="59">
        <f>-TB!AA360</f>
        <v>0</v>
      </c>
      <c r="AD76" s="59">
        <f>-TB!AB360</f>
        <v>0</v>
      </c>
    </row>
    <row r="77" spans="1:40">
      <c r="A77" s="4"/>
      <c r="B77" s="90"/>
      <c r="C77" s="155" t="s">
        <v>66</v>
      </c>
      <c r="D77" s="155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</row>
    <row r="78" spans="1:40">
      <c r="A78" s="4"/>
      <c r="B78" s="84"/>
      <c r="D78" s="34" t="s">
        <v>67</v>
      </c>
      <c r="E78" s="59"/>
      <c r="F78" s="59"/>
      <c r="G78" s="59"/>
      <c r="H78" s="59"/>
      <c r="I78" s="59"/>
      <c r="J78" s="59">
        <f>-TB!H361</f>
        <v>0</v>
      </c>
      <c r="K78" s="59">
        <f>-TB!I361</f>
        <v>0</v>
      </c>
      <c r="L78" s="59">
        <f>-TB!J361</f>
        <v>0</v>
      </c>
      <c r="M78" s="59">
        <f>-TB!K361</f>
        <v>0</v>
      </c>
      <c r="N78" s="59">
        <f>-TB!L361</f>
        <v>0</v>
      </c>
      <c r="O78" s="59">
        <f>-TB!M361</f>
        <v>0</v>
      </c>
      <c r="P78" s="59">
        <f>-TB!N361</f>
        <v>0</v>
      </c>
      <c r="S78" s="59"/>
      <c r="T78" s="59"/>
      <c r="U78" s="59"/>
      <c r="V78" s="59"/>
      <c r="W78" s="59"/>
      <c r="X78" s="59">
        <f>-TB!V361</f>
        <v>0</v>
      </c>
      <c r="Y78" s="59">
        <f>-TB!W361</f>
        <v>0</v>
      </c>
      <c r="Z78" s="59">
        <f>-TB!X361</f>
        <v>0</v>
      </c>
      <c r="AA78" s="59">
        <f>-TB!Y361</f>
        <v>0</v>
      </c>
      <c r="AB78" s="59">
        <f>-TB!Z361</f>
        <v>0</v>
      </c>
      <c r="AC78" s="59">
        <f>-TB!AA361</f>
        <v>0</v>
      </c>
      <c r="AD78" s="59">
        <f>-TB!AB361</f>
        <v>0</v>
      </c>
    </row>
    <row r="79" spans="1:40">
      <c r="A79" s="4"/>
      <c r="B79" s="84"/>
      <c r="D79" s="34" t="s">
        <v>68</v>
      </c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</row>
    <row r="80" spans="1:40">
      <c r="A80" s="4"/>
      <c r="B80" s="84"/>
      <c r="D80" s="34" t="s">
        <v>69</v>
      </c>
      <c r="E80" s="59">
        <f>-TB!C364+PL!D23</f>
        <v>276569.36</v>
      </c>
      <c r="F80" s="59">
        <f>E80+PL!E23</f>
        <v>270506.90999999997</v>
      </c>
      <c r="G80" s="59">
        <f>-TB!E364+PL!D23+PL!E23+PL!F23</f>
        <v>276573.69000000006</v>
      </c>
      <c r="H80" s="59">
        <f>G80+PL!G23</f>
        <v>289209.10000000003</v>
      </c>
      <c r="I80" s="59">
        <f>+H80+PL!H23</f>
        <v>282897.21000000014</v>
      </c>
      <c r="J80" s="59">
        <f>I80+PL!I23</f>
        <v>265670.7200000002</v>
      </c>
      <c r="K80" s="59">
        <f>J80+PL!J23</f>
        <v>265670.7200000002</v>
      </c>
      <c r="L80" s="59">
        <f>K80+PL!K23</f>
        <v>265670.7200000002</v>
      </c>
      <c r="M80" s="59">
        <f>L80+PL!L23</f>
        <v>265670.7200000002</v>
      </c>
      <c r="N80" s="59">
        <f>M80+PL!M23</f>
        <v>265670.7200000002</v>
      </c>
      <c r="O80" s="59">
        <f>N80+PL!N23</f>
        <v>265670.7200000002</v>
      </c>
      <c r="P80" s="59">
        <f>O80+PL!O23</f>
        <v>265670.7200000002</v>
      </c>
      <c r="Q80" s="187"/>
      <c r="R80" s="187"/>
      <c r="S80" s="2">
        <v>212900.09999999977</v>
      </c>
      <c r="T80" s="59">
        <f>S80+PL!S23</f>
        <v>189852.52999999974</v>
      </c>
      <c r="U80" s="59">
        <f>T80+PL!T23</f>
        <v>206484.58999999973</v>
      </c>
      <c r="V80" s="59">
        <f>U80+PL!U23</f>
        <v>209449.21999999968</v>
      </c>
      <c r="W80" s="59">
        <f>V80+PL!V23</f>
        <v>213107.50999999966</v>
      </c>
      <c r="X80" s="59">
        <f>W80+PL!W23</f>
        <v>213834.42999999976</v>
      </c>
      <c r="Y80" s="59">
        <f>X80+PL!X23</f>
        <v>228387.43999999971</v>
      </c>
      <c r="Z80" s="59">
        <f>Y80+PL!Y23</f>
        <v>241253.61999999953</v>
      </c>
      <c r="AA80" s="59">
        <f>Z80+PL!Z23</f>
        <v>251240.06999999951</v>
      </c>
      <c r="AB80" s="59">
        <f>AA80+PL!AA23</f>
        <v>276159.14999999979</v>
      </c>
      <c r="AC80" s="59">
        <f>AB80+PL!AB23</f>
        <v>269630.49999999977</v>
      </c>
      <c r="AD80" s="59">
        <f>AC80+PL!AC23</f>
        <v>276152.85999999975</v>
      </c>
    </row>
    <row r="81" spans="1:40">
      <c r="A81" s="4"/>
      <c r="B81" s="84"/>
      <c r="D81" s="34" t="s">
        <v>70</v>
      </c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</row>
    <row r="82" spans="1:40">
      <c r="A82" s="4"/>
      <c r="B82" s="90"/>
      <c r="C82" s="155" t="s">
        <v>71</v>
      </c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S82" s="99"/>
      <c r="T82" s="99"/>
      <c r="U82" s="99"/>
      <c r="V82" s="99"/>
      <c r="W82" s="99"/>
      <c r="X82" s="99"/>
      <c r="Y82" s="99"/>
      <c r="Z82" s="99"/>
      <c r="AA82" s="99"/>
      <c r="AB82" s="99"/>
      <c r="AC82" s="99"/>
      <c r="AD82" s="99"/>
    </row>
    <row r="83" spans="1:40" s="1" customFormat="1">
      <c r="B83" s="90"/>
      <c r="C83" s="155" t="s">
        <v>72</v>
      </c>
      <c r="D83" s="155"/>
      <c r="E83" s="64">
        <f>SUM(E74:E82)</f>
        <v>1276569.3599999999</v>
      </c>
      <c r="F83" s="64">
        <f>SUM(F74:F82)</f>
        <v>1270506.9099999999</v>
      </c>
      <c r="G83" s="64">
        <f t="shared" ref="G83" si="14">SUM(G74:G82)</f>
        <v>1276573.69</v>
      </c>
      <c r="H83" s="64">
        <f>SUM(H74:H82)</f>
        <v>1289209.1000000001</v>
      </c>
      <c r="I83" s="64">
        <f t="shared" ref="I83:P83" si="15">SUM(I74:I82)</f>
        <v>1282897.2100000002</v>
      </c>
      <c r="J83" s="64">
        <f t="shared" si="15"/>
        <v>1265670.7200000002</v>
      </c>
      <c r="K83" s="64">
        <f t="shared" si="15"/>
        <v>1265670.7200000002</v>
      </c>
      <c r="L83" s="64">
        <f t="shared" si="15"/>
        <v>1265670.7200000002</v>
      </c>
      <c r="M83" s="64">
        <f t="shared" si="15"/>
        <v>1265670.7200000002</v>
      </c>
      <c r="N83" s="64">
        <f t="shared" si="15"/>
        <v>1265670.7200000002</v>
      </c>
      <c r="O83" s="64">
        <f t="shared" si="15"/>
        <v>1265670.7200000002</v>
      </c>
      <c r="P83" s="64">
        <f t="shared" si="15"/>
        <v>1265670.7200000002</v>
      </c>
      <c r="Q83" s="188"/>
      <c r="R83" s="188"/>
      <c r="S83" s="64">
        <f>SUM(S74:S82)</f>
        <v>1212900.0999999999</v>
      </c>
      <c r="T83" s="64">
        <f>SUM(T74:T82)</f>
        <v>1189852.5299999998</v>
      </c>
      <c r="U83" s="64">
        <f t="shared" ref="U83" si="16">SUM(U74:U82)</f>
        <v>1206484.5899999999</v>
      </c>
      <c r="V83" s="64">
        <f>SUM(V74:V82)</f>
        <v>1209449.2199999997</v>
      </c>
      <c r="W83" s="64">
        <f t="shared" ref="W83:AD83" si="17">SUM(W74:W82)</f>
        <v>1213107.5099999998</v>
      </c>
      <c r="X83" s="64">
        <f t="shared" si="17"/>
        <v>1213834.4299999997</v>
      </c>
      <c r="Y83" s="64">
        <f t="shared" si="17"/>
        <v>1228387.4399999997</v>
      </c>
      <c r="Z83" s="64">
        <f t="shared" si="17"/>
        <v>1241253.6199999996</v>
      </c>
      <c r="AA83" s="64">
        <f t="shared" si="17"/>
        <v>1251240.0699999996</v>
      </c>
      <c r="AB83" s="64">
        <f t="shared" si="17"/>
        <v>1276159.1499999999</v>
      </c>
      <c r="AC83" s="64">
        <f t="shared" si="17"/>
        <v>1269630.4999999998</v>
      </c>
      <c r="AD83" s="64">
        <f t="shared" si="17"/>
        <v>1276152.8599999999</v>
      </c>
    </row>
    <row r="84" spans="1:40" s="100" customFormat="1">
      <c r="B84" s="101"/>
      <c r="C84" s="156" t="s">
        <v>73</v>
      </c>
      <c r="D84" s="156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89"/>
      <c r="R84" s="189"/>
      <c r="S84" s="102"/>
      <c r="T84" s="102"/>
      <c r="U84" s="102"/>
      <c r="V84" s="102"/>
      <c r="W84" s="102"/>
      <c r="X84" s="102"/>
      <c r="Y84" s="102"/>
      <c r="Z84" s="102"/>
      <c r="AA84" s="102"/>
      <c r="AB84" s="102"/>
      <c r="AC84" s="102"/>
      <c r="AD84" s="102"/>
    </row>
    <row r="85" spans="1:40" s="72" customFormat="1">
      <c r="A85" s="70"/>
      <c r="B85" s="86" t="s">
        <v>74</v>
      </c>
      <c r="C85" s="150"/>
      <c r="D85" s="150"/>
      <c r="E85" s="92">
        <f t="shared" ref="E85:G85" si="18">SUM(E83:E84)</f>
        <v>1276569.3599999999</v>
      </c>
      <c r="F85" s="92">
        <f t="shared" si="18"/>
        <v>1270506.9099999999</v>
      </c>
      <c r="G85" s="92">
        <f t="shared" si="18"/>
        <v>1276573.69</v>
      </c>
      <c r="H85" s="92">
        <f>SUM(H83:H84)</f>
        <v>1289209.1000000001</v>
      </c>
      <c r="I85" s="92">
        <f t="shared" ref="I85:P85" si="19">SUM(I83:I84)</f>
        <v>1282897.2100000002</v>
      </c>
      <c r="J85" s="92">
        <f t="shared" si="19"/>
        <v>1265670.7200000002</v>
      </c>
      <c r="K85" s="92">
        <f t="shared" si="19"/>
        <v>1265670.7200000002</v>
      </c>
      <c r="L85" s="92">
        <f t="shared" si="19"/>
        <v>1265670.7200000002</v>
      </c>
      <c r="M85" s="92">
        <f t="shared" si="19"/>
        <v>1265670.7200000002</v>
      </c>
      <c r="N85" s="92">
        <f t="shared" si="19"/>
        <v>1265670.7200000002</v>
      </c>
      <c r="O85" s="92">
        <f t="shared" si="19"/>
        <v>1265670.7200000002</v>
      </c>
      <c r="P85" s="92">
        <f t="shared" si="19"/>
        <v>1265670.7200000002</v>
      </c>
      <c r="Q85" s="183"/>
      <c r="R85" s="183"/>
      <c r="S85" s="92">
        <f t="shared" ref="S85:U85" si="20">SUM(S83:S84)</f>
        <v>1212900.0999999999</v>
      </c>
      <c r="T85" s="92">
        <f t="shared" si="20"/>
        <v>1189852.5299999998</v>
      </c>
      <c r="U85" s="92">
        <f t="shared" si="20"/>
        <v>1206484.5899999999</v>
      </c>
      <c r="V85" s="92">
        <f>SUM(V83:V84)</f>
        <v>1209449.2199999997</v>
      </c>
      <c r="W85" s="92">
        <f t="shared" ref="W85:AD85" si="21">SUM(W83:W84)</f>
        <v>1213107.5099999998</v>
      </c>
      <c r="X85" s="92">
        <f t="shared" si="21"/>
        <v>1213834.4299999997</v>
      </c>
      <c r="Y85" s="92">
        <f t="shared" si="21"/>
        <v>1228387.4399999997</v>
      </c>
      <c r="Z85" s="92">
        <f t="shared" si="21"/>
        <v>1241253.6199999996</v>
      </c>
      <c r="AA85" s="92">
        <f t="shared" si="21"/>
        <v>1251240.0699999996</v>
      </c>
      <c r="AB85" s="92">
        <f t="shared" si="21"/>
        <v>1276159.1499999999</v>
      </c>
      <c r="AC85" s="92">
        <f t="shared" si="21"/>
        <v>1269630.4999999998</v>
      </c>
      <c r="AD85" s="92">
        <f t="shared" si="21"/>
        <v>1276152.8599999999</v>
      </c>
      <c r="AE85" s="71"/>
      <c r="AF85" s="71"/>
      <c r="AG85" s="71"/>
      <c r="AH85" s="71"/>
      <c r="AI85" s="71"/>
      <c r="AJ85" s="71"/>
      <c r="AK85" s="71"/>
      <c r="AL85" s="71"/>
      <c r="AM85" s="71"/>
      <c r="AN85" s="71"/>
    </row>
    <row r="86" spans="1:40" s="72" customFormat="1" ht="13.3" thickBot="1">
      <c r="A86" s="70" t="s">
        <v>75</v>
      </c>
      <c r="B86" s="86"/>
      <c r="C86" s="150"/>
      <c r="D86" s="150"/>
      <c r="E86" s="73">
        <f t="shared" ref="E86:P86" si="22">E85+E70</f>
        <v>1678446.2899999998</v>
      </c>
      <c r="F86" s="73">
        <f t="shared" si="22"/>
        <v>1649964.66</v>
      </c>
      <c r="G86" s="73">
        <f t="shared" si="22"/>
        <v>1664036.46</v>
      </c>
      <c r="H86" s="73">
        <f t="shared" si="22"/>
        <v>1702280.8800000001</v>
      </c>
      <c r="I86" s="73">
        <f t="shared" si="22"/>
        <v>1641617.7100000002</v>
      </c>
      <c r="J86" s="73">
        <f t="shared" si="22"/>
        <v>1654998.9000000001</v>
      </c>
      <c r="K86" s="73">
        <f t="shared" si="22"/>
        <v>1654998.9000000001</v>
      </c>
      <c r="L86" s="73">
        <f t="shared" si="22"/>
        <v>1654998.9000000001</v>
      </c>
      <c r="M86" s="73">
        <f t="shared" si="22"/>
        <v>1654998.9000000001</v>
      </c>
      <c r="N86" s="73">
        <f t="shared" si="22"/>
        <v>1654998.9000000001</v>
      </c>
      <c r="O86" s="73">
        <f t="shared" si="22"/>
        <v>1654998.9000000001</v>
      </c>
      <c r="P86" s="73">
        <f t="shared" si="22"/>
        <v>1654998.9000000001</v>
      </c>
      <c r="Q86" s="183"/>
      <c r="R86" s="183"/>
      <c r="S86" s="73">
        <f t="shared" ref="S86:AD86" si="23">S85+S70</f>
        <v>1608555.4699999997</v>
      </c>
      <c r="T86" s="73">
        <f t="shared" si="23"/>
        <v>1590104.1599999997</v>
      </c>
      <c r="U86" s="73">
        <f t="shared" si="23"/>
        <v>1612796.66</v>
      </c>
      <c r="V86" s="73">
        <f t="shared" si="23"/>
        <v>1627929.1899999997</v>
      </c>
      <c r="W86" s="73">
        <f t="shared" si="23"/>
        <v>1622579.7599999998</v>
      </c>
      <c r="X86" s="73">
        <f t="shared" si="23"/>
        <v>1628431.2699999998</v>
      </c>
      <c r="Y86" s="73">
        <f t="shared" si="23"/>
        <v>1659750.6199999996</v>
      </c>
      <c r="Z86" s="73">
        <f t="shared" si="23"/>
        <v>1673006.4899999998</v>
      </c>
      <c r="AA86" s="73">
        <f t="shared" si="23"/>
        <v>1667240.6399999997</v>
      </c>
      <c r="AB86" s="73">
        <f t="shared" si="23"/>
        <v>1732481.47</v>
      </c>
      <c r="AC86" s="73">
        <f t="shared" si="23"/>
        <v>1728014.8199999998</v>
      </c>
      <c r="AD86" s="73">
        <f t="shared" si="23"/>
        <v>1738887.0599999998</v>
      </c>
      <c r="AE86" s="71"/>
      <c r="AF86" s="71"/>
      <c r="AG86" s="71"/>
      <c r="AH86" s="71"/>
      <c r="AI86" s="71"/>
      <c r="AJ86" s="71"/>
      <c r="AK86" s="71"/>
      <c r="AL86" s="71"/>
      <c r="AM86" s="71"/>
      <c r="AN86" s="71"/>
    </row>
    <row r="87" spans="1:40" s="5" customFormat="1" ht="13.3" thickTop="1">
      <c r="A87" s="2"/>
      <c r="B87" s="84"/>
      <c r="C87" s="34"/>
      <c r="D87" s="34"/>
      <c r="E87" s="2">
        <f t="shared" ref="E87:P87" si="24">E86-E41</f>
        <v>0</v>
      </c>
      <c r="F87" s="2">
        <f>F86-F41</f>
        <v>0</v>
      </c>
      <c r="G87" s="2">
        <f t="shared" si="24"/>
        <v>0</v>
      </c>
      <c r="H87" s="2">
        <f t="shared" si="24"/>
        <v>0</v>
      </c>
      <c r="I87" s="2">
        <f t="shared" si="24"/>
        <v>0</v>
      </c>
      <c r="J87" s="2">
        <f t="shared" si="24"/>
        <v>0</v>
      </c>
      <c r="K87" s="2">
        <f t="shared" si="24"/>
        <v>0</v>
      </c>
      <c r="L87" s="2">
        <f t="shared" si="24"/>
        <v>0</v>
      </c>
      <c r="M87" s="2">
        <f t="shared" si="24"/>
        <v>0</v>
      </c>
      <c r="N87" s="2">
        <f t="shared" si="24"/>
        <v>0</v>
      </c>
      <c r="O87" s="2">
        <f t="shared" si="24"/>
        <v>0</v>
      </c>
      <c r="P87" s="2">
        <f t="shared" si="24"/>
        <v>0</v>
      </c>
      <c r="Q87" s="178"/>
      <c r="R87" s="178"/>
      <c r="S87" s="2">
        <f t="shared" ref="S87:AD87" si="25">S86-S41</f>
        <v>0</v>
      </c>
      <c r="T87" s="2">
        <f t="shared" si="25"/>
        <v>0</v>
      </c>
      <c r="U87" s="2">
        <f t="shared" si="25"/>
        <v>0</v>
      </c>
      <c r="V87" s="2">
        <f t="shared" si="25"/>
        <v>0</v>
      </c>
      <c r="W87" s="2">
        <f t="shared" si="25"/>
        <v>0</v>
      </c>
      <c r="X87" s="2">
        <f t="shared" si="25"/>
        <v>0</v>
      </c>
      <c r="Y87" s="2">
        <f t="shared" si="25"/>
        <v>0</v>
      </c>
      <c r="Z87" s="2">
        <f t="shared" si="25"/>
        <v>0</v>
      </c>
      <c r="AA87" s="2">
        <f t="shared" si="25"/>
        <v>0</v>
      </c>
      <c r="AB87" s="2">
        <f t="shared" si="25"/>
        <v>0</v>
      </c>
      <c r="AC87" s="2">
        <f t="shared" si="25"/>
        <v>0</v>
      </c>
      <c r="AD87" s="2">
        <f t="shared" si="25"/>
        <v>0</v>
      </c>
      <c r="AE87" s="4"/>
      <c r="AF87" s="4"/>
      <c r="AG87" s="4"/>
      <c r="AH87" s="4"/>
      <c r="AI87" s="4"/>
      <c r="AJ87" s="4"/>
      <c r="AK87" s="4"/>
      <c r="AL87" s="4"/>
      <c r="AM87" s="4"/>
      <c r="AN87" s="4"/>
    </row>
    <row r="89" spans="1:40">
      <c r="D89" s="34" t="s">
        <v>574</v>
      </c>
      <c r="E89" s="2">
        <v>276152.85999999975</v>
      </c>
      <c r="K89" s="213"/>
    </row>
    <row r="90" spans="1:40">
      <c r="D90" s="34" t="s">
        <v>575</v>
      </c>
      <c r="E90" s="2">
        <f>PL!D23</f>
        <v>495.9999999999763</v>
      </c>
    </row>
    <row r="91" spans="1:40">
      <c r="D91" s="34" t="s">
        <v>576</v>
      </c>
      <c r="E91" s="2">
        <f>E80-E89-E90</f>
        <v>-79.499999999743466</v>
      </c>
    </row>
  </sheetData>
  <sheetProtection formatCells="0" formatColumns="0" formatRows="0"/>
  <autoFilter ref="A7:AN87" xr:uid="{00000000-0009-0000-0000-000000000000}"/>
  <pageMargins left="0.15748031496062992" right="0.15748031496062992" top="0.15748031496062992" bottom="0.15748031496062992" header="0.15748031496062992" footer="0.19685039370078741"/>
  <pageSetup paperSize="9" scale="4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59999389629810485"/>
  </sheetPr>
  <dimension ref="A1:N450"/>
  <sheetViews>
    <sheetView workbookViewId="0">
      <pane xSplit="2" ySplit="7" topLeftCell="C407" activePane="bottomRight" state="frozen"/>
      <selection pane="topRight" activeCell="C1" sqref="C1"/>
      <selection pane="bottomLeft" activeCell="A8" sqref="A8"/>
      <selection pane="bottomRight" sqref="A1:F1048576"/>
    </sheetView>
  </sheetViews>
  <sheetFormatPr defaultRowHeight="14.6"/>
  <cols>
    <col min="1" max="1" width="12.23046875" style="4" customWidth="1"/>
    <col min="2" max="2" width="57" style="4" bestFit="1" customWidth="1"/>
    <col min="3" max="6" width="16.23046875" style="267" customWidth="1"/>
    <col min="7" max="8" width="16.3828125" style="34" customWidth="1"/>
    <col min="10" max="10" width="11.3046875" style="4" bestFit="1" customWidth="1"/>
    <col min="11" max="11" width="16.3046875" style="34" customWidth="1"/>
    <col min="14" max="14" width="10.84375" bestFit="1" customWidth="1"/>
  </cols>
  <sheetData>
    <row r="1" spans="1:11">
      <c r="A1" s="1" t="s">
        <v>471</v>
      </c>
      <c r="B1" s="33" t="s">
        <v>498</v>
      </c>
    </row>
    <row r="2" spans="1:11">
      <c r="A2" s="1" t="s">
        <v>591</v>
      </c>
    </row>
    <row r="3" spans="1:11" ht="17.899999999999999" customHeight="1"/>
    <row r="4" spans="1:11" ht="17.899999999999999" customHeight="1"/>
    <row r="5" spans="1:11">
      <c r="D5" s="267">
        <f>D432</f>
        <v>0</v>
      </c>
      <c r="F5" s="267">
        <f>F432</f>
        <v>0</v>
      </c>
    </row>
    <row r="6" spans="1:11">
      <c r="A6" s="35"/>
      <c r="C6" s="268" t="s">
        <v>570</v>
      </c>
      <c r="D6" s="269"/>
      <c r="E6" s="268" t="s">
        <v>571</v>
      </c>
      <c r="F6" s="269"/>
      <c r="H6" s="218" t="s">
        <v>490</v>
      </c>
      <c r="K6" s="123" t="s">
        <v>490</v>
      </c>
    </row>
    <row r="7" spans="1:11">
      <c r="A7" s="270" t="s">
        <v>472</v>
      </c>
      <c r="B7" s="270" t="s">
        <v>473</v>
      </c>
      <c r="C7" s="271" t="s">
        <v>572</v>
      </c>
      <c r="D7" s="271" t="s">
        <v>573</v>
      </c>
      <c r="E7" s="271" t="s">
        <v>572</v>
      </c>
      <c r="F7" s="271" t="s">
        <v>573</v>
      </c>
      <c r="G7" s="125"/>
      <c r="H7" s="126"/>
      <c r="J7" s="4">
        <f>Ex.rate25!U15</f>
        <v>25.3245</v>
      </c>
      <c r="K7" s="126" t="s">
        <v>513</v>
      </c>
    </row>
    <row r="8" spans="1:11">
      <c r="A8" s="272">
        <v>11100</v>
      </c>
      <c r="B8" s="273" t="s">
        <v>227</v>
      </c>
      <c r="C8" s="274"/>
      <c r="D8" s="274"/>
      <c r="E8" s="275"/>
      <c r="F8" s="275"/>
      <c r="H8" s="128">
        <f>ROUND(C8-D8+E8-F8,2)</f>
        <v>0</v>
      </c>
      <c r="J8" s="4">
        <f>J7</f>
        <v>25.3245</v>
      </c>
      <c r="K8" s="128">
        <f t="shared" ref="K8:K71" si="0">ROUND(H8*J8,2)</f>
        <v>0</v>
      </c>
    </row>
    <row r="9" spans="1:11">
      <c r="A9" s="272">
        <v>11101</v>
      </c>
      <c r="B9" s="273" t="s">
        <v>228</v>
      </c>
      <c r="C9" s="274"/>
      <c r="D9" s="274"/>
      <c r="E9" s="275"/>
      <c r="F9" s="275"/>
      <c r="H9" s="128">
        <f t="shared" ref="H9:H72" si="1">ROUND(C9-D9+E9-F9,2)</f>
        <v>0</v>
      </c>
      <c r="J9" s="4">
        <f t="shared" ref="J9:J72" si="2">J8</f>
        <v>25.3245</v>
      </c>
      <c r="K9" s="128">
        <f t="shared" si="0"/>
        <v>0</v>
      </c>
    </row>
    <row r="10" spans="1:11">
      <c r="A10" s="272">
        <v>11200</v>
      </c>
      <c r="B10" s="273" t="s">
        <v>229</v>
      </c>
      <c r="C10" s="274">
        <v>4875</v>
      </c>
      <c r="D10" s="274"/>
      <c r="E10" s="275"/>
      <c r="F10" s="275"/>
      <c r="H10" s="128">
        <f t="shared" si="1"/>
        <v>4875</v>
      </c>
      <c r="J10" s="4">
        <f t="shared" si="2"/>
        <v>25.3245</v>
      </c>
      <c r="K10" s="128">
        <f t="shared" si="0"/>
        <v>123456.94</v>
      </c>
    </row>
    <row r="11" spans="1:11">
      <c r="A11" s="272">
        <v>11201</v>
      </c>
      <c r="B11" s="273" t="s">
        <v>230</v>
      </c>
      <c r="C11" s="274"/>
      <c r="D11" s="274">
        <v>4875</v>
      </c>
      <c r="E11" s="275"/>
      <c r="F11" s="275"/>
      <c r="H11" s="128">
        <f t="shared" si="1"/>
        <v>-4875</v>
      </c>
      <c r="J11" s="4">
        <f t="shared" si="2"/>
        <v>25.3245</v>
      </c>
      <c r="K11" s="128">
        <f t="shared" si="0"/>
        <v>-123456.94</v>
      </c>
    </row>
    <row r="12" spans="1:11">
      <c r="A12" s="272">
        <v>11300</v>
      </c>
      <c r="B12" s="273" t="s">
        <v>231</v>
      </c>
      <c r="C12" s="274">
        <v>1572.91</v>
      </c>
      <c r="D12" s="274"/>
      <c r="E12" s="275"/>
      <c r="F12" s="275"/>
      <c r="H12" s="128">
        <f t="shared" si="1"/>
        <v>1572.91</v>
      </c>
      <c r="J12" s="4">
        <f t="shared" si="2"/>
        <v>25.3245</v>
      </c>
      <c r="K12" s="128">
        <f t="shared" si="0"/>
        <v>39833.160000000003</v>
      </c>
    </row>
    <row r="13" spans="1:11">
      <c r="A13" s="272">
        <v>11301</v>
      </c>
      <c r="B13" s="273" t="s">
        <v>232</v>
      </c>
      <c r="C13" s="274"/>
      <c r="D13" s="274">
        <v>1572.91</v>
      </c>
      <c r="E13" s="275"/>
      <c r="F13" s="275"/>
      <c r="H13" s="128">
        <f t="shared" si="1"/>
        <v>-1572.91</v>
      </c>
      <c r="J13" s="4">
        <f t="shared" si="2"/>
        <v>25.3245</v>
      </c>
      <c r="K13" s="128">
        <f t="shared" si="0"/>
        <v>-39833.160000000003</v>
      </c>
    </row>
    <row r="14" spans="1:11">
      <c r="A14" s="272">
        <v>11400</v>
      </c>
      <c r="B14" s="273" t="s">
        <v>233</v>
      </c>
      <c r="C14" s="274"/>
      <c r="D14" s="274"/>
      <c r="E14" s="275"/>
      <c r="F14" s="275"/>
      <c r="H14" s="128">
        <f t="shared" si="1"/>
        <v>0</v>
      </c>
      <c r="J14" s="4">
        <f t="shared" si="2"/>
        <v>25.3245</v>
      </c>
      <c r="K14" s="128">
        <f t="shared" si="0"/>
        <v>0</v>
      </c>
    </row>
    <row r="15" spans="1:11">
      <c r="A15" s="272">
        <v>11401</v>
      </c>
      <c r="B15" s="273" t="s">
        <v>234</v>
      </c>
      <c r="C15" s="274"/>
      <c r="D15" s="274"/>
      <c r="E15" s="275"/>
      <c r="F15" s="275"/>
      <c r="H15" s="128">
        <f t="shared" si="1"/>
        <v>0</v>
      </c>
      <c r="J15" s="4">
        <f t="shared" si="2"/>
        <v>25.3245</v>
      </c>
      <c r="K15" s="128">
        <f t="shared" si="0"/>
        <v>0</v>
      </c>
    </row>
    <row r="16" spans="1:11">
      <c r="A16" s="276">
        <v>11500</v>
      </c>
      <c r="B16" s="277" t="s">
        <v>237</v>
      </c>
      <c r="C16" s="278"/>
      <c r="D16" s="278"/>
      <c r="E16" s="278"/>
      <c r="F16" s="278"/>
      <c r="G16" s="132"/>
      <c r="H16" s="132">
        <f t="shared" si="1"/>
        <v>0</v>
      </c>
      <c r="J16" s="4">
        <f t="shared" si="2"/>
        <v>25.3245</v>
      </c>
      <c r="K16" s="132">
        <f t="shared" si="0"/>
        <v>0</v>
      </c>
    </row>
    <row r="17" spans="1:11">
      <c r="A17" s="276">
        <v>11501</v>
      </c>
      <c r="B17" s="277" t="s">
        <v>238</v>
      </c>
      <c r="C17" s="278"/>
      <c r="D17" s="278"/>
      <c r="E17" s="278"/>
      <c r="F17" s="278"/>
      <c r="G17" s="132"/>
      <c r="H17" s="132">
        <f t="shared" si="1"/>
        <v>0</v>
      </c>
      <c r="J17" s="4">
        <f t="shared" si="2"/>
        <v>25.3245</v>
      </c>
      <c r="K17" s="132">
        <f t="shared" si="0"/>
        <v>0</v>
      </c>
    </row>
    <row r="18" spans="1:11">
      <c r="A18" s="272">
        <v>11600</v>
      </c>
      <c r="B18" s="273" t="s">
        <v>239</v>
      </c>
      <c r="C18" s="274"/>
      <c r="D18" s="274"/>
      <c r="E18" s="275"/>
      <c r="F18" s="275"/>
      <c r="H18" s="128">
        <f t="shared" si="1"/>
        <v>0</v>
      </c>
      <c r="J18" s="4">
        <f t="shared" si="2"/>
        <v>25.3245</v>
      </c>
      <c r="K18" s="128">
        <f t="shared" si="0"/>
        <v>0</v>
      </c>
    </row>
    <row r="19" spans="1:11">
      <c r="A19" s="272">
        <v>11601</v>
      </c>
      <c r="B19" s="273" t="s">
        <v>240</v>
      </c>
      <c r="C19" s="274"/>
      <c r="D19" s="274"/>
      <c r="E19" s="275"/>
      <c r="F19" s="275"/>
      <c r="H19" s="128">
        <f t="shared" si="1"/>
        <v>0</v>
      </c>
      <c r="J19" s="4">
        <f t="shared" si="2"/>
        <v>25.3245</v>
      </c>
      <c r="K19" s="128">
        <f t="shared" si="0"/>
        <v>0</v>
      </c>
    </row>
    <row r="20" spans="1:11">
      <c r="A20" s="272">
        <v>11700</v>
      </c>
      <c r="B20" s="273" t="s">
        <v>474</v>
      </c>
      <c r="C20" s="274"/>
      <c r="D20" s="274"/>
      <c r="E20" s="275"/>
      <c r="F20" s="275"/>
      <c r="H20" s="128">
        <f t="shared" si="1"/>
        <v>0</v>
      </c>
      <c r="J20" s="4">
        <f t="shared" si="2"/>
        <v>25.3245</v>
      </c>
      <c r="K20" s="128">
        <f t="shared" si="0"/>
        <v>0</v>
      </c>
    </row>
    <row r="21" spans="1:11">
      <c r="A21" s="272">
        <v>11701</v>
      </c>
      <c r="B21" s="273" t="s">
        <v>236</v>
      </c>
      <c r="C21" s="274"/>
      <c r="D21" s="274"/>
      <c r="E21" s="275"/>
      <c r="F21" s="275"/>
      <c r="H21" s="128">
        <f t="shared" si="1"/>
        <v>0</v>
      </c>
      <c r="J21" s="4">
        <f t="shared" si="2"/>
        <v>25.3245</v>
      </c>
      <c r="K21" s="128">
        <f t="shared" si="0"/>
        <v>0</v>
      </c>
    </row>
    <row r="22" spans="1:11">
      <c r="A22" s="272">
        <v>12001</v>
      </c>
      <c r="B22" s="273" t="s">
        <v>224</v>
      </c>
      <c r="C22" s="274"/>
      <c r="D22" s="274"/>
      <c r="E22" s="275"/>
      <c r="F22" s="275"/>
      <c r="H22" s="128">
        <f t="shared" si="1"/>
        <v>0</v>
      </c>
      <c r="J22" s="4">
        <f t="shared" si="2"/>
        <v>25.3245</v>
      </c>
      <c r="K22" s="128">
        <f t="shared" si="0"/>
        <v>0</v>
      </c>
    </row>
    <row r="23" spans="1:11">
      <c r="A23" s="272">
        <v>12002</v>
      </c>
      <c r="B23" s="273" t="s">
        <v>225</v>
      </c>
      <c r="C23" s="274"/>
      <c r="D23" s="274"/>
      <c r="E23" s="275"/>
      <c r="F23" s="275"/>
      <c r="H23" s="128">
        <f t="shared" si="1"/>
        <v>0</v>
      </c>
      <c r="J23" s="4">
        <f t="shared" si="2"/>
        <v>25.3245</v>
      </c>
      <c r="K23" s="128">
        <f t="shared" si="0"/>
        <v>0</v>
      </c>
    </row>
    <row r="24" spans="1:11" s="134" customFormat="1">
      <c r="A24" s="272">
        <v>12003</v>
      </c>
      <c r="B24" s="279" t="s">
        <v>226</v>
      </c>
      <c r="C24" s="274"/>
      <c r="D24" s="274"/>
      <c r="E24" s="275"/>
      <c r="F24" s="275"/>
      <c r="G24" s="34"/>
      <c r="H24" s="128">
        <f t="shared" si="1"/>
        <v>0</v>
      </c>
      <c r="J24" s="4">
        <f t="shared" si="2"/>
        <v>25.3245</v>
      </c>
      <c r="K24" s="128">
        <f t="shared" si="0"/>
        <v>0</v>
      </c>
    </row>
    <row r="25" spans="1:11">
      <c r="A25" s="35">
        <v>13011</v>
      </c>
      <c r="B25" s="273" t="s">
        <v>91</v>
      </c>
      <c r="C25" s="274"/>
      <c r="D25" s="274"/>
      <c r="E25" s="275"/>
      <c r="F25" s="275"/>
      <c r="H25" s="128">
        <f t="shared" si="1"/>
        <v>0</v>
      </c>
      <c r="J25" s="4">
        <f t="shared" si="2"/>
        <v>25.3245</v>
      </c>
      <c r="K25" s="128">
        <f t="shared" si="0"/>
        <v>0</v>
      </c>
    </row>
    <row r="26" spans="1:11">
      <c r="A26" s="35">
        <v>13012</v>
      </c>
      <c r="B26" s="279" t="s">
        <v>92</v>
      </c>
      <c r="C26" s="274"/>
      <c r="D26" s="274"/>
      <c r="E26" s="275"/>
      <c r="F26" s="275"/>
      <c r="H26" s="128">
        <f t="shared" si="1"/>
        <v>0</v>
      </c>
      <c r="J26" s="4">
        <f t="shared" si="2"/>
        <v>25.3245</v>
      </c>
      <c r="K26" s="128">
        <f t="shared" si="0"/>
        <v>0</v>
      </c>
    </row>
    <row r="27" spans="1:11">
      <c r="A27" s="35">
        <v>13021</v>
      </c>
      <c r="B27" s="273" t="s">
        <v>93</v>
      </c>
      <c r="C27" s="274"/>
      <c r="D27" s="274"/>
      <c r="E27" s="275"/>
      <c r="F27" s="275"/>
      <c r="H27" s="128">
        <f t="shared" si="1"/>
        <v>0</v>
      </c>
      <c r="J27" s="4">
        <f t="shared" si="2"/>
        <v>25.3245</v>
      </c>
      <c r="K27" s="128">
        <f t="shared" si="0"/>
        <v>0</v>
      </c>
    </row>
    <row r="28" spans="1:11">
      <c r="A28" s="35">
        <v>13022</v>
      </c>
      <c r="B28" s="273" t="s">
        <v>94</v>
      </c>
      <c r="C28" s="274"/>
      <c r="D28" s="274"/>
      <c r="E28" s="275"/>
      <c r="F28" s="275"/>
      <c r="H28" s="128">
        <f t="shared" si="1"/>
        <v>0</v>
      </c>
      <c r="J28" s="4">
        <f t="shared" si="2"/>
        <v>25.3245</v>
      </c>
      <c r="K28" s="128">
        <f t="shared" si="0"/>
        <v>0</v>
      </c>
    </row>
    <row r="29" spans="1:11">
      <c r="A29" s="35">
        <v>13023</v>
      </c>
      <c r="B29" s="273" t="s">
        <v>95</v>
      </c>
      <c r="C29" s="274"/>
      <c r="D29" s="274"/>
      <c r="E29" s="275"/>
      <c r="F29" s="275"/>
      <c r="H29" s="128">
        <f t="shared" si="1"/>
        <v>0</v>
      </c>
      <c r="J29" s="4">
        <f t="shared" si="2"/>
        <v>25.3245</v>
      </c>
      <c r="K29" s="128">
        <f t="shared" si="0"/>
        <v>0</v>
      </c>
    </row>
    <row r="30" spans="1:11">
      <c r="A30" s="35">
        <v>13024</v>
      </c>
      <c r="B30" s="273" t="s">
        <v>96</v>
      </c>
      <c r="C30" s="274"/>
      <c r="D30" s="274"/>
      <c r="E30" s="275"/>
      <c r="F30" s="275"/>
      <c r="H30" s="128">
        <f t="shared" si="1"/>
        <v>0</v>
      </c>
      <c r="J30" s="4">
        <f t="shared" si="2"/>
        <v>25.3245</v>
      </c>
      <c r="K30" s="128">
        <f t="shared" si="0"/>
        <v>0</v>
      </c>
    </row>
    <row r="31" spans="1:11">
      <c r="A31" s="35">
        <v>13031</v>
      </c>
      <c r="B31" s="273" t="s">
        <v>97</v>
      </c>
      <c r="C31" s="274"/>
      <c r="D31" s="274"/>
      <c r="E31" s="275"/>
      <c r="F31" s="275"/>
      <c r="H31" s="128">
        <f t="shared" si="1"/>
        <v>0</v>
      </c>
      <c r="J31" s="4">
        <f t="shared" si="2"/>
        <v>25.3245</v>
      </c>
      <c r="K31" s="128">
        <f t="shared" si="0"/>
        <v>0</v>
      </c>
    </row>
    <row r="32" spans="1:11">
      <c r="A32" s="35">
        <v>13032</v>
      </c>
      <c r="B32" s="273" t="s">
        <v>98</v>
      </c>
      <c r="C32" s="274"/>
      <c r="D32" s="274"/>
      <c r="E32" s="275"/>
      <c r="F32" s="275"/>
      <c r="H32" s="128">
        <f t="shared" si="1"/>
        <v>0</v>
      </c>
      <c r="J32" s="4">
        <f t="shared" si="2"/>
        <v>25.3245</v>
      </c>
      <c r="K32" s="128">
        <f t="shared" si="0"/>
        <v>0</v>
      </c>
    </row>
    <row r="33" spans="1:11">
      <c r="A33" s="35">
        <v>13041</v>
      </c>
      <c r="B33" s="273" t="s">
        <v>99</v>
      </c>
      <c r="C33" s="274"/>
      <c r="D33" s="274"/>
      <c r="E33" s="275"/>
      <c r="F33" s="275"/>
      <c r="H33" s="128">
        <f t="shared" si="1"/>
        <v>0</v>
      </c>
      <c r="J33" s="4">
        <f t="shared" si="2"/>
        <v>25.3245</v>
      </c>
      <c r="K33" s="128">
        <f t="shared" si="0"/>
        <v>0</v>
      </c>
    </row>
    <row r="34" spans="1:11">
      <c r="A34" s="35">
        <v>13042</v>
      </c>
      <c r="B34" s="273" t="s">
        <v>100</v>
      </c>
      <c r="C34" s="274"/>
      <c r="D34" s="274"/>
      <c r="E34" s="275"/>
      <c r="F34" s="275"/>
      <c r="H34" s="128">
        <f t="shared" si="1"/>
        <v>0</v>
      </c>
      <c r="J34" s="4">
        <f t="shared" si="2"/>
        <v>25.3245</v>
      </c>
      <c r="K34" s="128">
        <f t="shared" si="0"/>
        <v>0</v>
      </c>
    </row>
    <row r="35" spans="1:11">
      <c r="A35" s="35">
        <v>13043</v>
      </c>
      <c r="B35" s="273" t="s">
        <v>101</v>
      </c>
      <c r="C35" s="274"/>
      <c r="D35" s="274"/>
      <c r="E35" s="275"/>
      <c r="F35" s="275"/>
      <c r="H35" s="128">
        <f t="shared" si="1"/>
        <v>0</v>
      </c>
      <c r="J35" s="4">
        <f t="shared" si="2"/>
        <v>25.3245</v>
      </c>
      <c r="K35" s="128">
        <f t="shared" si="0"/>
        <v>0</v>
      </c>
    </row>
    <row r="36" spans="1:11">
      <c r="A36" s="35">
        <v>13044</v>
      </c>
      <c r="B36" s="273" t="s">
        <v>102</v>
      </c>
      <c r="C36" s="274"/>
      <c r="D36" s="274"/>
      <c r="E36" s="275"/>
      <c r="F36" s="275"/>
      <c r="H36" s="128">
        <f t="shared" si="1"/>
        <v>0</v>
      </c>
      <c r="J36" s="4">
        <f t="shared" si="2"/>
        <v>25.3245</v>
      </c>
      <c r="K36" s="128">
        <f t="shared" si="0"/>
        <v>0</v>
      </c>
    </row>
    <row r="37" spans="1:11">
      <c r="A37" s="35">
        <v>13045</v>
      </c>
      <c r="B37" s="273" t="s">
        <v>103</v>
      </c>
      <c r="C37" s="274"/>
      <c r="D37" s="274"/>
      <c r="E37" s="275"/>
      <c r="F37" s="275"/>
      <c r="H37" s="128">
        <f t="shared" si="1"/>
        <v>0</v>
      </c>
      <c r="J37" s="4">
        <f t="shared" si="2"/>
        <v>25.3245</v>
      </c>
      <c r="K37" s="128">
        <f t="shared" si="0"/>
        <v>0</v>
      </c>
    </row>
    <row r="38" spans="1:11">
      <c r="A38" s="35">
        <v>13051</v>
      </c>
      <c r="B38" s="273" t="s">
        <v>104</v>
      </c>
      <c r="C38" s="274"/>
      <c r="D38" s="274"/>
      <c r="E38" s="275"/>
      <c r="F38" s="275"/>
      <c r="H38" s="128">
        <f t="shared" si="1"/>
        <v>0</v>
      </c>
      <c r="J38" s="4">
        <f t="shared" si="2"/>
        <v>25.3245</v>
      </c>
      <c r="K38" s="128">
        <f t="shared" si="0"/>
        <v>0</v>
      </c>
    </row>
    <row r="39" spans="1:11">
      <c r="A39" s="35">
        <v>13052</v>
      </c>
      <c r="B39" s="273" t="s">
        <v>105</v>
      </c>
      <c r="C39" s="274"/>
      <c r="D39" s="274"/>
      <c r="E39" s="275"/>
      <c r="F39" s="275"/>
      <c r="H39" s="128">
        <f t="shared" si="1"/>
        <v>0</v>
      </c>
      <c r="J39" s="4">
        <f t="shared" si="2"/>
        <v>25.3245</v>
      </c>
      <c r="K39" s="128">
        <f t="shared" si="0"/>
        <v>0</v>
      </c>
    </row>
    <row r="40" spans="1:11">
      <c r="A40" s="35">
        <v>13053</v>
      </c>
      <c r="B40" s="273" t="s">
        <v>106</v>
      </c>
      <c r="C40" s="274"/>
      <c r="D40" s="274"/>
      <c r="E40" s="275"/>
      <c r="F40" s="275"/>
      <c r="H40" s="128">
        <f t="shared" si="1"/>
        <v>0</v>
      </c>
      <c r="J40" s="4">
        <f t="shared" si="2"/>
        <v>25.3245</v>
      </c>
      <c r="K40" s="128">
        <f t="shared" si="0"/>
        <v>0</v>
      </c>
    </row>
    <row r="41" spans="1:11">
      <c r="A41" s="35">
        <v>13054</v>
      </c>
      <c r="B41" s="273" t="s">
        <v>107</v>
      </c>
      <c r="C41" s="274"/>
      <c r="D41" s="274"/>
      <c r="E41" s="275"/>
      <c r="F41" s="275"/>
      <c r="H41" s="128">
        <f t="shared" si="1"/>
        <v>0</v>
      </c>
      <c r="J41" s="4">
        <f t="shared" si="2"/>
        <v>25.3245</v>
      </c>
      <c r="K41" s="128">
        <f t="shared" si="0"/>
        <v>0</v>
      </c>
    </row>
    <row r="42" spans="1:11">
      <c r="A42" s="35">
        <v>13055</v>
      </c>
      <c r="B42" s="273" t="s">
        <v>108</v>
      </c>
      <c r="C42" s="274"/>
      <c r="D42" s="274"/>
      <c r="E42" s="275"/>
      <c r="F42" s="275"/>
      <c r="H42" s="128">
        <f t="shared" si="1"/>
        <v>0</v>
      </c>
      <c r="J42" s="4">
        <f t="shared" si="2"/>
        <v>25.3245</v>
      </c>
      <c r="K42" s="128">
        <f t="shared" si="0"/>
        <v>0</v>
      </c>
    </row>
    <row r="43" spans="1:11">
      <c r="A43" s="35">
        <v>13056</v>
      </c>
      <c r="B43" s="273" t="s">
        <v>109</v>
      </c>
      <c r="C43" s="274"/>
      <c r="D43" s="274"/>
      <c r="E43" s="275"/>
      <c r="F43" s="275"/>
      <c r="H43" s="128">
        <f t="shared" si="1"/>
        <v>0</v>
      </c>
      <c r="J43" s="4">
        <f t="shared" si="2"/>
        <v>25.3245</v>
      </c>
      <c r="K43" s="128">
        <f t="shared" si="0"/>
        <v>0</v>
      </c>
    </row>
    <row r="44" spans="1:11">
      <c r="A44" s="35">
        <v>13061</v>
      </c>
      <c r="B44" s="273" t="s">
        <v>110</v>
      </c>
      <c r="C44" s="274">
        <v>988153.4</v>
      </c>
      <c r="D44" s="274"/>
      <c r="E44" s="275"/>
      <c r="F44" s="275"/>
      <c r="H44" s="128">
        <f t="shared" si="1"/>
        <v>988153.4</v>
      </c>
      <c r="J44" s="4">
        <f t="shared" si="2"/>
        <v>25.3245</v>
      </c>
      <c r="K44" s="128">
        <f t="shared" si="0"/>
        <v>25024490.780000001</v>
      </c>
    </row>
    <row r="45" spans="1:11">
      <c r="A45" s="272">
        <v>13081</v>
      </c>
      <c r="B45" s="273" t="s">
        <v>111</v>
      </c>
      <c r="C45" s="274"/>
      <c r="D45" s="274"/>
      <c r="E45" s="275"/>
      <c r="F45" s="275"/>
      <c r="H45" s="128">
        <f t="shared" si="1"/>
        <v>0</v>
      </c>
      <c r="J45" s="4">
        <f t="shared" si="2"/>
        <v>25.3245</v>
      </c>
      <c r="K45" s="128">
        <f t="shared" si="0"/>
        <v>0</v>
      </c>
    </row>
    <row r="46" spans="1:11">
      <c r="A46" s="272">
        <v>13091</v>
      </c>
      <c r="B46" s="273" t="s">
        <v>112</v>
      </c>
      <c r="C46" s="274"/>
      <c r="D46" s="274"/>
      <c r="E46" s="275"/>
      <c r="F46" s="275"/>
      <c r="H46" s="128">
        <f t="shared" si="1"/>
        <v>0</v>
      </c>
      <c r="J46" s="4">
        <f t="shared" si="2"/>
        <v>25.3245</v>
      </c>
      <c r="K46" s="128">
        <f t="shared" si="0"/>
        <v>0</v>
      </c>
    </row>
    <row r="47" spans="1:11">
      <c r="A47" s="35">
        <v>13101</v>
      </c>
      <c r="B47" s="273" t="s">
        <v>113</v>
      </c>
      <c r="C47" s="274"/>
      <c r="D47" s="274"/>
      <c r="E47" s="275"/>
      <c r="F47" s="275"/>
      <c r="H47" s="128">
        <f t="shared" si="1"/>
        <v>0</v>
      </c>
      <c r="J47" s="4">
        <f t="shared" si="2"/>
        <v>25.3245</v>
      </c>
      <c r="K47" s="128">
        <f t="shared" si="0"/>
        <v>0</v>
      </c>
    </row>
    <row r="48" spans="1:11">
      <c r="A48" s="35">
        <v>13111</v>
      </c>
      <c r="B48" s="273" t="s">
        <v>114</v>
      </c>
      <c r="C48" s="274"/>
      <c r="D48" s="274"/>
      <c r="E48" s="275"/>
      <c r="F48" s="275"/>
      <c r="H48" s="128">
        <f t="shared" si="1"/>
        <v>0</v>
      </c>
      <c r="J48" s="4">
        <f t="shared" si="2"/>
        <v>25.3245</v>
      </c>
      <c r="K48" s="128">
        <f t="shared" si="0"/>
        <v>0</v>
      </c>
    </row>
    <row r="49" spans="1:11">
      <c r="A49" s="35">
        <v>13112</v>
      </c>
      <c r="B49" s="273" t="s">
        <v>115</v>
      </c>
      <c r="C49" s="274"/>
      <c r="D49" s="274"/>
      <c r="E49" s="275"/>
      <c r="F49" s="275"/>
      <c r="H49" s="128">
        <f t="shared" si="1"/>
        <v>0</v>
      </c>
      <c r="J49" s="4">
        <f t="shared" si="2"/>
        <v>25.3245</v>
      </c>
      <c r="K49" s="128">
        <f t="shared" si="0"/>
        <v>0</v>
      </c>
    </row>
    <row r="50" spans="1:11">
      <c r="A50" s="35">
        <v>13113</v>
      </c>
      <c r="B50" s="273" t="s">
        <v>116</v>
      </c>
      <c r="C50" s="274"/>
      <c r="D50" s="274"/>
      <c r="E50" s="275"/>
      <c r="F50" s="275"/>
      <c r="H50" s="128">
        <f t="shared" si="1"/>
        <v>0</v>
      </c>
      <c r="J50" s="4">
        <f t="shared" si="2"/>
        <v>25.3245</v>
      </c>
      <c r="K50" s="128">
        <f t="shared" si="0"/>
        <v>0</v>
      </c>
    </row>
    <row r="51" spans="1:11">
      <c r="A51" s="35">
        <v>13114</v>
      </c>
      <c r="B51" s="273" t="s">
        <v>117</v>
      </c>
      <c r="C51" s="274"/>
      <c r="D51" s="274"/>
      <c r="E51" s="275"/>
      <c r="F51" s="275"/>
      <c r="H51" s="128">
        <f t="shared" si="1"/>
        <v>0</v>
      </c>
      <c r="J51" s="4">
        <f t="shared" si="2"/>
        <v>25.3245</v>
      </c>
      <c r="K51" s="128">
        <f t="shared" si="0"/>
        <v>0</v>
      </c>
    </row>
    <row r="52" spans="1:11">
      <c r="A52" s="35">
        <v>13115</v>
      </c>
      <c r="B52" s="273" t="s">
        <v>118</v>
      </c>
      <c r="C52" s="274"/>
      <c r="D52" s="274"/>
      <c r="E52" s="275"/>
      <c r="F52" s="275"/>
      <c r="H52" s="128">
        <f t="shared" si="1"/>
        <v>0</v>
      </c>
      <c r="J52" s="4">
        <f t="shared" si="2"/>
        <v>25.3245</v>
      </c>
      <c r="K52" s="128">
        <f t="shared" si="0"/>
        <v>0</v>
      </c>
    </row>
    <row r="53" spans="1:11">
      <c r="A53" s="35">
        <v>13116</v>
      </c>
      <c r="B53" s="273" t="s">
        <v>119</v>
      </c>
      <c r="C53" s="274"/>
      <c r="D53" s="274"/>
      <c r="E53" s="275"/>
      <c r="F53" s="275"/>
      <c r="H53" s="128">
        <f t="shared" si="1"/>
        <v>0</v>
      </c>
      <c r="J53" s="4">
        <f t="shared" si="2"/>
        <v>25.3245</v>
      </c>
      <c r="K53" s="128">
        <f t="shared" si="0"/>
        <v>0</v>
      </c>
    </row>
    <row r="54" spans="1:11">
      <c r="A54" s="35">
        <v>13117</v>
      </c>
      <c r="B54" s="273" t="s">
        <v>120</v>
      </c>
      <c r="C54" s="274"/>
      <c r="D54" s="274"/>
      <c r="E54" s="275"/>
      <c r="F54" s="275"/>
      <c r="H54" s="128">
        <f t="shared" si="1"/>
        <v>0</v>
      </c>
      <c r="J54" s="4">
        <f t="shared" si="2"/>
        <v>25.3245</v>
      </c>
      <c r="K54" s="128">
        <f t="shared" si="0"/>
        <v>0</v>
      </c>
    </row>
    <row r="55" spans="1:11">
      <c r="A55" s="35">
        <v>13118</v>
      </c>
      <c r="B55" s="273" t="s">
        <v>121</v>
      </c>
      <c r="C55" s="274"/>
      <c r="D55" s="274"/>
      <c r="E55" s="275"/>
      <c r="F55" s="275"/>
      <c r="H55" s="128">
        <f t="shared" si="1"/>
        <v>0</v>
      </c>
      <c r="J55" s="4">
        <f t="shared" si="2"/>
        <v>25.3245</v>
      </c>
      <c r="K55" s="128">
        <f t="shared" si="0"/>
        <v>0</v>
      </c>
    </row>
    <row r="56" spans="1:11">
      <c r="A56" s="35">
        <v>13121</v>
      </c>
      <c r="B56" s="279" t="s">
        <v>122</v>
      </c>
      <c r="C56" s="274"/>
      <c r="D56" s="274"/>
      <c r="E56" s="275"/>
      <c r="F56" s="275"/>
      <c r="H56" s="128">
        <f t="shared" si="1"/>
        <v>0</v>
      </c>
      <c r="J56" s="4">
        <f t="shared" si="2"/>
        <v>25.3245</v>
      </c>
      <c r="K56" s="128">
        <f t="shared" si="0"/>
        <v>0</v>
      </c>
    </row>
    <row r="57" spans="1:11">
      <c r="A57" s="272">
        <v>13131</v>
      </c>
      <c r="B57" s="273" t="s">
        <v>123</v>
      </c>
      <c r="C57" s="274"/>
      <c r="D57" s="274"/>
      <c r="E57" s="275"/>
      <c r="F57" s="275"/>
      <c r="H57" s="128">
        <f t="shared" si="1"/>
        <v>0</v>
      </c>
      <c r="J57" s="4">
        <f t="shared" si="2"/>
        <v>25.3245</v>
      </c>
      <c r="K57" s="128">
        <f t="shared" si="0"/>
        <v>0</v>
      </c>
    </row>
    <row r="58" spans="1:11">
      <c r="A58" s="272">
        <v>13132</v>
      </c>
      <c r="B58" s="273" t="s">
        <v>124</v>
      </c>
      <c r="C58" s="274"/>
      <c r="D58" s="274"/>
      <c r="E58" s="275"/>
      <c r="F58" s="275"/>
      <c r="H58" s="128">
        <f t="shared" si="1"/>
        <v>0</v>
      </c>
      <c r="J58" s="4">
        <f t="shared" si="2"/>
        <v>25.3245</v>
      </c>
      <c r="K58" s="128">
        <f t="shared" si="0"/>
        <v>0</v>
      </c>
    </row>
    <row r="59" spans="1:11">
      <c r="A59" s="272">
        <v>13133</v>
      </c>
      <c r="B59" s="273" t="s">
        <v>125</v>
      </c>
      <c r="C59" s="274"/>
      <c r="D59" s="274"/>
      <c r="E59" s="275"/>
      <c r="F59" s="275"/>
      <c r="H59" s="128">
        <f t="shared" si="1"/>
        <v>0</v>
      </c>
      <c r="J59" s="4">
        <f t="shared" si="2"/>
        <v>25.3245</v>
      </c>
      <c r="K59" s="128">
        <f t="shared" si="0"/>
        <v>0</v>
      </c>
    </row>
    <row r="60" spans="1:11">
      <c r="A60" s="272">
        <v>13134</v>
      </c>
      <c r="B60" s="273" t="s">
        <v>126</v>
      </c>
      <c r="C60" s="274"/>
      <c r="D60" s="274"/>
      <c r="E60" s="275"/>
      <c r="F60" s="275"/>
      <c r="H60" s="128">
        <f t="shared" si="1"/>
        <v>0</v>
      </c>
      <c r="J60" s="4">
        <f t="shared" si="2"/>
        <v>25.3245</v>
      </c>
      <c r="K60" s="128">
        <f t="shared" si="0"/>
        <v>0</v>
      </c>
    </row>
    <row r="61" spans="1:11">
      <c r="A61" s="272">
        <v>13135</v>
      </c>
      <c r="B61" s="279" t="s">
        <v>127</v>
      </c>
      <c r="C61" s="274"/>
      <c r="D61" s="274"/>
      <c r="E61" s="275"/>
      <c r="F61" s="275"/>
      <c r="H61" s="128">
        <f t="shared" si="1"/>
        <v>0</v>
      </c>
      <c r="J61" s="4">
        <f t="shared" si="2"/>
        <v>25.3245</v>
      </c>
      <c r="K61" s="128">
        <f t="shared" si="0"/>
        <v>0</v>
      </c>
    </row>
    <row r="62" spans="1:11">
      <c r="A62" s="13">
        <v>13136</v>
      </c>
      <c r="B62" s="273" t="s">
        <v>128</v>
      </c>
      <c r="C62" s="274"/>
      <c r="D62" s="274"/>
      <c r="E62" s="275"/>
      <c r="F62" s="275"/>
      <c r="H62" s="128">
        <f t="shared" si="1"/>
        <v>0</v>
      </c>
      <c r="J62" s="4">
        <f t="shared" si="2"/>
        <v>25.3245</v>
      </c>
      <c r="K62" s="128">
        <f t="shared" si="0"/>
        <v>0</v>
      </c>
    </row>
    <row r="63" spans="1:11">
      <c r="A63" s="272">
        <v>13141</v>
      </c>
      <c r="B63" s="279" t="s">
        <v>129</v>
      </c>
      <c r="C63" s="274"/>
      <c r="D63" s="274"/>
      <c r="E63" s="275"/>
      <c r="F63" s="275"/>
      <c r="H63" s="128">
        <f t="shared" si="1"/>
        <v>0</v>
      </c>
      <c r="J63" s="4">
        <f t="shared" si="2"/>
        <v>25.3245</v>
      </c>
      <c r="K63" s="128">
        <f t="shared" si="0"/>
        <v>0</v>
      </c>
    </row>
    <row r="64" spans="1:11">
      <c r="A64" s="272">
        <v>13142</v>
      </c>
      <c r="B64" s="279" t="s">
        <v>130</v>
      </c>
      <c r="C64" s="274"/>
      <c r="D64" s="274"/>
      <c r="E64" s="275"/>
      <c r="F64" s="275"/>
      <c r="H64" s="128">
        <f t="shared" si="1"/>
        <v>0</v>
      </c>
      <c r="J64" s="4">
        <f t="shared" si="2"/>
        <v>25.3245</v>
      </c>
      <c r="K64" s="128">
        <f t="shared" si="0"/>
        <v>0</v>
      </c>
    </row>
    <row r="65" spans="1:11">
      <c r="A65" s="272">
        <v>13143</v>
      </c>
      <c r="B65" s="273" t="s">
        <v>131</v>
      </c>
      <c r="C65" s="274"/>
      <c r="D65" s="274"/>
      <c r="E65" s="275"/>
      <c r="F65" s="275"/>
      <c r="H65" s="128">
        <f t="shared" si="1"/>
        <v>0</v>
      </c>
      <c r="J65" s="4">
        <f t="shared" si="2"/>
        <v>25.3245</v>
      </c>
      <c r="K65" s="128">
        <f t="shared" si="0"/>
        <v>0</v>
      </c>
    </row>
    <row r="66" spans="1:11">
      <c r="A66" s="272">
        <v>13144</v>
      </c>
      <c r="B66" s="273" t="s">
        <v>132</v>
      </c>
      <c r="C66" s="274"/>
      <c r="D66" s="274"/>
      <c r="E66" s="275"/>
      <c r="F66" s="275"/>
      <c r="H66" s="128">
        <f t="shared" si="1"/>
        <v>0</v>
      </c>
      <c r="J66" s="4">
        <f t="shared" si="2"/>
        <v>25.3245</v>
      </c>
      <c r="K66" s="128">
        <f t="shared" si="0"/>
        <v>0</v>
      </c>
    </row>
    <row r="67" spans="1:11">
      <c r="A67" s="272">
        <v>13151</v>
      </c>
      <c r="B67" s="273" t="s">
        <v>133</v>
      </c>
      <c r="C67" s="274"/>
      <c r="D67" s="274"/>
      <c r="E67" s="275"/>
      <c r="F67" s="275"/>
      <c r="H67" s="128">
        <f t="shared" si="1"/>
        <v>0</v>
      </c>
      <c r="J67" s="4">
        <f t="shared" si="2"/>
        <v>25.3245</v>
      </c>
      <c r="K67" s="128">
        <f t="shared" si="0"/>
        <v>0</v>
      </c>
    </row>
    <row r="68" spans="1:11">
      <c r="A68" s="272">
        <v>13152</v>
      </c>
      <c r="B68" s="273" t="s">
        <v>134</v>
      </c>
      <c r="C68" s="274"/>
      <c r="D68" s="274"/>
      <c r="E68" s="275"/>
      <c r="F68" s="275"/>
      <c r="H68" s="128">
        <f t="shared" si="1"/>
        <v>0</v>
      </c>
      <c r="J68" s="4">
        <f t="shared" si="2"/>
        <v>25.3245</v>
      </c>
      <c r="K68" s="128">
        <f t="shared" si="0"/>
        <v>0</v>
      </c>
    </row>
    <row r="69" spans="1:11">
      <c r="A69" s="272">
        <v>13153</v>
      </c>
      <c r="B69" s="273" t="s">
        <v>135</v>
      </c>
      <c r="C69" s="274"/>
      <c r="D69" s="274"/>
      <c r="E69" s="275"/>
      <c r="F69" s="275"/>
      <c r="H69" s="128">
        <f t="shared" si="1"/>
        <v>0</v>
      </c>
      <c r="J69" s="4">
        <f t="shared" si="2"/>
        <v>25.3245</v>
      </c>
      <c r="K69" s="128">
        <f t="shared" si="0"/>
        <v>0</v>
      </c>
    </row>
    <row r="70" spans="1:11">
      <c r="A70" s="272">
        <v>13161</v>
      </c>
      <c r="B70" s="273" t="s">
        <v>475</v>
      </c>
      <c r="C70" s="274"/>
      <c r="D70" s="274"/>
      <c r="E70" s="275"/>
      <c r="F70" s="275"/>
      <c r="H70" s="128">
        <f t="shared" si="1"/>
        <v>0</v>
      </c>
      <c r="J70" s="4">
        <f t="shared" si="2"/>
        <v>25.3245</v>
      </c>
      <c r="K70" s="128">
        <f t="shared" si="0"/>
        <v>0</v>
      </c>
    </row>
    <row r="71" spans="1:11">
      <c r="A71" s="272">
        <v>13162</v>
      </c>
      <c r="B71" s="273" t="s">
        <v>476</v>
      </c>
      <c r="C71" s="274"/>
      <c r="D71" s="274"/>
      <c r="E71" s="275"/>
      <c r="F71" s="275"/>
      <c r="H71" s="128">
        <f t="shared" si="1"/>
        <v>0</v>
      </c>
      <c r="J71" s="4">
        <f t="shared" si="2"/>
        <v>25.3245</v>
      </c>
      <c r="K71" s="128">
        <f t="shared" si="0"/>
        <v>0</v>
      </c>
    </row>
    <row r="72" spans="1:11">
      <c r="A72" s="272">
        <v>13163</v>
      </c>
      <c r="B72" s="273" t="s">
        <v>477</v>
      </c>
      <c r="C72" s="274"/>
      <c r="D72" s="274"/>
      <c r="E72" s="275"/>
      <c r="F72" s="275"/>
      <c r="H72" s="128">
        <f t="shared" si="1"/>
        <v>0</v>
      </c>
      <c r="J72" s="4">
        <f t="shared" si="2"/>
        <v>25.3245</v>
      </c>
      <c r="K72" s="128">
        <f t="shared" ref="K72:K135" si="3">ROUND(H72*J72,2)</f>
        <v>0</v>
      </c>
    </row>
    <row r="73" spans="1:11">
      <c r="A73" s="272">
        <v>13164</v>
      </c>
      <c r="B73" s="273" t="s">
        <v>139</v>
      </c>
      <c r="C73" s="274"/>
      <c r="D73" s="274"/>
      <c r="E73" s="275"/>
      <c r="F73" s="275"/>
      <c r="H73" s="128">
        <f t="shared" ref="H73:H138" si="4">ROUND(C73-D73+E73-F73,2)</f>
        <v>0</v>
      </c>
      <c r="J73" s="4">
        <f t="shared" ref="J73:J136" si="5">J72</f>
        <v>25.3245</v>
      </c>
      <c r="K73" s="128">
        <f t="shared" si="3"/>
        <v>0</v>
      </c>
    </row>
    <row r="74" spans="1:11">
      <c r="A74" s="35">
        <v>13171</v>
      </c>
      <c r="B74" s="279" t="s">
        <v>140</v>
      </c>
      <c r="C74" s="274"/>
      <c r="D74" s="274"/>
      <c r="E74" s="275"/>
      <c r="F74" s="275"/>
      <c r="H74" s="128">
        <f t="shared" si="4"/>
        <v>0</v>
      </c>
      <c r="J74" s="4">
        <f t="shared" si="5"/>
        <v>25.3245</v>
      </c>
      <c r="K74" s="128">
        <f t="shared" si="3"/>
        <v>0</v>
      </c>
    </row>
    <row r="75" spans="1:11">
      <c r="A75" s="35">
        <v>13172</v>
      </c>
      <c r="B75" s="279" t="s">
        <v>141</v>
      </c>
      <c r="C75" s="274"/>
      <c r="D75" s="274"/>
      <c r="E75" s="275"/>
      <c r="F75" s="275"/>
      <c r="H75" s="128">
        <f t="shared" si="4"/>
        <v>0</v>
      </c>
      <c r="J75" s="4">
        <f t="shared" si="5"/>
        <v>25.3245</v>
      </c>
      <c r="K75" s="128">
        <f t="shared" si="3"/>
        <v>0</v>
      </c>
    </row>
    <row r="76" spans="1:11">
      <c r="A76" s="35">
        <v>13181</v>
      </c>
      <c r="B76" s="279" t="s">
        <v>478</v>
      </c>
      <c r="C76" s="274"/>
      <c r="D76" s="274"/>
      <c r="E76" s="275"/>
      <c r="F76" s="275"/>
      <c r="H76" s="128">
        <f t="shared" si="4"/>
        <v>0</v>
      </c>
      <c r="J76" s="4">
        <f t="shared" si="5"/>
        <v>25.3245</v>
      </c>
      <c r="K76" s="128">
        <f t="shared" si="3"/>
        <v>0</v>
      </c>
    </row>
    <row r="77" spans="1:11">
      <c r="A77" s="35">
        <v>13182</v>
      </c>
      <c r="B77" s="279" t="s">
        <v>143</v>
      </c>
      <c r="C77" s="274"/>
      <c r="D77" s="274"/>
      <c r="E77" s="275"/>
      <c r="F77" s="275"/>
      <c r="H77" s="128">
        <f t="shared" si="4"/>
        <v>0</v>
      </c>
      <c r="J77" s="4">
        <f t="shared" si="5"/>
        <v>25.3245</v>
      </c>
      <c r="K77" s="128">
        <f t="shared" si="3"/>
        <v>0</v>
      </c>
    </row>
    <row r="78" spans="1:11">
      <c r="A78" s="35">
        <v>13183</v>
      </c>
      <c r="B78" s="279" t="s">
        <v>144</v>
      </c>
      <c r="C78" s="274"/>
      <c r="D78" s="274"/>
      <c r="E78" s="275"/>
      <c r="F78" s="275"/>
      <c r="H78" s="128">
        <f t="shared" si="4"/>
        <v>0</v>
      </c>
      <c r="J78" s="4">
        <f t="shared" si="5"/>
        <v>25.3245</v>
      </c>
      <c r="K78" s="128">
        <f t="shared" si="3"/>
        <v>0</v>
      </c>
    </row>
    <row r="79" spans="1:11">
      <c r="A79" s="35">
        <v>13191</v>
      </c>
      <c r="B79" s="279" t="s">
        <v>145</v>
      </c>
      <c r="C79" s="274"/>
      <c r="D79" s="274"/>
      <c r="E79" s="275"/>
      <c r="F79" s="275"/>
      <c r="H79" s="128">
        <f t="shared" si="4"/>
        <v>0</v>
      </c>
      <c r="J79" s="4">
        <f t="shared" si="5"/>
        <v>25.3245</v>
      </c>
      <c r="K79" s="128">
        <f t="shared" si="3"/>
        <v>0</v>
      </c>
    </row>
    <row r="80" spans="1:11">
      <c r="A80" s="35">
        <v>13192</v>
      </c>
      <c r="B80" s="279" t="s">
        <v>146</v>
      </c>
      <c r="C80" s="274"/>
      <c r="D80" s="274"/>
      <c r="E80" s="275"/>
      <c r="F80" s="275"/>
      <c r="H80" s="128">
        <f t="shared" si="4"/>
        <v>0</v>
      </c>
      <c r="J80" s="4">
        <f t="shared" si="5"/>
        <v>25.3245</v>
      </c>
      <c r="K80" s="128">
        <f t="shared" si="3"/>
        <v>0</v>
      </c>
    </row>
    <row r="81" spans="1:11">
      <c r="A81" s="35">
        <v>13193</v>
      </c>
      <c r="B81" s="279" t="s">
        <v>147</v>
      </c>
      <c r="C81" s="274"/>
      <c r="D81" s="274"/>
      <c r="E81" s="275"/>
      <c r="F81" s="275"/>
      <c r="H81" s="128">
        <f t="shared" si="4"/>
        <v>0</v>
      </c>
      <c r="J81" s="4">
        <f t="shared" si="5"/>
        <v>25.3245</v>
      </c>
      <c r="K81" s="128">
        <f t="shared" si="3"/>
        <v>0</v>
      </c>
    </row>
    <row r="82" spans="1:11">
      <c r="A82" s="35">
        <v>13194</v>
      </c>
      <c r="B82" s="279" t="s">
        <v>148</v>
      </c>
      <c r="C82" s="274"/>
      <c r="D82" s="274"/>
      <c r="E82" s="275"/>
      <c r="F82" s="275"/>
      <c r="H82" s="128">
        <f t="shared" si="4"/>
        <v>0</v>
      </c>
      <c r="J82" s="4">
        <f t="shared" si="5"/>
        <v>25.3245</v>
      </c>
      <c r="K82" s="128">
        <f t="shared" si="3"/>
        <v>0</v>
      </c>
    </row>
    <row r="83" spans="1:11">
      <c r="A83" s="35">
        <v>13195</v>
      </c>
      <c r="B83" s="279" t="s">
        <v>149</v>
      </c>
      <c r="C83" s="274"/>
      <c r="D83" s="274"/>
      <c r="E83" s="275"/>
      <c r="F83" s="275"/>
      <c r="H83" s="128">
        <f t="shared" si="4"/>
        <v>0</v>
      </c>
      <c r="J83" s="4">
        <f t="shared" si="5"/>
        <v>25.3245</v>
      </c>
      <c r="K83" s="128">
        <f t="shared" si="3"/>
        <v>0</v>
      </c>
    </row>
    <row r="84" spans="1:11">
      <c r="A84" s="35">
        <v>13196</v>
      </c>
      <c r="B84" s="279" t="s">
        <v>150</v>
      </c>
      <c r="C84" s="274"/>
      <c r="D84" s="274"/>
      <c r="E84" s="275"/>
      <c r="F84" s="275"/>
      <c r="H84" s="128">
        <f t="shared" si="4"/>
        <v>0</v>
      </c>
      <c r="J84" s="4">
        <f t="shared" si="5"/>
        <v>25.3245</v>
      </c>
      <c r="K84" s="128">
        <f t="shared" si="3"/>
        <v>0</v>
      </c>
    </row>
    <row r="85" spans="1:11">
      <c r="A85" s="35">
        <v>13201</v>
      </c>
      <c r="B85" s="279" t="s">
        <v>151</v>
      </c>
      <c r="C85" s="274"/>
      <c r="D85" s="274"/>
      <c r="E85" s="275"/>
      <c r="F85" s="275"/>
      <c r="H85" s="128">
        <f t="shared" si="4"/>
        <v>0</v>
      </c>
      <c r="J85" s="4">
        <f t="shared" si="5"/>
        <v>25.3245</v>
      </c>
      <c r="K85" s="128">
        <f t="shared" si="3"/>
        <v>0</v>
      </c>
    </row>
    <row r="86" spans="1:11">
      <c r="A86" s="35">
        <v>13202</v>
      </c>
      <c r="B86" s="279" t="s">
        <v>152</v>
      </c>
      <c r="C86" s="274"/>
      <c r="D86" s="274"/>
      <c r="E86" s="275"/>
      <c r="F86" s="275"/>
      <c r="H86" s="128">
        <f t="shared" si="4"/>
        <v>0</v>
      </c>
      <c r="J86" s="4">
        <f t="shared" si="5"/>
        <v>25.3245</v>
      </c>
      <c r="K86" s="128">
        <f t="shared" si="3"/>
        <v>0</v>
      </c>
    </row>
    <row r="87" spans="1:11">
      <c r="A87" s="35">
        <v>13203</v>
      </c>
      <c r="B87" s="279" t="s">
        <v>153</v>
      </c>
      <c r="C87" s="274"/>
      <c r="D87" s="274"/>
      <c r="E87" s="275"/>
      <c r="F87" s="275"/>
      <c r="H87" s="128">
        <f t="shared" si="4"/>
        <v>0</v>
      </c>
      <c r="J87" s="4">
        <f t="shared" si="5"/>
        <v>25.3245</v>
      </c>
      <c r="K87" s="128">
        <f t="shared" si="3"/>
        <v>0</v>
      </c>
    </row>
    <row r="88" spans="1:11">
      <c r="A88" s="35">
        <v>13204</v>
      </c>
      <c r="B88" s="279" t="s">
        <v>154</v>
      </c>
      <c r="C88" s="274"/>
      <c r="D88" s="274"/>
      <c r="E88" s="275"/>
      <c r="F88" s="275"/>
      <c r="H88" s="128">
        <f t="shared" si="4"/>
        <v>0</v>
      </c>
      <c r="J88" s="4">
        <f t="shared" si="5"/>
        <v>25.3245</v>
      </c>
      <c r="K88" s="128">
        <f t="shared" si="3"/>
        <v>0</v>
      </c>
    </row>
    <row r="89" spans="1:11">
      <c r="A89" s="35">
        <v>13205</v>
      </c>
      <c r="B89" s="279" t="s">
        <v>155</v>
      </c>
      <c r="C89" s="274"/>
      <c r="D89" s="274"/>
      <c r="E89" s="275"/>
      <c r="F89" s="275"/>
      <c r="H89" s="128">
        <f t="shared" si="4"/>
        <v>0</v>
      </c>
      <c r="J89" s="4">
        <f t="shared" si="5"/>
        <v>25.3245</v>
      </c>
      <c r="K89" s="128">
        <f t="shared" si="3"/>
        <v>0</v>
      </c>
    </row>
    <row r="90" spans="1:11">
      <c r="A90" s="35">
        <v>13206</v>
      </c>
      <c r="B90" s="279" t="s">
        <v>156</v>
      </c>
      <c r="C90" s="274"/>
      <c r="D90" s="274"/>
      <c r="E90" s="275"/>
      <c r="F90" s="275"/>
      <c r="H90" s="128">
        <f t="shared" si="4"/>
        <v>0</v>
      </c>
      <c r="J90" s="4">
        <f t="shared" si="5"/>
        <v>25.3245</v>
      </c>
      <c r="K90" s="128">
        <f t="shared" si="3"/>
        <v>0</v>
      </c>
    </row>
    <row r="91" spans="1:11">
      <c r="A91" s="35">
        <v>13211</v>
      </c>
      <c r="B91" s="279" t="s">
        <v>157</v>
      </c>
      <c r="C91" s="274"/>
      <c r="D91" s="274"/>
      <c r="E91" s="275"/>
      <c r="F91" s="275"/>
      <c r="H91" s="128">
        <f t="shared" si="4"/>
        <v>0</v>
      </c>
      <c r="J91" s="4">
        <f t="shared" si="5"/>
        <v>25.3245</v>
      </c>
      <c r="K91" s="128">
        <f t="shared" si="3"/>
        <v>0</v>
      </c>
    </row>
    <row r="92" spans="1:11">
      <c r="A92" s="35">
        <v>13212</v>
      </c>
      <c r="B92" s="279" t="s">
        <v>158</v>
      </c>
      <c r="C92" s="274"/>
      <c r="D92" s="274"/>
      <c r="E92" s="275"/>
      <c r="F92" s="275"/>
      <c r="H92" s="128">
        <f t="shared" si="4"/>
        <v>0</v>
      </c>
      <c r="J92" s="4">
        <f t="shared" si="5"/>
        <v>25.3245</v>
      </c>
      <c r="K92" s="128">
        <f t="shared" si="3"/>
        <v>0</v>
      </c>
    </row>
    <row r="93" spans="1:11">
      <c r="A93" s="35">
        <v>13213</v>
      </c>
      <c r="B93" s="279" t="s">
        <v>159</v>
      </c>
      <c r="C93" s="274"/>
      <c r="D93" s="274"/>
      <c r="E93" s="275"/>
      <c r="F93" s="275"/>
      <c r="H93" s="128">
        <f t="shared" si="4"/>
        <v>0</v>
      </c>
      <c r="J93" s="4">
        <f t="shared" si="5"/>
        <v>25.3245</v>
      </c>
      <c r="K93" s="128">
        <f t="shared" si="3"/>
        <v>0</v>
      </c>
    </row>
    <row r="94" spans="1:11">
      <c r="A94" s="35">
        <v>13214</v>
      </c>
      <c r="B94" s="279" t="s">
        <v>160</v>
      </c>
      <c r="C94" s="274"/>
      <c r="D94" s="274"/>
      <c r="E94" s="275"/>
      <c r="F94" s="275"/>
      <c r="H94" s="128">
        <f t="shared" si="4"/>
        <v>0</v>
      </c>
      <c r="J94" s="4">
        <f t="shared" si="5"/>
        <v>25.3245</v>
      </c>
      <c r="K94" s="128">
        <f t="shared" si="3"/>
        <v>0</v>
      </c>
    </row>
    <row r="95" spans="1:11">
      <c r="A95" s="35">
        <v>13215</v>
      </c>
      <c r="B95" s="279" t="s">
        <v>161</v>
      </c>
      <c r="C95" s="274"/>
      <c r="D95" s="274"/>
      <c r="E95" s="275"/>
      <c r="F95" s="275"/>
      <c r="H95" s="128">
        <f t="shared" si="4"/>
        <v>0</v>
      </c>
      <c r="J95" s="4">
        <f t="shared" si="5"/>
        <v>25.3245</v>
      </c>
      <c r="K95" s="128">
        <f t="shared" si="3"/>
        <v>0</v>
      </c>
    </row>
    <row r="96" spans="1:11">
      <c r="A96" s="35">
        <v>13216</v>
      </c>
      <c r="B96" s="279" t="s">
        <v>162</v>
      </c>
      <c r="C96" s="274"/>
      <c r="D96" s="274"/>
      <c r="E96" s="275"/>
      <c r="F96" s="275"/>
      <c r="H96" s="128">
        <f t="shared" si="4"/>
        <v>0</v>
      </c>
      <c r="J96" s="4">
        <f t="shared" si="5"/>
        <v>25.3245</v>
      </c>
      <c r="K96" s="128">
        <f t="shared" si="3"/>
        <v>0</v>
      </c>
    </row>
    <row r="97" spans="1:11">
      <c r="A97" s="35">
        <v>13217</v>
      </c>
      <c r="B97" s="279" t="s">
        <v>163</v>
      </c>
      <c r="C97" s="274"/>
      <c r="D97" s="274"/>
      <c r="E97" s="275"/>
      <c r="F97" s="275"/>
      <c r="H97" s="128">
        <f t="shared" si="4"/>
        <v>0</v>
      </c>
      <c r="J97" s="4">
        <f t="shared" si="5"/>
        <v>25.3245</v>
      </c>
      <c r="K97" s="128">
        <f t="shared" si="3"/>
        <v>0</v>
      </c>
    </row>
    <row r="98" spans="1:11">
      <c r="A98" s="35">
        <v>13221</v>
      </c>
      <c r="B98" s="279" t="s">
        <v>164</v>
      </c>
      <c r="C98" s="274"/>
      <c r="D98" s="274"/>
      <c r="E98" s="275"/>
      <c r="F98" s="275"/>
      <c r="H98" s="128">
        <f t="shared" si="4"/>
        <v>0</v>
      </c>
      <c r="J98" s="4">
        <f t="shared" si="5"/>
        <v>25.3245</v>
      </c>
      <c r="K98" s="128">
        <f t="shared" si="3"/>
        <v>0</v>
      </c>
    </row>
    <row r="99" spans="1:11">
      <c r="A99" s="35">
        <v>13231</v>
      </c>
      <c r="B99" s="279" t="s">
        <v>479</v>
      </c>
      <c r="C99" s="274"/>
      <c r="D99" s="274"/>
      <c r="E99" s="275"/>
      <c r="F99" s="275"/>
      <c r="H99" s="128">
        <f t="shared" si="4"/>
        <v>0</v>
      </c>
      <c r="J99" s="4">
        <f t="shared" si="5"/>
        <v>25.3245</v>
      </c>
      <c r="K99" s="128">
        <f t="shared" si="3"/>
        <v>0</v>
      </c>
    </row>
    <row r="100" spans="1:11">
      <c r="A100" s="13">
        <v>13232</v>
      </c>
      <c r="B100" s="279" t="s">
        <v>166</v>
      </c>
      <c r="C100" s="274"/>
      <c r="D100" s="274"/>
      <c r="E100" s="275"/>
      <c r="F100" s="275"/>
      <c r="H100" s="128">
        <f t="shared" si="4"/>
        <v>0</v>
      </c>
      <c r="J100" s="4">
        <f t="shared" si="5"/>
        <v>25.3245</v>
      </c>
      <c r="K100" s="128">
        <f t="shared" si="3"/>
        <v>0</v>
      </c>
    </row>
    <row r="101" spans="1:11">
      <c r="A101" s="35">
        <v>13241</v>
      </c>
      <c r="B101" s="279" t="s">
        <v>167</v>
      </c>
      <c r="C101" s="274"/>
      <c r="D101" s="274"/>
      <c r="E101" s="275"/>
      <c r="F101" s="275"/>
      <c r="H101" s="128">
        <f t="shared" si="4"/>
        <v>0</v>
      </c>
      <c r="J101" s="4">
        <f t="shared" si="5"/>
        <v>25.3245</v>
      </c>
      <c r="K101" s="128">
        <f t="shared" si="3"/>
        <v>0</v>
      </c>
    </row>
    <row r="102" spans="1:11">
      <c r="A102" s="35">
        <v>13242</v>
      </c>
      <c r="B102" s="279" t="s">
        <v>480</v>
      </c>
      <c r="C102" s="274"/>
      <c r="D102" s="274"/>
      <c r="E102" s="275"/>
      <c r="F102" s="275"/>
      <c r="H102" s="128">
        <f t="shared" si="4"/>
        <v>0</v>
      </c>
      <c r="J102" s="4">
        <f t="shared" si="5"/>
        <v>25.3245</v>
      </c>
      <c r="K102" s="128">
        <f t="shared" si="3"/>
        <v>0</v>
      </c>
    </row>
    <row r="103" spans="1:11">
      <c r="A103" s="35">
        <v>13243</v>
      </c>
      <c r="B103" s="279" t="s">
        <v>169</v>
      </c>
      <c r="C103" s="274"/>
      <c r="D103" s="274"/>
      <c r="E103" s="275"/>
      <c r="F103" s="275"/>
      <c r="H103" s="128">
        <f t="shared" si="4"/>
        <v>0</v>
      </c>
      <c r="J103" s="4">
        <f t="shared" si="5"/>
        <v>25.3245</v>
      </c>
      <c r="K103" s="128">
        <f t="shared" si="3"/>
        <v>0</v>
      </c>
    </row>
    <row r="104" spans="1:11">
      <c r="A104" s="35">
        <v>13251</v>
      </c>
      <c r="B104" s="273" t="s">
        <v>170</v>
      </c>
      <c r="C104" s="274"/>
      <c r="D104" s="274"/>
      <c r="E104" s="275"/>
      <c r="F104" s="275"/>
      <c r="H104" s="128">
        <f t="shared" si="4"/>
        <v>0</v>
      </c>
      <c r="J104" s="4">
        <f t="shared" si="5"/>
        <v>25.3245</v>
      </c>
      <c r="K104" s="128">
        <f t="shared" si="3"/>
        <v>0</v>
      </c>
    </row>
    <row r="105" spans="1:11">
      <c r="A105" s="35">
        <v>13252</v>
      </c>
      <c r="B105" s="273" t="s">
        <v>171</v>
      </c>
      <c r="C105" s="274"/>
      <c r="D105" s="274"/>
      <c r="E105" s="275"/>
      <c r="F105" s="275"/>
      <c r="H105" s="128">
        <f t="shared" si="4"/>
        <v>0</v>
      </c>
      <c r="J105" s="4">
        <f t="shared" si="5"/>
        <v>25.3245</v>
      </c>
      <c r="K105" s="128">
        <f t="shared" si="3"/>
        <v>0</v>
      </c>
    </row>
    <row r="106" spans="1:11">
      <c r="A106" s="35">
        <v>13253</v>
      </c>
      <c r="B106" s="273" t="s">
        <v>172</v>
      </c>
      <c r="C106" s="274"/>
      <c r="D106" s="274"/>
      <c r="E106" s="275"/>
      <c r="F106" s="275"/>
      <c r="H106" s="128">
        <f t="shared" si="4"/>
        <v>0</v>
      </c>
      <c r="J106" s="4">
        <f t="shared" si="5"/>
        <v>25.3245</v>
      </c>
      <c r="K106" s="128">
        <f t="shared" si="3"/>
        <v>0</v>
      </c>
    </row>
    <row r="107" spans="1:11">
      <c r="A107" s="35">
        <v>13254</v>
      </c>
      <c r="B107" s="273" t="s">
        <v>173</v>
      </c>
      <c r="C107" s="274"/>
      <c r="D107" s="274"/>
      <c r="E107" s="275"/>
      <c r="F107" s="275"/>
      <c r="H107" s="128">
        <f t="shared" si="4"/>
        <v>0</v>
      </c>
      <c r="J107" s="4">
        <f t="shared" si="5"/>
        <v>25.3245</v>
      </c>
      <c r="K107" s="128">
        <f t="shared" si="3"/>
        <v>0</v>
      </c>
    </row>
    <row r="108" spans="1:11">
      <c r="A108" s="13">
        <v>13261</v>
      </c>
      <c r="B108" s="273" t="s">
        <v>174</v>
      </c>
      <c r="C108" s="274"/>
      <c r="D108" s="274"/>
      <c r="E108" s="275"/>
      <c r="F108" s="275"/>
      <c r="H108" s="128">
        <f>ROUND(C108-D108+E108-F108,2)</f>
        <v>0</v>
      </c>
      <c r="J108" s="4">
        <f t="shared" si="5"/>
        <v>25.3245</v>
      </c>
      <c r="K108" s="128">
        <f t="shared" si="3"/>
        <v>0</v>
      </c>
    </row>
    <row r="109" spans="1:11">
      <c r="A109" s="35">
        <v>13501</v>
      </c>
      <c r="B109" s="273" t="s">
        <v>176</v>
      </c>
      <c r="C109" s="274"/>
      <c r="D109" s="274"/>
      <c r="E109" s="275"/>
      <c r="F109" s="275"/>
      <c r="H109" s="128">
        <f t="shared" si="4"/>
        <v>0</v>
      </c>
      <c r="J109" s="4">
        <f t="shared" si="5"/>
        <v>25.3245</v>
      </c>
      <c r="K109" s="128">
        <f t="shared" si="3"/>
        <v>0</v>
      </c>
    </row>
    <row r="110" spans="1:11">
      <c r="A110" s="35">
        <v>13502</v>
      </c>
      <c r="B110" s="273" t="s">
        <v>177</v>
      </c>
      <c r="C110" s="274"/>
      <c r="D110" s="274"/>
      <c r="E110" s="275"/>
      <c r="F110" s="275"/>
      <c r="H110" s="128">
        <f t="shared" si="4"/>
        <v>0</v>
      </c>
      <c r="J110" s="4">
        <f t="shared" si="5"/>
        <v>25.3245</v>
      </c>
      <c r="K110" s="128">
        <f t="shared" si="3"/>
        <v>0</v>
      </c>
    </row>
    <row r="111" spans="1:11">
      <c r="A111" s="35">
        <v>13503</v>
      </c>
      <c r="B111" s="273" t="s">
        <v>178</v>
      </c>
      <c r="C111" s="274"/>
      <c r="D111" s="274"/>
      <c r="E111" s="275"/>
      <c r="F111" s="275"/>
      <c r="H111" s="128">
        <f t="shared" si="4"/>
        <v>0</v>
      </c>
      <c r="J111" s="4">
        <f t="shared" si="5"/>
        <v>25.3245</v>
      </c>
      <c r="K111" s="128">
        <f t="shared" si="3"/>
        <v>0</v>
      </c>
    </row>
    <row r="112" spans="1:11">
      <c r="A112" s="35">
        <v>13601</v>
      </c>
      <c r="B112" s="273" t="s">
        <v>175</v>
      </c>
      <c r="C112" s="274"/>
      <c r="D112" s="274"/>
      <c r="E112" s="275"/>
      <c r="F112" s="275"/>
      <c r="H112" s="128">
        <f t="shared" si="4"/>
        <v>0</v>
      </c>
      <c r="J112" s="4">
        <f t="shared" si="5"/>
        <v>25.3245</v>
      </c>
      <c r="K112" s="128">
        <f t="shared" si="3"/>
        <v>0</v>
      </c>
    </row>
    <row r="113" spans="1:11">
      <c r="A113" s="35">
        <v>14101</v>
      </c>
      <c r="B113" s="279" t="s">
        <v>179</v>
      </c>
      <c r="C113" s="274"/>
      <c r="D113" s="274"/>
      <c r="E113" s="275"/>
      <c r="F113" s="275"/>
      <c r="H113" s="128">
        <f t="shared" si="4"/>
        <v>0</v>
      </c>
      <c r="J113" s="4">
        <f t="shared" si="5"/>
        <v>25.3245</v>
      </c>
      <c r="K113" s="128">
        <f t="shared" si="3"/>
        <v>0</v>
      </c>
    </row>
    <row r="114" spans="1:11">
      <c r="A114" s="35">
        <v>14102</v>
      </c>
      <c r="B114" s="279" t="s">
        <v>180</v>
      </c>
      <c r="C114" s="274">
        <v>486741.52</v>
      </c>
      <c r="D114" s="274"/>
      <c r="E114" s="275"/>
      <c r="F114" s="275"/>
      <c r="H114" s="128">
        <f t="shared" si="4"/>
        <v>486741.52</v>
      </c>
      <c r="J114" s="4">
        <f t="shared" si="5"/>
        <v>25.3245</v>
      </c>
      <c r="K114" s="128">
        <f t="shared" si="3"/>
        <v>12326485.619999999</v>
      </c>
    </row>
    <row r="115" spans="1:11">
      <c r="A115" s="280">
        <v>14103</v>
      </c>
      <c r="B115" s="281" t="s">
        <v>481</v>
      </c>
      <c r="C115" s="278"/>
      <c r="D115" s="278"/>
      <c r="E115" s="278"/>
      <c r="F115" s="278"/>
      <c r="G115" s="132"/>
      <c r="H115" s="132">
        <f t="shared" si="4"/>
        <v>0</v>
      </c>
      <c r="J115" s="4">
        <f t="shared" si="5"/>
        <v>25.3245</v>
      </c>
      <c r="K115" s="132">
        <f t="shared" si="3"/>
        <v>0</v>
      </c>
    </row>
    <row r="116" spans="1:11">
      <c r="A116" s="35">
        <v>14201</v>
      </c>
      <c r="B116" s="279" t="s">
        <v>181</v>
      </c>
      <c r="C116" s="274"/>
      <c r="D116" s="274"/>
      <c r="E116" s="275"/>
      <c r="F116" s="275"/>
      <c r="H116" s="128">
        <f t="shared" si="4"/>
        <v>0</v>
      </c>
      <c r="J116" s="4">
        <f t="shared" si="5"/>
        <v>25.3245</v>
      </c>
      <c r="K116" s="128">
        <f t="shared" si="3"/>
        <v>0</v>
      </c>
    </row>
    <row r="117" spans="1:11">
      <c r="A117" s="35">
        <v>15001</v>
      </c>
      <c r="B117" s="273" t="s">
        <v>182</v>
      </c>
      <c r="C117" s="274"/>
      <c r="D117" s="274"/>
      <c r="E117" s="275"/>
      <c r="F117" s="275"/>
      <c r="H117" s="128">
        <f t="shared" si="4"/>
        <v>0</v>
      </c>
      <c r="J117" s="4">
        <f t="shared" si="5"/>
        <v>25.3245</v>
      </c>
      <c r="K117" s="128">
        <f t="shared" si="3"/>
        <v>0</v>
      </c>
    </row>
    <row r="118" spans="1:11">
      <c r="A118" s="35">
        <v>15002</v>
      </c>
      <c r="B118" s="273" t="s">
        <v>183</v>
      </c>
      <c r="C118" s="274"/>
      <c r="D118" s="274"/>
      <c r="E118" s="275"/>
      <c r="F118" s="275"/>
      <c r="H118" s="128">
        <f t="shared" si="4"/>
        <v>0</v>
      </c>
      <c r="J118" s="4">
        <f t="shared" si="5"/>
        <v>25.3245</v>
      </c>
      <c r="K118" s="128">
        <f t="shared" si="3"/>
        <v>0</v>
      </c>
    </row>
    <row r="119" spans="1:11">
      <c r="A119" s="35">
        <v>15003</v>
      </c>
      <c r="B119" s="273" t="s">
        <v>184</v>
      </c>
      <c r="C119" s="274"/>
      <c r="D119" s="274"/>
      <c r="E119" s="275"/>
      <c r="F119" s="275"/>
      <c r="H119" s="128">
        <f t="shared" si="4"/>
        <v>0</v>
      </c>
      <c r="J119" s="4">
        <f t="shared" si="5"/>
        <v>25.3245</v>
      </c>
      <c r="K119" s="128">
        <f t="shared" si="3"/>
        <v>0</v>
      </c>
    </row>
    <row r="120" spans="1:11">
      <c r="A120" s="35">
        <v>15004</v>
      </c>
      <c r="B120" s="273" t="s">
        <v>243</v>
      </c>
      <c r="C120" s="274"/>
      <c r="D120" s="274"/>
      <c r="E120" s="275"/>
      <c r="F120" s="275"/>
      <c r="H120" s="128">
        <f t="shared" si="4"/>
        <v>0</v>
      </c>
      <c r="J120" s="4">
        <f t="shared" si="5"/>
        <v>25.3245</v>
      </c>
      <c r="K120" s="128">
        <f t="shared" si="3"/>
        <v>0</v>
      </c>
    </row>
    <row r="121" spans="1:11">
      <c r="A121" s="35">
        <v>15005</v>
      </c>
      <c r="B121" s="273" t="s">
        <v>185</v>
      </c>
      <c r="C121" s="274">
        <v>13177.02</v>
      </c>
      <c r="D121" s="274"/>
      <c r="E121" s="275"/>
      <c r="F121" s="275"/>
      <c r="H121" s="128">
        <f t="shared" si="4"/>
        <v>13177.02</v>
      </c>
      <c r="J121" s="4">
        <f t="shared" si="5"/>
        <v>25.3245</v>
      </c>
      <c r="K121" s="128">
        <f t="shared" si="3"/>
        <v>333701.44</v>
      </c>
    </row>
    <row r="122" spans="1:11">
      <c r="A122" s="35">
        <v>15006</v>
      </c>
      <c r="B122" s="273" t="s">
        <v>218</v>
      </c>
      <c r="C122" s="274"/>
      <c r="D122" s="274"/>
      <c r="E122" s="275"/>
      <c r="F122" s="275"/>
      <c r="H122" s="128">
        <f t="shared" si="4"/>
        <v>0</v>
      </c>
      <c r="J122" s="4">
        <f t="shared" si="5"/>
        <v>25.3245</v>
      </c>
      <c r="K122" s="128">
        <f t="shared" si="3"/>
        <v>0</v>
      </c>
    </row>
    <row r="123" spans="1:11">
      <c r="A123" s="35">
        <v>15007</v>
      </c>
      <c r="B123" s="273" t="s">
        <v>186</v>
      </c>
      <c r="C123" s="274"/>
      <c r="D123" s="274"/>
      <c r="E123" s="275"/>
      <c r="F123" s="275"/>
      <c r="H123" s="128">
        <f t="shared" si="4"/>
        <v>0</v>
      </c>
      <c r="J123" s="4">
        <f t="shared" si="5"/>
        <v>25.3245</v>
      </c>
      <c r="K123" s="128">
        <f t="shared" si="3"/>
        <v>0</v>
      </c>
    </row>
    <row r="124" spans="1:11">
      <c r="A124" s="35">
        <v>15008</v>
      </c>
      <c r="B124" s="273" t="s">
        <v>187</v>
      </c>
      <c r="C124" s="274"/>
      <c r="D124" s="274"/>
      <c r="E124" s="275"/>
      <c r="F124" s="275"/>
      <c r="H124" s="128">
        <f t="shared" si="4"/>
        <v>0</v>
      </c>
      <c r="J124" s="4">
        <f t="shared" si="5"/>
        <v>25.3245</v>
      </c>
      <c r="K124" s="128">
        <f t="shared" si="3"/>
        <v>0</v>
      </c>
    </row>
    <row r="125" spans="1:11">
      <c r="A125" s="35">
        <v>15009</v>
      </c>
      <c r="B125" s="273" t="s">
        <v>245</v>
      </c>
      <c r="C125" s="274">
        <v>0.45</v>
      </c>
      <c r="D125" s="274"/>
      <c r="E125" s="275"/>
      <c r="F125" s="275"/>
      <c r="H125" s="128">
        <f t="shared" si="4"/>
        <v>0.45</v>
      </c>
      <c r="J125" s="4">
        <f t="shared" si="5"/>
        <v>25.3245</v>
      </c>
      <c r="K125" s="128">
        <f t="shared" si="3"/>
        <v>11.4</v>
      </c>
    </row>
    <row r="126" spans="1:11">
      <c r="A126" s="35">
        <v>15010</v>
      </c>
      <c r="B126" s="273" t="s">
        <v>219</v>
      </c>
      <c r="C126" s="274">
        <v>4262.6499999999996</v>
      </c>
      <c r="D126" s="274"/>
      <c r="E126" s="275"/>
      <c r="F126" s="275"/>
      <c r="H126" s="128">
        <f t="shared" si="4"/>
        <v>4262.6499999999996</v>
      </c>
      <c r="J126" s="4">
        <f t="shared" si="5"/>
        <v>25.3245</v>
      </c>
      <c r="K126" s="128">
        <f t="shared" si="3"/>
        <v>107949.48</v>
      </c>
    </row>
    <row r="127" spans="1:11">
      <c r="A127" s="35">
        <v>15011</v>
      </c>
      <c r="B127" s="273" t="s">
        <v>220</v>
      </c>
      <c r="C127" s="274"/>
      <c r="D127" s="274"/>
      <c r="E127" s="275"/>
      <c r="F127" s="275"/>
      <c r="H127" s="128">
        <f t="shared" si="4"/>
        <v>0</v>
      </c>
      <c r="J127" s="4">
        <f t="shared" si="5"/>
        <v>25.3245</v>
      </c>
      <c r="K127" s="128">
        <f t="shared" si="3"/>
        <v>0</v>
      </c>
    </row>
    <row r="128" spans="1:11">
      <c r="A128" s="35">
        <v>15012</v>
      </c>
      <c r="B128" s="273" t="s">
        <v>221</v>
      </c>
      <c r="C128" s="274"/>
      <c r="D128" s="274"/>
      <c r="E128" s="275"/>
      <c r="F128" s="275"/>
      <c r="H128" s="128">
        <f t="shared" si="4"/>
        <v>0</v>
      </c>
      <c r="J128" s="4">
        <f t="shared" si="5"/>
        <v>25.3245</v>
      </c>
      <c r="K128" s="128">
        <f t="shared" si="3"/>
        <v>0</v>
      </c>
    </row>
    <row r="129" spans="1:11">
      <c r="A129" s="35">
        <v>15013</v>
      </c>
      <c r="B129" s="273" t="s">
        <v>244</v>
      </c>
      <c r="C129" s="274"/>
      <c r="D129" s="274"/>
      <c r="E129" s="275"/>
      <c r="F129" s="275"/>
      <c r="H129" s="128">
        <f t="shared" si="4"/>
        <v>0</v>
      </c>
      <c r="J129" s="4">
        <f t="shared" si="5"/>
        <v>25.3245</v>
      </c>
      <c r="K129" s="128">
        <f t="shared" si="3"/>
        <v>0</v>
      </c>
    </row>
    <row r="130" spans="1:11">
      <c r="A130" s="35">
        <v>15014</v>
      </c>
      <c r="B130" s="273" t="s">
        <v>188</v>
      </c>
      <c r="C130" s="274">
        <v>162663.85999999999</v>
      </c>
      <c r="D130" s="274"/>
      <c r="E130" s="275"/>
      <c r="F130" s="275"/>
      <c r="H130" s="128">
        <f t="shared" si="4"/>
        <v>162663.85999999999</v>
      </c>
      <c r="J130" s="4">
        <f t="shared" si="5"/>
        <v>25.3245</v>
      </c>
      <c r="K130" s="128">
        <f t="shared" si="3"/>
        <v>4119380.92</v>
      </c>
    </row>
    <row r="131" spans="1:11">
      <c r="A131" s="35">
        <v>15015</v>
      </c>
      <c r="B131" s="273" t="s">
        <v>189</v>
      </c>
      <c r="C131" s="274"/>
      <c r="D131" s="274"/>
      <c r="E131" s="275"/>
      <c r="F131" s="275"/>
      <c r="H131" s="128">
        <f t="shared" si="4"/>
        <v>0</v>
      </c>
      <c r="J131" s="4">
        <f t="shared" si="5"/>
        <v>25.3245</v>
      </c>
      <c r="K131" s="128">
        <f t="shared" si="3"/>
        <v>0</v>
      </c>
    </row>
    <row r="132" spans="1:11">
      <c r="A132" s="280">
        <v>15016</v>
      </c>
      <c r="B132" s="277" t="s">
        <v>241</v>
      </c>
      <c r="C132" s="278">
        <v>1985.88</v>
      </c>
      <c r="D132" s="278"/>
      <c r="E132" s="278"/>
      <c r="F132" s="278">
        <v>1985.88</v>
      </c>
      <c r="G132" s="132"/>
      <c r="H132" s="132">
        <f t="shared" si="4"/>
        <v>0</v>
      </c>
      <c r="J132" s="4">
        <f t="shared" si="5"/>
        <v>25.3245</v>
      </c>
      <c r="K132" s="132">
        <f t="shared" si="3"/>
        <v>0</v>
      </c>
    </row>
    <row r="133" spans="1:11">
      <c r="A133" s="35">
        <v>15017</v>
      </c>
      <c r="B133" s="279" t="s">
        <v>222</v>
      </c>
      <c r="C133" s="274"/>
      <c r="D133" s="274"/>
      <c r="E133" s="275"/>
      <c r="F133" s="275"/>
      <c r="H133" s="128">
        <f t="shared" si="4"/>
        <v>0</v>
      </c>
      <c r="J133" s="4">
        <f t="shared" si="5"/>
        <v>25.3245</v>
      </c>
      <c r="K133" s="128">
        <f t="shared" si="3"/>
        <v>0</v>
      </c>
    </row>
    <row r="134" spans="1:11">
      <c r="A134" s="35">
        <v>15018</v>
      </c>
      <c r="B134" s="279" t="s">
        <v>223</v>
      </c>
      <c r="C134" s="274"/>
      <c r="D134" s="274"/>
      <c r="E134" s="275"/>
      <c r="F134" s="275"/>
      <c r="H134" s="128">
        <f t="shared" si="4"/>
        <v>0</v>
      </c>
      <c r="J134" s="4">
        <f t="shared" si="5"/>
        <v>25.3245</v>
      </c>
      <c r="K134" s="128">
        <f t="shared" si="3"/>
        <v>0</v>
      </c>
    </row>
    <row r="135" spans="1:11">
      <c r="A135" s="282"/>
      <c r="B135" s="283" t="s">
        <v>482</v>
      </c>
      <c r="C135" s="274"/>
      <c r="D135" s="274"/>
      <c r="E135" s="275"/>
      <c r="F135" s="275"/>
      <c r="H135" s="128">
        <f t="shared" si="4"/>
        <v>0</v>
      </c>
      <c r="J135" s="4">
        <f t="shared" si="5"/>
        <v>25.3245</v>
      </c>
      <c r="K135" s="128">
        <f t="shared" si="3"/>
        <v>0</v>
      </c>
    </row>
    <row r="136" spans="1:11">
      <c r="A136" s="35">
        <v>15101</v>
      </c>
      <c r="B136" s="273" t="s">
        <v>207</v>
      </c>
      <c r="C136" s="274"/>
      <c r="D136" s="274"/>
      <c r="E136" s="275"/>
      <c r="F136" s="275"/>
      <c r="H136" s="128">
        <f t="shared" si="4"/>
        <v>0</v>
      </c>
      <c r="J136" s="4">
        <f t="shared" si="5"/>
        <v>25.3245</v>
      </c>
      <c r="K136" s="128">
        <f t="shared" ref="K136:K199" si="6">ROUND(H136*J136,2)</f>
        <v>0</v>
      </c>
    </row>
    <row r="137" spans="1:11">
      <c r="A137" s="35">
        <v>15102</v>
      </c>
      <c r="B137" s="273" t="s">
        <v>208</v>
      </c>
      <c r="C137" s="274"/>
      <c r="D137" s="274"/>
      <c r="E137" s="275"/>
      <c r="F137" s="275"/>
      <c r="H137" s="128">
        <f t="shared" si="4"/>
        <v>0</v>
      </c>
      <c r="J137" s="4">
        <f t="shared" ref="J137:J200" si="7">J136</f>
        <v>25.3245</v>
      </c>
      <c r="K137" s="128">
        <f t="shared" si="6"/>
        <v>0</v>
      </c>
    </row>
    <row r="138" spans="1:11">
      <c r="A138" s="35">
        <v>15103</v>
      </c>
      <c r="B138" s="273" t="s">
        <v>209</v>
      </c>
      <c r="C138" s="274"/>
      <c r="D138" s="274"/>
      <c r="E138" s="275"/>
      <c r="F138" s="275"/>
      <c r="H138" s="128">
        <f t="shared" si="4"/>
        <v>0</v>
      </c>
      <c r="J138" s="4">
        <f t="shared" si="7"/>
        <v>25.3245</v>
      </c>
      <c r="K138" s="128">
        <f t="shared" si="6"/>
        <v>0</v>
      </c>
    </row>
    <row r="139" spans="1:11">
      <c r="A139" s="35">
        <v>15104</v>
      </c>
      <c r="B139" s="273" t="s">
        <v>210</v>
      </c>
      <c r="C139" s="274"/>
      <c r="D139" s="274"/>
      <c r="E139" s="275"/>
      <c r="F139" s="275"/>
      <c r="H139" s="128">
        <f t="shared" ref="H139:H202" si="8">ROUND(C139-D139+E139-F139,2)</f>
        <v>0</v>
      </c>
      <c r="J139" s="4">
        <f t="shared" si="7"/>
        <v>25.3245</v>
      </c>
      <c r="K139" s="128">
        <f t="shared" si="6"/>
        <v>0</v>
      </c>
    </row>
    <row r="140" spans="1:11">
      <c r="A140" s="35">
        <v>15105</v>
      </c>
      <c r="B140" s="273" t="s">
        <v>211</v>
      </c>
      <c r="C140" s="274"/>
      <c r="D140" s="274"/>
      <c r="E140" s="275"/>
      <c r="F140" s="275"/>
      <c r="H140" s="128">
        <f t="shared" si="8"/>
        <v>0</v>
      </c>
      <c r="J140" s="4">
        <f t="shared" si="7"/>
        <v>25.3245</v>
      </c>
      <c r="K140" s="128">
        <f t="shared" si="6"/>
        <v>0</v>
      </c>
    </row>
    <row r="141" spans="1:11">
      <c r="A141" s="35">
        <v>15106</v>
      </c>
      <c r="B141" s="273" t="s">
        <v>212</v>
      </c>
      <c r="C141" s="274"/>
      <c r="D141" s="274"/>
      <c r="E141" s="275"/>
      <c r="F141" s="275"/>
      <c r="H141" s="128">
        <f t="shared" si="8"/>
        <v>0</v>
      </c>
      <c r="J141" s="4">
        <f t="shared" si="7"/>
        <v>25.3245</v>
      </c>
      <c r="K141" s="128">
        <f t="shared" si="6"/>
        <v>0</v>
      </c>
    </row>
    <row r="142" spans="1:11">
      <c r="A142" s="35">
        <v>15107</v>
      </c>
      <c r="B142" s="273" t="s">
        <v>213</v>
      </c>
      <c r="C142" s="274"/>
      <c r="D142" s="274"/>
      <c r="E142" s="275"/>
      <c r="F142" s="275"/>
      <c r="H142" s="128">
        <f t="shared" si="8"/>
        <v>0</v>
      </c>
      <c r="J142" s="4">
        <f t="shared" si="7"/>
        <v>25.3245</v>
      </c>
      <c r="K142" s="128">
        <f t="shared" si="6"/>
        <v>0</v>
      </c>
    </row>
    <row r="143" spans="1:11">
      <c r="A143" s="35">
        <v>15108</v>
      </c>
      <c r="B143" s="273" t="s">
        <v>214</v>
      </c>
      <c r="C143" s="274"/>
      <c r="D143" s="274"/>
      <c r="E143" s="275"/>
      <c r="F143" s="275"/>
      <c r="H143" s="128">
        <f t="shared" si="8"/>
        <v>0</v>
      </c>
      <c r="J143" s="4">
        <f t="shared" si="7"/>
        <v>25.3245</v>
      </c>
      <c r="K143" s="128">
        <f t="shared" si="6"/>
        <v>0</v>
      </c>
    </row>
    <row r="144" spans="1:11">
      <c r="A144" s="35">
        <v>15109</v>
      </c>
      <c r="B144" s="273" t="s">
        <v>215</v>
      </c>
      <c r="C144" s="274"/>
      <c r="D144" s="274"/>
      <c r="E144" s="275"/>
      <c r="F144" s="275"/>
      <c r="H144" s="128">
        <f t="shared" si="8"/>
        <v>0</v>
      </c>
      <c r="J144" s="4">
        <f t="shared" si="7"/>
        <v>25.3245</v>
      </c>
      <c r="K144" s="128">
        <f t="shared" si="6"/>
        <v>0</v>
      </c>
    </row>
    <row r="145" spans="1:11">
      <c r="A145" s="35">
        <v>15110</v>
      </c>
      <c r="B145" s="273" t="s">
        <v>190</v>
      </c>
      <c r="C145" s="274"/>
      <c r="D145" s="274"/>
      <c r="E145" s="275"/>
      <c r="F145" s="275"/>
      <c r="H145" s="128">
        <f t="shared" si="8"/>
        <v>0</v>
      </c>
      <c r="J145" s="4">
        <f t="shared" si="7"/>
        <v>25.3245</v>
      </c>
      <c r="K145" s="128">
        <f t="shared" si="6"/>
        <v>0</v>
      </c>
    </row>
    <row r="146" spans="1:11">
      <c r="A146" s="35">
        <v>15111</v>
      </c>
      <c r="B146" s="273" t="s">
        <v>191</v>
      </c>
      <c r="C146" s="274"/>
      <c r="D146" s="274"/>
      <c r="E146" s="275"/>
      <c r="F146" s="275"/>
      <c r="H146" s="128">
        <f t="shared" si="8"/>
        <v>0</v>
      </c>
      <c r="J146" s="4">
        <f t="shared" si="7"/>
        <v>25.3245</v>
      </c>
      <c r="K146" s="128">
        <f t="shared" si="6"/>
        <v>0</v>
      </c>
    </row>
    <row r="147" spans="1:11">
      <c r="A147" s="35">
        <v>15112</v>
      </c>
      <c r="B147" s="273" t="s">
        <v>192</v>
      </c>
      <c r="C147" s="274"/>
      <c r="D147" s="274"/>
      <c r="E147" s="275"/>
      <c r="F147" s="275"/>
      <c r="H147" s="128">
        <f t="shared" si="8"/>
        <v>0</v>
      </c>
      <c r="J147" s="4">
        <f t="shared" si="7"/>
        <v>25.3245</v>
      </c>
      <c r="K147" s="128">
        <f t="shared" si="6"/>
        <v>0</v>
      </c>
    </row>
    <row r="148" spans="1:11">
      <c r="A148" s="35">
        <v>15113</v>
      </c>
      <c r="B148" s="273" t="s">
        <v>193</v>
      </c>
      <c r="C148" s="274"/>
      <c r="D148" s="274"/>
      <c r="E148" s="275"/>
      <c r="F148" s="275"/>
      <c r="H148" s="128">
        <f t="shared" si="8"/>
        <v>0</v>
      </c>
      <c r="J148" s="4">
        <f t="shared" si="7"/>
        <v>25.3245</v>
      </c>
      <c r="K148" s="128">
        <f t="shared" si="6"/>
        <v>0</v>
      </c>
    </row>
    <row r="149" spans="1:11">
      <c r="A149" s="35">
        <v>15114</v>
      </c>
      <c r="B149" s="273" t="s">
        <v>216</v>
      </c>
      <c r="C149" s="274"/>
      <c r="D149" s="274"/>
      <c r="E149" s="275"/>
      <c r="F149" s="275"/>
      <c r="H149" s="128">
        <f t="shared" si="8"/>
        <v>0</v>
      </c>
      <c r="J149" s="4">
        <f t="shared" si="7"/>
        <v>25.3245</v>
      </c>
      <c r="K149" s="128">
        <f t="shared" si="6"/>
        <v>0</v>
      </c>
    </row>
    <row r="150" spans="1:11">
      <c r="A150" s="35">
        <v>15115</v>
      </c>
      <c r="B150" s="273" t="s">
        <v>194</v>
      </c>
      <c r="C150" s="274"/>
      <c r="D150" s="274"/>
      <c r="E150" s="275"/>
      <c r="F150" s="275"/>
      <c r="H150" s="128">
        <f t="shared" si="8"/>
        <v>0</v>
      </c>
      <c r="J150" s="4">
        <f t="shared" si="7"/>
        <v>25.3245</v>
      </c>
      <c r="K150" s="128">
        <f t="shared" si="6"/>
        <v>0</v>
      </c>
    </row>
    <row r="151" spans="1:11">
      <c r="A151" s="35">
        <v>15116</v>
      </c>
      <c r="B151" s="273" t="s">
        <v>195</v>
      </c>
      <c r="C151" s="274"/>
      <c r="D151" s="274"/>
      <c r="E151" s="275"/>
      <c r="F151" s="275"/>
      <c r="H151" s="128">
        <f t="shared" si="8"/>
        <v>0</v>
      </c>
      <c r="J151" s="4">
        <f t="shared" si="7"/>
        <v>25.3245</v>
      </c>
      <c r="K151" s="128">
        <f t="shared" si="6"/>
        <v>0</v>
      </c>
    </row>
    <row r="152" spans="1:11">
      <c r="A152" s="35">
        <v>15117</v>
      </c>
      <c r="B152" s="273" t="s">
        <v>196</v>
      </c>
      <c r="C152" s="274"/>
      <c r="D152" s="274"/>
      <c r="E152" s="275"/>
      <c r="F152" s="275"/>
      <c r="H152" s="128">
        <f t="shared" si="8"/>
        <v>0</v>
      </c>
      <c r="J152" s="4">
        <f t="shared" si="7"/>
        <v>25.3245</v>
      </c>
      <c r="K152" s="128">
        <f t="shared" si="6"/>
        <v>0</v>
      </c>
    </row>
    <row r="153" spans="1:11">
      <c r="A153" s="35">
        <v>15118</v>
      </c>
      <c r="B153" s="273" t="s">
        <v>197</v>
      </c>
      <c r="C153" s="274"/>
      <c r="D153" s="274"/>
      <c r="E153" s="275"/>
      <c r="F153" s="275"/>
      <c r="H153" s="128">
        <f t="shared" si="8"/>
        <v>0</v>
      </c>
      <c r="J153" s="4">
        <f t="shared" si="7"/>
        <v>25.3245</v>
      </c>
      <c r="K153" s="128">
        <f t="shared" si="6"/>
        <v>0</v>
      </c>
    </row>
    <row r="154" spans="1:11">
      <c r="A154" s="35">
        <v>15119</v>
      </c>
      <c r="B154" s="273" t="s">
        <v>198</v>
      </c>
      <c r="C154" s="274"/>
      <c r="D154" s="274"/>
      <c r="E154" s="275"/>
      <c r="F154" s="275"/>
      <c r="H154" s="128">
        <f t="shared" si="8"/>
        <v>0</v>
      </c>
      <c r="J154" s="4">
        <f t="shared" si="7"/>
        <v>25.3245</v>
      </c>
      <c r="K154" s="128">
        <f t="shared" si="6"/>
        <v>0</v>
      </c>
    </row>
    <row r="155" spans="1:11">
      <c r="A155" s="35">
        <v>15120</v>
      </c>
      <c r="B155" s="273" t="s">
        <v>199</v>
      </c>
      <c r="C155" s="274"/>
      <c r="D155" s="274"/>
      <c r="E155" s="275"/>
      <c r="F155" s="275"/>
      <c r="H155" s="128">
        <f t="shared" si="8"/>
        <v>0</v>
      </c>
      <c r="J155" s="4">
        <f t="shared" si="7"/>
        <v>25.3245</v>
      </c>
      <c r="K155" s="128">
        <f t="shared" si="6"/>
        <v>0</v>
      </c>
    </row>
    <row r="156" spans="1:11">
      <c r="A156" s="35">
        <v>15121</v>
      </c>
      <c r="B156" s="273" t="s">
        <v>200</v>
      </c>
      <c r="C156" s="274"/>
      <c r="D156" s="274"/>
      <c r="E156" s="275"/>
      <c r="F156" s="275"/>
      <c r="H156" s="128">
        <f t="shared" si="8"/>
        <v>0</v>
      </c>
      <c r="J156" s="4">
        <f t="shared" si="7"/>
        <v>25.3245</v>
      </c>
      <c r="K156" s="128">
        <f t="shared" si="6"/>
        <v>0</v>
      </c>
    </row>
    <row r="157" spans="1:11">
      <c r="A157" s="35">
        <v>15122</v>
      </c>
      <c r="B157" s="273" t="s">
        <v>201</v>
      </c>
      <c r="C157" s="274"/>
      <c r="D157" s="274"/>
      <c r="E157" s="275"/>
      <c r="F157" s="275"/>
      <c r="H157" s="128">
        <f t="shared" si="8"/>
        <v>0</v>
      </c>
      <c r="J157" s="4">
        <f t="shared" si="7"/>
        <v>25.3245</v>
      </c>
      <c r="K157" s="128">
        <f t="shared" si="6"/>
        <v>0</v>
      </c>
    </row>
    <row r="158" spans="1:11">
      <c r="A158" s="35">
        <v>15123</v>
      </c>
      <c r="B158" s="273" t="s">
        <v>202</v>
      </c>
      <c r="C158" s="274"/>
      <c r="D158" s="274"/>
      <c r="E158" s="275"/>
      <c r="F158" s="275"/>
      <c r="H158" s="128">
        <f t="shared" si="8"/>
        <v>0</v>
      </c>
      <c r="J158" s="4">
        <f t="shared" si="7"/>
        <v>25.3245</v>
      </c>
      <c r="K158" s="128">
        <f t="shared" si="6"/>
        <v>0</v>
      </c>
    </row>
    <row r="159" spans="1:11">
      <c r="A159" s="35">
        <v>15124</v>
      </c>
      <c r="B159" s="273" t="s">
        <v>203</v>
      </c>
      <c r="C159" s="274"/>
      <c r="D159" s="274"/>
      <c r="E159" s="275"/>
      <c r="F159" s="275"/>
      <c r="H159" s="128">
        <f t="shared" si="8"/>
        <v>0</v>
      </c>
      <c r="J159" s="4">
        <f t="shared" si="7"/>
        <v>25.3245</v>
      </c>
      <c r="K159" s="128">
        <f t="shared" si="6"/>
        <v>0</v>
      </c>
    </row>
    <row r="160" spans="1:11">
      <c r="A160" s="35">
        <v>15125</v>
      </c>
      <c r="B160" s="273" t="s">
        <v>204</v>
      </c>
      <c r="C160" s="274"/>
      <c r="D160" s="274"/>
      <c r="E160" s="275"/>
      <c r="F160" s="275"/>
      <c r="H160" s="128">
        <f t="shared" si="8"/>
        <v>0</v>
      </c>
      <c r="J160" s="4">
        <f t="shared" si="7"/>
        <v>25.3245</v>
      </c>
      <c r="K160" s="128">
        <f t="shared" si="6"/>
        <v>0</v>
      </c>
    </row>
    <row r="161" spans="1:11">
      <c r="A161" s="35">
        <v>15126</v>
      </c>
      <c r="B161" s="273" t="s">
        <v>205</v>
      </c>
      <c r="C161" s="274"/>
      <c r="D161" s="274"/>
      <c r="E161" s="275"/>
      <c r="F161" s="275"/>
      <c r="H161" s="128">
        <f t="shared" si="8"/>
        <v>0</v>
      </c>
      <c r="J161" s="4">
        <f t="shared" si="7"/>
        <v>25.3245</v>
      </c>
      <c r="K161" s="128">
        <f t="shared" si="6"/>
        <v>0</v>
      </c>
    </row>
    <row r="162" spans="1:11">
      <c r="A162" s="35">
        <v>15136</v>
      </c>
      <c r="B162" s="273" t="s">
        <v>217</v>
      </c>
      <c r="C162" s="274"/>
      <c r="D162" s="274"/>
      <c r="E162" s="275"/>
      <c r="F162" s="275"/>
      <c r="H162" s="128">
        <f t="shared" si="8"/>
        <v>0</v>
      </c>
      <c r="J162" s="4">
        <f t="shared" si="7"/>
        <v>25.3245</v>
      </c>
      <c r="K162" s="128">
        <f t="shared" si="6"/>
        <v>0</v>
      </c>
    </row>
    <row r="163" spans="1:11">
      <c r="A163" s="35">
        <v>15137</v>
      </c>
      <c r="B163" s="273" t="s">
        <v>206</v>
      </c>
      <c r="C163" s="274"/>
      <c r="D163" s="274"/>
      <c r="E163" s="275"/>
      <c r="F163" s="275"/>
      <c r="H163" s="128">
        <f t="shared" si="8"/>
        <v>0</v>
      </c>
      <c r="J163" s="4">
        <f t="shared" si="7"/>
        <v>25.3245</v>
      </c>
      <c r="K163" s="128">
        <f t="shared" si="6"/>
        <v>0</v>
      </c>
    </row>
    <row r="164" spans="1:11">
      <c r="A164" s="280">
        <v>21000</v>
      </c>
      <c r="B164" s="277" t="s">
        <v>483</v>
      </c>
      <c r="C164" s="278"/>
      <c r="D164" s="278"/>
      <c r="E164" s="278"/>
      <c r="F164" s="278"/>
      <c r="G164" s="132"/>
      <c r="H164" s="132">
        <f t="shared" si="8"/>
        <v>0</v>
      </c>
      <c r="J164" s="4">
        <f t="shared" si="7"/>
        <v>25.3245</v>
      </c>
      <c r="K164" s="132">
        <f t="shared" si="6"/>
        <v>0</v>
      </c>
    </row>
    <row r="165" spans="1:11">
      <c r="A165" s="35">
        <v>21001</v>
      </c>
      <c r="B165" s="273" t="s">
        <v>256</v>
      </c>
      <c r="C165" s="274"/>
      <c r="D165" s="274"/>
      <c r="E165" s="275"/>
      <c r="F165" s="275"/>
      <c r="H165" s="128">
        <f t="shared" si="8"/>
        <v>0</v>
      </c>
      <c r="J165" s="4">
        <f t="shared" si="7"/>
        <v>25.3245</v>
      </c>
      <c r="K165" s="128">
        <f t="shared" si="6"/>
        <v>0</v>
      </c>
    </row>
    <row r="166" spans="1:11" s="134" customFormat="1">
      <c r="A166" s="35">
        <v>21002</v>
      </c>
      <c r="B166" s="273" t="s">
        <v>294</v>
      </c>
      <c r="C166" s="274"/>
      <c r="D166" s="274"/>
      <c r="E166" s="275"/>
      <c r="F166" s="275"/>
      <c r="G166" s="34"/>
      <c r="H166" s="128">
        <f t="shared" si="8"/>
        <v>0</v>
      </c>
      <c r="J166" s="4">
        <f t="shared" si="7"/>
        <v>25.3245</v>
      </c>
      <c r="K166" s="128">
        <f t="shared" si="6"/>
        <v>0</v>
      </c>
    </row>
    <row r="167" spans="1:11">
      <c r="A167" s="35">
        <v>22001</v>
      </c>
      <c r="B167" s="279" t="s">
        <v>179</v>
      </c>
      <c r="C167" s="274"/>
      <c r="D167" s="274"/>
      <c r="E167" s="275"/>
      <c r="F167" s="275"/>
      <c r="H167" s="128">
        <f t="shared" si="8"/>
        <v>0</v>
      </c>
      <c r="J167" s="4">
        <f t="shared" si="7"/>
        <v>25.3245</v>
      </c>
      <c r="K167" s="128">
        <f t="shared" si="6"/>
        <v>0</v>
      </c>
    </row>
    <row r="168" spans="1:11">
      <c r="A168" s="35">
        <v>22002</v>
      </c>
      <c r="B168" s="279" t="s">
        <v>180</v>
      </c>
      <c r="C168" s="274"/>
      <c r="D168" s="274">
        <v>239720.44</v>
      </c>
      <c r="E168" s="275"/>
      <c r="F168" s="275"/>
      <c r="H168" s="128">
        <f t="shared" si="8"/>
        <v>-239720.44</v>
      </c>
      <c r="J168" s="4">
        <f t="shared" si="7"/>
        <v>25.3245</v>
      </c>
      <c r="K168" s="128">
        <f t="shared" si="6"/>
        <v>-6070800.2800000003</v>
      </c>
    </row>
    <row r="169" spans="1:11">
      <c r="A169" s="35">
        <v>22101</v>
      </c>
      <c r="B169" s="273" t="s">
        <v>247</v>
      </c>
      <c r="C169" s="274"/>
      <c r="D169" s="274">
        <v>29.43</v>
      </c>
      <c r="E169" s="275"/>
      <c r="F169" s="275"/>
      <c r="H169" s="128">
        <f t="shared" si="8"/>
        <v>-29.43</v>
      </c>
      <c r="J169" s="4">
        <f t="shared" si="7"/>
        <v>25.3245</v>
      </c>
      <c r="K169" s="128">
        <f t="shared" si="6"/>
        <v>-745.3</v>
      </c>
    </row>
    <row r="170" spans="1:11">
      <c r="A170" s="35">
        <v>23001</v>
      </c>
      <c r="B170" s="273" t="s">
        <v>246</v>
      </c>
      <c r="C170" s="274"/>
      <c r="D170" s="274"/>
      <c r="E170" s="275"/>
      <c r="F170" s="275"/>
      <c r="H170" s="128">
        <f t="shared" si="8"/>
        <v>0</v>
      </c>
      <c r="J170" s="4">
        <f t="shared" si="7"/>
        <v>25.3245</v>
      </c>
      <c r="K170" s="128">
        <f t="shared" si="6"/>
        <v>0</v>
      </c>
    </row>
    <row r="171" spans="1:11">
      <c r="A171" s="35">
        <v>25001</v>
      </c>
      <c r="B171" s="273" t="s">
        <v>248</v>
      </c>
      <c r="C171" s="274"/>
      <c r="D171" s="274"/>
      <c r="E171" s="275"/>
      <c r="F171" s="275"/>
      <c r="H171" s="128">
        <f t="shared" si="8"/>
        <v>0</v>
      </c>
      <c r="J171" s="4">
        <f t="shared" si="7"/>
        <v>25.3245</v>
      </c>
      <c r="K171" s="128">
        <f t="shared" si="6"/>
        <v>0</v>
      </c>
    </row>
    <row r="172" spans="1:11">
      <c r="A172" s="35">
        <v>25002</v>
      </c>
      <c r="B172" s="273" t="s">
        <v>249</v>
      </c>
      <c r="C172" s="274"/>
      <c r="D172" s="274"/>
      <c r="E172" s="275"/>
      <c r="F172" s="275"/>
      <c r="H172" s="128">
        <f t="shared" si="8"/>
        <v>0</v>
      </c>
      <c r="J172" s="4">
        <f t="shared" si="7"/>
        <v>25.3245</v>
      </c>
      <c r="K172" s="128">
        <f t="shared" si="6"/>
        <v>0</v>
      </c>
    </row>
    <row r="173" spans="1:11">
      <c r="A173" s="35">
        <v>25003</v>
      </c>
      <c r="B173" s="273" t="s">
        <v>250</v>
      </c>
      <c r="C173" s="274"/>
      <c r="D173" s="274"/>
      <c r="E173" s="275"/>
      <c r="F173" s="275"/>
      <c r="H173" s="128">
        <f t="shared" si="8"/>
        <v>0</v>
      </c>
      <c r="J173" s="4">
        <f t="shared" si="7"/>
        <v>25.3245</v>
      </c>
      <c r="K173" s="128">
        <f t="shared" si="6"/>
        <v>0</v>
      </c>
    </row>
    <row r="174" spans="1:11">
      <c r="A174" s="35">
        <v>25004</v>
      </c>
      <c r="B174" s="273" t="s">
        <v>251</v>
      </c>
      <c r="C174" s="274"/>
      <c r="D174" s="274">
        <v>138455.48000000001</v>
      </c>
      <c r="E174" s="275"/>
      <c r="F174" s="275"/>
      <c r="H174" s="128">
        <f t="shared" si="8"/>
        <v>-138455.48000000001</v>
      </c>
      <c r="J174" s="4">
        <f t="shared" si="7"/>
        <v>25.3245</v>
      </c>
      <c r="K174" s="128">
        <f t="shared" si="6"/>
        <v>-3506315.8</v>
      </c>
    </row>
    <row r="175" spans="1:11">
      <c r="A175" s="35">
        <v>25005</v>
      </c>
      <c r="B175" s="273" t="s">
        <v>252</v>
      </c>
      <c r="C175" s="274"/>
      <c r="D175" s="274">
        <v>11122.83</v>
      </c>
      <c r="E175" s="275"/>
      <c r="F175" s="275"/>
      <c r="H175" s="128">
        <f t="shared" si="8"/>
        <v>-11122.83</v>
      </c>
      <c r="J175" s="4">
        <f t="shared" si="7"/>
        <v>25.3245</v>
      </c>
      <c r="K175" s="128">
        <f t="shared" si="6"/>
        <v>-281680.11</v>
      </c>
    </row>
    <row r="176" spans="1:11">
      <c r="A176" s="35">
        <v>25006</v>
      </c>
      <c r="B176" s="273" t="s">
        <v>483</v>
      </c>
      <c r="C176" s="274"/>
      <c r="D176" s="274"/>
      <c r="E176" s="275"/>
      <c r="F176" s="275"/>
      <c r="H176" s="128">
        <f t="shared" si="8"/>
        <v>0</v>
      </c>
      <c r="J176" s="4">
        <f t="shared" si="7"/>
        <v>25.3245</v>
      </c>
      <c r="K176" s="128">
        <f t="shared" si="6"/>
        <v>0</v>
      </c>
    </row>
    <row r="177" spans="1:11">
      <c r="A177" s="280">
        <v>25007</v>
      </c>
      <c r="B177" s="277" t="s">
        <v>286</v>
      </c>
      <c r="C177" s="278"/>
      <c r="D177" s="278">
        <f>E177</f>
        <v>11065.960000000001</v>
      </c>
      <c r="E177" s="278">
        <v>11065.960000000001</v>
      </c>
      <c r="F177" s="278"/>
      <c r="G177" s="132"/>
      <c r="H177" s="132">
        <f t="shared" si="8"/>
        <v>0</v>
      </c>
      <c r="J177" s="4">
        <f t="shared" si="7"/>
        <v>25.3245</v>
      </c>
      <c r="K177" s="132">
        <f t="shared" si="6"/>
        <v>0</v>
      </c>
    </row>
    <row r="178" spans="1:11">
      <c r="A178" s="35">
        <v>25008</v>
      </c>
      <c r="B178" s="279" t="s">
        <v>287</v>
      </c>
      <c r="C178" s="274"/>
      <c r="D178" s="274"/>
      <c r="E178" s="275"/>
      <c r="F178" s="275"/>
      <c r="H178" s="128">
        <f t="shared" si="8"/>
        <v>0</v>
      </c>
      <c r="J178" s="4">
        <f t="shared" si="7"/>
        <v>25.3245</v>
      </c>
      <c r="K178" s="128">
        <f t="shared" si="6"/>
        <v>0</v>
      </c>
    </row>
    <row r="179" spans="1:11">
      <c r="A179" s="35">
        <v>25009</v>
      </c>
      <c r="B179" s="279" t="s">
        <v>288</v>
      </c>
      <c r="C179" s="274"/>
      <c r="D179" s="274"/>
      <c r="E179" s="275"/>
      <c r="F179" s="275"/>
      <c r="H179" s="128">
        <f t="shared" si="8"/>
        <v>0</v>
      </c>
      <c r="J179" s="4">
        <f t="shared" si="7"/>
        <v>25.3245</v>
      </c>
      <c r="K179" s="128">
        <f t="shared" si="6"/>
        <v>0</v>
      </c>
    </row>
    <row r="180" spans="1:11">
      <c r="A180" s="35">
        <f>A179+1</f>
        <v>25010</v>
      </c>
      <c r="B180" s="273" t="s">
        <v>253</v>
      </c>
      <c r="C180" s="274"/>
      <c r="D180" s="274"/>
      <c r="E180" s="275"/>
      <c r="F180" s="275"/>
      <c r="H180" s="128">
        <f t="shared" si="8"/>
        <v>0</v>
      </c>
      <c r="J180" s="4">
        <f t="shared" si="7"/>
        <v>25.3245</v>
      </c>
      <c r="K180" s="128">
        <f t="shared" si="6"/>
        <v>0</v>
      </c>
    </row>
    <row r="181" spans="1:11">
      <c r="A181" s="35">
        <v>25011</v>
      </c>
      <c r="B181" s="279" t="s">
        <v>289</v>
      </c>
      <c r="C181" s="274"/>
      <c r="D181" s="274"/>
      <c r="E181" s="275"/>
      <c r="F181" s="275"/>
      <c r="H181" s="128">
        <f t="shared" si="8"/>
        <v>0</v>
      </c>
      <c r="J181" s="4">
        <f t="shared" si="7"/>
        <v>25.3245</v>
      </c>
      <c r="K181" s="128">
        <f t="shared" si="6"/>
        <v>0</v>
      </c>
    </row>
    <row r="182" spans="1:11">
      <c r="A182" s="280">
        <v>25012</v>
      </c>
      <c r="B182" s="277" t="s">
        <v>242</v>
      </c>
      <c r="C182" s="278"/>
      <c r="D182" s="278">
        <v>1906.42</v>
      </c>
      <c r="E182" s="278">
        <v>1906.42</v>
      </c>
      <c r="F182" s="278"/>
      <c r="H182" s="128">
        <f t="shared" si="8"/>
        <v>0</v>
      </c>
      <c r="J182" s="4">
        <f t="shared" si="7"/>
        <v>25.3245</v>
      </c>
      <c r="K182" s="128">
        <f t="shared" si="6"/>
        <v>0</v>
      </c>
    </row>
    <row r="183" spans="1:11">
      <c r="A183" s="35">
        <v>25013</v>
      </c>
      <c r="B183" s="273" t="s">
        <v>292</v>
      </c>
      <c r="C183" s="274"/>
      <c r="D183" s="274"/>
      <c r="E183" s="275"/>
      <c r="F183" s="275"/>
      <c r="H183" s="128">
        <f t="shared" si="8"/>
        <v>0</v>
      </c>
      <c r="J183" s="4">
        <f t="shared" si="7"/>
        <v>25.3245</v>
      </c>
      <c r="K183" s="128">
        <f t="shared" si="6"/>
        <v>0</v>
      </c>
    </row>
    <row r="184" spans="1:11">
      <c r="A184" s="35">
        <v>25014</v>
      </c>
      <c r="B184" s="279" t="s">
        <v>293</v>
      </c>
      <c r="C184" s="274"/>
      <c r="D184" s="274"/>
      <c r="E184" s="275"/>
      <c r="F184" s="275"/>
      <c r="H184" s="128">
        <f t="shared" si="8"/>
        <v>0</v>
      </c>
      <c r="J184" s="4">
        <f t="shared" si="7"/>
        <v>25.3245</v>
      </c>
      <c r="K184" s="128">
        <f t="shared" si="6"/>
        <v>0</v>
      </c>
    </row>
    <row r="185" spans="1:11">
      <c r="A185" s="35">
        <v>25015</v>
      </c>
      <c r="B185" s="279" t="s">
        <v>290</v>
      </c>
      <c r="C185" s="274"/>
      <c r="D185" s="274"/>
      <c r="E185" s="275"/>
      <c r="F185" s="275"/>
      <c r="H185" s="128">
        <f t="shared" si="8"/>
        <v>0</v>
      </c>
      <c r="J185" s="4">
        <f t="shared" si="7"/>
        <v>25.3245</v>
      </c>
      <c r="K185" s="128">
        <f t="shared" si="6"/>
        <v>0</v>
      </c>
    </row>
    <row r="186" spans="1:11">
      <c r="A186" s="35">
        <v>25016</v>
      </c>
      <c r="B186" s="279" t="s">
        <v>291</v>
      </c>
      <c r="C186" s="274"/>
      <c r="D186" s="274"/>
      <c r="E186" s="275"/>
      <c r="F186" s="275"/>
      <c r="H186" s="128">
        <f t="shared" si="8"/>
        <v>0</v>
      </c>
      <c r="J186" s="4">
        <f t="shared" si="7"/>
        <v>25.3245</v>
      </c>
      <c r="K186" s="128">
        <f t="shared" si="6"/>
        <v>0</v>
      </c>
    </row>
    <row r="187" spans="1:11">
      <c r="A187" s="282"/>
      <c r="B187" s="283" t="s">
        <v>484</v>
      </c>
      <c r="C187" s="274"/>
      <c r="D187" s="274"/>
      <c r="E187" s="275"/>
      <c r="F187" s="275"/>
      <c r="H187" s="128">
        <f t="shared" si="8"/>
        <v>0</v>
      </c>
      <c r="J187" s="4">
        <f t="shared" si="7"/>
        <v>25.3245</v>
      </c>
      <c r="K187" s="128">
        <f t="shared" si="6"/>
        <v>0</v>
      </c>
    </row>
    <row r="188" spans="1:11">
      <c r="A188" s="35" t="s">
        <v>275</v>
      </c>
      <c r="B188" s="273" t="s">
        <v>207</v>
      </c>
      <c r="C188" s="274"/>
      <c r="D188" s="274"/>
      <c r="E188" s="275"/>
      <c r="F188" s="275"/>
      <c r="H188" s="128">
        <f t="shared" si="8"/>
        <v>0</v>
      </c>
      <c r="J188" s="4">
        <f t="shared" si="7"/>
        <v>25.3245</v>
      </c>
      <c r="K188" s="128">
        <f t="shared" si="6"/>
        <v>0</v>
      </c>
    </row>
    <row r="189" spans="1:11">
      <c r="A189" s="35" t="s">
        <v>276</v>
      </c>
      <c r="B189" s="273" t="s">
        <v>208</v>
      </c>
      <c r="C189" s="274"/>
      <c r="D189" s="274"/>
      <c r="E189" s="275"/>
      <c r="F189" s="275"/>
      <c r="H189" s="128">
        <f t="shared" si="8"/>
        <v>0</v>
      </c>
      <c r="J189" s="4">
        <f t="shared" si="7"/>
        <v>25.3245</v>
      </c>
      <c r="K189" s="128">
        <f t="shared" si="6"/>
        <v>0</v>
      </c>
    </row>
    <row r="190" spans="1:11">
      <c r="A190" s="35" t="s">
        <v>277</v>
      </c>
      <c r="B190" s="273" t="s">
        <v>209</v>
      </c>
      <c r="C190" s="274"/>
      <c r="D190" s="274"/>
      <c r="E190" s="275"/>
      <c r="F190" s="275"/>
      <c r="H190" s="128">
        <f t="shared" si="8"/>
        <v>0</v>
      </c>
      <c r="J190" s="4">
        <f t="shared" si="7"/>
        <v>25.3245</v>
      </c>
      <c r="K190" s="128">
        <f t="shared" si="6"/>
        <v>0</v>
      </c>
    </row>
    <row r="191" spans="1:11">
      <c r="A191" s="35" t="s">
        <v>278</v>
      </c>
      <c r="B191" s="273" t="s">
        <v>210</v>
      </c>
      <c r="C191" s="274"/>
      <c r="D191" s="274"/>
      <c r="E191" s="275"/>
      <c r="F191" s="275"/>
      <c r="H191" s="128">
        <f t="shared" si="8"/>
        <v>0</v>
      </c>
      <c r="J191" s="4">
        <f t="shared" si="7"/>
        <v>25.3245</v>
      </c>
      <c r="K191" s="128">
        <f t="shared" si="6"/>
        <v>0</v>
      </c>
    </row>
    <row r="192" spans="1:11">
      <c r="A192" s="35" t="s">
        <v>279</v>
      </c>
      <c r="B192" s="273" t="s">
        <v>211</v>
      </c>
      <c r="C192" s="274"/>
      <c r="D192" s="274"/>
      <c r="E192" s="275"/>
      <c r="F192" s="275"/>
      <c r="H192" s="128">
        <f t="shared" si="8"/>
        <v>0</v>
      </c>
      <c r="J192" s="4">
        <f t="shared" si="7"/>
        <v>25.3245</v>
      </c>
      <c r="K192" s="128">
        <f t="shared" si="6"/>
        <v>0</v>
      </c>
    </row>
    <row r="193" spans="1:11">
      <c r="A193" s="35" t="s">
        <v>280</v>
      </c>
      <c r="B193" s="273" t="s">
        <v>212</v>
      </c>
      <c r="C193" s="274"/>
      <c r="D193" s="274"/>
      <c r="E193" s="275"/>
      <c r="F193" s="275"/>
      <c r="H193" s="128">
        <f t="shared" si="8"/>
        <v>0</v>
      </c>
      <c r="J193" s="4">
        <f t="shared" si="7"/>
        <v>25.3245</v>
      </c>
      <c r="K193" s="128">
        <f t="shared" si="6"/>
        <v>0</v>
      </c>
    </row>
    <row r="194" spans="1:11">
      <c r="A194" s="35" t="s">
        <v>281</v>
      </c>
      <c r="B194" s="273" t="s">
        <v>213</v>
      </c>
      <c r="C194" s="274"/>
      <c r="D194" s="274"/>
      <c r="E194" s="275"/>
      <c r="F194" s="275"/>
      <c r="H194" s="128">
        <f t="shared" si="8"/>
        <v>0</v>
      </c>
      <c r="J194" s="4">
        <f t="shared" si="7"/>
        <v>25.3245</v>
      </c>
      <c r="K194" s="128">
        <f t="shared" si="6"/>
        <v>0</v>
      </c>
    </row>
    <row r="195" spans="1:11">
      <c r="A195" s="35" t="s">
        <v>282</v>
      </c>
      <c r="B195" s="273" t="s">
        <v>214</v>
      </c>
      <c r="C195" s="274"/>
      <c r="D195" s="274"/>
      <c r="E195" s="275"/>
      <c r="F195" s="275"/>
      <c r="H195" s="128">
        <f t="shared" si="8"/>
        <v>0</v>
      </c>
      <c r="J195" s="4">
        <f t="shared" si="7"/>
        <v>25.3245</v>
      </c>
      <c r="K195" s="128">
        <f t="shared" si="6"/>
        <v>0</v>
      </c>
    </row>
    <row r="196" spans="1:11">
      <c r="A196" s="35" t="s">
        <v>283</v>
      </c>
      <c r="B196" s="273" t="s">
        <v>215</v>
      </c>
      <c r="C196" s="274"/>
      <c r="D196" s="274"/>
      <c r="E196" s="275"/>
      <c r="F196" s="275"/>
      <c r="H196" s="128">
        <f t="shared" si="8"/>
        <v>0</v>
      </c>
      <c r="J196" s="4">
        <f t="shared" si="7"/>
        <v>25.3245</v>
      </c>
      <c r="K196" s="128">
        <f t="shared" si="6"/>
        <v>0</v>
      </c>
    </row>
    <row r="197" spans="1:11">
      <c r="A197" s="35" t="s">
        <v>258</v>
      </c>
      <c r="B197" s="273" t="s">
        <v>190</v>
      </c>
      <c r="C197" s="274"/>
      <c r="D197" s="274"/>
      <c r="E197" s="275"/>
      <c r="F197" s="275"/>
      <c r="H197" s="128">
        <f t="shared" si="8"/>
        <v>0</v>
      </c>
      <c r="J197" s="4">
        <f t="shared" si="7"/>
        <v>25.3245</v>
      </c>
      <c r="K197" s="128">
        <f t="shared" si="6"/>
        <v>0</v>
      </c>
    </row>
    <row r="198" spans="1:11">
      <c r="A198" s="35" t="s">
        <v>259</v>
      </c>
      <c r="B198" s="273" t="s">
        <v>191</v>
      </c>
      <c r="C198" s="274"/>
      <c r="D198" s="274"/>
      <c r="E198" s="275"/>
      <c r="F198" s="275"/>
      <c r="H198" s="128">
        <f t="shared" si="8"/>
        <v>0</v>
      </c>
      <c r="J198" s="4">
        <f t="shared" si="7"/>
        <v>25.3245</v>
      </c>
      <c r="K198" s="128">
        <f t="shared" si="6"/>
        <v>0</v>
      </c>
    </row>
    <row r="199" spans="1:11">
      <c r="A199" s="35" t="s">
        <v>260</v>
      </c>
      <c r="B199" s="273" t="s">
        <v>192</v>
      </c>
      <c r="C199" s="274"/>
      <c r="D199" s="274"/>
      <c r="E199" s="275"/>
      <c r="F199" s="275"/>
      <c r="H199" s="128">
        <f t="shared" si="8"/>
        <v>0</v>
      </c>
      <c r="J199" s="4">
        <f t="shared" si="7"/>
        <v>25.3245</v>
      </c>
      <c r="K199" s="128">
        <f t="shared" si="6"/>
        <v>0</v>
      </c>
    </row>
    <row r="200" spans="1:11">
      <c r="A200" s="35" t="s">
        <v>261</v>
      </c>
      <c r="B200" s="273" t="s">
        <v>193</v>
      </c>
      <c r="C200" s="274"/>
      <c r="D200" s="274"/>
      <c r="E200" s="275"/>
      <c r="F200" s="275"/>
      <c r="H200" s="128">
        <f t="shared" si="8"/>
        <v>0</v>
      </c>
      <c r="J200" s="4">
        <f t="shared" si="7"/>
        <v>25.3245</v>
      </c>
      <c r="K200" s="128">
        <f t="shared" ref="K200:K263" si="9">ROUND(H200*J200,2)</f>
        <v>0</v>
      </c>
    </row>
    <row r="201" spans="1:11">
      <c r="A201" s="35" t="s">
        <v>284</v>
      </c>
      <c r="B201" s="273" t="s">
        <v>216</v>
      </c>
      <c r="C201" s="274"/>
      <c r="D201" s="274"/>
      <c r="E201" s="275"/>
      <c r="F201" s="275"/>
      <c r="H201" s="128">
        <f t="shared" si="8"/>
        <v>0</v>
      </c>
      <c r="J201" s="4">
        <f t="shared" ref="J201:J264" si="10">J200</f>
        <v>25.3245</v>
      </c>
      <c r="K201" s="128">
        <f t="shared" si="9"/>
        <v>0</v>
      </c>
    </row>
    <row r="202" spans="1:11">
      <c r="A202" s="35" t="s">
        <v>262</v>
      </c>
      <c r="B202" s="273" t="s">
        <v>194</v>
      </c>
      <c r="C202" s="274"/>
      <c r="D202" s="274"/>
      <c r="E202" s="275"/>
      <c r="F202" s="275"/>
      <c r="H202" s="128">
        <f t="shared" si="8"/>
        <v>0</v>
      </c>
      <c r="J202" s="4">
        <f t="shared" si="10"/>
        <v>25.3245</v>
      </c>
      <c r="K202" s="128">
        <f t="shared" si="9"/>
        <v>0</v>
      </c>
    </row>
    <row r="203" spans="1:11">
      <c r="A203" s="35" t="s">
        <v>263</v>
      </c>
      <c r="B203" s="273" t="s">
        <v>195</v>
      </c>
      <c r="C203" s="274"/>
      <c r="D203" s="274"/>
      <c r="E203" s="275"/>
      <c r="F203" s="275"/>
      <c r="H203" s="128">
        <f t="shared" ref="H203:H267" si="11">ROUND(C203-D203+E203-F203,2)</f>
        <v>0</v>
      </c>
      <c r="J203" s="4">
        <f t="shared" si="10"/>
        <v>25.3245</v>
      </c>
      <c r="K203" s="128">
        <f t="shared" si="9"/>
        <v>0</v>
      </c>
    </row>
    <row r="204" spans="1:11">
      <c r="A204" s="35" t="s">
        <v>264</v>
      </c>
      <c r="B204" s="273" t="s">
        <v>196</v>
      </c>
      <c r="C204" s="274"/>
      <c r="D204" s="274"/>
      <c r="E204" s="275"/>
      <c r="F204" s="275"/>
      <c r="H204" s="128">
        <f t="shared" si="11"/>
        <v>0</v>
      </c>
      <c r="J204" s="4">
        <f t="shared" si="10"/>
        <v>25.3245</v>
      </c>
      <c r="K204" s="128">
        <f t="shared" si="9"/>
        <v>0</v>
      </c>
    </row>
    <row r="205" spans="1:11">
      <c r="A205" s="35" t="s">
        <v>265</v>
      </c>
      <c r="B205" s="273" t="s">
        <v>197</v>
      </c>
      <c r="C205" s="274"/>
      <c r="D205" s="274"/>
      <c r="E205" s="275"/>
      <c r="F205" s="275"/>
      <c r="H205" s="128">
        <f t="shared" si="11"/>
        <v>0</v>
      </c>
      <c r="J205" s="4">
        <f t="shared" si="10"/>
        <v>25.3245</v>
      </c>
      <c r="K205" s="128">
        <f t="shared" si="9"/>
        <v>0</v>
      </c>
    </row>
    <row r="206" spans="1:11">
      <c r="A206" s="35" t="s">
        <v>266</v>
      </c>
      <c r="B206" s="273" t="s">
        <v>198</v>
      </c>
      <c r="C206" s="274"/>
      <c r="D206" s="274"/>
      <c r="E206" s="275"/>
      <c r="F206" s="275"/>
      <c r="H206" s="128">
        <f t="shared" si="11"/>
        <v>0</v>
      </c>
      <c r="J206" s="4">
        <f t="shared" si="10"/>
        <v>25.3245</v>
      </c>
      <c r="K206" s="128">
        <f t="shared" si="9"/>
        <v>0</v>
      </c>
    </row>
    <row r="207" spans="1:11">
      <c r="A207" s="35" t="s">
        <v>267</v>
      </c>
      <c r="B207" s="273" t="s">
        <v>199</v>
      </c>
      <c r="C207" s="274"/>
      <c r="D207" s="274"/>
      <c r="E207" s="275"/>
      <c r="F207" s="275"/>
      <c r="H207" s="128">
        <f t="shared" si="11"/>
        <v>0</v>
      </c>
      <c r="J207" s="4">
        <f t="shared" si="10"/>
        <v>25.3245</v>
      </c>
      <c r="K207" s="128">
        <f t="shared" si="9"/>
        <v>0</v>
      </c>
    </row>
    <row r="208" spans="1:11">
      <c r="A208" s="35" t="s">
        <v>268</v>
      </c>
      <c r="B208" s="273" t="s">
        <v>200</v>
      </c>
      <c r="C208" s="274"/>
      <c r="D208" s="274"/>
      <c r="E208" s="275"/>
      <c r="F208" s="275"/>
      <c r="H208" s="128">
        <f t="shared" si="11"/>
        <v>0</v>
      </c>
      <c r="J208" s="4">
        <f t="shared" si="10"/>
        <v>25.3245</v>
      </c>
      <c r="K208" s="128">
        <f t="shared" si="9"/>
        <v>0</v>
      </c>
    </row>
    <row r="209" spans="1:14">
      <c r="A209" s="35" t="s">
        <v>269</v>
      </c>
      <c r="B209" s="273" t="s">
        <v>201</v>
      </c>
      <c r="C209" s="274"/>
      <c r="D209" s="274"/>
      <c r="E209" s="275"/>
      <c r="F209" s="275"/>
      <c r="H209" s="128">
        <f t="shared" si="11"/>
        <v>0</v>
      </c>
      <c r="J209" s="4">
        <f t="shared" si="10"/>
        <v>25.3245</v>
      </c>
      <c r="K209" s="128">
        <f t="shared" si="9"/>
        <v>0</v>
      </c>
    </row>
    <row r="210" spans="1:14">
      <c r="A210" s="35" t="s">
        <v>270</v>
      </c>
      <c r="B210" s="273" t="s">
        <v>202</v>
      </c>
      <c r="C210" s="274"/>
      <c r="D210" s="274"/>
      <c r="E210" s="275"/>
      <c r="F210" s="275"/>
      <c r="H210" s="128">
        <f t="shared" si="11"/>
        <v>0</v>
      </c>
      <c r="J210" s="4">
        <f t="shared" si="10"/>
        <v>25.3245</v>
      </c>
      <c r="K210" s="128">
        <f t="shared" si="9"/>
        <v>0</v>
      </c>
    </row>
    <row r="211" spans="1:14">
      <c r="A211" s="35" t="s">
        <v>271</v>
      </c>
      <c r="B211" s="273" t="s">
        <v>203</v>
      </c>
      <c r="C211" s="274"/>
      <c r="D211" s="274"/>
      <c r="E211" s="275"/>
      <c r="F211" s="275"/>
      <c r="H211" s="128">
        <f t="shared" si="11"/>
        <v>0</v>
      </c>
      <c r="J211" s="4">
        <f t="shared" si="10"/>
        <v>25.3245</v>
      </c>
      <c r="K211" s="128">
        <f t="shared" si="9"/>
        <v>0</v>
      </c>
    </row>
    <row r="212" spans="1:14">
      <c r="A212" s="35" t="s">
        <v>272</v>
      </c>
      <c r="B212" s="273" t="s">
        <v>204</v>
      </c>
      <c r="C212" s="274"/>
      <c r="D212" s="274"/>
      <c r="E212" s="275"/>
      <c r="F212" s="275"/>
      <c r="H212" s="128">
        <f t="shared" si="11"/>
        <v>0</v>
      </c>
      <c r="J212" s="4">
        <f t="shared" si="10"/>
        <v>25.3245</v>
      </c>
      <c r="K212" s="128">
        <f t="shared" si="9"/>
        <v>0</v>
      </c>
    </row>
    <row r="213" spans="1:14">
      <c r="A213" s="35" t="s">
        <v>273</v>
      </c>
      <c r="B213" s="273" t="s">
        <v>205</v>
      </c>
      <c r="C213" s="274"/>
      <c r="D213" s="274"/>
      <c r="E213" s="275"/>
      <c r="F213" s="275"/>
      <c r="H213" s="128">
        <f t="shared" si="11"/>
        <v>0</v>
      </c>
      <c r="J213" s="4">
        <f t="shared" si="10"/>
        <v>25.3245</v>
      </c>
      <c r="K213" s="128">
        <f t="shared" si="9"/>
        <v>0</v>
      </c>
    </row>
    <row r="214" spans="1:14">
      <c r="A214" s="35" t="s">
        <v>285</v>
      </c>
      <c r="B214" s="273" t="s">
        <v>217</v>
      </c>
      <c r="C214" s="274"/>
      <c r="D214" s="274"/>
      <c r="E214" s="275"/>
      <c r="F214" s="275"/>
      <c r="H214" s="128">
        <f t="shared" si="11"/>
        <v>0</v>
      </c>
      <c r="J214" s="4">
        <f t="shared" si="10"/>
        <v>25.3245</v>
      </c>
      <c r="K214" s="128">
        <f t="shared" si="9"/>
        <v>0</v>
      </c>
    </row>
    <row r="215" spans="1:14">
      <c r="A215" s="35" t="s">
        <v>274</v>
      </c>
      <c r="B215" s="273" t="s">
        <v>206</v>
      </c>
      <c r="C215" s="274"/>
      <c r="D215" s="274"/>
      <c r="E215" s="275"/>
      <c r="F215" s="275"/>
      <c r="H215" s="128">
        <f t="shared" si="11"/>
        <v>0</v>
      </c>
      <c r="J215" s="4">
        <f t="shared" si="10"/>
        <v>25.3245</v>
      </c>
      <c r="K215" s="128">
        <f t="shared" si="9"/>
        <v>0</v>
      </c>
    </row>
    <row r="216" spans="1:14">
      <c r="A216" s="35">
        <v>30010</v>
      </c>
      <c r="B216" s="273" t="s">
        <v>295</v>
      </c>
      <c r="C216" s="274"/>
      <c r="D216" s="274">
        <v>1000000</v>
      </c>
      <c r="E216" s="275"/>
      <c r="F216" s="275"/>
      <c r="H216" s="128">
        <f t="shared" si="11"/>
        <v>-1000000</v>
      </c>
      <c r="J216" s="4">
        <f t="shared" si="10"/>
        <v>25.3245</v>
      </c>
      <c r="K216" s="128">
        <f t="shared" si="9"/>
        <v>-25324500</v>
      </c>
    </row>
    <row r="217" spans="1:14">
      <c r="A217" s="35">
        <v>30011</v>
      </c>
      <c r="B217" s="279" t="s">
        <v>296</v>
      </c>
      <c r="C217" s="274"/>
      <c r="D217" s="274"/>
      <c r="E217" s="275"/>
      <c r="F217" s="275"/>
      <c r="H217" s="128">
        <f t="shared" si="11"/>
        <v>0</v>
      </c>
      <c r="J217" s="4">
        <f t="shared" si="10"/>
        <v>25.3245</v>
      </c>
      <c r="K217" s="128">
        <f t="shared" si="9"/>
        <v>0</v>
      </c>
    </row>
    <row r="218" spans="1:14">
      <c r="A218" s="35">
        <v>30020</v>
      </c>
      <c r="B218" s="273" t="s">
        <v>297</v>
      </c>
      <c r="C218" s="274"/>
      <c r="D218" s="274"/>
      <c r="E218" s="275"/>
      <c r="F218" s="275"/>
      <c r="H218" s="128">
        <f t="shared" si="11"/>
        <v>0</v>
      </c>
      <c r="J218" s="4">
        <f t="shared" si="10"/>
        <v>25.3245</v>
      </c>
      <c r="K218" s="128">
        <f t="shared" si="9"/>
        <v>0</v>
      </c>
    </row>
    <row r="219" spans="1:14">
      <c r="A219" s="35">
        <v>30030</v>
      </c>
      <c r="B219" s="273" t="s">
        <v>298</v>
      </c>
      <c r="C219" s="274"/>
      <c r="D219" s="274"/>
      <c r="E219" s="275"/>
      <c r="F219" s="275"/>
      <c r="H219" s="128">
        <f t="shared" si="11"/>
        <v>0</v>
      </c>
      <c r="J219" s="4">
        <f t="shared" si="10"/>
        <v>25.3245</v>
      </c>
      <c r="K219" s="128">
        <f t="shared" si="9"/>
        <v>0</v>
      </c>
    </row>
    <row r="220" spans="1:14">
      <c r="A220" s="35">
        <v>30031</v>
      </c>
      <c r="B220" s="279" t="s">
        <v>299</v>
      </c>
      <c r="C220" s="274"/>
      <c r="D220" s="274"/>
      <c r="E220" s="275"/>
      <c r="F220" s="275"/>
      <c r="H220" s="128">
        <f t="shared" si="11"/>
        <v>0</v>
      </c>
      <c r="J220" s="4">
        <f t="shared" si="10"/>
        <v>25.3245</v>
      </c>
      <c r="K220" s="128">
        <f t="shared" si="9"/>
        <v>0</v>
      </c>
    </row>
    <row r="221" spans="1:14">
      <c r="A221" s="280">
        <v>30040</v>
      </c>
      <c r="B221" s="277" t="s">
        <v>301</v>
      </c>
      <c r="C221" s="278"/>
      <c r="D221" s="278">
        <f>276073.4+C132-D182</f>
        <v>276152.86000000004</v>
      </c>
      <c r="E221" s="278"/>
      <c r="F221" s="278"/>
      <c r="G221" s="132"/>
      <c r="H221" s="132">
        <f>ROUND(C221-D221+E221-F221,2)</f>
        <v>-276152.86</v>
      </c>
      <c r="J221" s="4">
        <f t="shared" si="10"/>
        <v>25.3245</v>
      </c>
      <c r="K221" s="132">
        <f t="shared" si="9"/>
        <v>-6993433.0999999996</v>
      </c>
    </row>
    <row r="222" spans="1:14">
      <c r="A222" s="35">
        <v>30041</v>
      </c>
      <c r="B222" s="279" t="s">
        <v>300</v>
      </c>
      <c r="C222" s="274"/>
      <c r="D222" s="274"/>
      <c r="E222" s="275"/>
      <c r="F222" s="275"/>
      <c r="H222" s="128">
        <f>ROUND(C222-D222+E222-F222,2)</f>
        <v>0</v>
      </c>
      <c r="J222" s="4">
        <f t="shared" si="10"/>
        <v>25.3245</v>
      </c>
      <c r="K222" s="128">
        <f t="shared" si="9"/>
        <v>0</v>
      </c>
      <c r="N222" s="221"/>
    </row>
    <row r="223" spans="1:14">
      <c r="A223" s="35">
        <v>30050</v>
      </c>
      <c r="B223" s="273" t="s">
        <v>302</v>
      </c>
      <c r="C223" s="274"/>
      <c r="D223" s="274"/>
      <c r="E223" s="275"/>
      <c r="F223" s="275"/>
      <c r="H223" s="128">
        <f t="shared" si="11"/>
        <v>0</v>
      </c>
      <c r="J223" s="4">
        <f t="shared" si="10"/>
        <v>25.3245</v>
      </c>
      <c r="K223" s="128">
        <f t="shared" si="9"/>
        <v>0</v>
      </c>
    </row>
    <row r="224" spans="1:14">
      <c r="A224" s="35">
        <v>71000</v>
      </c>
      <c r="B224" s="273" t="s">
        <v>485</v>
      </c>
      <c r="C224" s="274"/>
      <c r="D224" s="274"/>
      <c r="E224" s="275"/>
      <c r="F224" s="275"/>
      <c r="H224" s="128">
        <f t="shared" si="11"/>
        <v>0</v>
      </c>
      <c r="J224" s="4">
        <f t="shared" si="10"/>
        <v>25.3245</v>
      </c>
      <c r="K224" s="128">
        <f t="shared" si="9"/>
        <v>0</v>
      </c>
    </row>
    <row r="225" spans="1:11">
      <c r="A225" s="35">
        <v>71001</v>
      </c>
      <c r="B225" s="273" t="s">
        <v>304</v>
      </c>
      <c r="C225" s="274"/>
      <c r="D225" s="274"/>
      <c r="E225" s="275"/>
      <c r="F225" s="275"/>
      <c r="H225" s="128">
        <f t="shared" si="11"/>
        <v>0</v>
      </c>
      <c r="J225" s="4">
        <f t="shared" si="10"/>
        <v>25.3245</v>
      </c>
      <c r="K225" s="128">
        <f t="shared" si="9"/>
        <v>0</v>
      </c>
    </row>
    <row r="226" spans="1:11">
      <c r="A226" s="35">
        <v>71002</v>
      </c>
      <c r="B226" s="273" t="s">
        <v>305</v>
      </c>
      <c r="C226" s="274"/>
      <c r="D226" s="274"/>
      <c r="E226" s="275"/>
      <c r="F226" s="275"/>
      <c r="H226" s="128">
        <f t="shared" si="11"/>
        <v>0</v>
      </c>
      <c r="J226" s="4">
        <f t="shared" si="10"/>
        <v>25.3245</v>
      </c>
      <c r="K226" s="128">
        <f t="shared" si="9"/>
        <v>0</v>
      </c>
    </row>
    <row r="227" spans="1:11">
      <c r="A227" s="35">
        <v>71003</v>
      </c>
      <c r="B227" s="273" t="s">
        <v>306</v>
      </c>
      <c r="C227" s="274"/>
      <c r="D227" s="274"/>
      <c r="E227" s="275"/>
      <c r="F227" s="275"/>
      <c r="H227" s="128">
        <f t="shared" si="11"/>
        <v>0</v>
      </c>
      <c r="J227" s="4">
        <f t="shared" si="10"/>
        <v>25.3245</v>
      </c>
      <c r="K227" s="128">
        <f t="shared" si="9"/>
        <v>0</v>
      </c>
    </row>
    <row r="228" spans="1:11">
      <c r="A228" s="35">
        <v>71004</v>
      </c>
      <c r="B228" s="273" t="s">
        <v>307</v>
      </c>
      <c r="C228" s="274"/>
      <c r="D228" s="274"/>
      <c r="E228" s="275"/>
      <c r="F228" s="275"/>
      <c r="H228" s="128">
        <f t="shared" si="11"/>
        <v>0</v>
      </c>
      <c r="J228" s="4">
        <f t="shared" si="10"/>
        <v>25.3245</v>
      </c>
      <c r="K228" s="128">
        <f t="shared" si="9"/>
        <v>0</v>
      </c>
    </row>
    <row r="229" spans="1:11">
      <c r="A229" s="35">
        <v>71005</v>
      </c>
      <c r="B229" s="273" t="s">
        <v>308</v>
      </c>
      <c r="C229" s="274"/>
      <c r="D229" s="274"/>
      <c r="E229" s="275"/>
      <c r="F229" s="275"/>
      <c r="H229" s="128">
        <f t="shared" si="11"/>
        <v>0</v>
      </c>
      <c r="J229" s="4">
        <f t="shared" si="10"/>
        <v>25.3245</v>
      </c>
      <c r="K229" s="128">
        <f t="shared" si="9"/>
        <v>0</v>
      </c>
    </row>
    <row r="230" spans="1:11">
      <c r="A230" s="35">
        <v>71006</v>
      </c>
      <c r="B230" s="273" t="s">
        <v>309</v>
      </c>
      <c r="C230" s="274"/>
      <c r="D230" s="274"/>
      <c r="E230" s="275"/>
      <c r="F230" s="275"/>
      <c r="H230" s="128">
        <f t="shared" si="11"/>
        <v>0</v>
      </c>
      <c r="J230" s="4">
        <f t="shared" si="10"/>
        <v>25.3245</v>
      </c>
      <c r="K230" s="128">
        <f t="shared" si="9"/>
        <v>0</v>
      </c>
    </row>
    <row r="231" spans="1:11">
      <c r="A231" s="35">
        <v>71007</v>
      </c>
      <c r="B231" s="273" t="s">
        <v>310</v>
      </c>
      <c r="C231" s="274"/>
      <c r="D231" s="274"/>
      <c r="E231" s="275"/>
      <c r="F231" s="275"/>
      <c r="H231" s="128">
        <f t="shared" si="11"/>
        <v>0</v>
      </c>
      <c r="J231" s="4">
        <f t="shared" si="10"/>
        <v>25.3245</v>
      </c>
      <c r="K231" s="128">
        <f t="shared" si="9"/>
        <v>0</v>
      </c>
    </row>
    <row r="232" spans="1:11">
      <c r="A232" s="35">
        <v>71008</v>
      </c>
      <c r="B232" s="273" t="s">
        <v>311</v>
      </c>
      <c r="C232" s="274"/>
      <c r="D232" s="274"/>
      <c r="E232" s="275"/>
      <c r="F232" s="275"/>
      <c r="H232" s="128">
        <f t="shared" si="11"/>
        <v>0</v>
      </c>
      <c r="J232" s="4">
        <f t="shared" si="10"/>
        <v>25.3245</v>
      </c>
      <c r="K232" s="128">
        <f t="shared" si="9"/>
        <v>0</v>
      </c>
    </row>
    <row r="233" spans="1:11">
      <c r="A233" s="35">
        <v>71009</v>
      </c>
      <c r="B233" s="273" t="s">
        <v>312</v>
      </c>
      <c r="C233" s="274"/>
      <c r="D233" s="274"/>
      <c r="E233" s="275"/>
      <c r="F233" s="275"/>
      <c r="H233" s="128">
        <f t="shared" si="11"/>
        <v>0</v>
      </c>
      <c r="J233" s="4">
        <f t="shared" si="10"/>
        <v>25.3245</v>
      </c>
      <c r="K233" s="128">
        <f t="shared" si="9"/>
        <v>0</v>
      </c>
    </row>
    <row r="234" spans="1:11">
      <c r="A234" s="35">
        <v>71010</v>
      </c>
      <c r="B234" s="279" t="s">
        <v>313</v>
      </c>
      <c r="C234" s="274"/>
      <c r="D234" s="274"/>
      <c r="E234" s="275"/>
      <c r="F234" s="275"/>
      <c r="H234" s="128">
        <f t="shared" si="11"/>
        <v>0</v>
      </c>
      <c r="J234" s="4">
        <f t="shared" si="10"/>
        <v>25.3245</v>
      </c>
      <c r="K234" s="128">
        <f t="shared" si="9"/>
        <v>0</v>
      </c>
    </row>
    <row r="235" spans="1:11">
      <c r="A235" s="272">
        <v>71011</v>
      </c>
      <c r="B235" s="279" t="s">
        <v>314</v>
      </c>
      <c r="C235" s="274"/>
      <c r="D235" s="274"/>
      <c r="E235" s="275"/>
      <c r="F235" s="275"/>
      <c r="H235" s="128">
        <f t="shared" si="11"/>
        <v>0</v>
      </c>
      <c r="J235" s="4">
        <f t="shared" si="10"/>
        <v>25.3245</v>
      </c>
      <c r="K235" s="128">
        <f t="shared" si="9"/>
        <v>0</v>
      </c>
    </row>
    <row r="236" spans="1:11">
      <c r="A236" s="272">
        <v>71012</v>
      </c>
      <c r="B236" s="279" t="s">
        <v>315</v>
      </c>
      <c r="C236" s="274"/>
      <c r="D236" s="274"/>
      <c r="E236" s="275"/>
      <c r="F236" s="275"/>
      <c r="H236" s="128">
        <f t="shared" si="11"/>
        <v>0</v>
      </c>
      <c r="J236" s="4">
        <f t="shared" si="10"/>
        <v>25.3245</v>
      </c>
      <c r="K236" s="128">
        <f t="shared" si="9"/>
        <v>0</v>
      </c>
    </row>
    <row r="237" spans="1:11">
      <c r="A237" s="272">
        <v>71013</v>
      </c>
      <c r="B237" s="279" t="s">
        <v>316</v>
      </c>
      <c r="C237" s="274"/>
      <c r="D237" s="274"/>
      <c r="E237" s="275"/>
      <c r="F237" s="275"/>
      <c r="H237" s="128">
        <f t="shared" si="11"/>
        <v>0</v>
      </c>
      <c r="J237" s="4">
        <f t="shared" si="10"/>
        <v>25.3245</v>
      </c>
      <c r="K237" s="128">
        <f t="shared" si="9"/>
        <v>0</v>
      </c>
    </row>
    <row r="238" spans="1:11">
      <c r="A238" s="272">
        <v>71014</v>
      </c>
      <c r="B238" s="279" t="s">
        <v>317</v>
      </c>
      <c r="C238" s="274"/>
      <c r="D238" s="274"/>
      <c r="E238" s="275"/>
      <c r="F238" s="275"/>
      <c r="H238" s="128">
        <f t="shared" si="11"/>
        <v>0</v>
      </c>
      <c r="J238" s="4">
        <f t="shared" si="10"/>
        <v>25.3245</v>
      </c>
      <c r="K238" s="128">
        <f t="shared" si="9"/>
        <v>0</v>
      </c>
    </row>
    <row r="239" spans="1:11">
      <c r="A239" s="272">
        <v>71015</v>
      </c>
      <c r="B239" s="279" t="s">
        <v>318</v>
      </c>
      <c r="C239" s="274"/>
      <c r="D239" s="274"/>
      <c r="E239" s="275"/>
      <c r="F239" s="275"/>
      <c r="H239" s="128">
        <f t="shared" si="11"/>
        <v>0</v>
      </c>
      <c r="J239" s="4">
        <f t="shared" si="10"/>
        <v>25.3245</v>
      </c>
      <c r="K239" s="128">
        <f t="shared" si="9"/>
        <v>0</v>
      </c>
    </row>
    <row r="240" spans="1:11">
      <c r="A240" s="272">
        <v>71016</v>
      </c>
      <c r="B240" s="279" t="s">
        <v>319</v>
      </c>
      <c r="C240" s="274"/>
      <c r="D240" s="274"/>
      <c r="E240" s="275"/>
      <c r="F240" s="275"/>
      <c r="H240" s="128">
        <f t="shared" si="11"/>
        <v>0</v>
      </c>
      <c r="J240" s="4">
        <f t="shared" si="10"/>
        <v>25.3245</v>
      </c>
      <c r="K240" s="128">
        <f t="shared" si="9"/>
        <v>0</v>
      </c>
    </row>
    <row r="241" spans="1:11">
      <c r="A241" s="272">
        <v>71017</v>
      </c>
      <c r="B241" s="279" t="s">
        <v>320</v>
      </c>
      <c r="C241" s="274"/>
      <c r="D241" s="274"/>
      <c r="E241" s="275"/>
      <c r="F241" s="275"/>
      <c r="H241" s="128">
        <f t="shared" si="11"/>
        <v>0</v>
      </c>
      <c r="J241" s="4">
        <f t="shared" si="10"/>
        <v>25.3245</v>
      </c>
      <c r="K241" s="128">
        <f t="shared" si="9"/>
        <v>0</v>
      </c>
    </row>
    <row r="242" spans="1:11">
      <c r="A242" s="272">
        <v>71018</v>
      </c>
      <c r="B242" s="279" t="s">
        <v>321</v>
      </c>
      <c r="C242" s="274"/>
      <c r="D242" s="274"/>
      <c r="E242" s="275"/>
      <c r="F242" s="275"/>
      <c r="H242" s="128">
        <f t="shared" si="11"/>
        <v>0</v>
      </c>
      <c r="J242" s="4">
        <f t="shared" si="10"/>
        <v>25.3245</v>
      </c>
      <c r="K242" s="128">
        <f t="shared" si="9"/>
        <v>0</v>
      </c>
    </row>
    <row r="243" spans="1:11">
      <c r="A243" s="272">
        <v>71019</v>
      </c>
      <c r="B243" s="279" t="s">
        <v>322</v>
      </c>
      <c r="C243" s="274"/>
      <c r="D243" s="274"/>
      <c r="E243" s="275"/>
      <c r="F243" s="275"/>
      <c r="H243" s="128">
        <f t="shared" si="11"/>
        <v>0</v>
      </c>
      <c r="J243" s="4">
        <f t="shared" si="10"/>
        <v>25.3245</v>
      </c>
      <c r="K243" s="128">
        <f t="shared" si="9"/>
        <v>0</v>
      </c>
    </row>
    <row r="244" spans="1:11">
      <c r="A244" s="272">
        <v>71020</v>
      </c>
      <c r="B244" s="279" t="s">
        <v>323</v>
      </c>
      <c r="C244" s="274"/>
      <c r="D244" s="274"/>
      <c r="E244" s="275"/>
      <c r="F244" s="275"/>
      <c r="H244" s="128">
        <f t="shared" si="11"/>
        <v>0</v>
      </c>
      <c r="J244" s="4">
        <f t="shared" si="10"/>
        <v>25.3245</v>
      </c>
      <c r="K244" s="128">
        <f t="shared" si="9"/>
        <v>0</v>
      </c>
    </row>
    <row r="245" spans="1:11">
      <c r="A245" s="272">
        <v>71021</v>
      </c>
      <c r="B245" s="279" t="s">
        <v>324</v>
      </c>
      <c r="C245" s="274"/>
      <c r="D245" s="274"/>
      <c r="E245" s="275"/>
      <c r="F245" s="275"/>
      <c r="H245" s="128">
        <f t="shared" si="11"/>
        <v>0</v>
      </c>
      <c r="J245" s="4">
        <f t="shared" si="10"/>
        <v>25.3245</v>
      </c>
      <c r="K245" s="128">
        <f t="shared" si="9"/>
        <v>0</v>
      </c>
    </row>
    <row r="246" spans="1:11">
      <c r="A246" s="272">
        <v>71022</v>
      </c>
      <c r="B246" s="279" t="s">
        <v>325</v>
      </c>
      <c r="C246" s="274"/>
      <c r="D246" s="274"/>
      <c r="E246" s="275"/>
      <c r="F246" s="275"/>
      <c r="H246" s="128">
        <f t="shared" si="11"/>
        <v>0</v>
      </c>
      <c r="J246" s="4">
        <f t="shared" si="10"/>
        <v>25.3245</v>
      </c>
      <c r="K246" s="128">
        <f t="shared" si="9"/>
        <v>0</v>
      </c>
    </row>
    <row r="247" spans="1:11">
      <c r="A247" s="272">
        <v>71023</v>
      </c>
      <c r="B247" s="279" t="s">
        <v>326</v>
      </c>
      <c r="C247" s="274"/>
      <c r="D247" s="274"/>
      <c r="E247" s="275"/>
      <c r="F247" s="275"/>
      <c r="H247" s="128">
        <f t="shared" si="11"/>
        <v>0</v>
      </c>
      <c r="J247" s="4">
        <f t="shared" si="10"/>
        <v>25.3245</v>
      </c>
      <c r="K247" s="128">
        <f t="shared" si="9"/>
        <v>0</v>
      </c>
    </row>
    <row r="248" spans="1:11">
      <c r="A248" s="272">
        <v>71024</v>
      </c>
      <c r="B248" s="279" t="s">
        <v>327</v>
      </c>
      <c r="C248" s="274"/>
      <c r="D248" s="274"/>
      <c r="E248" s="275"/>
      <c r="F248" s="275"/>
      <c r="H248" s="128">
        <f t="shared" si="11"/>
        <v>0</v>
      </c>
      <c r="J248" s="4">
        <f t="shared" si="10"/>
        <v>25.3245</v>
      </c>
      <c r="K248" s="128">
        <f t="shared" si="9"/>
        <v>0</v>
      </c>
    </row>
    <row r="249" spans="1:11">
      <c r="A249" s="13">
        <v>71025</v>
      </c>
      <c r="B249" s="273" t="s">
        <v>328</v>
      </c>
      <c r="C249" s="274"/>
      <c r="D249" s="274"/>
      <c r="E249" s="275"/>
      <c r="F249" s="275"/>
      <c r="H249" s="128">
        <f t="shared" si="11"/>
        <v>0</v>
      </c>
      <c r="J249" s="4">
        <f t="shared" si="10"/>
        <v>25.3245</v>
      </c>
      <c r="K249" s="128">
        <f t="shared" si="9"/>
        <v>0</v>
      </c>
    </row>
    <row r="250" spans="1:11">
      <c r="A250" s="13">
        <v>71026</v>
      </c>
      <c r="B250" s="273" t="s">
        <v>329</v>
      </c>
      <c r="C250" s="274"/>
      <c r="D250" s="274"/>
      <c r="E250" s="275"/>
      <c r="F250" s="275"/>
      <c r="H250" s="128">
        <f t="shared" si="11"/>
        <v>0</v>
      </c>
      <c r="J250" s="4">
        <f t="shared" si="10"/>
        <v>25.3245</v>
      </c>
      <c r="K250" s="128">
        <f t="shared" si="9"/>
        <v>0</v>
      </c>
    </row>
    <row r="251" spans="1:11">
      <c r="A251" s="13">
        <v>71027</v>
      </c>
      <c r="B251" s="273" t="s">
        <v>330</v>
      </c>
      <c r="C251" s="274"/>
      <c r="D251" s="274"/>
      <c r="E251" s="275"/>
      <c r="F251" s="275"/>
      <c r="H251" s="128">
        <f t="shared" si="11"/>
        <v>0</v>
      </c>
      <c r="J251" s="4">
        <f t="shared" si="10"/>
        <v>25.3245</v>
      </c>
      <c r="K251" s="128">
        <f t="shared" si="9"/>
        <v>0</v>
      </c>
    </row>
    <row r="252" spans="1:11">
      <c r="A252" s="13">
        <v>71028</v>
      </c>
      <c r="B252" s="273" t="s">
        <v>331</v>
      </c>
      <c r="C252" s="274"/>
      <c r="D252" s="274"/>
      <c r="E252" s="275"/>
      <c r="F252" s="275"/>
      <c r="H252" s="128">
        <f t="shared" si="11"/>
        <v>0</v>
      </c>
      <c r="J252" s="4">
        <f t="shared" si="10"/>
        <v>25.3245</v>
      </c>
      <c r="K252" s="128">
        <f t="shared" si="9"/>
        <v>0</v>
      </c>
    </row>
    <row r="253" spans="1:11">
      <c r="A253" s="35">
        <v>71998</v>
      </c>
      <c r="B253" s="273" t="s">
        <v>332</v>
      </c>
      <c r="C253" s="274"/>
      <c r="D253" s="274"/>
      <c r="E253" s="275"/>
      <c r="F253" s="275"/>
      <c r="H253" s="128">
        <f t="shared" si="11"/>
        <v>0</v>
      </c>
      <c r="J253" s="4">
        <f t="shared" si="10"/>
        <v>25.3245</v>
      </c>
      <c r="K253" s="128">
        <f t="shared" si="9"/>
        <v>0</v>
      </c>
    </row>
    <row r="254" spans="1:11">
      <c r="A254" s="35">
        <v>72100</v>
      </c>
      <c r="B254" s="273" t="s">
        <v>333</v>
      </c>
      <c r="C254" s="274"/>
      <c r="D254" s="274"/>
      <c r="E254" s="275"/>
      <c r="F254" s="275"/>
      <c r="H254" s="128">
        <f t="shared" si="11"/>
        <v>0</v>
      </c>
      <c r="J254" s="4">
        <f t="shared" si="10"/>
        <v>25.3245</v>
      </c>
      <c r="K254" s="128">
        <f t="shared" si="9"/>
        <v>0</v>
      </c>
    </row>
    <row r="255" spans="1:11">
      <c r="A255" s="35">
        <v>72101</v>
      </c>
      <c r="B255" s="273" t="s">
        <v>334</v>
      </c>
      <c r="C255" s="274"/>
      <c r="D255" s="274">
        <v>443857.84</v>
      </c>
      <c r="E255" s="275"/>
      <c r="F255" s="275"/>
      <c r="H255" s="128">
        <f t="shared" si="11"/>
        <v>-443857.84</v>
      </c>
      <c r="J255" s="4">
        <f t="shared" si="10"/>
        <v>25.3245</v>
      </c>
      <c r="K255" s="128">
        <f t="shared" si="9"/>
        <v>-11240477.869999999</v>
      </c>
    </row>
    <row r="256" spans="1:11">
      <c r="A256" s="35">
        <v>72102</v>
      </c>
      <c r="B256" s="273" t="s">
        <v>335</v>
      </c>
      <c r="C256" s="274"/>
      <c r="D256" s="274">
        <v>506351</v>
      </c>
      <c r="E256" s="275"/>
      <c r="F256" s="275"/>
      <c r="H256" s="128">
        <f t="shared" si="11"/>
        <v>-506351</v>
      </c>
      <c r="J256" s="4">
        <f t="shared" si="10"/>
        <v>25.3245</v>
      </c>
      <c r="K256" s="128">
        <f t="shared" si="9"/>
        <v>-12823085.9</v>
      </c>
    </row>
    <row r="257" spans="1:11">
      <c r="A257" s="35">
        <v>72103</v>
      </c>
      <c r="B257" s="273" t="s">
        <v>336</v>
      </c>
      <c r="C257" s="274"/>
      <c r="D257" s="274">
        <v>473717.68</v>
      </c>
      <c r="E257" s="275"/>
      <c r="F257" s="275"/>
      <c r="H257" s="128">
        <f t="shared" si="11"/>
        <v>-473717.68</v>
      </c>
      <c r="J257" s="4">
        <f t="shared" si="10"/>
        <v>25.3245</v>
      </c>
      <c r="K257" s="128">
        <f t="shared" si="9"/>
        <v>-11996663.390000001</v>
      </c>
    </row>
    <row r="258" spans="1:11">
      <c r="A258" s="35">
        <v>72200</v>
      </c>
      <c r="B258" s="273" t="s">
        <v>337</v>
      </c>
      <c r="C258" s="274"/>
      <c r="D258" s="274">
        <v>209745</v>
      </c>
      <c r="E258" s="275"/>
      <c r="F258" s="275"/>
      <c r="H258" s="128">
        <f t="shared" si="11"/>
        <v>-209745</v>
      </c>
      <c r="J258" s="4">
        <f t="shared" si="10"/>
        <v>25.3245</v>
      </c>
      <c r="K258" s="128">
        <f t="shared" si="9"/>
        <v>-5311687.25</v>
      </c>
    </row>
    <row r="259" spans="1:11">
      <c r="A259" s="13">
        <v>73006</v>
      </c>
      <c r="B259" s="273" t="s">
        <v>338</v>
      </c>
      <c r="C259" s="274"/>
      <c r="D259" s="274"/>
      <c r="E259" s="275"/>
      <c r="F259" s="275"/>
      <c r="H259" s="128">
        <f t="shared" si="11"/>
        <v>0</v>
      </c>
      <c r="J259" s="4">
        <f t="shared" si="10"/>
        <v>25.3245</v>
      </c>
      <c r="K259" s="128">
        <f t="shared" si="9"/>
        <v>0</v>
      </c>
    </row>
    <row r="260" spans="1:11">
      <c r="A260" s="35">
        <v>74100</v>
      </c>
      <c r="B260" s="273" t="s">
        <v>339</v>
      </c>
      <c r="C260" s="274"/>
      <c r="D260" s="274"/>
      <c r="E260" s="275"/>
      <c r="F260" s="275"/>
      <c r="H260" s="128">
        <f t="shared" si="11"/>
        <v>0</v>
      </c>
      <c r="J260" s="4">
        <f t="shared" si="10"/>
        <v>25.3245</v>
      </c>
      <c r="K260" s="128">
        <f t="shared" si="9"/>
        <v>0</v>
      </c>
    </row>
    <row r="261" spans="1:11">
      <c r="A261" s="35">
        <v>74101</v>
      </c>
      <c r="B261" s="273" t="s">
        <v>340</v>
      </c>
      <c r="C261" s="274"/>
      <c r="D261" s="274"/>
      <c r="E261" s="275"/>
      <c r="F261" s="275"/>
      <c r="H261" s="128">
        <f t="shared" si="11"/>
        <v>0</v>
      </c>
      <c r="J261" s="4">
        <f t="shared" si="10"/>
        <v>25.3245</v>
      </c>
      <c r="K261" s="128">
        <f t="shared" si="9"/>
        <v>0</v>
      </c>
    </row>
    <row r="262" spans="1:11">
      <c r="A262" s="35">
        <v>74102</v>
      </c>
      <c r="B262" s="273" t="s">
        <v>341</v>
      </c>
      <c r="C262" s="274"/>
      <c r="D262" s="274"/>
      <c r="E262" s="275"/>
      <c r="F262" s="275"/>
      <c r="H262" s="128">
        <f t="shared" si="11"/>
        <v>0</v>
      </c>
      <c r="J262" s="4">
        <f t="shared" si="10"/>
        <v>25.3245</v>
      </c>
      <c r="K262" s="128">
        <f t="shared" si="9"/>
        <v>0</v>
      </c>
    </row>
    <row r="263" spans="1:11">
      <c r="A263" s="35">
        <v>74200</v>
      </c>
      <c r="B263" s="273" t="s">
        <v>342</v>
      </c>
      <c r="C263" s="274"/>
      <c r="D263" s="274"/>
      <c r="E263" s="275"/>
      <c r="F263" s="275"/>
      <c r="H263" s="128">
        <f t="shared" si="11"/>
        <v>0</v>
      </c>
      <c r="J263" s="4">
        <f t="shared" si="10"/>
        <v>25.3245</v>
      </c>
      <c r="K263" s="128">
        <f t="shared" si="9"/>
        <v>0</v>
      </c>
    </row>
    <row r="264" spans="1:11">
      <c r="A264" s="35">
        <v>74201</v>
      </c>
      <c r="B264" s="273" t="s">
        <v>343</v>
      </c>
      <c r="C264" s="274"/>
      <c r="D264" s="274"/>
      <c r="E264" s="275"/>
      <c r="F264" s="275"/>
      <c r="H264" s="128">
        <f t="shared" si="11"/>
        <v>0</v>
      </c>
      <c r="J264" s="4">
        <f t="shared" si="10"/>
        <v>25.3245</v>
      </c>
      <c r="K264" s="128">
        <f t="shared" ref="K264:K327" si="12">ROUND(H264*J264,2)</f>
        <v>0</v>
      </c>
    </row>
    <row r="265" spans="1:11">
      <c r="A265" s="35">
        <v>74202</v>
      </c>
      <c r="B265" s="273" t="s">
        <v>344</v>
      </c>
      <c r="C265" s="274"/>
      <c r="D265" s="274"/>
      <c r="E265" s="275"/>
      <c r="F265" s="275"/>
      <c r="H265" s="128">
        <f t="shared" si="11"/>
        <v>0</v>
      </c>
      <c r="J265" s="4">
        <f t="shared" ref="J265:J328" si="13">J264</f>
        <v>25.3245</v>
      </c>
      <c r="K265" s="128">
        <f t="shared" si="12"/>
        <v>0</v>
      </c>
    </row>
    <row r="266" spans="1:11">
      <c r="A266" s="35">
        <v>74203</v>
      </c>
      <c r="B266" s="273" t="s">
        <v>345</v>
      </c>
      <c r="C266" s="274"/>
      <c r="D266" s="274"/>
      <c r="E266" s="275"/>
      <c r="F266" s="275"/>
      <c r="H266" s="128">
        <f t="shared" si="11"/>
        <v>0</v>
      </c>
      <c r="J266" s="4">
        <f t="shared" si="13"/>
        <v>25.3245</v>
      </c>
      <c r="K266" s="128">
        <f t="shared" si="12"/>
        <v>0</v>
      </c>
    </row>
    <row r="267" spans="1:11">
      <c r="A267" s="35">
        <v>74204</v>
      </c>
      <c r="B267" s="273" t="s">
        <v>346</v>
      </c>
      <c r="C267" s="274"/>
      <c r="D267" s="274"/>
      <c r="E267" s="275"/>
      <c r="F267" s="275"/>
      <c r="H267" s="128">
        <f t="shared" si="11"/>
        <v>0</v>
      </c>
      <c r="J267" s="4">
        <f t="shared" si="13"/>
        <v>25.3245</v>
      </c>
      <c r="K267" s="128">
        <f t="shared" si="12"/>
        <v>0</v>
      </c>
    </row>
    <row r="268" spans="1:11">
      <c r="A268" s="35">
        <v>74300</v>
      </c>
      <c r="B268" s="273" t="s">
        <v>347</v>
      </c>
      <c r="C268" s="274"/>
      <c r="D268" s="274"/>
      <c r="E268" s="275"/>
      <c r="F268" s="275"/>
      <c r="H268" s="128">
        <f t="shared" ref="H268:H336" si="14">ROUND(C268-D268+E268-F268,2)</f>
        <v>0</v>
      </c>
      <c r="J268" s="4">
        <f t="shared" si="13"/>
        <v>25.3245</v>
      </c>
      <c r="K268" s="128">
        <f t="shared" si="12"/>
        <v>0</v>
      </c>
    </row>
    <row r="269" spans="1:11">
      <c r="A269" s="35">
        <v>81000</v>
      </c>
      <c r="B269" s="273" t="s">
        <v>486</v>
      </c>
      <c r="C269" s="274"/>
      <c r="D269" s="274"/>
      <c r="E269" s="275"/>
      <c r="F269" s="275"/>
      <c r="H269" s="128">
        <f t="shared" si="14"/>
        <v>0</v>
      </c>
      <c r="J269" s="4">
        <f t="shared" si="13"/>
        <v>25.3245</v>
      </c>
      <c r="K269" s="128">
        <f t="shared" si="12"/>
        <v>0</v>
      </c>
    </row>
    <row r="270" spans="1:11">
      <c r="A270" s="35">
        <v>81001</v>
      </c>
      <c r="B270" s="279" t="s">
        <v>304</v>
      </c>
      <c r="C270" s="274"/>
      <c r="D270" s="274"/>
      <c r="E270" s="275"/>
      <c r="F270" s="275"/>
      <c r="H270" s="128">
        <f t="shared" si="14"/>
        <v>0</v>
      </c>
      <c r="J270" s="4">
        <f t="shared" si="13"/>
        <v>25.3245</v>
      </c>
      <c r="K270" s="128">
        <f t="shared" si="12"/>
        <v>0</v>
      </c>
    </row>
    <row r="271" spans="1:11">
      <c r="A271" s="35">
        <v>81002</v>
      </c>
      <c r="B271" s="279" t="s">
        <v>305</v>
      </c>
      <c r="C271" s="274"/>
      <c r="D271" s="274"/>
      <c r="E271" s="275"/>
      <c r="F271" s="275"/>
      <c r="H271" s="128">
        <f t="shared" si="14"/>
        <v>0</v>
      </c>
      <c r="J271" s="4">
        <f t="shared" si="13"/>
        <v>25.3245</v>
      </c>
      <c r="K271" s="128">
        <f t="shared" si="12"/>
        <v>0</v>
      </c>
    </row>
    <row r="272" spans="1:11">
      <c r="A272" s="35">
        <v>81003</v>
      </c>
      <c r="B272" s="279" t="s">
        <v>306</v>
      </c>
      <c r="C272" s="274"/>
      <c r="D272" s="274"/>
      <c r="E272" s="275"/>
      <c r="F272" s="275"/>
      <c r="H272" s="128">
        <f t="shared" si="14"/>
        <v>0</v>
      </c>
      <c r="J272" s="4">
        <f t="shared" si="13"/>
        <v>25.3245</v>
      </c>
      <c r="K272" s="128">
        <f t="shared" si="12"/>
        <v>0</v>
      </c>
    </row>
    <row r="273" spans="1:11">
      <c r="A273" s="35">
        <v>81004</v>
      </c>
      <c r="B273" s="279" t="s">
        <v>307</v>
      </c>
      <c r="C273" s="274"/>
      <c r="D273" s="274"/>
      <c r="E273" s="275"/>
      <c r="F273" s="275"/>
      <c r="H273" s="128">
        <f t="shared" si="14"/>
        <v>0</v>
      </c>
      <c r="J273" s="4">
        <f t="shared" si="13"/>
        <v>25.3245</v>
      </c>
      <c r="K273" s="128">
        <f t="shared" si="12"/>
        <v>0</v>
      </c>
    </row>
    <row r="274" spans="1:11">
      <c r="A274" s="35">
        <v>81005</v>
      </c>
      <c r="B274" s="279" t="s">
        <v>308</v>
      </c>
      <c r="C274" s="274"/>
      <c r="D274" s="274"/>
      <c r="E274" s="275"/>
      <c r="F274" s="275"/>
      <c r="H274" s="128">
        <f t="shared" si="14"/>
        <v>0</v>
      </c>
      <c r="J274" s="4">
        <f t="shared" si="13"/>
        <v>25.3245</v>
      </c>
      <c r="K274" s="128">
        <f t="shared" si="12"/>
        <v>0</v>
      </c>
    </row>
    <row r="275" spans="1:11">
      <c r="A275" s="35">
        <v>81006</v>
      </c>
      <c r="B275" s="279" t="s">
        <v>309</v>
      </c>
      <c r="C275" s="274"/>
      <c r="D275" s="274"/>
      <c r="E275" s="275"/>
      <c r="F275" s="275"/>
      <c r="H275" s="128">
        <f t="shared" si="14"/>
        <v>0</v>
      </c>
      <c r="J275" s="4">
        <f t="shared" si="13"/>
        <v>25.3245</v>
      </c>
      <c r="K275" s="128">
        <f t="shared" si="12"/>
        <v>0</v>
      </c>
    </row>
    <row r="276" spans="1:11">
      <c r="A276" s="35">
        <v>81007</v>
      </c>
      <c r="B276" s="273" t="s">
        <v>310</v>
      </c>
      <c r="C276" s="274"/>
      <c r="D276" s="274"/>
      <c r="E276" s="275"/>
      <c r="F276" s="275"/>
      <c r="H276" s="128">
        <f t="shared" si="14"/>
        <v>0</v>
      </c>
      <c r="J276" s="4">
        <f t="shared" si="13"/>
        <v>25.3245</v>
      </c>
      <c r="K276" s="128">
        <f t="shared" si="12"/>
        <v>0</v>
      </c>
    </row>
    <row r="277" spans="1:11">
      <c r="A277" s="35">
        <v>81008</v>
      </c>
      <c r="B277" s="273" t="s">
        <v>311</v>
      </c>
      <c r="C277" s="274"/>
      <c r="D277" s="274"/>
      <c r="E277" s="275"/>
      <c r="F277" s="275"/>
      <c r="H277" s="128">
        <f t="shared" si="14"/>
        <v>0</v>
      </c>
      <c r="J277" s="4">
        <f t="shared" si="13"/>
        <v>25.3245</v>
      </c>
      <c r="K277" s="128">
        <f t="shared" si="12"/>
        <v>0</v>
      </c>
    </row>
    <row r="278" spans="1:11">
      <c r="A278" s="35">
        <v>81009</v>
      </c>
      <c r="B278" s="273" t="s">
        <v>312</v>
      </c>
      <c r="C278" s="274"/>
      <c r="D278" s="274"/>
      <c r="E278" s="275"/>
      <c r="F278" s="275"/>
      <c r="H278" s="128">
        <f t="shared" si="14"/>
        <v>0</v>
      </c>
      <c r="J278" s="4">
        <f t="shared" si="13"/>
        <v>25.3245</v>
      </c>
      <c r="K278" s="128">
        <f t="shared" si="12"/>
        <v>0</v>
      </c>
    </row>
    <row r="279" spans="1:11">
      <c r="A279" s="35">
        <v>81010</v>
      </c>
      <c r="B279" s="279" t="s">
        <v>313</v>
      </c>
      <c r="C279" s="274"/>
      <c r="D279" s="274"/>
      <c r="E279" s="275"/>
      <c r="F279" s="275"/>
      <c r="H279" s="128">
        <f t="shared" si="14"/>
        <v>0</v>
      </c>
      <c r="J279" s="4">
        <f t="shared" si="13"/>
        <v>25.3245</v>
      </c>
      <c r="K279" s="128">
        <f t="shared" si="12"/>
        <v>0</v>
      </c>
    </row>
    <row r="280" spans="1:11">
      <c r="A280" s="35">
        <v>81011</v>
      </c>
      <c r="B280" s="279" t="s">
        <v>314</v>
      </c>
      <c r="C280" s="274"/>
      <c r="D280" s="274"/>
      <c r="E280" s="275"/>
      <c r="F280" s="275"/>
      <c r="H280" s="128">
        <f t="shared" si="14"/>
        <v>0</v>
      </c>
      <c r="J280" s="4">
        <f t="shared" si="13"/>
        <v>25.3245</v>
      </c>
      <c r="K280" s="128">
        <f t="shared" si="12"/>
        <v>0</v>
      </c>
    </row>
    <row r="281" spans="1:11">
      <c r="A281" s="35">
        <v>81012</v>
      </c>
      <c r="B281" s="279" t="s">
        <v>315</v>
      </c>
      <c r="C281" s="274"/>
      <c r="D281" s="274"/>
      <c r="E281" s="275"/>
      <c r="F281" s="275"/>
      <c r="H281" s="128">
        <f t="shared" si="14"/>
        <v>0</v>
      </c>
      <c r="J281" s="4">
        <f t="shared" si="13"/>
        <v>25.3245</v>
      </c>
      <c r="K281" s="128">
        <f t="shared" si="12"/>
        <v>0</v>
      </c>
    </row>
    <row r="282" spans="1:11">
      <c r="A282" s="35">
        <v>81013</v>
      </c>
      <c r="B282" s="279" t="s">
        <v>316</v>
      </c>
      <c r="C282" s="274"/>
      <c r="D282" s="274"/>
      <c r="E282" s="275"/>
      <c r="F282" s="275"/>
      <c r="H282" s="128">
        <f t="shared" si="14"/>
        <v>0</v>
      </c>
      <c r="J282" s="4">
        <f t="shared" si="13"/>
        <v>25.3245</v>
      </c>
      <c r="K282" s="128">
        <f t="shared" si="12"/>
        <v>0</v>
      </c>
    </row>
    <row r="283" spans="1:11">
      <c r="A283" s="35">
        <v>81014</v>
      </c>
      <c r="B283" s="279" t="s">
        <v>317</v>
      </c>
      <c r="C283" s="274"/>
      <c r="D283" s="274"/>
      <c r="E283" s="275"/>
      <c r="F283" s="275"/>
      <c r="H283" s="128">
        <f t="shared" si="14"/>
        <v>0</v>
      </c>
      <c r="J283" s="4">
        <f t="shared" si="13"/>
        <v>25.3245</v>
      </c>
      <c r="K283" s="128">
        <f t="shared" si="12"/>
        <v>0</v>
      </c>
    </row>
    <row r="284" spans="1:11">
      <c r="A284" s="35">
        <v>81015</v>
      </c>
      <c r="B284" s="279" t="s">
        <v>318</v>
      </c>
      <c r="C284" s="274"/>
      <c r="D284" s="274"/>
      <c r="E284" s="275"/>
      <c r="F284" s="275"/>
      <c r="H284" s="128">
        <f t="shared" si="14"/>
        <v>0</v>
      </c>
      <c r="J284" s="4">
        <f t="shared" si="13"/>
        <v>25.3245</v>
      </c>
      <c r="K284" s="128">
        <f t="shared" si="12"/>
        <v>0</v>
      </c>
    </row>
    <row r="285" spans="1:11">
      <c r="A285" s="272">
        <v>81016</v>
      </c>
      <c r="B285" s="279" t="s">
        <v>319</v>
      </c>
      <c r="C285" s="274"/>
      <c r="D285" s="274"/>
      <c r="E285" s="275"/>
      <c r="F285" s="275"/>
      <c r="H285" s="128">
        <f t="shared" si="14"/>
        <v>0</v>
      </c>
      <c r="J285" s="4">
        <f t="shared" si="13"/>
        <v>25.3245</v>
      </c>
      <c r="K285" s="128">
        <f t="shared" si="12"/>
        <v>0</v>
      </c>
    </row>
    <row r="286" spans="1:11">
      <c r="A286" s="272">
        <v>81017</v>
      </c>
      <c r="B286" s="279" t="s">
        <v>320</v>
      </c>
      <c r="C286" s="274"/>
      <c r="D286" s="274"/>
      <c r="E286" s="275"/>
      <c r="F286" s="275"/>
      <c r="H286" s="128">
        <f t="shared" si="14"/>
        <v>0</v>
      </c>
      <c r="J286" s="4">
        <f t="shared" si="13"/>
        <v>25.3245</v>
      </c>
      <c r="K286" s="128">
        <f t="shared" si="12"/>
        <v>0</v>
      </c>
    </row>
    <row r="287" spans="1:11">
      <c r="A287" s="272">
        <v>81018</v>
      </c>
      <c r="B287" s="279" t="s">
        <v>321</v>
      </c>
      <c r="C287" s="274"/>
      <c r="D287" s="274"/>
      <c r="E287" s="275"/>
      <c r="F287" s="275"/>
      <c r="H287" s="128">
        <f t="shared" si="14"/>
        <v>0</v>
      </c>
      <c r="J287" s="4">
        <f t="shared" si="13"/>
        <v>25.3245</v>
      </c>
      <c r="K287" s="128">
        <f t="shared" si="12"/>
        <v>0</v>
      </c>
    </row>
    <row r="288" spans="1:11">
      <c r="A288" s="272">
        <v>81019</v>
      </c>
      <c r="B288" s="279" t="s">
        <v>322</v>
      </c>
      <c r="C288" s="274"/>
      <c r="D288" s="274"/>
      <c r="E288" s="275"/>
      <c r="F288" s="275"/>
      <c r="H288" s="128">
        <f t="shared" si="14"/>
        <v>0</v>
      </c>
      <c r="J288" s="4">
        <f t="shared" si="13"/>
        <v>25.3245</v>
      </c>
      <c r="K288" s="128">
        <f t="shared" si="12"/>
        <v>0</v>
      </c>
    </row>
    <row r="289" spans="1:11">
      <c r="A289" s="272">
        <v>81020</v>
      </c>
      <c r="B289" s="279" t="s">
        <v>323</v>
      </c>
      <c r="C289" s="274"/>
      <c r="D289" s="274"/>
      <c r="E289" s="275"/>
      <c r="F289" s="275"/>
      <c r="H289" s="128">
        <f t="shared" si="14"/>
        <v>0</v>
      </c>
      <c r="J289" s="4">
        <f t="shared" si="13"/>
        <v>25.3245</v>
      </c>
      <c r="K289" s="128">
        <f t="shared" si="12"/>
        <v>0</v>
      </c>
    </row>
    <row r="290" spans="1:11">
      <c r="A290" s="272">
        <v>81021</v>
      </c>
      <c r="B290" s="279" t="s">
        <v>324</v>
      </c>
      <c r="C290" s="274"/>
      <c r="D290" s="274"/>
      <c r="E290" s="275"/>
      <c r="F290" s="275"/>
      <c r="H290" s="128">
        <f t="shared" si="14"/>
        <v>0</v>
      </c>
      <c r="J290" s="4">
        <f t="shared" si="13"/>
        <v>25.3245</v>
      </c>
      <c r="K290" s="128">
        <f t="shared" si="12"/>
        <v>0</v>
      </c>
    </row>
    <row r="291" spans="1:11">
      <c r="A291" s="272">
        <v>81022</v>
      </c>
      <c r="B291" s="279" t="s">
        <v>325</v>
      </c>
      <c r="C291" s="274"/>
      <c r="D291" s="274"/>
      <c r="E291" s="275"/>
      <c r="F291" s="275"/>
      <c r="H291" s="128">
        <f t="shared" si="14"/>
        <v>0</v>
      </c>
      <c r="J291" s="4">
        <f t="shared" si="13"/>
        <v>25.3245</v>
      </c>
      <c r="K291" s="128">
        <f t="shared" si="12"/>
        <v>0</v>
      </c>
    </row>
    <row r="292" spans="1:11">
      <c r="A292" s="272">
        <v>81023</v>
      </c>
      <c r="B292" s="279" t="s">
        <v>326</v>
      </c>
      <c r="C292" s="274"/>
      <c r="D292" s="274"/>
      <c r="E292" s="275"/>
      <c r="F292" s="275"/>
      <c r="H292" s="128">
        <f t="shared" si="14"/>
        <v>0</v>
      </c>
      <c r="J292" s="4">
        <f t="shared" si="13"/>
        <v>25.3245</v>
      </c>
      <c r="K292" s="128">
        <f t="shared" si="12"/>
        <v>0</v>
      </c>
    </row>
    <row r="293" spans="1:11">
      <c r="A293" s="272">
        <v>81024</v>
      </c>
      <c r="B293" s="279" t="s">
        <v>327</v>
      </c>
      <c r="C293" s="274"/>
      <c r="D293" s="274"/>
      <c r="E293" s="275"/>
      <c r="F293" s="275"/>
      <c r="H293" s="128">
        <f t="shared" si="14"/>
        <v>0</v>
      </c>
      <c r="J293" s="4">
        <f t="shared" si="13"/>
        <v>25.3245</v>
      </c>
      <c r="K293" s="128">
        <f t="shared" si="12"/>
        <v>0</v>
      </c>
    </row>
    <row r="294" spans="1:11">
      <c r="A294" s="13">
        <v>81025</v>
      </c>
      <c r="B294" s="273" t="s">
        <v>328</v>
      </c>
      <c r="C294" s="274"/>
      <c r="D294" s="274"/>
      <c r="E294" s="275"/>
      <c r="F294" s="275"/>
      <c r="H294" s="128">
        <f t="shared" si="14"/>
        <v>0</v>
      </c>
      <c r="J294" s="4">
        <f t="shared" si="13"/>
        <v>25.3245</v>
      </c>
      <c r="K294" s="128">
        <f t="shared" si="12"/>
        <v>0</v>
      </c>
    </row>
    <row r="295" spans="1:11">
      <c r="A295" s="13">
        <v>81026</v>
      </c>
      <c r="B295" s="273" t="s">
        <v>329</v>
      </c>
      <c r="C295" s="274"/>
      <c r="D295" s="274"/>
      <c r="E295" s="275"/>
      <c r="F295" s="275"/>
      <c r="H295" s="128">
        <f t="shared" si="14"/>
        <v>0</v>
      </c>
      <c r="J295" s="4">
        <f t="shared" si="13"/>
        <v>25.3245</v>
      </c>
      <c r="K295" s="128">
        <f t="shared" si="12"/>
        <v>0</v>
      </c>
    </row>
    <row r="296" spans="1:11">
      <c r="A296" s="13">
        <v>81027</v>
      </c>
      <c r="B296" s="273" t="s">
        <v>330</v>
      </c>
      <c r="C296" s="274"/>
      <c r="D296" s="274"/>
      <c r="E296" s="275"/>
      <c r="F296" s="275"/>
      <c r="H296" s="128">
        <f t="shared" si="14"/>
        <v>0</v>
      </c>
      <c r="J296" s="4">
        <f t="shared" si="13"/>
        <v>25.3245</v>
      </c>
      <c r="K296" s="128">
        <f t="shared" si="12"/>
        <v>0</v>
      </c>
    </row>
    <row r="297" spans="1:11">
      <c r="A297" s="13">
        <v>81028</v>
      </c>
      <c r="B297" s="273" t="s">
        <v>331</v>
      </c>
      <c r="C297" s="274"/>
      <c r="D297" s="274"/>
      <c r="E297" s="275"/>
      <c r="F297" s="275"/>
      <c r="H297" s="128">
        <f t="shared" si="14"/>
        <v>0</v>
      </c>
      <c r="J297" s="4">
        <f t="shared" si="13"/>
        <v>25.3245</v>
      </c>
      <c r="K297" s="128">
        <f t="shared" si="12"/>
        <v>0</v>
      </c>
    </row>
    <row r="298" spans="1:11">
      <c r="A298" s="35">
        <v>81998</v>
      </c>
      <c r="B298" s="279" t="s">
        <v>348</v>
      </c>
      <c r="C298" s="274"/>
      <c r="D298" s="274"/>
      <c r="E298" s="275"/>
      <c r="F298" s="275"/>
      <c r="H298" s="128">
        <f t="shared" si="14"/>
        <v>0</v>
      </c>
      <c r="J298" s="4">
        <f t="shared" si="13"/>
        <v>25.3245</v>
      </c>
      <c r="K298" s="128">
        <f t="shared" si="12"/>
        <v>0</v>
      </c>
    </row>
    <row r="299" spans="1:11">
      <c r="A299" s="35">
        <v>82099</v>
      </c>
      <c r="B299" s="273" t="s">
        <v>349</v>
      </c>
      <c r="C299" s="274"/>
      <c r="D299" s="274"/>
      <c r="E299" s="275"/>
      <c r="F299" s="275"/>
      <c r="H299" s="128">
        <f t="shared" si="14"/>
        <v>0</v>
      </c>
      <c r="J299" s="4">
        <f t="shared" si="13"/>
        <v>25.3245</v>
      </c>
      <c r="K299" s="128">
        <f t="shared" si="12"/>
        <v>0</v>
      </c>
    </row>
    <row r="300" spans="1:11">
      <c r="A300" s="35">
        <v>82100</v>
      </c>
      <c r="B300" s="273" t="s">
        <v>350</v>
      </c>
      <c r="C300" s="274"/>
      <c r="D300" s="274"/>
      <c r="E300" s="275"/>
      <c r="F300" s="275"/>
      <c r="H300" s="128">
        <f t="shared" si="14"/>
        <v>0</v>
      </c>
      <c r="J300" s="4">
        <f t="shared" si="13"/>
        <v>25.3245</v>
      </c>
      <c r="K300" s="128">
        <f t="shared" si="12"/>
        <v>0</v>
      </c>
    </row>
    <row r="301" spans="1:11">
      <c r="A301" s="35">
        <v>82101</v>
      </c>
      <c r="B301" s="273" t="s">
        <v>351</v>
      </c>
      <c r="C301" s="274">
        <v>162392.16</v>
      </c>
      <c r="D301" s="274"/>
      <c r="E301" s="275"/>
      <c r="F301" s="275"/>
      <c r="H301" s="128">
        <f t="shared" si="14"/>
        <v>162392.16</v>
      </c>
      <c r="J301" s="4">
        <f t="shared" si="13"/>
        <v>25.3245</v>
      </c>
      <c r="K301" s="128">
        <f t="shared" si="12"/>
        <v>4112500.26</v>
      </c>
    </row>
    <row r="302" spans="1:11">
      <c r="A302" s="35">
        <v>82102</v>
      </c>
      <c r="B302" s="273" t="s">
        <v>352</v>
      </c>
      <c r="C302" s="274">
        <v>24919.16</v>
      </c>
      <c r="D302" s="274"/>
      <c r="E302" s="275"/>
      <c r="F302" s="275"/>
      <c r="H302" s="128">
        <f t="shared" si="14"/>
        <v>24919.16</v>
      </c>
      <c r="J302" s="4">
        <f t="shared" si="13"/>
        <v>25.3245</v>
      </c>
      <c r="K302" s="128">
        <f t="shared" si="12"/>
        <v>631065.27</v>
      </c>
    </row>
    <row r="303" spans="1:11">
      <c r="A303" s="35">
        <v>82103</v>
      </c>
      <c r="B303" s="273" t="s">
        <v>353</v>
      </c>
      <c r="C303" s="274">
        <v>15466.06</v>
      </c>
      <c r="D303" s="274"/>
      <c r="E303" s="275"/>
      <c r="F303" s="275"/>
      <c r="H303" s="128">
        <f t="shared" si="14"/>
        <v>15466.06</v>
      </c>
      <c r="J303" s="4">
        <f t="shared" si="13"/>
        <v>25.3245</v>
      </c>
      <c r="K303" s="128">
        <f t="shared" si="12"/>
        <v>391670.24</v>
      </c>
    </row>
    <row r="304" spans="1:11">
      <c r="A304" s="35">
        <v>82104</v>
      </c>
      <c r="B304" s="273" t="s">
        <v>354</v>
      </c>
      <c r="C304" s="274">
        <v>84736.59</v>
      </c>
      <c r="D304" s="274"/>
      <c r="E304" s="275"/>
      <c r="F304" s="275"/>
      <c r="H304" s="128">
        <f t="shared" si="14"/>
        <v>84736.59</v>
      </c>
      <c r="J304" s="4">
        <f t="shared" si="13"/>
        <v>25.3245</v>
      </c>
      <c r="K304" s="128">
        <f t="shared" si="12"/>
        <v>2145911.77</v>
      </c>
    </row>
    <row r="305" spans="1:11">
      <c r="A305" s="35">
        <v>82105</v>
      </c>
      <c r="B305" s="273" t="s">
        <v>355</v>
      </c>
      <c r="C305" s="274">
        <v>26694</v>
      </c>
      <c r="D305" s="274"/>
      <c r="E305" s="275"/>
      <c r="F305" s="275"/>
      <c r="H305" s="128">
        <f t="shared" si="14"/>
        <v>26694</v>
      </c>
      <c r="J305" s="4">
        <f t="shared" si="13"/>
        <v>25.3245</v>
      </c>
      <c r="K305" s="128">
        <f t="shared" si="12"/>
        <v>676012.2</v>
      </c>
    </row>
    <row r="306" spans="1:11">
      <c r="A306" s="35">
        <v>82106</v>
      </c>
      <c r="B306" s="279" t="s">
        <v>356</v>
      </c>
      <c r="C306" s="274">
        <v>539</v>
      </c>
      <c r="D306" s="274"/>
      <c r="E306" s="275"/>
      <c r="F306" s="275"/>
      <c r="H306" s="128">
        <f t="shared" si="14"/>
        <v>539</v>
      </c>
      <c r="J306" s="4">
        <f t="shared" si="13"/>
        <v>25.3245</v>
      </c>
      <c r="K306" s="128">
        <f t="shared" si="12"/>
        <v>13649.91</v>
      </c>
    </row>
    <row r="307" spans="1:11">
      <c r="A307" s="35">
        <v>82107</v>
      </c>
      <c r="B307" s="279" t="s">
        <v>357</v>
      </c>
      <c r="C307" s="274">
        <v>11700</v>
      </c>
      <c r="D307" s="274"/>
      <c r="E307" s="275"/>
      <c r="F307" s="275"/>
      <c r="H307" s="128">
        <f t="shared" si="14"/>
        <v>11700</v>
      </c>
      <c r="J307" s="4">
        <f t="shared" si="13"/>
        <v>25.3245</v>
      </c>
      <c r="K307" s="128">
        <f t="shared" si="12"/>
        <v>296296.65000000002</v>
      </c>
    </row>
    <row r="308" spans="1:11">
      <c r="A308" s="35">
        <v>82108</v>
      </c>
      <c r="B308" s="273" t="s">
        <v>358</v>
      </c>
      <c r="C308" s="274"/>
      <c r="D308" s="274"/>
      <c r="E308" s="275"/>
      <c r="F308" s="275"/>
      <c r="H308" s="128">
        <f t="shared" si="14"/>
        <v>0</v>
      </c>
      <c r="J308" s="4">
        <f t="shared" si="13"/>
        <v>25.3245</v>
      </c>
      <c r="K308" s="128">
        <f t="shared" si="12"/>
        <v>0</v>
      </c>
    </row>
    <row r="309" spans="1:11">
      <c r="A309" s="35">
        <v>82109</v>
      </c>
      <c r="B309" s="273" t="s">
        <v>359</v>
      </c>
      <c r="C309" s="274">
        <v>431940.74</v>
      </c>
      <c r="D309" s="274"/>
      <c r="E309" s="275"/>
      <c r="F309" s="275"/>
      <c r="H309" s="128">
        <f t="shared" si="14"/>
        <v>431940.74</v>
      </c>
      <c r="J309" s="4">
        <f t="shared" si="13"/>
        <v>25.3245</v>
      </c>
      <c r="K309" s="128">
        <f t="shared" si="12"/>
        <v>10938683.27</v>
      </c>
    </row>
    <row r="310" spans="1:11">
      <c r="A310" s="35">
        <v>82201</v>
      </c>
      <c r="B310" s="279" t="s">
        <v>360</v>
      </c>
      <c r="C310" s="274">
        <v>5178.42</v>
      </c>
      <c r="D310" s="274"/>
      <c r="E310" s="275"/>
      <c r="F310" s="275"/>
      <c r="H310" s="128">
        <f t="shared" si="14"/>
        <v>5178.42</v>
      </c>
      <c r="J310" s="4">
        <f t="shared" si="13"/>
        <v>25.3245</v>
      </c>
      <c r="K310" s="128">
        <f t="shared" si="12"/>
        <v>131140.9</v>
      </c>
    </row>
    <row r="311" spans="1:11">
      <c r="A311" s="35">
        <v>82202</v>
      </c>
      <c r="B311" s="279" t="s">
        <v>361</v>
      </c>
      <c r="C311" s="274"/>
      <c r="D311" s="274"/>
      <c r="E311" s="275"/>
      <c r="F311" s="275"/>
      <c r="H311" s="128">
        <f t="shared" si="14"/>
        <v>0</v>
      </c>
      <c r="J311" s="4">
        <f t="shared" si="13"/>
        <v>25.3245</v>
      </c>
      <c r="K311" s="128">
        <f t="shared" si="12"/>
        <v>0</v>
      </c>
    </row>
    <row r="312" spans="1:11">
      <c r="A312" s="35">
        <v>82203</v>
      </c>
      <c r="B312" s="279" t="s">
        <v>362</v>
      </c>
      <c r="C312" s="274">
        <v>390086.53</v>
      </c>
      <c r="D312" s="274"/>
      <c r="E312" s="275"/>
      <c r="F312" s="275"/>
      <c r="H312" s="128">
        <f t="shared" si="14"/>
        <v>390086.53</v>
      </c>
      <c r="J312" s="4">
        <f t="shared" si="13"/>
        <v>25.3245</v>
      </c>
      <c r="K312" s="128">
        <f t="shared" si="12"/>
        <v>9878746.3300000001</v>
      </c>
    </row>
    <row r="313" spans="1:11">
      <c r="A313" s="35">
        <v>82204</v>
      </c>
      <c r="B313" s="279" t="s">
        <v>363</v>
      </c>
      <c r="C313" s="274">
        <v>62000</v>
      </c>
      <c r="D313" s="274"/>
      <c r="E313" s="275"/>
      <c r="F313" s="275"/>
      <c r="H313" s="128">
        <f t="shared" si="14"/>
        <v>62000</v>
      </c>
      <c r="J313" s="4">
        <f t="shared" si="13"/>
        <v>25.3245</v>
      </c>
      <c r="K313" s="128">
        <f t="shared" si="12"/>
        <v>1570119</v>
      </c>
    </row>
    <row r="314" spans="1:11">
      <c r="A314" s="35">
        <v>82205</v>
      </c>
      <c r="B314" s="279" t="s">
        <v>364</v>
      </c>
      <c r="C314" s="274">
        <v>180810.5</v>
      </c>
      <c r="D314" s="274"/>
      <c r="E314" s="275"/>
      <c r="F314" s="275"/>
      <c r="H314" s="128">
        <f t="shared" si="14"/>
        <v>180810.5</v>
      </c>
      <c r="J314" s="4">
        <f t="shared" si="13"/>
        <v>25.3245</v>
      </c>
      <c r="K314" s="128">
        <f t="shared" si="12"/>
        <v>4578935.51</v>
      </c>
    </row>
    <row r="315" spans="1:11">
      <c r="A315" s="35">
        <v>82600</v>
      </c>
      <c r="B315" s="273" t="s">
        <v>365</v>
      </c>
      <c r="C315" s="274"/>
      <c r="D315" s="274"/>
      <c r="E315" s="275"/>
      <c r="F315" s="275"/>
      <c r="H315" s="128">
        <f t="shared" si="14"/>
        <v>0</v>
      </c>
      <c r="J315" s="4">
        <f t="shared" si="13"/>
        <v>25.3245</v>
      </c>
      <c r="K315" s="128">
        <f t="shared" si="12"/>
        <v>0</v>
      </c>
    </row>
    <row r="316" spans="1:11">
      <c r="A316" s="35">
        <v>82601</v>
      </c>
      <c r="B316" s="273" t="s">
        <v>366</v>
      </c>
      <c r="C316" s="274">
        <v>8228.02</v>
      </c>
      <c r="D316" s="274"/>
      <c r="E316" s="275"/>
      <c r="F316" s="275"/>
      <c r="H316" s="128">
        <f t="shared" si="14"/>
        <v>8228.02</v>
      </c>
      <c r="J316" s="4">
        <f t="shared" si="13"/>
        <v>25.3245</v>
      </c>
      <c r="K316" s="128">
        <f t="shared" si="12"/>
        <v>208370.49</v>
      </c>
    </row>
    <row r="317" spans="1:11">
      <c r="A317" s="35">
        <v>82602</v>
      </c>
      <c r="B317" s="273" t="s">
        <v>367</v>
      </c>
      <c r="C317" s="274"/>
      <c r="D317" s="274"/>
      <c r="E317" s="275"/>
      <c r="F317" s="275"/>
      <c r="H317" s="128">
        <f t="shared" si="14"/>
        <v>0</v>
      </c>
      <c r="J317" s="4">
        <f t="shared" si="13"/>
        <v>25.3245</v>
      </c>
      <c r="K317" s="128">
        <f t="shared" si="12"/>
        <v>0</v>
      </c>
    </row>
    <row r="318" spans="1:11">
      <c r="A318" s="35">
        <v>82603</v>
      </c>
      <c r="B318" s="273" t="s">
        <v>368</v>
      </c>
      <c r="C318" s="274">
        <v>4240.8</v>
      </c>
      <c r="D318" s="274"/>
      <c r="E318" s="275"/>
      <c r="F318" s="275"/>
      <c r="H318" s="128">
        <f t="shared" si="14"/>
        <v>4240.8</v>
      </c>
      <c r="J318" s="4">
        <f t="shared" si="13"/>
        <v>25.3245</v>
      </c>
      <c r="K318" s="128">
        <f t="shared" si="12"/>
        <v>107396.14</v>
      </c>
    </row>
    <row r="319" spans="1:11">
      <c r="A319" s="35">
        <v>82604</v>
      </c>
      <c r="B319" s="273" t="s">
        <v>369</v>
      </c>
      <c r="C319" s="274">
        <v>4875.22</v>
      </c>
      <c r="D319" s="274"/>
      <c r="E319" s="275"/>
      <c r="F319" s="275"/>
      <c r="H319" s="128">
        <f t="shared" si="14"/>
        <v>4875.22</v>
      </c>
      <c r="J319" s="4">
        <f t="shared" si="13"/>
        <v>25.3245</v>
      </c>
      <c r="K319" s="128">
        <f t="shared" si="12"/>
        <v>123462.51</v>
      </c>
    </row>
    <row r="320" spans="1:11">
      <c r="A320" s="35">
        <v>82605</v>
      </c>
      <c r="B320" s="273" t="s">
        <v>370</v>
      </c>
      <c r="C320" s="274"/>
      <c r="D320" s="274"/>
      <c r="E320" s="275"/>
      <c r="F320" s="275"/>
      <c r="H320" s="128">
        <f t="shared" si="14"/>
        <v>0</v>
      </c>
      <c r="J320" s="4">
        <f t="shared" si="13"/>
        <v>25.3245</v>
      </c>
      <c r="K320" s="128">
        <f t="shared" si="12"/>
        <v>0</v>
      </c>
    </row>
    <row r="321" spans="1:11">
      <c r="A321" s="35">
        <v>82606</v>
      </c>
      <c r="B321" s="279" t="s">
        <v>371</v>
      </c>
      <c r="C321" s="274">
        <v>31</v>
      </c>
      <c r="D321" s="274"/>
      <c r="E321" s="275"/>
      <c r="F321" s="275"/>
      <c r="H321" s="128">
        <f t="shared" si="14"/>
        <v>31</v>
      </c>
      <c r="J321" s="4">
        <f t="shared" si="13"/>
        <v>25.3245</v>
      </c>
      <c r="K321" s="128">
        <f t="shared" si="12"/>
        <v>785.06</v>
      </c>
    </row>
    <row r="322" spans="1:11">
      <c r="A322" s="35">
        <v>82607</v>
      </c>
      <c r="B322" s="279" t="s">
        <v>372</v>
      </c>
      <c r="C322" s="274">
        <v>2013.16</v>
      </c>
      <c r="D322" s="274"/>
      <c r="E322" s="275"/>
      <c r="F322" s="275"/>
      <c r="H322" s="128">
        <f t="shared" si="14"/>
        <v>2013.16</v>
      </c>
      <c r="J322" s="4">
        <f t="shared" si="13"/>
        <v>25.3245</v>
      </c>
      <c r="K322" s="128">
        <f t="shared" si="12"/>
        <v>50982.27</v>
      </c>
    </row>
    <row r="323" spans="1:11">
      <c r="A323" s="35">
        <v>82700</v>
      </c>
      <c r="B323" s="273" t="s">
        <v>373</v>
      </c>
      <c r="C323" s="274"/>
      <c r="D323" s="274"/>
      <c r="E323" s="275"/>
      <c r="F323" s="275"/>
      <c r="H323" s="128">
        <f t="shared" si="14"/>
        <v>0</v>
      </c>
      <c r="J323" s="4">
        <f t="shared" si="13"/>
        <v>25.3245</v>
      </c>
      <c r="K323" s="128">
        <f t="shared" si="12"/>
        <v>0</v>
      </c>
    </row>
    <row r="324" spans="1:11">
      <c r="A324" s="35">
        <v>82701</v>
      </c>
      <c r="B324" s="273" t="s">
        <v>374</v>
      </c>
      <c r="C324" s="274">
        <v>88000</v>
      </c>
      <c r="D324" s="274"/>
      <c r="E324" s="275"/>
      <c r="F324" s="275"/>
      <c r="H324" s="128">
        <f t="shared" si="14"/>
        <v>88000</v>
      </c>
      <c r="J324" s="4">
        <f t="shared" si="13"/>
        <v>25.3245</v>
      </c>
      <c r="K324" s="128">
        <f t="shared" si="12"/>
        <v>2228556</v>
      </c>
    </row>
    <row r="325" spans="1:11">
      <c r="A325" s="35">
        <v>82702</v>
      </c>
      <c r="B325" s="273" t="s">
        <v>375</v>
      </c>
      <c r="C325" s="274">
        <v>3745</v>
      </c>
      <c r="D325" s="274"/>
      <c r="E325" s="275"/>
      <c r="F325" s="275"/>
      <c r="H325" s="128">
        <f t="shared" si="14"/>
        <v>3745</v>
      </c>
      <c r="J325" s="4">
        <f t="shared" si="13"/>
        <v>25.3245</v>
      </c>
      <c r="K325" s="128">
        <f t="shared" si="12"/>
        <v>94840.25</v>
      </c>
    </row>
    <row r="326" spans="1:11">
      <c r="A326" s="35">
        <v>82703</v>
      </c>
      <c r="B326" s="273" t="s">
        <v>376</v>
      </c>
      <c r="C326" s="274">
        <v>19694.349999999999</v>
      </c>
      <c r="D326" s="274"/>
      <c r="E326" s="275"/>
      <c r="F326" s="275"/>
      <c r="H326" s="128">
        <f t="shared" si="14"/>
        <v>19694.349999999999</v>
      </c>
      <c r="J326" s="4">
        <f t="shared" si="13"/>
        <v>25.3245</v>
      </c>
      <c r="K326" s="128">
        <f t="shared" si="12"/>
        <v>498749.57</v>
      </c>
    </row>
    <row r="327" spans="1:11">
      <c r="A327" s="35">
        <v>82704</v>
      </c>
      <c r="B327" s="273" t="s">
        <v>377</v>
      </c>
      <c r="C327" s="274">
        <v>1084.44</v>
      </c>
      <c r="D327" s="274"/>
      <c r="E327" s="275"/>
      <c r="F327" s="275"/>
      <c r="H327" s="128">
        <f t="shared" si="14"/>
        <v>1084.44</v>
      </c>
      <c r="J327" s="4">
        <f t="shared" si="13"/>
        <v>25.3245</v>
      </c>
      <c r="K327" s="128">
        <f t="shared" si="12"/>
        <v>27462.9</v>
      </c>
    </row>
    <row r="328" spans="1:11">
      <c r="A328" s="35">
        <v>82705</v>
      </c>
      <c r="B328" s="273" t="s">
        <v>378</v>
      </c>
      <c r="C328" s="274"/>
      <c r="D328" s="274"/>
      <c r="E328" s="275"/>
      <c r="F328" s="275"/>
      <c r="H328" s="128">
        <f t="shared" si="14"/>
        <v>0</v>
      </c>
      <c r="J328" s="4">
        <f t="shared" si="13"/>
        <v>25.3245</v>
      </c>
      <c r="K328" s="128">
        <f t="shared" ref="K328:K391" si="15">ROUND(H328*J328,2)</f>
        <v>0</v>
      </c>
    </row>
    <row r="329" spans="1:11">
      <c r="A329" s="35">
        <v>82706</v>
      </c>
      <c r="B329" s="273" t="s">
        <v>379</v>
      </c>
      <c r="C329" s="274">
        <v>994</v>
      </c>
      <c r="D329" s="274"/>
      <c r="E329" s="275"/>
      <c r="F329" s="275"/>
      <c r="H329" s="128">
        <f t="shared" si="14"/>
        <v>994</v>
      </c>
      <c r="J329" s="4">
        <f t="shared" ref="J329:J392" si="16">J328</f>
        <v>25.3245</v>
      </c>
      <c r="K329" s="128">
        <f t="shared" si="15"/>
        <v>25172.55</v>
      </c>
    </row>
    <row r="330" spans="1:11">
      <c r="A330" s="13">
        <v>83006</v>
      </c>
      <c r="B330" s="273" t="s">
        <v>380</v>
      </c>
      <c r="C330" s="274"/>
      <c r="D330" s="274"/>
      <c r="E330" s="275"/>
      <c r="F330" s="275"/>
      <c r="H330" s="128">
        <f t="shared" si="14"/>
        <v>0</v>
      </c>
      <c r="J330" s="4">
        <f t="shared" si="16"/>
        <v>25.3245</v>
      </c>
      <c r="K330" s="128">
        <f t="shared" si="15"/>
        <v>0</v>
      </c>
    </row>
    <row r="331" spans="1:11">
      <c r="A331" s="35">
        <v>84100</v>
      </c>
      <c r="B331" s="273" t="s">
        <v>381</v>
      </c>
      <c r="C331" s="274"/>
      <c r="D331" s="274"/>
      <c r="E331" s="275"/>
      <c r="F331" s="275"/>
      <c r="H331" s="128">
        <f t="shared" si="14"/>
        <v>0</v>
      </c>
      <c r="J331" s="4">
        <f t="shared" si="16"/>
        <v>25.3245</v>
      </c>
      <c r="K331" s="128">
        <f t="shared" si="15"/>
        <v>0</v>
      </c>
    </row>
    <row r="332" spans="1:11">
      <c r="A332" s="35">
        <v>84101</v>
      </c>
      <c r="B332" s="273" t="s">
        <v>382</v>
      </c>
      <c r="C332" s="274"/>
      <c r="D332" s="274"/>
      <c r="E332" s="275"/>
      <c r="F332" s="275"/>
      <c r="H332" s="128">
        <f t="shared" si="14"/>
        <v>0</v>
      </c>
      <c r="J332" s="4">
        <f t="shared" si="16"/>
        <v>25.3245</v>
      </c>
      <c r="K332" s="128">
        <f t="shared" si="15"/>
        <v>0</v>
      </c>
    </row>
    <row r="333" spans="1:11">
      <c r="A333" s="35">
        <v>84102</v>
      </c>
      <c r="B333" s="273" t="s">
        <v>383</v>
      </c>
      <c r="C333" s="274"/>
      <c r="D333" s="274"/>
      <c r="E333" s="275"/>
      <c r="F333" s="275"/>
      <c r="H333" s="128">
        <f t="shared" si="14"/>
        <v>0</v>
      </c>
      <c r="J333" s="4">
        <f t="shared" si="16"/>
        <v>25.3245</v>
      </c>
      <c r="K333" s="128">
        <f t="shared" si="15"/>
        <v>0</v>
      </c>
    </row>
    <row r="334" spans="1:11">
      <c r="A334" s="35">
        <v>84103</v>
      </c>
      <c r="B334" s="273" t="s">
        <v>384</v>
      </c>
      <c r="C334" s="274"/>
      <c r="D334" s="274"/>
      <c r="E334" s="275"/>
      <c r="F334" s="275"/>
      <c r="H334" s="128">
        <f t="shared" si="14"/>
        <v>0</v>
      </c>
      <c r="J334" s="4">
        <f t="shared" si="16"/>
        <v>25.3245</v>
      </c>
      <c r="K334" s="128">
        <f t="shared" si="15"/>
        <v>0</v>
      </c>
    </row>
    <row r="335" spans="1:11">
      <c r="A335" s="35">
        <v>84104</v>
      </c>
      <c r="B335" s="273" t="s">
        <v>385</v>
      </c>
      <c r="C335" s="274"/>
      <c r="D335" s="274"/>
      <c r="E335" s="275"/>
      <c r="F335" s="275"/>
      <c r="H335" s="128">
        <f t="shared" si="14"/>
        <v>0</v>
      </c>
      <c r="J335" s="4">
        <f t="shared" si="16"/>
        <v>25.3245</v>
      </c>
      <c r="K335" s="128">
        <f t="shared" si="15"/>
        <v>0</v>
      </c>
    </row>
    <row r="336" spans="1:11">
      <c r="A336" s="35">
        <v>84201</v>
      </c>
      <c r="B336" s="273" t="s">
        <v>343</v>
      </c>
      <c r="C336" s="274"/>
      <c r="D336" s="274"/>
      <c r="E336" s="275"/>
      <c r="F336" s="275"/>
      <c r="H336" s="128">
        <f t="shared" si="14"/>
        <v>0</v>
      </c>
      <c r="J336" s="4">
        <f t="shared" si="16"/>
        <v>25.3245</v>
      </c>
      <c r="K336" s="128">
        <f t="shared" si="15"/>
        <v>0</v>
      </c>
    </row>
    <row r="337" spans="1:11">
      <c r="A337" s="35">
        <v>84202</v>
      </c>
      <c r="B337" s="273" t="s">
        <v>344</v>
      </c>
      <c r="C337" s="274"/>
      <c r="D337" s="274"/>
      <c r="E337" s="275"/>
      <c r="F337" s="275"/>
      <c r="H337" s="128">
        <f t="shared" ref="H337:H400" si="17">ROUND(C337-D337+E337-F337,2)</f>
        <v>0</v>
      </c>
      <c r="J337" s="4">
        <f t="shared" si="16"/>
        <v>25.3245</v>
      </c>
      <c r="K337" s="128">
        <f t="shared" si="15"/>
        <v>0</v>
      </c>
    </row>
    <row r="338" spans="1:11">
      <c r="A338" s="35">
        <v>84203</v>
      </c>
      <c r="B338" s="273" t="s">
        <v>345</v>
      </c>
      <c r="C338" s="274"/>
      <c r="D338" s="274"/>
      <c r="E338" s="275"/>
      <c r="F338" s="275"/>
      <c r="H338" s="128">
        <f t="shared" si="17"/>
        <v>0</v>
      </c>
      <c r="J338" s="4">
        <f t="shared" si="16"/>
        <v>25.3245</v>
      </c>
      <c r="K338" s="128">
        <f t="shared" si="15"/>
        <v>0</v>
      </c>
    </row>
    <row r="339" spans="1:11">
      <c r="A339" s="35">
        <v>84204</v>
      </c>
      <c r="B339" s="273" t="s">
        <v>346</v>
      </c>
      <c r="C339" s="274"/>
      <c r="D339" s="274"/>
      <c r="E339" s="275"/>
      <c r="F339" s="275"/>
      <c r="H339" s="128">
        <f t="shared" si="17"/>
        <v>0</v>
      </c>
      <c r="J339" s="4">
        <f t="shared" si="16"/>
        <v>25.3245</v>
      </c>
      <c r="K339" s="128">
        <f t="shared" si="15"/>
        <v>0</v>
      </c>
    </row>
    <row r="340" spans="1:11">
      <c r="A340" s="35">
        <v>84205</v>
      </c>
      <c r="B340" s="273" t="s">
        <v>386</v>
      </c>
      <c r="C340" s="274"/>
      <c r="D340" s="274"/>
      <c r="E340" s="275"/>
      <c r="F340" s="275"/>
      <c r="H340" s="128">
        <f t="shared" si="17"/>
        <v>0</v>
      </c>
      <c r="J340" s="4">
        <f t="shared" si="16"/>
        <v>25.3245</v>
      </c>
      <c r="K340" s="128">
        <f t="shared" si="15"/>
        <v>0</v>
      </c>
    </row>
    <row r="341" spans="1:11">
      <c r="A341" s="35">
        <v>84206</v>
      </c>
      <c r="B341" s="273" t="s">
        <v>387</v>
      </c>
      <c r="C341" s="274"/>
      <c r="D341" s="274"/>
      <c r="E341" s="275"/>
      <c r="F341" s="275"/>
      <c r="H341" s="128">
        <f t="shared" si="17"/>
        <v>0</v>
      </c>
      <c r="J341" s="4">
        <f t="shared" si="16"/>
        <v>25.3245</v>
      </c>
      <c r="K341" s="128">
        <f t="shared" si="15"/>
        <v>0</v>
      </c>
    </row>
    <row r="342" spans="1:11">
      <c r="A342" s="35">
        <v>84207</v>
      </c>
      <c r="B342" s="273" t="s">
        <v>388</v>
      </c>
      <c r="C342" s="274"/>
      <c r="D342" s="274"/>
      <c r="E342" s="275"/>
      <c r="F342" s="275"/>
      <c r="H342" s="128">
        <f t="shared" si="17"/>
        <v>0</v>
      </c>
      <c r="J342" s="4">
        <f t="shared" si="16"/>
        <v>25.3245</v>
      </c>
      <c r="K342" s="128">
        <f t="shared" si="15"/>
        <v>0</v>
      </c>
    </row>
    <row r="343" spans="1:11">
      <c r="A343" s="35">
        <v>84300</v>
      </c>
      <c r="B343" s="273" t="s">
        <v>389</v>
      </c>
      <c r="C343" s="274"/>
      <c r="D343" s="274"/>
      <c r="E343" s="275"/>
      <c r="F343" s="275"/>
      <c r="H343" s="128">
        <f t="shared" si="17"/>
        <v>0</v>
      </c>
      <c r="J343" s="4">
        <f t="shared" si="16"/>
        <v>25.3245</v>
      </c>
      <c r="K343" s="128">
        <f t="shared" si="15"/>
        <v>0</v>
      </c>
    </row>
    <row r="344" spans="1:11">
      <c r="A344" s="35">
        <v>85001</v>
      </c>
      <c r="B344" s="279" t="s">
        <v>390</v>
      </c>
      <c r="C344" s="274"/>
      <c r="D344" s="274"/>
      <c r="E344" s="275"/>
      <c r="F344" s="275"/>
      <c r="H344" s="128">
        <f t="shared" si="17"/>
        <v>0</v>
      </c>
      <c r="J344" s="4">
        <f t="shared" si="16"/>
        <v>25.3245</v>
      </c>
      <c r="K344" s="128">
        <f t="shared" si="15"/>
        <v>0</v>
      </c>
    </row>
    <row r="345" spans="1:11">
      <c r="A345" s="35">
        <v>85002</v>
      </c>
      <c r="B345" s="279" t="s">
        <v>391</v>
      </c>
      <c r="C345" s="274"/>
      <c r="D345" s="274"/>
      <c r="E345" s="275"/>
      <c r="F345" s="275"/>
      <c r="H345" s="128">
        <f t="shared" si="17"/>
        <v>0</v>
      </c>
      <c r="J345" s="4">
        <f t="shared" si="16"/>
        <v>25.3245</v>
      </c>
      <c r="K345" s="128">
        <f t="shared" si="15"/>
        <v>0</v>
      </c>
    </row>
    <row r="346" spans="1:11">
      <c r="A346" s="35">
        <v>91001</v>
      </c>
      <c r="B346" s="273" t="s">
        <v>400</v>
      </c>
      <c r="C346" s="274">
        <v>83700</v>
      </c>
      <c r="D346" s="274"/>
      <c r="E346" s="275"/>
      <c r="F346" s="275"/>
      <c r="H346" s="128">
        <f t="shared" si="17"/>
        <v>83700</v>
      </c>
      <c r="J346" s="4">
        <f t="shared" si="16"/>
        <v>25.3245</v>
      </c>
      <c r="K346" s="128">
        <f t="shared" si="15"/>
        <v>2119660.65</v>
      </c>
    </row>
    <row r="347" spans="1:11">
      <c r="A347" s="35">
        <v>91002</v>
      </c>
      <c r="B347" s="273" t="s">
        <v>401</v>
      </c>
      <c r="C347" s="274">
        <v>7975.48</v>
      </c>
      <c r="D347" s="274"/>
      <c r="E347" s="275"/>
      <c r="F347" s="275"/>
      <c r="H347" s="128">
        <f t="shared" si="17"/>
        <v>7975.48</v>
      </c>
      <c r="J347" s="4">
        <f t="shared" si="16"/>
        <v>25.3245</v>
      </c>
      <c r="K347" s="128">
        <f t="shared" si="15"/>
        <v>201975.04000000001</v>
      </c>
    </row>
    <row r="348" spans="1:11">
      <c r="A348" s="35">
        <v>91003</v>
      </c>
      <c r="B348" s="273" t="s">
        <v>402</v>
      </c>
      <c r="C348" s="274">
        <v>4800</v>
      </c>
      <c r="D348" s="274"/>
      <c r="E348" s="275"/>
      <c r="F348" s="275"/>
      <c r="H348" s="128">
        <f t="shared" si="17"/>
        <v>4800</v>
      </c>
      <c r="J348" s="4">
        <f t="shared" si="16"/>
        <v>25.3245</v>
      </c>
      <c r="K348" s="128">
        <f t="shared" si="15"/>
        <v>121557.6</v>
      </c>
    </row>
    <row r="349" spans="1:11">
      <c r="A349" s="35">
        <v>91004</v>
      </c>
      <c r="B349" s="279" t="s">
        <v>403</v>
      </c>
      <c r="C349" s="274"/>
      <c r="D349" s="274"/>
      <c r="E349" s="275"/>
      <c r="F349" s="275"/>
      <c r="H349" s="128">
        <f t="shared" si="17"/>
        <v>0</v>
      </c>
      <c r="J349" s="4">
        <f t="shared" si="16"/>
        <v>25.3245</v>
      </c>
      <c r="K349" s="128">
        <f t="shared" si="15"/>
        <v>0</v>
      </c>
    </row>
    <row r="350" spans="1:11">
      <c r="A350" s="35">
        <v>91005</v>
      </c>
      <c r="B350" s="279" t="s">
        <v>404</v>
      </c>
      <c r="C350" s="274"/>
      <c r="D350" s="274"/>
      <c r="E350" s="275"/>
      <c r="F350" s="275"/>
      <c r="H350" s="128">
        <f t="shared" si="17"/>
        <v>0</v>
      </c>
      <c r="J350" s="4">
        <f t="shared" si="16"/>
        <v>25.3245</v>
      </c>
      <c r="K350" s="128">
        <f t="shared" si="15"/>
        <v>0</v>
      </c>
    </row>
    <row r="351" spans="1:11">
      <c r="A351" s="35">
        <v>91006</v>
      </c>
      <c r="B351" s="279" t="s">
        <v>405</v>
      </c>
      <c r="C351" s="274">
        <v>3691.31</v>
      </c>
      <c r="D351" s="274"/>
      <c r="E351" s="275"/>
      <c r="F351" s="275"/>
      <c r="H351" s="128">
        <f t="shared" si="17"/>
        <v>3691.31</v>
      </c>
      <c r="J351" s="4">
        <f t="shared" si="16"/>
        <v>25.3245</v>
      </c>
      <c r="K351" s="128">
        <f t="shared" si="15"/>
        <v>93480.58</v>
      </c>
    </row>
    <row r="352" spans="1:11">
      <c r="A352" s="35">
        <v>91007</v>
      </c>
      <c r="B352" s="279" t="s">
        <v>406</v>
      </c>
      <c r="C352" s="274">
        <v>1520.32</v>
      </c>
      <c r="D352" s="274"/>
      <c r="E352" s="275"/>
      <c r="F352" s="275"/>
      <c r="H352" s="128">
        <f t="shared" si="17"/>
        <v>1520.32</v>
      </c>
      <c r="J352" s="4">
        <f t="shared" si="16"/>
        <v>25.3245</v>
      </c>
      <c r="K352" s="128">
        <f t="shared" si="15"/>
        <v>38501.339999999997</v>
      </c>
    </row>
    <row r="353" spans="1:11">
      <c r="A353" s="35">
        <v>91008</v>
      </c>
      <c r="B353" s="279" t="s">
        <v>407</v>
      </c>
      <c r="C353" s="274">
        <v>13323.51</v>
      </c>
      <c r="D353" s="274"/>
      <c r="E353" s="275"/>
      <c r="F353" s="275"/>
      <c r="H353" s="128">
        <f t="shared" si="17"/>
        <v>13323.51</v>
      </c>
      <c r="J353" s="4">
        <f t="shared" si="16"/>
        <v>25.3245</v>
      </c>
      <c r="K353" s="128">
        <f t="shared" si="15"/>
        <v>337411.23</v>
      </c>
    </row>
    <row r="354" spans="1:11">
      <c r="A354" s="35">
        <v>91009</v>
      </c>
      <c r="B354" s="279" t="s">
        <v>408</v>
      </c>
      <c r="C354" s="274">
        <v>600</v>
      </c>
      <c r="D354" s="274"/>
      <c r="E354" s="275"/>
      <c r="F354" s="275"/>
      <c r="H354" s="128">
        <f t="shared" si="17"/>
        <v>600</v>
      </c>
      <c r="J354" s="4">
        <f t="shared" si="16"/>
        <v>25.3245</v>
      </c>
      <c r="K354" s="128">
        <f t="shared" si="15"/>
        <v>15194.7</v>
      </c>
    </row>
    <row r="355" spans="1:11">
      <c r="A355" s="35">
        <v>91010</v>
      </c>
      <c r="B355" s="279" t="s">
        <v>487</v>
      </c>
      <c r="C355" s="274"/>
      <c r="D355" s="274"/>
      <c r="E355" s="275"/>
      <c r="F355" s="275"/>
      <c r="H355" s="128">
        <f t="shared" si="17"/>
        <v>0</v>
      </c>
      <c r="J355" s="4">
        <f t="shared" si="16"/>
        <v>25.3245</v>
      </c>
      <c r="K355" s="128">
        <f t="shared" si="15"/>
        <v>0</v>
      </c>
    </row>
    <row r="356" spans="1:11">
      <c r="A356" s="35">
        <v>91011</v>
      </c>
      <c r="B356" s="279" t="s">
        <v>410</v>
      </c>
      <c r="C356" s="274"/>
      <c r="D356" s="274">
        <v>4744.84</v>
      </c>
      <c r="E356" s="275"/>
      <c r="F356" s="275"/>
      <c r="H356" s="128">
        <f t="shared" si="17"/>
        <v>-4744.84</v>
      </c>
      <c r="J356" s="4">
        <f t="shared" si="16"/>
        <v>25.3245</v>
      </c>
      <c r="K356" s="128">
        <f t="shared" si="15"/>
        <v>-120160.7</v>
      </c>
    </row>
    <row r="357" spans="1:11">
      <c r="A357" s="35">
        <v>91012</v>
      </c>
      <c r="B357" s="273" t="s">
        <v>252</v>
      </c>
      <c r="C357" s="274"/>
      <c r="D357" s="274"/>
      <c r="E357" s="275"/>
      <c r="F357" s="275"/>
      <c r="H357" s="128">
        <f t="shared" si="17"/>
        <v>0</v>
      </c>
      <c r="J357" s="4">
        <f t="shared" si="16"/>
        <v>25.3245</v>
      </c>
      <c r="K357" s="128">
        <f t="shared" si="15"/>
        <v>0</v>
      </c>
    </row>
    <row r="358" spans="1:11">
      <c r="A358" s="272">
        <v>91013</v>
      </c>
      <c r="B358" s="279" t="s">
        <v>411</v>
      </c>
      <c r="C358" s="274"/>
      <c r="D358" s="274"/>
      <c r="E358" s="275"/>
      <c r="F358" s="275"/>
      <c r="H358" s="128">
        <f t="shared" si="17"/>
        <v>0</v>
      </c>
      <c r="J358" s="4">
        <f t="shared" si="16"/>
        <v>25.3245</v>
      </c>
      <c r="K358" s="128">
        <f t="shared" si="15"/>
        <v>0</v>
      </c>
    </row>
    <row r="359" spans="1:11">
      <c r="A359" s="35">
        <v>91200</v>
      </c>
      <c r="B359" s="279" t="s">
        <v>412</v>
      </c>
      <c r="C359" s="274">
        <v>6600</v>
      </c>
      <c r="D359" s="274"/>
      <c r="E359" s="275"/>
      <c r="F359" s="275"/>
      <c r="H359" s="128">
        <f t="shared" si="17"/>
        <v>6600</v>
      </c>
      <c r="J359" s="4">
        <f t="shared" si="16"/>
        <v>25.3245</v>
      </c>
      <c r="K359" s="128">
        <f t="shared" si="15"/>
        <v>167141.70000000001</v>
      </c>
    </row>
    <row r="360" spans="1:11">
      <c r="A360" s="35">
        <v>91201</v>
      </c>
      <c r="B360" s="279" t="s">
        <v>413</v>
      </c>
      <c r="C360" s="274">
        <v>132</v>
      </c>
      <c r="D360" s="274"/>
      <c r="E360" s="275"/>
      <c r="F360" s="275"/>
      <c r="H360" s="128">
        <f t="shared" si="17"/>
        <v>132</v>
      </c>
      <c r="J360" s="4">
        <f t="shared" si="16"/>
        <v>25.3245</v>
      </c>
      <c r="K360" s="128">
        <f t="shared" si="15"/>
        <v>3342.83</v>
      </c>
    </row>
    <row r="361" spans="1:11">
      <c r="A361" s="35">
        <v>91202</v>
      </c>
      <c r="B361" s="279" t="s">
        <v>414</v>
      </c>
      <c r="C361" s="274"/>
      <c r="D361" s="274"/>
      <c r="E361" s="275"/>
      <c r="F361" s="275"/>
      <c r="H361" s="128">
        <f t="shared" si="17"/>
        <v>0</v>
      </c>
      <c r="J361" s="4">
        <f t="shared" si="16"/>
        <v>25.3245</v>
      </c>
      <c r="K361" s="128">
        <f t="shared" si="15"/>
        <v>0</v>
      </c>
    </row>
    <row r="362" spans="1:11">
      <c r="A362" s="35">
        <v>92001</v>
      </c>
      <c r="B362" s="279" t="s">
        <v>415</v>
      </c>
      <c r="C362" s="274"/>
      <c r="D362" s="274"/>
      <c r="E362" s="275"/>
      <c r="F362" s="275"/>
      <c r="H362" s="128">
        <f t="shared" si="17"/>
        <v>0</v>
      </c>
      <c r="J362" s="4">
        <f t="shared" si="16"/>
        <v>25.3245</v>
      </c>
      <c r="K362" s="128">
        <f t="shared" si="15"/>
        <v>0</v>
      </c>
    </row>
    <row r="363" spans="1:11">
      <c r="A363" s="35">
        <v>92002</v>
      </c>
      <c r="B363" s="279" t="s">
        <v>416</v>
      </c>
      <c r="C363" s="274"/>
      <c r="D363" s="274"/>
      <c r="E363" s="275"/>
      <c r="F363" s="275"/>
      <c r="H363" s="128">
        <f t="shared" si="17"/>
        <v>0</v>
      </c>
      <c r="J363" s="4">
        <f t="shared" si="16"/>
        <v>25.3245</v>
      </c>
      <c r="K363" s="128">
        <f t="shared" si="15"/>
        <v>0</v>
      </c>
    </row>
    <row r="364" spans="1:11">
      <c r="A364" s="35">
        <v>92003</v>
      </c>
      <c r="B364" s="279" t="s">
        <v>417</v>
      </c>
      <c r="C364" s="274"/>
      <c r="D364" s="274"/>
      <c r="E364" s="275"/>
      <c r="F364" s="275"/>
      <c r="H364" s="128">
        <f t="shared" si="17"/>
        <v>0</v>
      </c>
      <c r="J364" s="4">
        <f t="shared" si="16"/>
        <v>25.3245</v>
      </c>
      <c r="K364" s="128">
        <f t="shared" si="15"/>
        <v>0</v>
      </c>
    </row>
    <row r="365" spans="1:11">
      <c r="A365" s="35">
        <v>92004</v>
      </c>
      <c r="B365" s="279" t="s">
        <v>418</v>
      </c>
      <c r="C365" s="274"/>
      <c r="D365" s="274"/>
      <c r="E365" s="275"/>
      <c r="F365" s="275"/>
      <c r="H365" s="128">
        <f t="shared" si="17"/>
        <v>0</v>
      </c>
      <c r="J365" s="4">
        <f t="shared" si="16"/>
        <v>25.3245</v>
      </c>
      <c r="K365" s="128">
        <f t="shared" si="15"/>
        <v>0</v>
      </c>
    </row>
    <row r="366" spans="1:11">
      <c r="A366" s="35">
        <v>92005</v>
      </c>
      <c r="B366" s="279" t="s">
        <v>419</v>
      </c>
      <c r="C366" s="274"/>
      <c r="D366" s="274"/>
      <c r="E366" s="275"/>
      <c r="F366" s="275"/>
      <c r="H366" s="128">
        <f t="shared" si="17"/>
        <v>0</v>
      </c>
      <c r="J366" s="4">
        <f t="shared" si="16"/>
        <v>25.3245</v>
      </c>
      <c r="K366" s="128">
        <f t="shared" si="15"/>
        <v>0</v>
      </c>
    </row>
    <row r="367" spans="1:11">
      <c r="A367" s="35">
        <v>92006</v>
      </c>
      <c r="B367" s="279" t="s">
        <v>420</v>
      </c>
      <c r="C367" s="274"/>
      <c r="D367" s="274"/>
      <c r="E367" s="275"/>
      <c r="F367" s="275"/>
      <c r="H367" s="128">
        <f t="shared" si="17"/>
        <v>0</v>
      </c>
      <c r="J367" s="4">
        <f t="shared" si="16"/>
        <v>25.3245</v>
      </c>
      <c r="K367" s="128">
        <f t="shared" si="15"/>
        <v>0</v>
      </c>
    </row>
    <row r="368" spans="1:11">
      <c r="A368" s="35">
        <v>92007</v>
      </c>
      <c r="B368" s="279" t="s">
        <v>421</v>
      </c>
      <c r="C368" s="274"/>
      <c r="D368" s="274"/>
      <c r="E368" s="275"/>
      <c r="F368" s="275"/>
      <c r="H368" s="128">
        <f t="shared" si="17"/>
        <v>0</v>
      </c>
      <c r="J368" s="4">
        <f t="shared" si="16"/>
        <v>25.3245</v>
      </c>
      <c r="K368" s="128">
        <f t="shared" si="15"/>
        <v>0</v>
      </c>
    </row>
    <row r="369" spans="1:11">
      <c r="A369" s="35">
        <v>92008</v>
      </c>
      <c r="B369" s="279" t="s">
        <v>422</v>
      </c>
      <c r="C369" s="274"/>
      <c r="D369" s="274"/>
      <c r="E369" s="275"/>
      <c r="F369" s="275"/>
      <c r="H369" s="128">
        <f t="shared" si="17"/>
        <v>0</v>
      </c>
      <c r="J369" s="4">
        <f t="shared" si="16"/>
        <v>25.3245</v>
      </c>
      <c r="K369" s="128">
        <f t="shared" si="15"/>
        <v>0</v>
      </c>
    </row>
    <row r="370" spans="1:11">
      <c r="A370" s="20">
        <v>92009</v>
      </c>
      <c r="B370" s="273" t="s">
        <v>423</v>
      </c>
      <c r="C370" s="274"/>
      <c r="D370" s="274"/>
      <c r="E370" s="275"/>
      <c r="F370" s="275"/>
      <c r="H370" s="128">
        <f t="shared" si="17"/>
        <v>0</v>
      </c>
      <c r="J370" s="4">
        <f t="shared" si="16"/>
        <v>25.3245</v>
      </c>
      <c r="K370" s="128">
        <f t="shared" si="15"/>
        <v>0</v>
      </c>
    </row>
    <row r="371" spans="1:11">
      <c r="A371" s="35">
        <v>93001</v>
      </c>
      <c r="B371" s="279" t="s">
        <v>424</v>
      </c>
      <c r="C371" s="274">
        <v>69.33</v>
      </c>
      <c r="D371" s="274"/>
      <c r="E371" s="275"/>
      <c r="F371" s="275"/>
      <c r="H371" s="128">
        <f t="shared" si="17"/>
        <v>69.33</v>
      </c>
      <c r="J371" s="4">
        <f t="shared" si="16"/>
        <v>25.3245</v>
      </c>
      <c r="K371" s="128">
        <f t="shared" si="15"/>
        <v>1755.75</v>
      </c>
    </row>
    <row r="372" spans="1:11">
      <c r="A372" s="35">
        <v>93002</v>
      </c>
      <c r="B372" s="279" t="s">
        <v>425</v>
      </c>
      <c r="C372" s="274">
        <v>346.08</v>
      </c>
      <c r="D372" s="274"/>
      <c r="E372" s="275"/>
      <c r="F372" s="275"/>
      <c r="H372" s="128">
        <f t="shared" si="17"/>
        <v>346.08</v>
      </c>
      <c r="J372" s="4">
        <f t="shared" si="16"/>
        <v>25.3245</v>
      </c>
      <c r="K372" s="128">
        <f t="shared" si="15"/>
        <v>8764.2999999999993</v>
      </c>
    </row>
    <row r="373" spans="1:11">
      <c r="A373" s="35">
        <v>93003</v>
      </c>
      <c r="B373" s="279" t="s">
        <v>426</v>
      </c>
      <c r="C373" s="274"/>
      <c r="D373" s="274"/>
      <c r="E373" s="275"/>
      <c r="F373" s="275"/>
      <c r="H373" s="128">
        <f t="shared" si="17"/>
        <v>0</v>
      </c>
      <c r="J373" s="4">
        <f t="shared" si="16"/>
        <v>25.3245</v>
      </c>
      <c r="K373" s="128">
        <f t="shared" si="15"/>
        <v>0</v>
      </c>
    </row>
    <row r="374" spans="1:11">
      <c r="A374" s="35">
        <v>93004</v>
      </c>
      <c r="B374" s="279" t="s">
        <v>427</v>
      </c>
      <c r="C374" s="274">
        <v>189</v>
      </c>
      <c r="D374" s="274"/>
      <c r="E374" s="275"/>
      <c r="F374" s="275"/>
      <c r="H374" s="128">
        <f t="shared" si="17"/>
        <v>189</v>
      </c>
      <c r="J374" s="4">
        <f t="shared" si="16"/>
        <v>25.3245</v>
      </c>
      <c r="K374" s="132">
        <f t="shared" si="15"/>
        <v>4786.33</v>
      </c>
    </row>
    <row r="375" spans="1:11">
      <c r="A375" s="35">
        <v>93005</v>
      </c>
      <c r="B375" s="279" t="s">
        <v>428</v>
      </c>
      <c r="C375" s="274"/>
      <c r="D375" s="274"/>
      <c r="E375" s="275"/>
      <c r="F375" s="275"/>
      <c r="H375" s="128">
        <f t="shared" si="17"/>
        <v>0</v>
      </c>
      <c r="J375" s="4">
        <f t="shared" si="16"/>
        <v>25.3245</v>
      </c>
      <c r="K375" s="128">
        <f t="shared" si="15"/>
        <v>0</v>
      </c>
    </row>
    <row r="376" spans="1:11">
      <c r="A376" s="280">
        <v>94001</v>
      </c>
      <c r="B376" s="281" t="s">
        <v>429</v>
      </c>
      <c r="C376" s="278"/>
      <c r="D376" s="278"/>
      <c r="E376" s="278"/>
      <c r="F376" s="278"/>
      <c r="G376" s="132"/>
      <c r="H376" s="132">
        <f t="shared" si="17"/>
        <v>0</v>
      </c>
      <c r="J376" s="4">
        <f t="shared" si="16"/>
        <v>25.3245</v>
      </c>
      <c r="K376" s="128">
        <f t="shared" si="15"/>
        <v>0</v>
      </c>
    </row>
    <row r="377" spans="1:11">
      <c r="A377" s="35">
        <v>94002</v>
      </c>
      <c r="B377" s="279" t="s">
        <v>430</v>
      </c>
      <c r="C377" s="274"/>
      <c r="D377" s="274"/>
      <c r="E377" s="275"/>
      <c r="F377" s="275"/>
      <c r="H377" s="128">
        <f t="shared" si="17"/>
        <v>0</v>
      </c>
      <c r="J377" s="4">
        <f t="shared" si="16"/>
        <v>25.3245</v>
      </c>
      <c r="K377" s="128">
        <f t="shared" si="15"/>
        <v>0</v>
      </c>
    </row>
    <row r="378" spans="1:11">
      <c r="A378" s="35">
        <v>94003</v>
      </c>
      <c r="B378" s="279" t="s">
        <v>431</v>
      </c>
      <c r="C378" s="274"/>
      <c r="D378" s="274"/>
      <c r="E378" s="275"/>
      <c r="F378" s="275"/>
      <c r="H378" s="128">
        <f t="shared" si="17"/>
        <v>0</v>
      </c>
      <c r="J378" s="4">
        <f t="shared" si="16"/>
        <v>25.3245</v>
      </c>
      <c r="K378" s="128">
        <f t="shared" si="15"/>
        <v>0</v>
      </c>
    </row>
    <row r="379" spans="1:11">
      <c r="A379" s="35">
        <v>94004</v>
      </c>
      <c r="B379" s="279" t="s">
        <v>432</v>
      </c>
      <c r="C379" s="274"/>
      <c r="D379" s="274"/>
      <c r="E379" s="275"/>
      <c r="F379" s="275"/>
      <c r="H379" s="128">
        <f t="shared" si="17"/>
        <v>0</v>
      </c>
      <c r="J379" s="4">
        <f t="shared" si="16"/>
        <v>25.3245</v>
      </c>
      <c r="K379" s="128">
        <f t="shared" si="15"/>
        <v>0</v>
      </c>
    </row>
    <row r="380" spans="1:11">
      <c r="A380" s="35">
        <v>94005</v>
      </c>
      <c r="B380" s="279" t="s">
        <v>433</v>
      </c>
      <c r="C380" s="274"/>
      <c r="D380" s="274"/>
      <c r="E380" s="275"/>
      <c r="F380" s="275"/>
      <c r="H380" s="128">
        <f t="shared" si="17"/>
        <v>0</v>
      </c>
      <c r="J380" s="4">
        <f t="shared" si="16"/>
        <v>25.3245</v>
      </c>
      <c r="K380" s="128">
        <f t="shared" si="15"/>
        <v>0</v>
      </c>
    </row>
    <row r="381" spans="1:11">
      <c r="A381" s="35">
        <v>94006</v>
      </c>
      <c r="B381" s="279" t="s">
        <v>434</v>
      </c>
      <c r="C381" s="274"/>
      <c r="D381" s="274"/>
      <c r="E381" s="275"/>
      <c r="F381" s="275"/>
      <c r="H381" s="128">
        <f t="shared" si="17"/>
        <v>0</v>
      </c>
      <c r="J381" s="4">
        <f t="shared" si="16"/>
        <v>25.3245</v>
      </c>
      <c r="K381" s="128">
        <f t="shared" si="15"/>
        <v>0</v>
      </c>
    </row>
    <row r="382" spans="1:11">
      <c r="A382" s="35">
        <v>94007</v>
      </c>
      <c r="B382" s="279" t="s">
        <v>435</v>
      </c>
      <c r="C382" s="274">
        <v>3.05</v>
      </c>
      <c r="D382" s="274"/>
      <c r="E382" s="275"/>
      <c r="F382" s="275"/>
      <c r="H382" s="128">
        <f t="shared" si="17"/>
        <v>3.05</v>
      </c>
      <c r="J382" s="4">
        <f t="shared" si="16"/>
        <v>25.3245</v>
      </c>
      <c r="K382" s="128">
        <f t="shared" si="15"/>
        <v>77.239999999999995</v>
      </c>
    </row>
    <row r="383" spans="1:11">
      <c r="A383" s="35">
        <v>94008</v>
      </c>
      <c r="B383" s="279" t="s">
        <v>436</v>
      </c>
      <c r="C383" s="274"/>
      <c r="D383" s="274"/>
      <c r="E383" s="275"/>
      <c r="F383" s="275"/>
      <c r="H383" s="128">
        <f t="shared" si="17"/>
        <v>0</v>
      </c>
      <c r="J383" s="4">
        <f t="shared" si="16"/>
        <v>25.3245</v>
      </c>
      <c r="K383" s="128">
        <f t="shared" si="15"/>
        <v>0</v>
      </c>
    </row>
    <row r="384" spans="1:11">
      <c r="A384" s="35">
        <v>94009</v>
      </c>
      <c r="B384" s="279" t="s">
        <v>437</v>
      </c>
      <c r="C384" s="274"/>
      <c r="D384" s="274"/>
      <c r="E384" s="275"/>
      <c r="F384" s="275"/>
      <c r="H384" s="128">
        <f t="shared" si="17"/>
        <v>0</v>
      </c>
      <c r="J384" s="4">
        <f t="shared" si="16"/>
        <v>25.3245</v>
      </c>
      <c r="K384" s="128">
        <f t="shared" si="15"/>
        <v>0</v>
      </c>
    </row>
    <row r="385" spans="1:11">
      <c r="A385" s="35">
        <v>94010</v>
      </c>
      <c r="B385" s="279" t="s">
        <v>438</v>
      </c>
      <c r="C385" s="274">
        <v>9853.26</v>
      </c>
      <c r="D385" s="274"/>
      <c r="E385" s="275"/>
      <c r="F385" s="275"/>
      <c r="H385" s="128">
        <f t="shared" si="17"/>
        <v>9853.26</v>
      </c>
      <c r="J385" s="4">
        <f t="shared" si="16"/>
        <v>25.3245</v>
      </c>
      <c r="K385" s="128">
        <f t="shared" si="15"/>
        <v>249528.88</v>
      </c>
    </row>
    <row r="386" spans="1:11">
      <c r="A386" s="35">
        <v>94011</v>
      </c>
      <c r="B386" s="279" t="s">
        <v>439</v>
      </c>
      <c r="C386" s="274"/>
      <c r="D386" s="274"/>
      <c r="E386" s="275"/>
      <c r="F386" s="275"/>
      <c r="H386" s="128">
        <f t="shared" si="17"/>
        <v>0</v>
      </c>
      <c r="J386" s="4">
        <f t="shared" si="16"/>
        <v>25.3245</v>
      </c>
      <c r="K386" s="128">
        <f t="shared" si="15"/>
        <v>0</v>
      </c>
    </row>
    <row r="387" spans="1:11">
      <c r="A387" s="35">
        <v>94012</v>
      </c>
      <c r="B387" s="279" t="s">
        <v>440</v>
      </c>
      <c r="C387" s="274">
        <v>200.02</v>
      </c>
      <c r="D387" s="274"/>
      <c r="E387" s="275"/>
      <c r="F387" s="275"/>
      <c r="H387" s="128">
        <f t="shared" si="17"/>
        <v>200.02</v>
      </c>
      <c r="J387" s="4">
        <f t="shared" si="16"/>
        <v>25.3245</v>
      </c>
      <c r="K387" s="132">
        <f t="shared" si="15"/>
        <v>5065.41</v>
      </c>
    </row>
    <row r="388" spans="1:11">
      <c r="A388" s="35">
        <v>94013</v>
      </c>
      <c r="B388" s="279" t="s">
        <v>441</v>
      </c>
      <c r="C388" s="274"/>
      <c r="D388" s="274"/>
      <c r="E388" s="275"/>
      <c r="F388" s="275"/>
      <c r="H388" s="128">
        <f t="shared" si="17"/>
        <v>0</v>
      </c>
      <c r="J388" s="4">
        <f t="shared" si="16"/>
        <v>25.3245</v>
      </c>
      <c r="K388" s="128">
        <f t="shared" si="15"/>
        <v>0</v>
      </c>
    </row>
    <row r="389" spans="1:11">
      <c r="A389" s="280">
        <v>94014</v>
      </c>
      <c r="B389" s="281" t="s">
        <v>465</v>
      </c>
      <c r="C389" s="278"/>
      <c r="D389" s="278"/>
      <c r="E389" s="278"/>
      <c r="F389" s="278"/>
      <c r="G389" s="132"/>
      <c r="H389" s="132">
        <f t="shared" si="17"/>
        <v>0</v>
      </c>
      <c r="J389" s="4">
        <f t="shared" si="16"/>
        <v>25.3245</v>
      </c>
      <c r="K389" s="132">
        <f t="shared" si="15"/>
        <v>0</v>
      </c>
    </row>
    <row r="390" spans="1:11">
      <c r="A390" s="35">
        <v>94015</v>
      </c>
      <c r="B390" s="279" t="s">
        <v>466</v>
      </c>
      <c r="C390" s="274"/>
      <c r="D390" s="274"/>
      <c r="E390" s="275"/>
      <c r="F390" s="275"/>
      <c r="H390" s="128">
        <f t="shared" si="17"/>
        <v>0</v>
      </c>
      <c r="J390" s="4">
        <f t="shared" si="16"/>
        <v>25.3245</v>
      </c>
      <c r="K390" s="128">
        <f t="shared" si="15"/>
        <v>0</v>
      </c>
    </row>
    <row r="391" spans="1:11">
      <c r="A391" s="280">
        <v>94016</v>
      </c>
      <c r="B391" s="281" t="s">
        <v>442</v>
      </c>
      <c r="C391" s="278">
        <v>2360.89</v>
      </c>
      <c r="D391" s="278"/>
      <c r="E391" s="278"/>
      <c r="F391" s="278"/>
      <c r="G391" s="132"/>
      <c r="H391" s="132">
        <f t="shared" si="17"/>
        <v>2360.89</v>
      </c>
      <c r="J391" s="4">
        <f t="shared" si="16"/>
        <v>25.3245</v>
      </c>
      <c r="K391" s="128">
        <f t="shared" si="15"/>
        <v>59788.36</v>
      </c>
    </row>
    <row r="392" spans="1:11">
      <c r="A392" s="35">
        <v>94017</v>
      </c>
      <c r="B392" s="279" t="s">
        <v>443</v>
      </c>
      <c r="C392" s="274"/>
      <c r="D392" s="274">
        <v>471.35</v>
      </c>
      <c r="E392" s="275"/>
      <c r="F392" s="275"/>
      <c r="H392" s="128">
        <f t="shared" si="17"/>
        <v>-471.35</v>
      </c>
      <c r="J392" s="4">
        <f t="shared" si="16"/>
        <v>25.3245</v>
      </c>
      <c r="K392" s="128">
        <f t="shared" ref="K392:K430" si="18">ROUND(H392*J392,2)</f>
        <v>-11936.7</v>
      </c>
    </row>
    <row r="393" spans="1:11">
      <c r="A393" s="35">
        <v>94018</v>
      </c>
      <c r="B393" s="279" t="s">
        <v>444</v>
      </c>
      <c r="C393" s="274">
        <v>83</v>
      </c>
      <c r="D393" s="274"/>
      <c r="E393" s="275"/>
      <c r="F393" s="275"/>
      <c r="H393" s="128">
        <f t="shared" si="17"/>
        <v>83</v>
      </c>
      <c r="J393" s="4">
        <f t="shared" ref="J393:J430" si="19">J392</f>
        <v>25.3245</v>
      </c>
      <c r="K393" s="128">
        <f t="shared" si="18"/>
        <v>2101.9299999999998</v>
      </c>
    </row>
    <row r="394" spans="1:11">
      <c r="A394" s="35">
        <v>94019</v>
      </c>
      <c r="B394" s="279" t="s">
        <v>417</v>
      </c>
      <c r="C394" s="274">
        <v>116.01</v>
      </c>
      <c r="D394" s="274"/>
      <c r="E394" s="275"/>
      <c r="F394" s="275"/>
      <c r="H394" s="128">
        <f t="shared" si="17"/>
        <v>116.01</v>
      </c>
      <c r="J394" s="4">
        <f t="shared" si="19"/>
        <v>25.3245</v>
      </c>
      <c r="K394" s="128">
        <f t="shared" si="18"/>
        <v>2937.9</v>
      </c>
    </row>
    <row r="395" spans="1:11">
      <c r="A395" s="35">
        <v>94020</v>
      </c>
      <c r="B395" s="273" t="s">
        <v>384</v>
      </c>
      <c r="C395" s="274"/>
      <c r="D395" s="274"/>
      <c r="E395" s="275"/>
      <c r="F395" s="275"/>
      <c r="H395" s="128">
        <f t="shared" si="17"/>
        <v>0</v>
      </c>
      <c r="J395" s="4">
        <f t="shared" si="19"/>
        <v>25.3245</v>
      </c>
      <c r="K395" s="128">
        <f t="shared" si="18"/>
        <v>0</v>
      </c>
    </row>
    <row r="396" spans="1:11">
      <c r="A396" s="35">
        <v>94021</v>
      </c>
      <c r="B396" s="279" t="s">
        <v>445</v>
      </c>
      <c r="C396" s="274"/>
      <c r="D396" s="274"/>
      <c r="E396" s="275"/>
      <c r="F396" s="275"/>
      <c r="H396" s="128">
        <f t="shared" si="17"/>
        <v>0</v>
      </c>
      <c r="J396" s="4">
        <f t="shared" si="19"/>
        <v>25.3245</v>
      </c>
      <c r="K396" s="128">
        <f t="shared" si="18"/>
        <v>0</v>
      </c>
    </row>
    <row r="397" spans="1:11">
      <c r="A397" s="35">
        <v>94022</v>
      </c>
      <c r="B397" s="279" t="s">
        <v>446</v>
      </c>
      <c r="C397" s="274"/>
      <c r="D397" s="274"/>
      <c r="E397" s="275"/>
      <c r="F397" s="275"/>
      <c r="H397" s="128">
        <f t="shared" si="17"/>
        <v>0</v>
      </c>
      <c r="J397" s="4">
        <f t="shared" si="19"/>
        <v>25.3245</v>
      </c>
      <c r="K397" s="128">
        <f t="shared" si="18"/>
        <v>0</v>
      </c>
    </row>
    <row r="398" spans="1:11">
      <c r="A398" s="35">
        <v>94023</v>
      </c>
      <c r="B398" s="279" t="s">
        <v>447</v>
      </c>
      <c r="C398" s="274">
        <v>975</v>
      </c>
      <c r="D398" s="274"/>
      <c r="E398" s="275"/>
      <c r="F398" s="275"/>
      <c r="H398" s="128">
        <f t="shared" si="17"/>
        <v>975</v>
      </c>
      <c r="J398" s="4">
        <f t="shared" si="19"/>
        <v>25.3245</v>
      </c>
      <c r="K398" s="128">
        <f t="shared" si="18"/>
        <v>24691.39</v>
      </c>
    </row>
    <row r="399" spans="1:11">
      <c r="A399" s="35">
        <v>94024</v>
      </c>
      <c r="B399" s="279" t="s">
        <v>448</v>
      </c>
      <c r="C399" s="274"/>
      <c r="D399" s="274"/>
      <c r="E399" s="275"/>
      <c r="F399" s="275"/>
      <c r="H399" s="128">
        <f t="shared" si="17"/>
        <v>0</v>
      </c>
      <c r="J399" s="4">
        <f t="shared" si="19"/>
        <v>25.3245</v>
      </c>
      <c r="K399" s="132">
        <f t="shared" si="18"/>
        <v>0</v>
      </c>
    </row>
    <row r="400" spans="1:11">
      <c r="A400" s="35">
        <v>94025</v>
      </c>
      <c r="B400" s="279" t="s">
        <v>449</v>
      </c>
      <c r="C400" s="274"/>
      <c r="D400" s="274"/>
      <c r="E400" s="275"/>
      <c r="F400" s="275"/>
      <c r="H400" s="128">
        <f t="shared" si="17"/>
        <v>0</v>
      </c>
      <c r="J400" s="4">
        <f t="shared" si="19"/>
        <v>25.3245</v>
      </c>
      <c r="K400" s="128">
        <f t="shared" si="18"/>
        <v>0</v>
      </c>
    </row>
    <row r="401" spans="1:11">
      <c r="A401" s="280">
        <v>94026</v>
      </c>
      <c r="B401" s="277" t="s">
        <v>488</v>
      </c>
      <c r="C401" s="278"/>
      <c r="D401" s="278"/>
      <c r="E401" s="278">
        <v>380.48</v>
      </c>
      <c r="F401" s="278">
        <v>11366.980000000001</v>
      </c>
      <c r="G401" s="132"/>
      <c r="H401" s="132">
        <f>ROUND(C401-D401+E401-F401,2)</f>
        <v>-10986.5</v>
      </c>
      <c r="J401" s="4">
        <f t="shared" si="19"/>
        <v>25.3245</v>
      </c>
      <c r="K401" s="128">
        <f t="shared" si="18"/>
        <v>-278227.62</v>
      </c>
    </row>
    <row r="402" spans="1:11">
      <c r="A402" s="35">
        <v>94027</v>
      </c>
      <c r="B402" s="279" t="s">
        <v>450</v>
      </c>
      <c r="C402" s="274">
        <v>187.6</v>
      </c>
      <c r="D402" s="274"/>
      <c r="E402" s="275"/>
      <c r="F402" s="275"/>
      <c r="H402" s="128">
        <f t="shared" ref="H402:H430" si="20">ROUND(C402-D402+E402-F402,2)</f>
        <v>187.6</v>
      </c>
      <c r="J402" s="4">
        <f t="shared" si="19"/>
        <v>25.3245</v>
      </c>
      <c r="K402" s="128">
        <f t="shared" si="18"/>
        <v>4750.88</v>
      </c>
    </row>
    <row r="403" spans="1:11">
      <c r="A403" s="35">
        <v>94028</v>
      </c>
      <c r="B403" s="4" t="s">
        <v>451</v>
      </c>
      <c r="C403" s="274"/>
      <c r="D403" s="274"/>
      <c r="E403" s="275"/>
      <c r="F403" s="275"/>
      <c r="H403" s="128">
        <f t="shared" si="20"/>
        <v>0</v>
      </c>
      <c r="J403" s="4">
        <f t="shared" si="19"/>
        <v>25.3245</v>
      </c>
      <c r="K403" s="128">
        <f t="shared" si="18"/>
        <v>0</v>
      </c>
    </row>
    <row r="404" spans="1:11">
      <c r="A404" s="35">
        <v>94029</v>
      </c>
      <c r="B404" s="4" t="s">
        <v>452</v>
      </c>
      <c r="C404" s="274"/>
      <c r="D404" s="274"/>
      <c r="E404" s="275"/>
      <c r="F404" s="275"/>
      <c r="H404" s="128">
        <f t="shared" si="20"/>
        <v>0</v>
      </c>
      <c r="J404" s="4">
        <f t="shared" si="19"/>
        <v>25.3245</v>
      </c>
      <c r="K404" s="128">
        <f t="shared" si="18"/>
        <v>0</v>
      </c>
    </row>
    <row r="405" spans="1:11">
      <c r="A405" s="35">
        <v>95001</v>
      </c>
      <c r="B405" s="273" t="s">
        <v>397</v>
      </c>
      <c r="C405" s="274"/>
      <c r="D405" s="274"/>
      <c r="E405" s="275"/>
      <c r="F405" s="275"/>
      <c r="H405" s="128">
        <f t="shared" si="20"/>
        <v>0</v>
      </c>
      <c r="J405" s="4">
        <f t="shared" si="19"/>
        <v>25.3245</v>
      </c>
      <c r="K405" s="128">
        <f t="shared" si="18"/>
        <v>0</v>
      </c>
    </row>
    <row r="406" spans="1:11">
      <c r="A406" s="35">
        <v>95002</v>
      </c>
      <c r="B406" s="273" t="s">
        <v>398</v>
      </c>
      <c r="C406" s="274"/>
      <c r="D406" s="274"/>
      <c r="E406" s="275"/>
      <c r="F406" s="275"/>
      <c r="H406" s="128">
        <f t="shared" si="20"/>
        <v>0</v>
      </c>
      <c r="J406" s="4">
        <f t="shared" si="19"/>
        <v>25.3245</v>
      </c>
      <c r="K406" s="128">
        <f t="shared" si="18"/>
        <v>0</v>
      </c>
    </row>
    <row r="407" spans="1:11">
      <c r="A407" s="35">
        <v>95003</v>
      </c>
      <c r="B407" s="273" t="s">
        <v>399</v>
      </c>
      <c r="C407" s="274"/>
      <c r="D407" s="274"/>
      <c r="E407" s="275"/>
      <c r="F407" s="275"/>
      <c r="H407" s="128">
        <f t="shared" si="20"/>
        <v>0</v>
      </c>
      <c r="J407" s="4">
        <f t="shared" si="19"/>
        <v>25.3245</v>
      </c>
      <c r="K407" s="128">
        <f t="shared" si="18"/>
        <v>0</v>
      </c>
    </row>
    <row r="408" spans="1:11">
      <c r="A408" s="35">
        <v>96001</v>
      </c>
      <c r="B408" s="273" t="s">
        <v>453</v>
      </c>
      <c r="C408" s="274">
        <v>2450.2800000000002</v>
      </c>
      <c r="D408" s="274"/>
      <c r="E408" s="275"/>
      <c r="F408" s="275"/>
      <c r="H408" s="128">
        <f t="shared" si="20"/>
        <v>2450.2800000000002</v>
      </c>
      <c r="J408" s="4">
        <f t="shared" si="19"/>
        <v>25.3245</v>
      </c>
      <c r="K408" s="128">
        <f t="shared" si="18"/>
        <v>62052.12</v>
      </c>
    </row>
    <row r="409" spans="1:11">
      <c r="A409" s="35">
        <v>96002</v>
      </c>
      <c r="B409" s="273" t="s">
        <v>454</v>
      </c>
      <c r="C409" s="274">
        <v>300</v>
      </c>
      <c r="D409" s="274"/>
      <c r="E409" s="275"/>
      <c r="F409" s="275"/>
      <c r="H409" s="128">
        <f t="shared" si="20"/>
        <v>300</v>
      </c>
      <c r="J409" s="4">
        <f t="shared" si="19"/>
        <v>25.3245</v>
      </c>
      <c r="K409" s="128">
        <f t="shared" si="18"/>
        <v>7597.35</v>
      </c>
    </row>
    <row r="410" spans="1:11">
      <c r="A410" s="35">
        <v>96003</v>
      </c>
      <c r="B410" s="273" t="s">
        <v>455</v>
      </c>
      <c r="C410" s="274">
        <v>780</v>
      </c>
      <c r="D410" s="274"/>
      <c r="E410" s="275"/>
      <c r="F410" s="275"/>
      <c r="H410" s="128">
        <f t="shared" si="20"/>
        <v>780</v>
      </c>
      <c r="J410" s="4">
        <f t="shared" si="19"/>
        <v>25.3245</v>
      </c>
      <c r="K410" s="128">
        <f t="shared" si="18"/>
        <v>19753.11</v>
      </c>
    </row>
    <row r="411" spans="1:11">
      <c r="A411" s="35">
        <v>96004</v>
      </c>
      <c r="B411" s="273" t="s">
        <v>456</v>
      </c>
      <c r="C411" s="274"/>
      <c r="D411" s="274"/>
      <c r="E411" s="275"/>
      <c r="F411" s="275"/>
      <c r="H411" s="128">
        <f t="shared" si="20"/>
        <v>0</v>
      </c>
      <c r="J411" s="4">
        <f t="shared" si="19"/>
        <v>25.3245</v>
      </c>
      <c r="K411" s="128">
        <f t="shared" si="18"/>
        <v>0</v>
      </c>
    </row>
    <row r="412" spans="1:11">
      <c r="A412" s="35">
        <v>96005</v>
      </c>
      <c r="B412" s="273" t="s">
        <v>457</v>
      </c>
      <c r="C412" s="274">
        <v>400</v>
      </c>
      <c r="D412" s="274"/>
      <c r="E412" s="275"/>
      <c r="F412" s="275"/>
      <c r="H412" s="128">
        <f t="shared" si="20"/>
        <v>400</v>
      </c>
      <c r="J412" s="4">
        <f t="shared" si="19"/>
        <v>25.3245</v>
      </c>
      <c r="K412" s="128">
        <f t="shared" si="18"/>
        <v>10129.799999999999</v>
      </c>
    </row>
    <row r="413" spans="1:11">
      <c r="A413" s="35">
        <v>96006</v>
      </c>
      <c r="B413" s="273" t="s">
        <v>592</v>
      </c>
      <c r="C413" s="274"/>
      <c r="D413" s="274"/>
      <c r="E413" s="275"/>
      <c r="F413" s="275"/>
      <c r="H413" s="128">
        <f t="shared" si="20"/>
        <v>0</v>
      </c>
      <c r="J413" s="4">
        <f t="shared" si="19"/>
        <v>25.3245</v>
      </c>
      <c r="K413" s="128">
        <f t="shared" si="18"/>
        <v>0</v>
      </c>
    </row>
    <row r="414" spans="1:11">
      <c r="A414" s="35">
        <v>96007</v>
      </c>
      <c r="B414" s="273" t="s">
        <v>458</v>
      </c>
      <c r="C414" s="274"/>
      <c r="D414" s="274"/>
      <c r="E414" s="275"/>
      <c r="F414" s="275"/>
      <c r="H414" s="128">
        <f t="shared" si="20"/>
        <v>0</v>
      </c>
      <c r="J414" s="4">
        <f t="shared" si="19"/>
        <v>25.3245</v>
      </c>
      <c r="K414" s="128">
        <f t="shared" si="18"/>
        <v>0</v>
      </c>
    </row>
    <row r="415" spans="1:11">
      <c r="A415" s="35">
        <v>96008</v>
      </c>
      <c r="B415" s="273" t="s">
        <v>459</v>
      </c>
      <c r="C415" s="274">
        <v>150</v>
      </c>
      <c r="D415" s="274"/>
      <c r="E415" s="275"/>
      <c r="F415" s="275"/>
      <c r="H415" s="128">
        <f t="shared" si="20"/>
        <v>150</v>
      </c>
      <c r="J415" s="4">
        <f t="shared" si="19"/>
        <v>25.3245</v>
      </c>
      <c r="K415" s="128">
        <f t="shared" si="18"/>
        <v>3798.68</v>
      </c>
    </row>
    <row r="416" spans="1:11">
      <c r="A416" s="35">
        <v>97001</v>
      </c>
      <c r="B416" s="273" t="s">
        <v>463</v>
      </c>
      <c r="C416" s="274"/>
      <c r="D416" s="274"/>
      <c r="E416" s="275"/>
      <c r="F416" s="275"/>
      <c r="H416" s="128">
        <f t="shared" si="20"/>
        <v>0</v>
      </c>
      <c r="J416" s="4">
        <f t="shared" si="19"/>
        <v>25.3245</v>
      </c>
      <c r="K416" s="128">
        <f t="shared" si="18"/>
        <v>0</v>
      </c>
    </row>
    <row r="417" spans="1:11">
      <c r="A417" s="35">
        <v>97002</v>
      </c>
      <c r="B417" s="273" t="s">
        <v>464</v>
      </c>
      <c r="C417" s="274"/>
      <c r="D417" s="274"/>
      <c r="E417" s="275"/>
      <c r="F417" s="275"/>
      <c r="H417" s="128">
        <f t="shared" si="20"/>
        <v>0</v>
      </c>
      <c r="J417" s="4">
        <f t="shared" si="19"/>
        <v>25.3245</v>
      </c>
      <c r="K417" s="128">
        <f t="shared" si="18"/>
        <v>0</v>
      </c>
    </row>
    <row r="418" spans="1:11">
      <c r="A418" s="35">
        <v>97003</v>
      </c>
      <c r="B418" s="273" t="s">
        <v>460</v>
      </c>
      <c r="C418" s="274"/>
      <c r="D418" s="274"/>
      <c r="E418" s="275"/>
      <c r="F418" s="275"/>
      <c r="H418" s="128">
        <f t="shared" si="20"/>
        <v>0</v>
      </c>
      <c r="J418" s="4">
        <f t="shared" si="19"/>
        <v>25.3245</v>
      </c>
      <c r="K418" s="132">
        <f t="shared" si="18"/>
        <v>0</v>
      </c>
    </row>
    <row r="419" spans="1:11">
      <c r="A419" s="35">
        <v>97004</v>
      </c>
      <c r="B419" s="273" t="s">
        <v>461</v>
      </c>
      <c r="C419" s="274">
        <v>202.5</v>
      </c>
      <c r="D419" s="274"/>
      <c r="E419" s="275"/>
      <c r="F419" s="275"/>
      <c r="H419" s="128">
        <f t="shared" si="20"/>
        <v>202.5</v>
      </c>
      <c r="J419" s="4">
        <f t="shared" si="19"/>
        <v>25.3245</v>
      </c>
      <c r="K419" s="128">
        <f t="shared" si="18"/>
        <v>5128.21</v>
      </c>
    </row>
    <row r="420" spans="1:11">
      <c r="A420" s="280">
        <v>97005</v>
      </c>
      <c r="B420" s="277" t="s">
        <v>467</v>
      </c>
      <c r="C420" s="278">
        <v>243.04</v>
      </c>
      <c r="D420" s="278"/>
      <c r="E420" s="278"/>
      <c r="F420" s="278"/>
      <c r="G420" s="132"/>
      <c r="H420" s="132">
        <f t="shared" si="20"/>
        <v>243.04</v>
      </c>
      <c r="J420" s="4">
        <f t="shared" si="19"/>
        <v>25.3245</v>
      </c>
      <c r="K420" s="128">
        <f t="shared" si="18"/>
        <v>6154.87</v>
      </c>
    </row>
    <row r="421" spans="1:11">
      <c r="A421" s="272">
        <v>97006</v>
      </c>
      <c r="B421" s="279" t="s">
        <v>468</v>
      </c>
      <c r="C421" s="274"/>
      <c r="D421" s="274"/>
      <c r="E421" s="275"/>
      <c r="F421" s="275"/>
      <c r="H421" s="128">
        <f t="shared" si="20"/>
        <v>0</v>
      </c>
      <c r="J421" s="4">
        <f t="shared" si="19"/>
        <v>25.3245</v>
      </c>
      <c r="K421" s="128">
        <f t="shared" si="18"/>
        <v>0</v>
      </c>
    </row>
    <row r="422" spans="1:11">
      <c r="A422" s="272">
        <v>98000</v>
      </c>
      <c r="B422" s="279" t="s">
        <v>492</v>
      </c>
      <c r="C422" s="274"/>
      <c r="D422" s="274"/>
      <c r="E422" s="275"/>
      <c r="F422" s="275"/>
      <c r="H422" s="128">
        <f t="shared" si="20"/>
        <v>0</v>
      </c>
      <c r="J422" s="4">
        <f t="shared" si="19"/>
        <v>25.3245</v>
      </c>
      <c r="K422" s="128">
        <f t="shared" si="18"/>
        <v>0</v>
      </c>
    </row>
    <row r="423" spans="1:11">
      <c r="A423" s="272">
        <v>98001</v>
      </c>
      <c r="B423" s="279" t="s">
        <v>493</v>
      </c>
      <c r="C423" s="274"/>
      <c r="D423" s="274"/>
      <c r="E423" s="275"/>
      <c r="F423" s="275"/>
      <c r="H423" s="128">
        <f t="shared" si="20"/>
        <v>0</v>
      </c>
      <c r="J423" s="4">
        <f t="shared" si="19"/>
        <v>25.3245</v>
      </c>
      <c r="K423" s="128">
        <f t="shared" si="18"/>
        <v>0</v>
      </c>
    </row>
    <row r="424" spans="1:11">
      <c r="A424" s="272">
        <v>98002</v>
      </c>
      <c r="B424" s="279" t="s">
        <v>494</v>
      </c>
      <c r="C424" s="274"/>
      <c r="D424" s="274"/>
      <c r="E424" s="275"/>
      <c r="F424" s="275"/>
      <c r="H424" s="128">
        <f t="shared" si="20"/>
        <v>0</v>
      </c>
      <c r="J424" s="4">
        <f t="shared" si="19"/>
        <v>25.3245</v>
      </c>
      <c r="K424" s="128">
        <f t="shared" si="18"/>
        <v>0</v>
      </c>
    </row>
    <row r="425" spans="1:11">
      <c r="A425" s="272">
        <v>60001</v>
      </c>
      <c r="B425" s="279" t="s">
        <v>392</v>
      </c>
      <c r="C425" s="274"/>
      <c r="D425" s="274"/>
      <c r="E425" s="275"/>
      <c r="F425" s="275"/>
      <c r="H425" s="128">
        <f t="shared" si="20"/>
        <v>0</v>
      </c>
      <c r="J425" s="4">
        <f t="shared" si="19"/>
        <v>25.3245</v>
      </c>
      <c r="K425" s="128">
        <f t="shared" si="18"/>
        <v>0</v>
      </c>
    </row>
    <row r="426" spans="1:11">
      <c r="A426" s="272">
        <v>60002</v>
      </c>
      <c r="B426" s="279" t="s">
        <v>393</v>
      </c>
      <c r="C426" s="274"/>
      <c r="D426" s="274"/>
      <c r="E426" s="275"/>
      <c r="F426" s="275"/>
      <c r="H426" s="128">
        <f t="shared" si="20"/>
        <v>0</v>
      </c>
      <c r="J426" s="4">
        <f t="shared" si="19"/>
        <v>25.3245</v>
      </c>
      <c r="K426" s="128">
        <f t="shared" si="18"/>
        <v>0</v>
      </c>
    </row>
    <row r="427" spans="1:11">
      <c r="A427" s="35">
        <v>60003</v>
      </c>
      <c r="B427" s="273" t="s">
        <v>394</v>
      </c>
      <c r="C427" s="274"/>
      <c r="D427" s="274">
        <v>10264.48</v>
      </c>
      <c r="E427" s="275"/>
      <c r="F427" s="275"/>
      <c r="H427" s="128">
        <f t="shared" si="20"/>
        <v>-10264.48</v>
      </c>
      <c r="J427" s="4">
        <f t="shared" si="19"/>
        <v>25.3245</v>
      </c>
      <c r="K427" s="128">
        <f t="shared" si="18"/>
        <v>-259942.82</v>
      </c>
    </row>
    <row r="428" spans="1:11">
      <c r="A428" s="35">
        <v>60004</v>
      </c>
      <c r="B428" s="273" t="s">
        <v>395</v>
      </c>
      <c r="C428" s="274"/>
      <c r="D428" s="274"/>
      <c r="E428" s="275"/>
      <c r="F428" s="275"/>
      <c r="H428" s="128">
        <f t="shared" si="20"/>
        <v>0</v>
      </c>
      <c r="J428" s="4">
        <f t="shared" si="19"/>
        <v>25.3245</v>
      </c>
      <c r="K428" s="128">
        <f t="shared" si="18"/>
        <v>0</v>
      </c>
    </row>
    <row r="429" spans="1:11">
      <c r="A429" s="35">
        <v>60005</v>
      </c>
      <c r="B429" s="273" t="s">
        <v>396</v>
      </c>
      <c r="C429" s="274"/>
      <c r="D429" s="274"/>
      <c r="E429" s="275"/>
      <c r="F429" s="275"/>
      <c r="H429" s="128">
        <f t="shared" si="20"/>
        <v>0</v>
      </c>
      <c r="J429" s="4">
        <f t="shared" si="19"/>
        <v>25.3245</v>
      </c>
      <c r="K429" s="128">
        <f t="shared" si="18"/>
        <v>0</v>
      </c>
    </row>
    <row r="430" spans="1:11">
      <c r="A430" s="35">
        <v>60006</v>
      </c>
      <c r="B430" s="273" t="s">
        <v>462</v>
      </c>
      <c r="C430" s="284"/>
      <c r="D430" s="284"/>
      <c r="E430" s="285"/>
      <c r="F430" s="285"/>
      <c r="H430" s="128">
        <f t="shared" si="20"/>
        <v>0</v>
      </c>
      <c r="J430" s="4">
        <f t="shared" si="19"/>
        <v>25.3245</v>
      </c>
      <c r="K430" s="128">
        <f t="shared" si="18"/>
        <v>0</v>
      </c>
    </row>
    <row r="431" spans="1:11" ht="15" thickBot="1">
      <c r="A431" s="272"/>
      <c r="B431" s="273" t="s">
        <v>489</v>
      </c>
      <c r="C431" s="286">
        <f>SUM(C8:C430)</f>
        <v>3334053.5199999991</v>
      </c>
      <c r="D431" s="286">
        <f>SUM(D8:D430)</f>
        <v>3334053.52</v>
      </c>
      <c r="E431" s="286">
        <f>SUM(E8:E430)</f>
        <v>13352.86</v>
      </c>
      <c r="F431" s="286">
        <f>SUM(F8:F430)</f>
        <v>13352.86</v>
      </c>
      <c r="H431" s="40">
        <f t="shared" ref="H431" si="21">SUM(H8:H430)</f>
        <v>1.0913936421275139E-10</v>
      </c>
      <c r="K431" s="40">
        <f>SUM(K8:K430)</f>
        <v>2.999999382882379E-2</v>
      </c>
    </row>
    <row r="432" spans="1:11" ht="15" thickTop="1">
      <c r="A432" s="273"/>
      <c r="D432" s="287">
        <f>C431-D431</f>
        <v>0</v>
      </c>
      <c r="F432" s="287">
        <f>E431-F431</f>
        <v>0</v>
      </c>
    </row>
    <row r="450" ht="17.899999999999999" customHeight="1"/>
  </sheetData>
  <conditionalFormatting sqref="B257">
    <cfRule type="duplicateValues" dxfId="13" priority="1"/>
  </conditionalFormatting>
  <conditionalFormatting sqref="B309">
    <cfRule type="duplicateValues" dxfId="12" priority="2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59999389629810485"/>
  </sheetPr>
  <dimension ref="A1:N450"/>
  <sheetViews>
    <sheetView workbookViewId="0">
      <selection activeCell="C2" sqref="C2"/>
    </sheetView>
  </sheetViews>
  <sheetFormatPr defaultRowHeight="14.6"/>
  <cols>
    <col min="1" max="1" width="12.23046875" style="4" customWidth="1"/>
    <col min="2" max="2" width="57" style="4" bestFit="1" customWidth="1"/>
    <col min="3" max="6" width="16.23046875" style="267" customWidth="1"/>
    <col min="7" max="8" width="16.3828125" style="34" customWidth="1"/>
    <col min="10" max="10" width="11.3046875" style="4" bestFit="1" customWidth="1"/>
    <col min="11" max="11" width="16.3046875" style="34" customWidth="1"/>
    <col min="14" max="14" width="10.84375" bestFit="1" customWidth="1"/>
  </cols>
  <sheetData>
    <row r="1" spans="1:11">
      <c r="A1" s="1" t="s">
        <v>471</v>
      </c>
      <c r="B1" s="33" t="s">
        <v>498</v>
      </c>
    </row>
    <row r="2" spans="1:11">
      <c r="A2" s="1" t="s">
        <v>591</v>
      </c>
    </row>
    <row r="3" spans="1:11" ht="17.899999999999999" customHeight="1"/>
    <row r="4" spans="1:11" ht="17.899999999999999" customHeight="1"/>
    <row r="5" spans="1:11">
      <c r="D5" s="267">
        <f>D432</f>
        <v>0</v>
      </c>
      <c r="F5" s="267">
        <f>F432</f>
        <v>0</v>
      </c>
    </row>
    <row r="6" spans="1:11">
      <c r="A6" s="35"/>
      <c r="C6" s="268" t="s">
        <v>570</v>
      </c>
      <c r="D6" s="269"/>
      <c r="E6" s="268" t="s">
        <v>571</v>
      </c>
      <c r="F6" s="269"/>
      <c r="H6" s="218" t="s">
        <v>490</v>
      </c>
      <c r="K6" s="123" t="s">
        <v>490</v>
      </c>
    </row>
    <row r="7" spans="1:11">
      <c r="A7" s="270" t="s">
        <v>472</v>
      </c>
      <c r="B7" s="270" t="s">
        <v>473</v>
      </c>
      <c r="C7" s="271" t="s">
        <v>572</v>
      </c>
      <c r="D7" s="271" t="s">
        <v>573</v>
      </c>
      <c r="E7" s="271" t="s">
        <v>572</v>
      </c>
      <c r="F7" s="271" t="s">
        <v>573</v>
      </c>
      <c r="G7" s="125"/>
      <c r="H7" s="126"/>
      <c r="J7" s="4">
        <f>Ex.rate25!V15</f>
        <v>25.3245</v>
      </c>
      <c r="K7" s="126" t="s">
        <v>513</v>
      </c>
    </row>
    <row r="8" spans="1:11">
      <c r="A8" s="272">
        <v>11100</v>
      </c>
      <c r="B8" s="273" t="s">
        <v>227</v>
      </c>
      <c r="C8" s="274"/>
      <c r="D8" s="274"/>
      <c r="E8" s="275"/>
      <c r="F8" s="275"/>
      <c r="H8" s="128">
        <f>ROUND(C8-D8+E8-F8,2)</f>
        <v>0</v>
      </c>
      <c r="J8" s="4">
        <f>J7</f>
        <v>25.3245</v>
      </c>
      <c r="K8" s="128">
        <f t="shared" ref="K8:K71" si="0">ROUND(H8*J8,2)</f>
        <v>0</v>
      </c>
    </row>
    <row r="9" spans="1:11">
      <c r="A9" s="272">
        <v>11101</v>
      </c>
      <c r="B9" s="273" t="s">
        <v>228</v>
      </c>
      <c r="C9" s="274"/>
      <c r="D9" s="274"/>
      <c r="E9" s="275"/>
      <c r="F9" s="275"/>
      <c r="H9" s="128">
        <f t="shared" ref="H9:H72" si="1">ROUND(C9-D9+E9-F9,2)</f>
        <v>0</v>
      </c>
      <c r="J9" s="4">
        <f t="shared" ref="J9:J72" si="2">J8</f>
        <v>25.3245</v>
      </c>
      <c r="K9" s="128">
        <f t="shared" si="0"/>
        <v>0</v>
      </c>
    </row>
    <row r="10" spans="1:11">
      <c r="A10" s="272">
        <v>11200</v>
      </c>
      <c r="B10" s="273" t="s">
        <v>229</v>
      </c>
      <c r="C10" s="274">
        <v>4875</v>
      </c>
      <c r="D10" s="274"/>
      <c r="E10" s="275"/>
      <c r="F10" s="275"/>
      <c r="H10" s="128">
        <f t="shared" si="1"/>
        <v>4875</v>
      </c>
      <c r="J10" s="4">
        <f t="shared" si="2"/>
        <v>25.3245</v>
      </c>
      <c r="K10" s="128">
        <f t="shared" si="0"/>
        <v>123456.94</v>
      </c>
    </row>
    <row r="11" spans="1:11">
      <c r="A11" s="272">
        <v>11201</v>
      </c>
      <c r="B11" s="273" t="s">
        <v>230</v>
      </c>
      <c r="C11" s="274"/>
      <c r="D11" s="274">
        <v>4875</v>
      </c>
      <c r="E11" s="275"/>
      <c r="F11" s="275"/>
      <c r="H11" s="128">
        <f t="shared" si="1"/>
        <v>-4875</v>
      </c>
      <c r="J11" s="4">
        <f t="shared" si="2"/>
        <v>25.3245</v>
      </c>
      <c r="K11" s="128">
        <f t="shared" si="0"/>
        <v>-123456.94</v>
      </c>
    </row>
    <row r="12" spans="1:11">
      <c r="A12" s="272">
        <v>11300</v>
      </c>
      <c r="B12" s="273" t="s">
        <v>231</v>
      </c>
      <c r="C12" s="274">
        <v>1572.91</v>
      </c>
      <c r="D12" s="274"/>
      <c r="E12" s="275"/>
      <c r="F12" s="275"/>
      <c r="H12" s="128">
        <f t="shared" si="1"/>
        <v>1572.91</v>
      </c>
      <c r="J12" s="4">
        <f t="shared" si="2"/>
        <v>25.3245</v>
      </c>
      <c r="K12" s="128">
        <f t="shared" si="0"/>
        <v>39833.160000000003</v>
      </c>
    </row>
    <row r="13" spans="1:11">
      <c r="A13" s="272">
        <v>11301</v>
      </c>
      <c r="B13" s="273" t="s">
        <v>232</v>
      </c>
      <c r="C13" s="274"/>
      <c r="D13" s="274">
        <v>1572.91</v>
      </c>
      <c r="E13" s="275"/>
      <c r="F13" s="275"/>
      <c r="H13" s="128">
        <f t="shared" si="1"/>
        <v>-1572.91</v>
      </c>
      <c r="J13" s="4">
        <f t="shared" si="2"/>
        <v>25.3245</v>
      </c>
      <c r="K13" s="128">
        <f t="shared" si="0"/>
        <v>-39833.160000000003</v>
      </c>
    </row>
    <row r="14" spans="1:11">
      <c r="A14" s="272">
        <v>11400</v>
      </c>
      <c r="B14" s="273" t="s">
        <v>233</v>
      </c>
      <c r="C14" s="274"/>
      <c r="D14" s="274"/>
      <c r="E14" s="275"/>
      <c r="F14" s="275"/>
      <c r="H14" s="128">
        <f t="shared" si="1"/>
        <v>0</v>
      </c>
      <c r="J14" s="4">
        <f t="shared" si="2"/>
        <v>25.3245</v>
      </c>
      <c r="K14" s="128">
        <f t="shared" si="0"/>
        <v>0</v>
      </c>
    </row>
    <row r="15" spans="1:11">
      <c r="A15" s="272">
        <v>11401</v>
      </c>
      <c r="B15" s="273" t="s">
        <v>234</v>
      </c>
      <c r="C15" s="274"/>
      <c r="D15" s="274"/>
      <c r="E15" s="275"/>
      <c r="F15" s="275"/>
      <c r="H15" s="128">
        <f t="shared" si="1"/>
        <v>0</v>
      </c>
      <c r="J15" s="4">
        <f t="shared" si="2"/>
        <v>25.3245</v>
      </c>
      <c r="K15" s="128">
        <f t="shared" si="0"/>
        <v>0</v>
      </c>
    </row>
    <row r="16" spans="1:11">
      <c r="A16" s="276">
        <v>11500</v>
      </c>
      <c r="B16" s="277" t="s">
        <v>237</v>
      </c>
      <c r="C16" s="278"/>
      <c r="D16" s="278"/>
      <c r="E16" s="278"/>
      <c r="F16" s="278"/>
      <c r="G16" s="132"/>
      <c r="H16" s="132">
        <f t="shared" si="1"/>
        <v>0</v>
      </c>
      <c r="J16" s="4">
        <f t="shared" si="2"/>
        <v>25.3245</v>
      </c>
      <c r="K16" s="132">
        <f t="shared" si="0"/>
        <v>0</v>
      </c>
    </row>
    <row r="17" spans="1:11">
      <c r="A17" s="276">
        <v>11501</v>
      </c>
      <c r="B17" s="277" t="s">
        <v>238</v>
      </c>
      <c r="C17" s="278"/>
      <c r="D17" s="278"/>
      <c r="E17" s="278"/>
      <c r="F17" s="278"/>
      <c r="G17" s="132"/>
      <c r="H17" s="132">
        <f t="shared" si="1"/>
        <v>0</v>
      </c>
      <c r="J17" s="4">
        <f t="shared" si="2"/>
        <v>25.3245</v>
      </c>
      <c r="K17" s="132">
        <f t="shared" si="0"/>
        <v>0</v>
      </c>
    </row>
    <row r="18" spans="1:11">
      <c r="A18" s="272">
        <v>11600</v>
      </c>
      <c r="B18" s="273" t="s">
        <v>239</v>
      </c>
      <c r="C18" s="274"/>
      <c r="D18" s="274"/>
      <c r="E18" s="275"/>
      <c r="F18" s="275"/>
      <c r="H18" s="128">
        <f t="shared" si="1"/>
        <v>0</v>
      </c>
      <c r="J18" s="4">
        <f t="shared" si="2"/>
        <v>25.3245</v>
      </c>
      <c r="K18" s="128">
        <f t="shared" si="0"/>
        <v>0</v>
      </c>
    </row>
    <row r="19" spans="1:11">
      <c r="A19" s="272">
        <v>11601</v>
      </c>
      <c r="B19" s="273" t="s">
        <v>240</v>
      </c>
      <c r="C19" s="274"/>
      <c r="D19" s="274"/>
      <c r="E19" s="275"/>
      <c r="F19" s="275"/>
      <c r="H19" s="128">
        <f t="shared" si="1"/>
        <v>0</v>
      </c>
      <c r="J19" s="4">
        <f t="shared" si="2"/>
        <v>25.3245</v>
      </c>
      <c r="K19" s="128">
        <f t="shared" si="0"/>
        <v>0</v>
      </c>
    </row>
    <row r="20" spans="1:11">
      <c r="A20" s="272">
        <v>11700</v>
      </c>
      <c r="B20" s="273" t="s">
        <v>474</v>
      </c>
      <c r="C20" s="274"/>
      <c r="D20" s="274"/>
      <c r="E20" s="275"/>
      <c r="F20" s="275"/>
      <c r="H20" s="128">
        <f t="shared" si="1"/>
        <v>0</v>
      </c>
      <c r="J20" s="4">
        <f t="shared" si="2"/>
        <v>25.3245</v>
      </c>
      <c r="K20" s="128">
        <f t="shared" si="0"/>
        <v>0</v>
      </c>
    </row>
    <row r="21" spans="1:11">
      <c r="A21" s="272">
        <v>11701</v>
      </c>
      <c r="B21" s="273" t="s">
        <v>236</v>
      </c>
      <c r="C21" s="274"/>
      <c r="D21" s="274"/>
      <c r="E21" s="275"/>
      <c r="F21" s="275"/>
      <c r="H21" s="128">
        <f t="shared" si="1"/>
        <v>0</v>
      </c>
      <c r="J21" s="4">
        <f t="shared" si="2"/>
        <v>25.3245</v>
      </c>
      <c r="K21" s="128">
        <f t="shared" si="0"/>
        <v>0</v>
      </c>
    </row>
    <row r="22" spans="1:11">
      <c r="A22" s="272">
        <v>12001</v>
      </c>
      <c r="B22" s="273" t="s">
        <v>224</v>
      </c>
      <c r="C22" s="274"/>
      <c r="D22" s="274"/>
      <c r="E22" s="275"/>
      <c r="F22" s="275"/>
      <c r="H22" s="128">
        <f t="shared" si="1"/>
        <v>0</v>
      </c>
      <c r="J22" s="4">
        <f t="shared" si="2"/>
        <v>25.3245</v>
      </c>
      <c r="K22" s="128">
        <f t="shared" si="0"/>
        <v>0</v>
      </c>
    </row>
    <row r="23" spans="1:11">
      <c r="A23" s="272">
        <v>12002</v>
      </c>
      <c r="B23" s="273" t="s">
        <v>225</v>
      </c>
      <c r="C23" s="274"/>
      <c r="D23" s="274"/>
      <c r="E23" s="275"/>
      <c r="F23" s="275"/>
      <c r="H23" s="128">
        <f t="shared" si="1"/>
        <v>0</v>
      </c>
      <c r="J23" s="4">
        <f t="shared" si="2"/>
        <v>25.3245</v>
      </c>
      <c r="K23" s="128">
        <f t="shared" si="0"/>
        <v>0</v>
      </c>
    </row>
    <row r="24" spans="1:11" s="134" customFormat="1">
      <c r="A24" s="272">
        <v>12003</v>
      </c>
      <c r="B24" s="279" t="s">
        <v>226</v>
      </c>
      <c r="C24" s="274"/>
      <c r="D24" s="274"/>
      <c r="E24" s="275"/>
      <c r="F24" s="275"/>
      <c r="G24" s="34"/>
      <c r="H24" s="128">
        <f t="shared" si="1"/>
        <v>0</v>
      </c>
      <c r="J24" s="4">
        <f t="shared" si="2"/>
        <v>25.3245</v>
      </c>
      <c r="K24" s="128">
        <f t="shared" si="0"/>
        <v>0</v>
      </c>
    </row>
    <row r="25" spans="1:11">
      <c r="A25" s="35">
        <v>13011</v>
      </c>
      <c r="B25" s="273" t="s">
        <v>91</v>
      </c>
      <c r="C25" s="274"/>
      <c r="D25" s="274"/>
      <c r="E25" s="275"/>
      <c r="F25" s="275"/>
      <c r="H25" s="128">
        <f t="shared" si="1"/>
        <v>0</v>
      </c>
      <c r="J25" s="4">
        <f t="shared" si="2"/>
        <v>25.3245</v>
      </c>
      <c r="K25" s="128">
        <f t="shared" si="0"/>
        <v>0</v>
      </c>
    </row>
    <row r="26" spans="1:11">
      <c r="A26" s="35">
        <v>13012</v>
      </c>
      <c r="B26" s="279" t="s">
        <v>92</v>
      </c>
      <c r="C26" s="274"/>
      <c r="D26" s="274"/>
      <c r="E26" s="275"/>
      <c r="F26" s="275"/>
      <c r="H26" s="128">
        <f t="shared" si="1"/>
        <v>0</v>
      </c>
      <c r="J26" s="4">
        <f t="shared" si="2"/>
        <v>25.3245</v>
      </c>
      <c r="K26" s="128">
        <f t="shared" si="0"/>
        <v>0</v>
      </c>
    </row>
    <row r="27" spans="1:11">
      <c r="A27" s="35">
        <v>13021</v>
      </c>
      <c r="B27" s="273" t="s">
        <v>93</v>
      </c>
      <c r="C27" s="274"/>
      <c r="D27" s="274"/>
      <c r="E27" s="275"/>
      <c r="F27" s="275"/>
      <c r="H27" s="128">
        <f t="shared" si="1"/>
        <v>0</v>
      </c>
      <c r="J27" s="4">
        <f t="shared" si="2"/>
        <v>25.3245</v>
      </c>
      <c r="K27" s="128">
        <f t="shared" si="0"/>
        <v>0</v>
      </c>
    </row>
    <row r="28" spans="1:11">
      <c r="A28" s="35">
        <v>13022</v>
      </c>
      <c r="B28" s="273" t="s">
        <v>94</v>
      </c>
      <c r="C28" s="274"/>
      <c r="D28" s="274"/>
      <c r="E28" s="275"/>
      <c r="F28" s="275"/>
      <c r="H28" s="128">
        <f t="shared" si="1"/>
        <v>0</v>
      </c>
      <c r="J28" s="4">
        <f t="shared" si="2"/>
        <v>25.3245</v>
      </c>
      <c r="K28" s="128">
        <f t="shared" si="0"/>
        <v>0</v>
      </c>
    </row>
    <row r="29" spans="1:11">
      <c r="A29" s="35">
        <v>13023</v>
      </c>
      <c r="B29" s="273" t="s">
        <v>95</v>
      </c>
      <c r="C29" s="274"/>
      <c r="D29" s="274"/>
      <c r="E29" s="275"/>
      <c r="F29" s="275"/>
      <c r="H29" s="128">
        <f t="shared" si="1"/>
        <v>0</v>
      </c>
      <c r="J29" s="4">
        <f t="shared" si="2"/>
        <v>25.3245</v>
      </c>
      <c r="K29" s="128">
        <f t="shared" si="0"/>
        <v>0</v>
      </c>
    </row>
    <row r="30" spans="1:11">
      <c r="A30" s="35">
        <v>13024</v>
      </c>
      <c r="B30" s="273" t="s">
        <v>96</v>
      </c>
      <c r="C30" s="274"/>
      <c r="D30" s="274"/>
      <c r="E30" s="275"/>
      <c r="F30" s="275"/>
      <c r="H30" s="128">
        <f t="shared" si="1"/>
        <v>0</v>
      </c>
      <c r="J30" s="4">
        <f t="shared" si="2"/>
        <v>25.3245</v>
      </c>
      <c r="K30" s="128">
        <f t="shared" si="0"/>
        <v>0</v>
      </c>
    </row>
    <row r="31" spans="1:11">
      <c r="A31" s="35">
        <v>13031</v>
      </c>
      <c r="B31" s="273" t="s">
        <v>97</v>
      </c>
      <c r="C31" s="274"/>
      <c r="D31" s="274"/>
      <c r="E31" s="275"/>
      <c r="F31" s="275"/>
      <c r="H31" s="128">
        <f t="shared" si="1"/>
        <v>0</v>
      </c>
      <c r="J31" s="4">
        <f t="shared" si="2"/>
        <v>25.3245</v>
      </c>
      <c r="K31" s="128">
        <f t="shared" si="0"/>
        <v>0</v>
      </c>
    </row>
    <row r="32" spans="1:11">
      <c r="A32" s="35">
        <v>13032</v>
      </c>
      <c r="B32" s="273" t="s">
        <v>98</v>
      </c>
      <c r="C32" s="274"/>
      <c r="D32" s="274"/>
      <c r="E32" s="275"/>
      <c r="F32" s="275"/>
      <c r="H32" s="128">
        <f t="shared" si="1"/>
        <v>0</v>
      </c>
      <c r="J32" s="4">
        <f t="shared" si="2"/>
        <v>25.3245</v>
      </c>
      <c r="K32" s="128">
        <f t="shared" si="0"/>
        <v>0</v>
      </c>
    </row>
    <row r="33" spans="1:11">
      <c r="A33" s="35">
        <v>13041</v>
      </c>
      <c r="B33" s="273" t="s">
        <v>99</v>
      </c>
      <c r="C33" s="274"/>
      <c r="D33" s="274"/>
      <c r="E33" s="275"/>
      <c r="F33" s="275"/>
      <c r="H33" s="128">
        <f t="shared" si="1"/>
        <v>0</v>
      </c>
      <c r="J33" s="4">
        <f t="shared" si="2"/>
        <v>25.3245</v>
      </c>
      <c r="K33" s="128">
        <f t="shared" si="0"/>
        <v>0</v>
      </c>
    </row>
    <row r="34" spans="1:11">
      <c r="A34" s="35">
        <v>13042</v>
      </c>
      <c r="B34" s="273" t="s">
        <v>100</v>
      </c>
      <c r="C34" s="274"/>
      <c r="D34" s="274"/>
      <c r="E34" s="275"/>
      <c r="F34" s="275"/>
      <c r="H34" s="128">
        <f t="shared" si="1"/>
        <v>0</v>
      </c>
      <c r="J34" s="4">
        <f t="shared" si="2"/>
        <v>25.3245</v>
      </c>
      <c r="K34" s="128">
        <f t="shared" si="0"/>
        <v>0</v>
      </c>
    </row>
    <row r="35" spans="1:11">
      <c r="A35" s="35">
        <v>13043</v>
      </c>
      <c r="B35" s="273" t="s">
        <v>101</v>
      </c>
      <c r="C35" s="274"/>
      <c r="D35" s="274"/>
      <c r="E35" s="275"/>
      <c r="F35" s="275"/>
      <c r="H35" s="128">
        <f t="shared" si="1"/>
        <v>0</v>
      </c>
      <c r="J35" s="4">
        <f t="shared" si="2"/>
        <v>25.3245</v>
      </c>
      <c r="K35" s="128">
        <f t="shared" si="0"/>
        <v>0</v>
      </c>
    </row>
    <row r="36" spans="1:11">
      <c r="A36" s="35">
        <v>13044</v>
      </c>
      <c r="B36" s="273" t="s">
        <v>102</v>
      </c>
      <c r="C36" s="274"/>
      <c r="D36" s="274"/>
      <c r="E36" s="275"/>
      <c r="F36" s="275"/>
      <c r="H36" s="128">
        <f t="shared" si="1"/>
        <v>0</v>
      </c>
      <c r="J36" s="4">
        <f t="shared" si="2"/>
        <v>25.3245</v>
      </c>
      <c r="K36" s="128">
        <f t="shared" si="0"/>
        <v>0</v>
      </c>
    </row>
    <row r="37" spans="1:11">
      <c r="A37" s="35">
        <v>13045</v>
      </c>
      <c r="B37" s="273" t="s">
        <v>103</v>
      </c>
      <c r="C37" s="274"/>
      <c r="D37" s="274"/>
      <c r="E37" s="275"/>
      <c r="F37" s="275"/>
      <c r="H37" s="128">
        <f t="shared" si="1"/>
        <v>0</v>
      </c>
      <c r="J37" s="4">
        <f t="shared" si="2"/>
        <v>25.3245</v>
      </c>
      <c r="K37" s="128">
        <f t="shared" si="0"/>
        <v>0</v>
      </c>
    </row>
    <row r="38" spans="1:11">
      <c r="A38" s="35">
        <v>13051</v>
      </c>
      <c r="B38" s="273" t="s">
        <v>104</v>
      </c>
      <c r="C38" s="274"/>
      <c r="D38" s="274"/>
      <c r="E38" s="275"/>
      <c r="F38" s="275"/>
      <c r="H38" s="128">
        <f t="shared" si="1"/>
        <v>0</v>
      </c>
      <c r="J38" s="4">
        <f t="shared" si="2"/>
        <v>25.3245</v>
      </c>
      <c r="K38" s="128">
        <f t="shared" si="0"/>
        <v>0</v>
      </c>
    </row>
    <row r="39" spans="1:11">
      <c r="A39" s="35">
        <v>13052</v>
      </c>
      <c r="B39" s="273" t="s">
        <v>105</v>
      </c>
      <c r="C39" s="274"/>
      <c r="D39" s="274"/>
      <c r="E39" s="275"/>
      <c r="F39" s="275"/>
      <c r="H39" s="128">
        <f t="shared" si="1"/>
        <v>0</v>
      </c>
      <c r="J39" s="4">
        <f t="shared" si="2"/>
        <v>25.3245</v>
      </c>
      <c r="K39" s="128">
        <f t="shared" si="0"/>
        <v>0</v>
      </c>
    </row>
    <row r="40" spans="1:11">
      <c r="A40" s="35">
        <v>13053</v>
      </c>
      <c r="B40" s="273" t="s">
        <v>106</v>
      </c>
      <c r="C40" s="274"/>
      <c r="D40" s="274"/>
      <c r="E40" s="275"/>
      <c r="F40" s="275"/>
      <c r="H40" s="128">
        <f t="shared" si="1"/>
        <v>0</v>
      </c>
      <c r="J40" s="4">
        <f t="shared" si="2"/>
        <v>25.3245</v>
      </c>
      <c r="K40" s="128">
        <f t="shared" si="0"/>
        <v>0</v>
      </c>
    </row>
    <row r="41" spans="1:11">
      <c r="A41" s="35">
        <v>13054</v>
      </c>
      <c r="B41" s="273" t="s">
        <v>107</v>
      </c>
      <c r="C41" s="274"/>
      <c r="D41" s="274"/>
      <c r="E41" s="275"/>
      <c r="F41" s="275"/>
      <c r="H41" s="128">
        <f t="shared" si="1"/>
        <v>0</v>
      </c>
      <c r="J41" s="4">
        <f t="shared" si="2"/>
        <v>25.3245</v>
      </c>
      <c r="K41" s="128">
        <f t="shared" si="0"/>
        <v>0</v>
      </c>
    </row>
    <row r="42" spans="1:11">
      <c r="A42" s="35">
        <v>13055</v>
      </c>
      <c r="B42" s="273" t="s">
        <v>108</v>
      </c>
      <c r="C42" s="274"/>
      <c r="D42" s="274"/>
      <c r="E42" s="275"/>
      <c r="F42" s="275"/>
      <c r="H42" s="128">
        <f t="shared" si="1"/>
        <v>0</v>
      </c>
      <c r="J42" s="4">
        <f t="shared" si="2"/>
        <v>25.3245</v>
      </c>
      <c r="K42" s="128">
        <f t="shared" si="0"/>
        <v>0</v>
      </c>
    </row>
    <row r="43" spans="1:11">
      <c r="A43" s="35">
        <v>13056</v>
      </c>
      <c r="B43" s="273" t="s">
        <v>109</v>
      </c>
      <c r="C43" s="274"/>
      <c r="D43" s="274"/>
      <c r="E43" s="275"/>
      <c r="F43" s="275"/>
      <c r="H43" s="128">
        <f t="shared" si="1"/>
        <v>0</v>
      </c>
      <c r="J43" s="4">
        <f t="shared" si="2"/>
        <v>25.3245</v>
      </c>
      <c r="K43" s="128">
        <f t="shared" si="0"/>
        <v>0</v>
      </c>
    </row>
    <row r="44" spans="1:11">
      <c r="A44" s="35">
        <v>13061</v>
      </c>
      <c r="B44" s="273" t="s">
        <v>110</v>
      </c>
      <c r="C44" s="274">
        <v>988153.4</v>
      </c>
      <c r="D44" s="274"/>
      <c r="E44" s="275"/>
      <c r="F44" s="275"/>
      <c r="H44" s="128">
        <f t="shared" si="1"/>
        <v>988153.4</v>
      </c>
      <c r="J44" s="4">
        <f t="shared" si="2"/>
        <v>25.3245</v>
      </c>
      <c r="K44" s="128">
        <f t="shared" si="0"/>
        <v>25024490.780000001</v>
      </c>
    </row>
    <row r="45" spans="1:11">
      <c r="A45" s="272">
        <v>13081</v>
      </c>
      <c r="B45" s="273" t="s">
        <v>111</v>
      </c>
      <c r="C45" s="274"/>
      <c r="D45" s="274"/>
      <c r="E45" s="275"/>
      <c r="F45" s="275"/>
      <c r="H45" s="128">
        <f t="shared" si="1"/>
        <v>0</v>
      </c>
      <c r="J45" s="4">
        <f t="shared" si="2"/>
        <v>25.3245</v>
      </c>
      <c r="K45" s="128">
        <f t="shared" si="0"/>
        <v>0</v>
      </c>
    </row>
    <row r="46" spans="1:11">
      <c r="A46" s="272">
        <v>13091</v>
      </c>
      <c r="B46" s="273" t="s">
        <v>112</v>
      </c>
      <c r="C46" s="274"/>
      <c r="D46" s="274"/>
      <c r="E46" s="275"/>
      <c r="F46" s="275"/>
      <c r="H46" s="128">
        <f t="shared" si="1"/>
        <v>0</v>
      </c>
      <c r="J46" s="4">
        <f t="shared" si="2"/>
        <v>25.3245</v>
      </c>
      <c r="K46" s="128">
        <f t="shared" si="0"/>
        <v>0</v>
      </c>
    </row>
    <row r="47" spans="1:11">
      <c r="A47" s="35">
        <v>13101</v>
      </c>
      <c r="B47" s="273" t="s">
        <v>113</v>
      </c>
      <c r="C47" s="274"/>
      <c r="D47" s="274"/>
      <c r="E47" s="275"/>
      <c r="F47" s="275"/>
      <c r="H47" s="128">
        <f t="shared" si="1"/>
        <v>0</v>
      </c>
      <c r="J47" s="4">
        <f t="shared" si="2"/>
        <v>25.3245</v>
      </c>
      <c r="K47" s="128">
        <f t="shared" si="0"/>
        <v>0</v>
      </c>
    </row>
    <row r="48" spans="1:11">
      <c r="A48" s="35">
        <v>13111</v>
      </c>
      <c r="B48" s="273" t="s">
        <v>114</v>
      </c>
      <c r="C48" s="274"/>
      <c r="D48" s="274"/>
      <c r="E48" s="275"/>
      <c r="F48" s="275"/>
      <c r="H48" s="128">
        <f t="shared" si="1"/>
        <v>0</v>
      </c>
      <c r="J48" s="4">
        <f t="shared" si="2"/>
        <v>25.3245</v>
      </c>
      <c r="K48" s="128">
        <f t="shared" si="0"/>
        <v>0</v>
      </c>
    </row>
    <row r="49" spans="1:11">
      <c r="A49" s="35">
        <v>13112</v>
      </c>
      <c r="B49" s="273" t="s">
        <v>115</v>
      </c>
      <c r="C49" s="274"/>
      <c r="D49" s="274"/>
      <c r="E49" s="275"/>
      <c r="F49" s="275"/>
      <c r="H49" s="128">
        <f t="shared" si="1"/>
        <v>0</v>
      </c>
      <c r="J49" s="4">
        <f t="shared" si="2"/>
        <v>25.3245</v>
      </c>
      <c r="K49" s="128">
        <f t="shared" si="0"/>
        <v>0</v>
      </c>
    </row>
    <row r="50" spans="1:11">
      <c r="A50" s="35">
        <v>13113</v>
      </c>
      <c r="B50" s="273" t="s">
        <v>116</v>
      </c>
      <c r="C50" s="274"/>
      <c r="D50" s="274"/>
      <c r="E50" s="275"/>
      <c r="F50" s="275"/>
      <c r="H50" s="128">
        <f t="shared" si="1"/>
        <v>0</v>
      </c>
      <c r="J50" s="4">
        <f t="shared" si="2"/>
        <v>25.3245</v>
      </c>
      <c r="K50" s="128">
        <f t="shared" si="0"/>
        <v>0</v>
      </c>
    </row>
    <row r="51" spans="1:11">
      <c r="A51" s="35">
        <v>13114</v>
      </c>
      <c r="B51" s="273" t="s">
        <v>117</v>
      </c>
      <c r="C51" s="274"/>
      <c r="D51" s="274"/>
      <c r="E51" s="275"/>
      <c r="F51" s="275"/>
      <c r="H51" s="128">
        <f t="shared" si="1"/>
        <v>0</v>
      </c>
      <c r="J51" s="4">
        <f t="shared" si="2"/>
        <v>25.3245</v>
      </c>
      <c r="K51" s="128">
        <f t="shared" si="0"/>
        <v>0</v>
      </c>
    </row>
    <row r="52" spans="1:11">
      <c r="A52" s="35">
        <v>13115</v>
      </c>
      <c r="B52" s="273" t="s">
        <v>118</v>
      </c>
      <c r="C52" s="274"/>
      <c r="D52" s="274"/>
      <c r="E52" s="275"/>
      <c r="F52" s="275"/>
      <c r="H52" s="128">
        <f t="shared" si="1"/>
        <v>0</v>
      </c>
      <c r="J52" s="4">
        <f t="shared" si="2"/>
        <v>25.3245</v>
      </c>
      <c r="K52" s="128">
        <f t="shared" si="0"/>
        <v>0</v>
      </c>
    </row>
    <row r="53" spans="1:11">
      <c r="A53" s="35">
        <v>13116</v>
      </c>
      <c r="B53" s="273" t="s">
        <v>119</v>
      </c>
      <c r="C53" s="274"/>
      <c r="D53" s="274"/>
      <c r="E53" s="275"/>
      <c r="F53" s="275"/>
      <c r="H53" s="128">
        <f t="shared" si="1"/>
        <v>0</v>
      </c>
      <c r="J53" s="4">
        <f t="shared" si="2"/>
        <v>25.3245</v>
      </c>
      <c r="K53" s="128">
        <f t="shared" si="0"/>
        <v>0</v>
      </c>
    </row>
    <row r="54" spans="1:11">
      <c r="A54" s="35">
        <v>13117</v>
      </c>
      <c r="B54" s="273" t="s">
        <v>120</v>
      </c>
      <c r="C54" s="274"/>
      <c r="D54" s="274"/>
      <c r="E54" s="275"/>
      <c r="F54" s="275"/>
      <c r="H54" s="128">
        <f t="shared" si="1"/>
        <v>0</v>
      </c>
      <c r="J54" s="4">
        <f t="shared" si="2"/>
        <v>25.3245</v>
      </c>
      <c r="K54" s="128">
        <f t="shared" si="0"/>
        <v>0</v>
      </c>
    </row>
    <row r="55" spans="1:11">
      <c r="A55" s="35">
        <v>13118</v>
      </c>
      <c r="B55" s="273" t="s">
        <v>121</v>
      </c>
      <c r="C55" s="274"/>
      <c r="D55" s="274"/>
      <c r="E55" s="275"/>
      <c r="F55" s="275"/>
      <c r="H55" s="128">
        <f t="shared" si="1"/>
        <v>0</v>
      </c>
      <c r="J55" s="4">
        <f t="shared" si="2"/>
        <v>25.3245</v>
      </c>
      <c r="K55" s="128">
        <f t="shared" si="0"/>
        <v>0</v>
      </c>
    </row>
    <row r="56" spans="1:11">
      <c r="A56" s="35">
        <v>13121</v>
      </c>
      <c r="B56" s="279" t="s">
        <v>122</v>
      </c>
      <c r="C56" s="274"/>
      <c r="D56" s="274"/>
      <c r="E56" s="275"/>
      <c r="F56" s="275"/>
      <c r="H56" s="128">
        <f t="shared" si="1"/>
        <v>0</v>
      </c>
      <c r="J56" s="4">
        <f t="shared" si="2"/>
        <v>25.3245</v>
      </c>
      <c r="K56" s="128">
        <f t="shared" si="0"/>
        <v>0</v>
      </c>
    </row>
    <row r="57" spans="1:11">
      <c r="A57" s="272">
        <v>13131</v>
      </c>
      <c r="B57" s="273" t="s">
        <v>123</v>
      </c>
      <c r="C57" s="274"/>
      <c r="D57" s="274"/>
      <c r="E57" s="275"/>
      <c r="F57" s="275"/>
      <c r="H57" s="128">
        <f t="shared" si="1"/>
        <v>0</v>
      </c>
      <c r="J57" s="4">
        <f t="shared" si="2"/>
        <v>25.3245</v>
      </c>
      <c r="K57" s="128">
        <f t="shared" si="0"/>
        <v>0</v>
      </c>
    </row>
    <row r="58" spans="1:11">
      <c r="A58" s="272">
        <v>13132</v>
      </c>
      <c r="B58" s="273" t="s">
        <v>124</v>
      </c>
      <c r="C58" s="274"/>
      <c r="D58" s="274"/>
      <c r="E58" s="275"/>
      <c r="F58" s="275"/>
      <c r="H58" s="128">
        <f t="shared" si="1"/>
        <v>0</v>
      </c>
      <c r="J58" s="4">
        <f t="shared" si="2"/>
        <v>25.3245</v>
      </c>
      <c r="K58" s="128">
        <f t="shared" si="0"/>
        <v>0</v>
      </c>
    </row>
    <row r="59" spans="1:11">
      <c r="A59" s="272">
        <v>13133</v>
      </c>
      <c r="B59" s="273" t="s">
        <v>125</v>
      </c>
      <c r="C59" s="274"/>
      <c r="D59" s="274"/>
      <c r="E59" s="275"/>
      <c r="F59" s="275"/>
      <c r="H59" s="128">
        <f t="shared" si="1"/>
        <v>0</v>
      </c>
      <c r="J59" s="4">
        <f t="shared" si="2"/>
        <v>25.3245</v>
      </c>
      <c r="K59" s="128">
        <f t="shared" si="0"/>
        <v>0</v>
      </c>
    </row>
    <row r="60" spans="1:11">
      <c r="A60" s="272">
        <v>13134</v>
      </c>
      <c r="B60" s="273" t="s">
        <v>126</v>
      </c>
      <c r="C60" s="274"/>
      <c r="D60" s="274"/>
      <c r="E60" s="275"/>
      <c r="F60" s="275"/>
      <c r="H60" s="128">
        <f t="shared" si="1"/>
        <v>0</v>
      </c>
      <c r="J60" s="4">
        <f t="shared" si="2"/>
        <v>25.3245</v>
      </c>
      <c r="K60" s="128">
        <f t="shared" si="0"/>
        <v>0</v>
      </c>
    </row>
    <row r="61" spans="1:11">
      <c r="A61" s="272">
        <v>13135</v>
      </c>
      <c r="B61" s="279" t="s">
        <v>127</v>
      </c>
      <c r="C61" s="274"/>
      <c r="D61" s="274"/>
      <c r="E61" s="275"/>
      <c r="F61" s="275"/>
      <c r="H61" s="128">
        <f t="shared" si="1"/>
        <v>0</v>
      </c>
      <c r="J61" s="4">
        <f t="shared" si="2"/>
        <v>25.3245</v>
      </c>
      <c r="K61" s="128">
        <f t="shared" si="0"/>
        <v>0</v>
      </c>
    </row>
    <row r="62" spans="1:11">
      <c r="A62" s="13">
        <v>13136</v>
      </c>
      <c r="B62" s="273" t="s">
        <v>128</v>
      </c>
      <c r="C62" s="274"/>
      <c r="D62" s="274"/>
      <c r="E62" s="275"/>
      <c r="F62" s="275"/>
      <c r="H62" s="128">
        <f t="shared" si="1"/>
        <v>0</v>
      </c>
      <c r="J62" s="4">
        <f t="shared" si="2"/>
        <v>25.3245</v>
      </c>
      <c r="K62" s="128">
        <f t="shared" si="0"/>
        <v>0</v>
      </c>
    </row>
    <row r="63" spans="1:11">
      <c r="A63" s="272">
        <v>13141</v>
      </c>
      <c r="B63" s="279" t="s">
        <v>129</v>
      </c>
      <c r="C63" s="274"/>
      <c r="D63" s="274"/>
      <c r="E63" s="275"/>
      <c r="F63" s="275"/>
      <c r="H63" s="128">
        <f t="shared" si="1"/>
        <v>0</v>
      </c>
      <c r="J63" s="4">
        <f t="shared" si="2"/>
        <v>25.3245</v>
      </c>
      <c r="K63" s="128">
        <f t="shared" si="0"/>
        <v>0</v>
      </c>
    </row>
    <row r="64" spans="1:11">
      <c r="A64" s="272">
        <v>13142</v>
      </c>
      <c r="B64" s="279" t="s">
        <v>130</v>
      </c>
      <c r="C64" s="274"/>
      <c r="D64" s="274"/>
      <c r="E64" s="275"/>
      <c r="F64" s="275"/>
      <c r="H64" s="128">
        <f t="shared" si="1"/>
        <v>0</v>
      </c>
      <c r="J64" s="4">
        <f t="shared" si="2"/>
        <v>25.3245</v>
      </c>
      <c r="K64" s="128">
        <f t="shared" si="0"/>
        <v>0</v>
      </c>
    </row>
    <row r="65" spans="1:11">
      <c r="A65" s="272">
        <v>13143</v>
      </c>
      <c r="B65" s="273" t="s">
        <v>131</v>
      </c>
      <c r="C65" s="274"/>
      <c r="D65" s="274"/>
      <c r="E65" s="275"/>
      <c r="F65" s="275"/>
      <c r="H65" s="128">
        <f t="shared" si="1"/>
        <v>0</v>
      </c>
      <c r="J65" s="4">
        <f t="shared" si="2"/>
        <v>25.3245</v>
      </c>
      <c r="K65" s="128">
        <f t="shared" si="0"/>
        <v>0</v>
      </c>
    </row>
    <row r="66" spans="1:11">
      <c r="A66" s="272">
        <v>13144</v>
      </c>
      <c r="B66" s="273" t="s">
        <v>132</v>
      </c>
      <c r="C66" s="274"/>
      <c r="D66" s="274"/>
      <c r="E66" s="275"/>
      <c r="F66" s="275"/>
      <c r="H66" s="128">
        <f t="shared" si="1"/>
        <v>0</v>
      </c>
      <c r="J66" s="4">
        <f t="shared" si="2"/>
        <v>25.3245</v>
      </c>
      <c r="K66" s="128">
        <f t="shared" si="0"/>
        <v>0</v>
      </c>
    </row>
    <row r="67" spans="1:11">
      <c r="A67" s="272">
        <v>13151</v>
      </c>
      <c r="B67" s="273" t="s">
        <v>133</v>
      </c>
      <c r="C67" s="274"/>
      <c r="D67" s="274"/>
      <c r="E67" s="275"/>
      <c r="F67" s="275"/>
      <c r="H67" s="128">
        <f t="shared" si="1"/>
        <v>0</v>
      </c>
      <c r="J67" s="4">
        <f t="shared" si="2"/>
        <v>25.3245</v>
      </c>
      <c r="K67" s="128">
        <f t="shared" si="0"/>
        <v>0</v>
      </c>
    </row>
    <row r="68" spans="1:11">
      <c r="A68" s="272">
        <v>13152</v>
      </c>
      <c r="B68" s="273" t="s">
        <v>134</v>
      </c>
      <c r="C68" s="274"/>
      <c r="D68" s="274"/>
      <c r="E68" s="275"/>
      <c r="F68" s="275"/>
      <c r="H68" s="128">
        <f t="shared" si="1"/>
        <v>0</v>
      </c>
      <c r="J68" s="4">
        <f t="shared" si="2"/>
        <v>25.3245</v>
      </c>
      <c r="K68" s="128">
        <f t="shared" si="0"/>
        <v>0</v>
      </c>
    </row>
    <row r="69" spans="1:11">
      <c r="A69" s="272">
        <v>13153</v>
      </c>
      <c r="B69" s="273" t="s">
        <v>135</v>
      </c>
      <c r="C69" s="274"/>
      <c r="D69" s="274"/>
      <c r="E69" s="275"/>
      <c r="F69" s="275"/>
      <c r="H69" s="128">
        <f t="shared" si="1"/>
        <v>0</v>
      </c>
      <c r="J69" s="4">
        <f t="shared" si="2"/>
        <v>25.3245</v>
      </c>
      <c r="K69" s="128">
        <f t="shared" si="0"/>
        <v>0</v>
      </c>
    </row>
    <row r="70" spans="1:11">
      <c r="A70" s="272">
        <v>13161</v>
      </c>
      <c r="B70" s="273" t="s">
        <v>475</v>
      </c>
      <c r="C70" s="274"/>
      <c r="D70" s="274"/>
      <c r="E70" s="275"/>
      <c r="F70" s="275"/>
      <c r="H70" s="128">
        <f t="shared" si="1"/>
        <v>0</v>
      </c>
      <c r="J70" s="4">
        <f t="shared" si="2"/>
        <v>25.3245</v>
      </c>
      <c r="K70" s="128">
        <f t="shared" si="0"/>
        <v>0</v>
      </c>
    </row>
    <row r="71" spans="1:11">
      <c r="A71" s="272">
        <v>13162</v>
      </c>
      <c r="B71" s="273" t="s">
        <v>476</v>
      </c>
      <c r="C71" s="274"/>
      <c r="D71" s="274"/>
      <c r="E71" s="275"/>
      <c r="F71" s="275"/>
      <c r="H71" s="128">
        <f t="shared" si="1"/>
        <v>0</v>
      </c>
      <c r="J71" s="4">
        <f t="shared" si="2"/>
        <v>25.3245</v>
      </c>
      <c r="K71" s="128">
        <f t="shared" si="0"/>
        <v>0</v>
      </c>
    </row>
    <row r="72" spans="1:11">
      <c r="A72" s="272">
        <v>13163</v>
      </c>
      <c r="B72" s="273" t="s">
        <v>477</v>
      </c>
      <c r="C72" s="274"/>
      <c r="D72" s="274"/>
      <c r="E72" s="275"/>
      <c r="F72" s="275"/>
      <c r="H72" s="128">
        <f t="shared" si="1"/>
        <v>0</v>
      </c>
      <c r="J72" s="4">
        <f t="shared" si="2"/>
        <v>25.3245</v>
      </c>
      <c r="K72" s="128">
        <f t="shared" ref="K72:K135" si="3">ROUND(H72*J72,2)</f>
        <v>0</v>
      </c>
    </row>
    <row r="73" spans="1:11">
      <c r="A73" s="272">
        <v>13164</v>
      </c>
      <c r="B73" s="273" t="s">
        <v>139</v>
      </c>
      <c r="C73" s="274"/>
      <c r="D73" s="274"/>
      <c r="E73" s="275"/>
      <c r="F73" s="275"/>
      <c r="H73" s="128">
        <f t="shared" ref="H73:H138" si="4">ROUND(C73-D73+E73-F73,2)</f>
        <v>0</v>
      </c>
      <c r="J73" s="4">
        <f t="shared" ref="J73:J136" si="5">J72</f>
        <v>25.3245</v>
      </c>
      <c r="K73" s="128">
        <f t="shared" si="3"/>
        <v>0</v>
      </c>
    </row>
    <row r="74" spans="1:11">
      <c r="A74" s="35">
        <v>13171</v>
      </c>
      <c r="B74" s="279" t="s">
        <v>140</v>
      </c>
      <c r="C74" s="274"/>
      <c r="D74" s="274"/>
      <c r="E74" s="275"/>
      <c r="F74" s="275"/>
      <c r="H74" s="128">
        <f t="shared" si="4"/>
        <v>0</v>
      </c>
      <c r="J74" s="4">
        <f t="shared" si="5"/>
        <v>25.3245</v>
      </c>
      <c r="K74" s="128">
        <f t="shared" si="3"/>
        <v>0</v>
      </c>
    </row>
    <row r="75" spans="1:11">
      <c r="A75" s="35">
        <v>13172</v>
      </c>
      <c r="B75" s="279" t="s">
        <v>141</v>
      </c>
      <c r="C75" s="274"/>
      <c r="D75" s="274"/>
      <c r="E75" s="275"/>
      <c r="F75" s="275"/>
      <c r="H75" s="128">
        <f t="shared" si="4"/>
        <v>0</v>
      </c>
      <c r="J75" s="4">
        <f t="shared" si="5"/>
        <v>25.3245</v>
      </c>
      <c r="K75" s="128">
        <f t="shared" si="3"/>
        <v>0</v>
      </c>
    </row>
    <row r="76" spans="1:11">
      <c r="A76" s="35">
        <v>13181</v>
      </c>
      <c r="B76" s="279" t="s">
        <v>478</v>
      </c>
      <c r="C76" s="274"/>
      <c r="D76" s="274"/>
      <c r="E76" s="275"/>
      <c r="F76" s="275"/>
      <c r="H76" s="128">
        <f t="shared" si="4"/>
        <v>0</v>
      </c>
      <c r="J76" s="4">
        <f t="shared" si="5"/>
        <v>25.3245</v>
      </c>
      <c r="K76" s="128">
        <f t="shared" si="3"/>
        <v>0</v>
      </c>
    </row>
    <row r="77" spans="1:11">
      <c r="A77" s="35">
        <v>13182</v>
      </c>
      <c r="B77" s="279" t="s">
        <v>143</v>
      </c>
      <c r="C77" s="274"/>
      <c r="D77" s="274"/>
      <c r="E77" s="275"/>
      <c r="F77" s="275"/>
      <c r="H77" s="128">
        <f t="shared" si="4"/>
        <v>0</v>
      </c>
      <c r="J77" s="4">
        <f t="shared" si="5"/>
        <v>25.3245</v>
      </c>
      <c r="K77" s="128">
        <f t="shared" si="3"/>
        <v>0</v>
      </c>
    </row>
    <row r="78" spans="1:11">
      <c r="A78" s="35">
        <v>13183</v>
      </c>
      <c r="B78" s="279" t="s">
        <v>144</v>
      </c>
      <c r="C78" s="274"/>
      <c r="D78" s="274"/>
      <c r="E78" s="275"/>
      <c r="F78" s="275"/>
      <c r="H78" s="128">
        <f t="shared" si="4"/>
        <v>0</v>
      </c>
      <c r="J78" s="4">
        <f t="shared" si="5"/>
        <v>25.3245</v>
      </c>
      <c r="K78" s="128">
        <f t="shared" si="3"/>
        <v>0</v>
      </c>
    </row>
    <row r="79" spans="1:11">
      <c r="A79" s="35">
        <v>13191</v>
      </c>
      <c r="B79" s="279" t="s">
        <v>145</v>
      </c>
      <c r="C79" s="274"/>
      <c r="D79" s="274"/>
      <c r="E79" s="275"/>
      <c r="F79" s="275"/>
      <c r="H79" s="128">
        <f t="shared" si="4"/>
        <v>0</v>
      </c>
      <c r="J79" s="4">
        <f t="shared" si="5"/>
        <v>25.3245</v>
      </c>
      <c r="K79" s="128">
        <f t="shared" si="3"/>
        <v>0</v>
      </c>
    </row>
    <row r="80" spans="1:11">
      <c r="A80" s="35">
        <v>13192</v>
      </c>
      <c r="B80" s="279" t="s">
        <v>146</v>
      </c>
      <c r="C80" s="274"/>
      <c r="D80" s="274"/>
      <c r="E80" s="275"/>
      <c r="F80" s="275"/>
      <c r="H80" s="128">
        <f t="shared" si="4"/>
        <v>0</v>
      </c>
      <c r="J80" s="4">
        <f t="shared" si="5"/>
        <v>25.3245</v>
      </c>
      <c r="K80" s="128">
        <f t="shared" si="3"/>
        <v>0</v>
      </c>
    </row>
    <row r="81" spans="1:11">
      <c r="A81" s="35">
        <v>13193</v>
      </c>
      <c r="B81" s="279" t="s">
        <v>147</v>
      </c>
      <c r="C81" s="274"/>
      <c r="D81" s="274"/>
      <c r="E81" s="275"/>
      <c r="F81" s="275"/>
      <c r="H81" s="128">
        <f t="shared" si="4"/>
        <v>0</v>
      </c>
      <c r="J81" s="4">
        <f t="shared" si="5"/>
        <v>25.3245</v>
      </c>
      <c r="K81" s="128">
        <f t="shared" si="3"/>
        <v>0</v>
      </c>
    </row>
    <row r="82" spans="1:11">
      <c r="A82" s="35">
        <v>13194</v>
      </c>
      <c r="B82" s="279" t="s">
        <v>148</v>
      </c>
      <c r="C82" s="274"/>
      <c r="D82" s="274"/>
      <c r="E82" s="275"/>
      <c r="F82" s="275"/>
      <c r="H82" s="128">
        <f t="shared" si="4"/>
        <v>0</v>
      </c>
      <c r="J82" s="4">
        <f t="shared" si="5"/>
        <v>25.3245</v>
      </c>
      <c r="K82" s="128">
        <f t="shared" si="3"/>
        <v>0</v>
      </c>
    </row>
    <row r="83" spans="1:11">
      <c r="A83" s="35">
        <v>13195</v>
      </c>
      <c r="B83" s="279" t="s">
        <v>149</v>
      </c>
      <c r="C83" s="274"/>
      <c r="D83" s="274"/>
      <c r="E83" s="275"/>
      <c r="F83" s="275"/>
      <c r="H83" s="128">
        <f t="shared" si="4"/>
        <v>0</v>
      </c>
      <c r="J83" s="4">
        <f t="shared" si="5"/>
        <v>25.3245</v>
      </c>
      <c r="K83" s="128">
        <f t="shared" si="3"/>
        <v>0</v>
      </c>
    </row>
    <row r="84" spans="1:11">
      <c r="A84" s="35">
        <v>13196</v>
      </c>
      <c r="B84" s="279" t="s">
        <v>150</v>
      </c>
      <c r="C84" s="274"/>
      <c r="D84" s="274"/>
      <c r="E84" s="275"/>
      <c r="F84" s="275"/>
      <c r="H84" s="128">
        <f t="shared" si="4"/>
        <v>0</v>
      </c>
      <c r="J84" s="4">
        <f t="shared" si="5"/>
        <v>25.3245</v>
      </c>
      <c r="K84" s="128">
        <f t="shared" si="3"/>
        <v>0</v>
      </c>
    </row>
    <row r="85" spans="1:11">
      <c r="A85" s="35">
        <v>13201</v>
      </c>
      <c r="B85" s="279" t="s">
        <v>151</v>
      </c>
      <c r="C85" s="274"/>
      <c r="D85" s="274"/>
      <c r="E85" s="275"/>
      <c r="F85" s="275"/>
      <c r="H85" s="128">
        <f t="shared" si="4"/>
        <v>0</v>
      </c>
      <c r="J85" s="4">
        <f t="shared" si="5"/>
        <v>25.3245</v>
      </c>
      <c r="K85" s="128">
        <f t="shared" si="3"/>
        <v>0</v>
      </c>
    </row>
    <row r="86" spans="1:11">
      <c r="A86" s="35">
        <v>13202</v>
      </c>
      <c r="B86" s="279" t="s">
        <v>152</v>
      </c>
      <c r="C86" s="274"/>
      <c r="D86" s="274"/>
      <c r="E86" s="275"/>
      <c r="F86" s="275"/>
      <c r="H86" s="128">
        <f t="shared" si="4"/>
        <v>0</v>
      </c>
      <c r="J86" s="4">
        <f t="shared" si="5"/>
        <v>25.3245</v>
      </c>
      <c r="K86" s="128">
        <f t="shared" si="3"/>
        <v>0</v>
      </c>
    </row>
    <row r="87" spans="1:11">
      <c r="A87" s="35">
        <v>13203</v>
      </c>
      <c r="B87" s="279" t="s">
        <v>153</v>
      </c>
      <c r="C87" s="274"/>
      <c r="D87" s="274"/>
      <c r="E87" s="275"/>
      <c r="F87" s="275"/>
      <c r="H87" s="128">
        <f t="shared" si="4"/>
        <v>0</v>
      </c>
      <c r="J87" s="4">
        <f t="shared" si="5"/>
        <v>25.3245</v>
      </c>
      <c r="K87" s="128">
        <f t="shared" si="3"/>
        <v>0</v>
      </c>
    </row>
    <row r="88" spans="1:11">
      <c r="A88" s="35">
        <v>13204</v>
      </c>
      <c r="B88" s="279" t="s">
        <v>154</v>
      </c>
      <c r="C88" s="274"/>
      <c r="D88" s="274"/>
      <c r="E88" s="275"/>
      <c r="F88" s="275"/>
      <c r="H88" s="128">
        <f t="shared" si="4"/>
        <v>0</v>
      </c>
      <c r="J88" s="4">
        <f t="shared" si="5"/>
        <v>25.3245</v>
      </c>
      <c r="K88" s="128">
        <f t="shared" si="3"/>
        <v>0</v>
      </c>
    </row>
    <row r="89" spans="1:11">
      <c r="A89" s="35">
        <v>13205</v>
      </c>
      <c r="B89" s="279" t="s">
        <v>155</v>
      </c>
      <c r="C89" s="274"/>
      <c r="D89" s="274"/>
      <c r="E89" s="275"/>
      <c r="F89" s="275"/>
      <c r="H89" s="128">
        <f t="shared" si="4"/>
        <v>0</v>
      </c>
      <c r="J89" s="4">
        <f t="shared" si="5"/>
        <v>25.3245</v>
      </c>
      <c r="K89" s="128">
        <f t="shared" si="3"/>
        <v>0</v>
      </c>
    </row>
    <row r="90" spans="1:11">
      <c r="A90" s="35">
        <v>13206</v>
      </c>
      <c r="B90" s="279" t="s">
        <v>156</v>
      </c>
      <c r="C90" s="274"/>
      <c r="D90" s="274"/>
      <c r="E90" s="275"/>
      <c r="F90" s="275"/>
      <c r="H90" s="128">
        <f t="shared" si="4"/>
        <v>0</v>
      </c>
      <c r="J90" s="4">
        <f t="shared" si="5"/>
        <v>25.3245</v>
      </c>
      <c r="K90" s="128">
        <f t="shared" si="3"/>
        <v>0</v>
      </c>
    </row>
    <row r="91" spans="1:11">
      <c r="A91" s="35">
        <v>13211</v>
      </c>
      <c r="B91" s="279" t="s">
        <v>157</v>
      </c>
      <c r="C91" s="274"/>
      <c r="D91" s="274"/>
      <c r="E91" s="275"/>
      <c r="F91" s="275"/>
      <c r="H91" s="128">
        <f t="shared" si="4"/>
        <v>0</v>
      </c>
      <c r="J91" s="4">
        <f t="shared" si="5"/>
        <v>25.3245</v>
      </c>
      <c r="K91" s="128">
        <f t="shared" si="3"/>
        <v>0</v>
      </c>
    </row>
    <row r="92" spans="1:11">
      <c r="A92" s="35">
        <v>13212</v>
      </c>
      <c r="B92" s="279" t="s">
        <v>158</v>
      </c>
      <c r="C92" s="274"/>
      <c r="D92" s="274"/>
      <c r="E92" s="275"/>
      <c r="F92" s="275"/>
      <c r="H92" s="128">
        <f t="shared" si="4"/>
        <v>0</v>
      </c>
      <c r="J92" s="4">
        <f t="shared" si="5"/>
        <v>25.3245</v>
      </c>
      <c r="K92" s="128">
        <f t="shared" si="3"/>
        <v>0</v>
      </c>
    </row>
    <row r="93" spans="1:11">
      <c r="A93" s="35">
        <v>13213</v>
      </c>
      <c r="B93" s="279" t="s">
        <v>159</v>
      </c>
      <c r="C93" s="274"/>
      <c r="D93" s="274"/>
      <c r="E93" s="275"/>
      <c r="F93" s="275"/>
      <c r="H93" s="128">
        <f t="shared" si="4"/>
        <v>0</v>
      </c>
      <c r="J93" s="4">
        <f t="shared" si="5"/>
        <v>25.3245</v>
      </c>
      <c r="K93" s="128">
        <f t="shared" si="3"/>
        <v>0</v>
      </c>
    </row>
    <row r="94" spans="1:11">
      <c r="A94" s="35">
        <v>13214</v>
      </c>
      <c r="B94" s="279" t="s">
        <v>160</v>
      </c>
      <c r="C94" s="274"/>
      <c r="D94" s="274"/>
      <c r="E94" s="275"/>
      <c r="F94" s="275"/>
      <c r="H94" s="128">
        <f t="shared" si="4"/>
        <v>0</v>
      </c>
      <c r="J94" s="4">
        <f t="shared" si="5"/>
        <v>25.3245</v>
      </c>
      <c r="K94" s="128">
        <f t="shared" si="3"/>
        <v>0</v>
      </c>
    </row>
    <row r="95" spans="1:11">
      <c r="A95" s="35">
        <v>13215</v>
      </c>
      <c r="B95" s="279" t="s">
        <v>161</v>
      </c>
      <c r="C95" s="274"/>
      <c r="D95" s="274"/>
      <c r="E95" s="275"/>
      <c r="F95" s="275"/>
      <c r="H95" s="128">
        <f t="shared" si="4"/>
        <v>0</v>
      </c>
      <c r="J95" s="4">
        <f t="shared" si="5"/>
        <v>25.3245</v>
      </c>
      <c r="K95" s="128">
        <f t="shared" si="3"/>
        <v>0</v>
      </c>
    </row>
    <row r="96" spans="1:11">
      <c r="A96" s="35">
        <v>13216</v>
      </c>
      <c r="B96" s="279" t="s">
        <v>162</v>
      </c>
      <c r="C96" s="274"/>
      <c r="D96" s="274"/>
      <c r="E96" s="275"/>
      <c r="F96" s="275"/>
      <c r="H96" s="128">
        <f t="shared" si="4"/>
        <v>0</v>
      </c>
      <c r="J96" s="4">
        <f t="shared" si="5"/>
        <v>25.3245</v>
      </c>
      <c r="K96" s="128">
        <f t="shared" si="3"/>
        <v>0</v>
      </c>
    </row>
    <row r="97" spans="1:11">
      <c r="A97" s="35">
        <v>13217</v>
      </c>
      <c r="B97" s="279" t="s">
        <v>163</v>
      </c>
      <c r="C97" s="274"/>
      <c r="D97" s="274"/>
      <c r="E97" s="275"/>
      <c r="F97" s="275"/>
      <c r="H97" s="128">
        <f t="shared" si="4"/>
        <v>0</v>
      </c>
      <c r="J97" s="4">
        <f t="shared" si="5"/>
        <v>25.3245</v>
      </c>
      <c r="K97" s="128">
        <f t="shared" si="3"/>
        <v>0</v>
      </c>
    </row>
    <row r="98" spans="1:11">
      <c r="A98" s="35">
        <v>13221</v>
      </c>
      <c r="B98" s="279" t="s">
        <v>164</v>
      </c>
      <c r="C98" s="274"/>
      <c r="D98" s="274"/>
      <c r="E98" s="275"/>
      <c r="F98" s="275"/>
      <c r="H98" s="128">
        <f t="shared" si="4"/>
        <v>0</v>
      </c>
      <c r="J98" s="4">
        <f t="shared" si="5"/>
        <v>25.3245</v>
      </c>
      <c r="K98" s="128">
        <f t="shared" si="3"/>
        <v>0</v>
      </c>
    </row>
    <row r="99" spans="1:11">
      <c r="A99" s="35">
        <v>13231</v>
      </c>
      <c r="B99" s="279" t="s">
        <v>479</v>
      </c>
      <c r="C99" s="274"/>
      <c r="D99" s="274"/>
      <c r="E99" s="275"/>
      <c r="F99" s="275"/>
      <c r="H99" s="128">
        <f t="shared" si="4"/>
        <v>0</v>
      </c>
      <c r="J99" s="4">
        <f t="shared" si="5"/>
        <v>25.3245</v>
      </c>
      <c r="K99" s="128">
        <f t="shared" si="3"/>
        <v>0</v>
      </c>
    </row>
    <row r="100" spans="1:11">
      <c r="A100" s="13">
        <v>13232</v>
      </c>
      <c r="B100" s="279" t="s">
        <v>166</v>
      </c>
      <c r="C100" s="274"/>
      <c r="D100" s="274"/>
      <c r="E100" s="275"/>
      <c r="F100" s="275"/>
      <c r="H100" s="128">
        <f t="shared" si="4"/>
        <v>0</v>
      </c>
      <c r="J100" s="4">
        <f t="shared" si="5"/>
        <v>25.3245</v>
      </c>
      <c r="K100" s="128">
        <f t="shared" si="3"/>
        <v>0</v>
      </c>
    </row>
    <row r="101" spans="1:11">
      <c r="A101" s="35">
        <v>13241</v>
      </c>
      <c r="B101" s="279" t="s">
        <v>167</v>
      </c>
      <c r="C101" s="274"/>
      <c r="D101" s="274"/>
      <c r="E101" s="275"/>
      <c r="F101" s="275"/>
      <c r="H101" s="128">
        <f t="shared" si="4"/>
        <v>0</v>
      </c>
      <c r="J101" s="4">
        <f t="shared" si="5"/>
        <v>25.3245</v>
      </c>
      <c r="K101" s="128">
        <f t="shared" si="3"/>
        <v>0</v>
      </c>
    </row>
    <row r="102" spans="1:11">
      <c r="A102" s="35">
        <v>13242</v>
      </c>
      <c r="B102" s="279" t="s">
        <v>480</v>
      </c>
      <c r="C102" s="274"/>
      <c r="D102" s="274"/>
      <c r="E102" s="275"/>
      <c r="F102" s="275"/>
      <c r="H102" s="128">
        <f t="shared" si="4"/>
        <v>0</v>
      </c>
      <c r="J102" s="4">
        <f t="shared" si="5"/>
        <v>25.3245</v>
      </c>
      <c r="K102" s="128">
        <f t="shared" si="3"/>
        <v>0</v>
      </c>
    </row>
    <row r="103" spans="1:11">
      <c r="A103" s="35">
        <v>13243</v>
      </c>
      <c r="B103" s="279" t="s">
        <v>169</v>
      </c>
      <c r="C103" s="274"/>
      <c r="D103" s="274"/>
      <c r="E103" s="275"/>
      <c r="F103" s="275"/>
      <c r="H103" s="128">
        <f t="shared" si="4"/>
        <v>0</v>
      </c>
      <c r="J103" s="4">
        <f t="shared" si="5"/>
        <v>25.3245</v>
      </c>
      <c r="K103" s="128">
        <f t="shared" si="3"/>
        <v>0</v>
      </c>
    </row>
    <row r="104" spans="1:11">
      <c r="A104" s="35">
        <v>13251</v>
      </c>
      <c r="B104" s="273" t="s">
        <v>170</v>
      </c>
      <c r="C104" s="274"/>
      <c r="D104" s="274"/>
      <c r="E104" s="275"/>
      <c r="F104" s="275"/>
      <c r="H104" s="128">
        <f t="shared" si="4"/>
        <v>0</v>
      </c>
      <c r="J104" s="4">
        <f t="shared" si="5"/>
        <v>25.3245</v>
      </c>
      <c r="K104" s="128">
        <f t="shared" si="3"/>
        <v>0</v>
      </c>
    </row>
    <row r="105" spans="1:11">
      <c r="A105" s="35">
        <v>13252</v>
      </c>
      <c r="B105" s="273" t="s">
        <v>171</v>
      </c>
      <c r="C105" s="274"/>
      <c r="D105" s="274"/>
      <c r="E105" s="275"/>
      <c r="F105" s="275"/>
      <c r="H105" s="128">
        <f t="shared" si="4"/>
        <v>0</v>
      </c>
      <c r="J105" s="4">
        <f t="shared" si="5"/>
        <v>25.3245</v>
      </c>
      <c r="K105" s="128">
        <f t="shared" si="3"/>
        <v>0</v>
      </c>
    </row>
    <row r="106" spans="1:11">
      <c r="A106" s="35">
        <v>13253</v>
      </c>
      <c r="B106" s="273" t="s">
        <v>172</v>
      </c>
      <c r="C106" s="274"/>
      <c r="D106" s="274"/>
      <c r="E106" s="275"/>
      <c r="F106" s="275"/>
      <c r="H106" s="128">
        <f t="shared" si="4"/>
        <v>0</v>
      </c>
      <c r="J106" s="4">
        <f t="shared" si="5"/>
        <v>25.3245</v>
      </c>
      <c r="K106" s="128">
        <f t="shared" si="3"/>
        <v>0</v>
      </c>
    </row>
    <row r="107" spans="1:11">
      <c r="A107" s="35">
        <v>13254</v>
      </c>
      <c r="B107" s="273" t="s">
        <v>173</v>
      </c>
      <c r="C107" s="274"/>
      <c r="D107" s="274"/>
      <c r="E107" s="275"/>
      <c r="F107" s="275"/>
      <c r="H107" s="128">
        <f t="shared" si="4"/>
        <v>0</v>
      </c>
      <c r="J107" s="4">
        <f t="shared" si="5"/>
        <v>25.3245</v>
      </c>
      <c r="K107" s="128">
        <f t="shared" si="3"/>
        <v>0</v>
      </c>
    </row>
    <row r="108" spans="1:11">
      <c r="A108" s="13">
        <v>13261</v>
      </c>
      <c r="B108" s="273" t="s">
        <v>174</v>
      </c>
      <c r="C108" s="274"/>
      <c r="D108" s="274"/>
      <c r="E108" s="275"/>
      <c r="F108" s="275"/>
      <c r="H108" s="128">
        <f>ROUND(C108-D108+E108-F108,2)</f>
        <v>0</v>
      </c>
      <c r="J108" s="4">
        <f t="shared" si="5"/>
        <v>25.3245</v>
      </c>
      <c r="K108" s="128">
        <f t="shared" si="3"/>
        <v>0</v>
      </c>
    </row>
    <row r="109" spans="1:11">
      <c r="A109" s="35">
        <v>13501</v>
      </c>
      <c r="B109" s="273" t="s">
        <v>176</v>
      </c>
      <c r="C109" s="274"/>
      <c r="D109" s="274"/>
      <c r="E109" s="275"/>
      <c r="F109" s="275"/>
      <c r="H109" s="128">
        <f t="shared" si="4"/>
        <v>0</v>
      </c>
      <c r="J109" s="4">
        <f t="shared" si="5"/>
        <v>25.3245</v>
      </c>
      <c r="K109" s="128">
        <f t="shared" si="3"/>
        <v>0</v>
      </c>
    </row>
    <row r="110" spans="1:11">
      <c r="A110" s="35">
        <v>13502</v>
      </c>
      <c r="B110" s="273" t="s">
        <v>177</v>
      </c>
      <c r="C110" s="274"/>
      <c r="D110" s="274"/>
      <c r="E110" s="275"/>
      <c r="F110" s="275"/>
      <c r="H110" s="128">
        <f t="shared" si="4"/>
        <v>0</v>
      </c>
      <c r="J110" s="4">
        <f t="shared" si="5"/>
        <v>25.3245</v>
      </c>
      <c r="K110" s="128">
        <f t="shared" si="3"/>
        <v>0</v>
      </c>
    </row>
    <row r="111" spans="1:11">
      <c r="A111" s="35">
        <v>13503</v>
      </c>
      <c r="B111" s="273" t="s">
        <v>178</v>
      </c>
      <c r="C111" s="274"/>
      <c r="D111" s="274"/>
      <c r="E111" s="275"/>
      <c r="F111" s="275"/>
      <c r="H111" s="128">
        <f t="shared" si="4"/>
        <v>0</v>
      </c>
      <c r="J111" s="4">
        <f t="shared" si="5"/>
        <v>25.3245</v>
      </c>
      <c r="K111" s="128">
        <f t="shared" si="3"/>
        <v>0</v>
      </c>
    </row>
    <row r="112" spans="1:11">
      <c r="A112" s="35">
        <v>13601</v>
      </c>
      <c r="B112" s="273" t="s">
        <v>175</v>
      </c>
      <c r="C112" s="274"/>
      <c r="D112" s="274"/>
      <c r="E112" s="275"/>
      <c r="F112" s="275"/>
      <c r="H112" s="128">
        <f t="shared" si="4"/>
        <v>0</v>
      </c>
      <c r="J112" s="4">
        <f t="shared" si="5"/>
        <v>25.3245</v>
      </c>
      <c r="K112" s="128">
        <f t="shared" si="3"/>
        <v>0</v>
      </c>
    </row>
    <row r="113" spans="1:11">
      <c r="A113" s="35">
        <v>14101</v>
      </c>
      <c r="B113" s="279" t="s">
        <v>179</v>
      </c>
      <c r="C113" s="274"/>
      <c r="D113" s="274"/>
      <c r="E113" s="275"/>
      <c r="F113" s="275"/>
      <c r="H113" s="128">
        <f t="shared" si="4"/>
        <v>0</v>
      </c>
      <c r="J113" s="4">
        <f t="shared" si="5"/>
        <v>25.3245</v>
      </c>
      <c r="K113" s="128">
        <f t="shared" si="3"/>
        <v>0</v>
      </c>
    </row>
    <row r="114" spans="1:11">
      <c r="A114" s="35">
        <v>14102</v>
      </c>
      <c r="B114" s="279" t="s">
        <v>180</v>
      </c>
      <c r="C114" s="274">
        <v>486741.52</v>
      </c>
      <c r="D114" s="274"/>
      <c r="E114" s="275"/>
      <c r="F114" s="275"/>
      <c r="H114" s="128">
        <f t="shared" si="4"/>
        <v>486741.52</v>
      </c>
      <c r="J114" s="4">
        <f t="shared" si="5"/>
        <v>25.3245</v>
      </c>
      <c r="K114" s="128">
        <f t="shared" si="3"/>
        <v>12326485.619999999</v>
      </c>
    </row>
    <row r="115" spans="1:11">
      <c r="A115" s="280">
        <v>14103</v>
      </c>
      <c r="B115" s="281" t="s">
        <v>481</v>
      </c>
      <c r="C115" s="278"/>
      <c r="D115" s="278"/>
      <c r="E115" s="278"/>
      <c r="F115" s="278"/>
      <c r="G115" s="132"/>
      <c r="H115" s="132">
        <f t="shared" si="4"/>
        <v>0</v>
      </c>
      <c r="J115" s="4">
        <f t="shared" si="5"/>
        <v>25.3245</v>
      </c>
      <c r="K115" s="132">
        <f t="shared" si="3"/>
        <v>0</v>
      </c>
    </row>
    <row r="116" spans="1:11">
      <c r="A116" s="35">
        <v>14201</v>
      </c>
      <c r="B116" s="279" t="s">
        <v>181</v>
      </c>
      <c r="C116" s="274"/>
      <c r="D116" s="274"/>
      <c r="E116" s="275"/>
      <c r="F116" s="275"/>
      <c r="H116" s="128">
        <f t="shared" si="4"/>
        <v>0</v>
      </c>
      <c r="J116" s="4">
        <f t="shared" si="5"/>
        <v>25.3245</v>
      </c>
      <c r="K116" s="128">
        <f t="shared" si="3"/>
        <v>0</v>
      </c>
    </row>
    <row r="117" spans="1:11">
      <c r="A117" s="35">
        <v>15001</v>
      </c>
      <c r="B117" s="273" t="s">
        <v>182</v>
      </c>
      <c r="C117" s="274"/>
      <c r="D117" s="274"/>
      <c r="E117" s="275"/>
      <c r="F117" s="275"/>
      <c r="H117" s="128">
        <f t="shared" si="4"/>
        <v>0</v>
      </c>
      <c r="J117" s="4">
        <f t="shared" si="5"/>
        <v>25.3245</v>
      </c>
      <c r="K117" s="128">
        <f t="shared" si="3"/>
        <v>0</v>
      </c>
    </row>
    <row r="118" spans="1:11">
      <c r="A118" s="35">
        <v>15002</v>
      </c>
      <c r="B118" s="273" t="s">
        <v>183</v>
      </c>
      <c r="C118" s="274"/>
      <c r="D118" s="274"/>
      <c r="E118" s="275"/>
      <c r="F118" s="275"/>
      <c r="H118" s="128">
        <f t="shared" si="4"/>
        <v>0</v>
      </c>
      <c r="J118" s="4">
        <f t="shared" si="5"/>
        <v>25.3245</v>
      </c>
      <c r="K118" s="128">
        <f t="shared" si="3"/>
        <v>0</v>
      </c>
    </row>
    <row r="119" spans="1:11">
      <c r="A119" s="35">
        <v>15003</v>
      </c>
      <c r="B119" s="273" t="s">
        <v>184</v>
      </c>
      <c r="C119" s="274"/>
      <c r="D119" s="274"/>
      <c r="E119" s="275"/>
      <c r="F119" s="275"/>
      <c r="H119" s="128">
        <f t="shared" si="4"/>
        <v>0</v>
      </c>
      <c r="J119" s="4">
        <f t="shared" si="5"/>
        <v>25.3245</v>
      </c>
      <c r="K119" s="128">
        <f t="shared" si="3"/>
        <v>0</v>
      </c>
    </row>
    <row r="120" spans="1:11">
      <c r="A120" s="35">
        <v>15004</v>
      </c>
      <c r="B120" s="273" t="s">
        <v>243</v>
      </c>
      <c r="C120" s="274"/>
      <c r="D120" s="274"/>
      <c r="E120" s="275"/>
      <c r="F120" s="275"/>
      <c r="H120" s="128">
        <f t="shared" si="4"/>
        <v>0</v>
      </c>
      <c r="J120" s="4">
        <f t="shared" si="5"/>
        <v>25.3245</v>
      </c>
      <c r="K120" s="128">
        <f t="shared" si="3"/>
        <v>0</v>
      </c>
    </row>
    <row r="121" spans="1:11">
      <c r="A121" s="35">
        <v>15005</v>
      </c>
      <c r="B121" s="273" t="s">
        <v>185</v>
      </c>
      <c r="C121" s="274">
        <v>13177.02</v>
      </c>
      <c r="D121" s="274"/>
      <c r="E121" s="275"/>
      <c r="F121" s="275"/>
      <c r="H121" s="128">
        <f t="shared" si="4"/>
        <v>13177.02</v>
      </c>
      <c r="J121" s="4">
        <f t="shared" si="5"/>
        <v>25.3245</v>
      </c>
      <c r="K121" s="128">
        <f t="shared" si="3"/>
        <v>333701.44</v>
      </c>
    </row>
    <row r="122" spans="1:11">
      <c r="A122" s="35">
        <v>15006</v>
      </c>
      <c r="B122" s="273" t="s">
        <v>218</v>
      </c>
      <c r="C122" s="274"/>
      <c r="D122" s="274"/>
      <c r="E122" s="275"/>
      <c r="F122" s="275"/>
      <c r="H122" s="128">
        <f t="shared" si="4"/>
        <v>0</v>
      </c>
      <c r="J122" s="4">
        <f t="shared" si="5"/>
        <v>25.3245</v>
      </c>
      <c r="K122" s="128">
        <f t="shared" si="3"/>
        <v>0</v>
      </c>
    </row>
    <row r="123" spans="1:11">
      <c r="A123" s="35">
        <v>15007</v>
      </c>
      <c r="B123" s="273" t="s">
        <v>186</v>
      </c>
      <c r="C123" s="274"/>
      <c r="D123" s="274"/>
      <c r="E123" s="275"/>
      <c r="F123" s="275"/>
      <c r="H123" s="128">
        <f t="shared" si="4"/>
        <v>0</v>
      </c>
      <c r="J123" s="4">
        <f t="shared" si="5"/>
        <v>25.3245</v>
      </c>
      <c r="K123" s="128">
        <f t="shared" si="3"/>
        <v>0</v>
      </c>
    </row>
    <row r="124" spans="1:11">
      <c r="A124" s="35">
        <v>15008</v>
      </c>
      <c r="B124" s="273" t="s">
        <v>187</v>
      </c>
      <c r="C124" s="274"/>
      <c r="D124" s="274"/>
      <c r="E124" s="275"/>
      <c r="F124" s="275"/>
      <c r="H124" s="128">
        <f t="shared" si="4"/>
        <v>0</v>
      </c>
      <c r="J124" s="4">
        <f t="shared" si="5"/>
        <v>25.3245</v>
      </c>
      <c r="K124" s="128">
        <f t="shared" si="3"/>
        <v>0</v>
      </c>
    </row>
    <row r="125" spans="1:11">
      <c r="A125" s="35">
        <v>15009</v>
      </c>
      <c r="B125" s="273" t="s">
        <v>245</v>
      </c>
      <c r="C125" s="274">
        <v>0.45</v>
      </c>
      <c r="D125" s="274"/>
      <c r="E125" s="275"/>
      <c r="F125" s="275"/>
      <c r="H125" s="128">
        <f t="shared" si="4"/>
        <v>0.45</v>
      </c>
      <c r="J125" s="4">
        <f t="shared" si="5"/>
        <v>25.3245</v>
      </c>
      <c r="K125" s="128">
        <f t="shared" si="3"/>
        <v>11.4</v>
      </c>
    </row>
    <row r="126" spans="1:11">
      <c r="A126" s="35">
        <v>15010</v>
      </c>
      <c r="B126" s="273" t="s">
        <v>219</v>
      </c>
      <c r="C126" s="274">
        <v>4262.6499999999996</v>
      </c>
      <c r="D126" s="274"/>
      <c r="E126" s="275"/>
      <c r="F126" s="275"/>
      <c r="H126" s="128">
        <f t="shared" si="4"/>
        <v>4262.6499999999996</v>
      </c>
      <c r="J126" s="4">
        <f t="shared" si="5"/>
        <v>25.3245</v>
      </c>
      <c r="K126" s="128">
        <f t="shared" si="3"/>
        <v>107949.48</v>
      </c>
    </row>
    <row r="127" spans="1:11">
      <c r="A127" s="35">
        <v>15011</v>
      </c>
      <c r="B127" s="273" t="s">
        <v>220</v>
      </c>
      <c r="C127" s="274"/>
      <c r="D127" s="274"/>
      <c r="E127" s="275"/>
      <c r="F127" s="275"/>
      <c r="H127" s="128">
        <f t="shared" si="4"/>
        <v>0</v>
      </c>
      <c r="J127" s="4">
        <f t="shared" si="5"/>
        <v>25.3245</v>
      </c>
      <c r="K127" s="128">
        <f t="shared" si="3"/>
        <v>0</v>
      </c>
    </row>
    <row r="128" spans="1:11">
      <c r="A128" s="35">
        <v>15012</v>
      </c>
      <c r="B128" s="273" t="s">
        <v>221</v>
      </c>
      <c r="C128" s="274"/>
      <c r="D128" s="274"/>
      <c r="E128" s="275"/>
      <c r="F128" s="275"/>
      <c r="H128" s="128">
        <f t="shared" si="4"/>
        <v>0</v>
      </c>
      <c r="J128" s="4">
        <f t="shared" si="5"/>
        <v>25.3245</v>
      </c>
      <c r="K128" s="128">
        <f t="shared" si="3"/>
        <v>0</v>
      </c>
    </row>
    <row r="129" spans="1:11">
      <c r="A129" s="35">
        <v>15013</v>
      </c>
      <c r="B129" s="273" t="s">
        <v>244</v>
      </c>
      <c r="C129" s="274"/>
      <c r="D129" s="274"/>
      <c r="E129" s="275"/>
      <c r="F129" s="275"/>
      <c r="H129" s="128">
        <f t="shared" si="4"/>
        <v>0</v>
      </c>
      <c r="J129" s="4">
        <f t="shared" si="5"/>
        <v>25.3245</v>
      </c>
      <c r="K129" s="128">
        <f t="shared" si="3"/>
        <v>0</v>
      </c>
    </row>
    <row r="130" spans="1:11">
      <c r="A130" s="35">
        <v>15014</v>
      </c>
      <c r="B130" s="273" t="s">
        <v>188</v>
      </c>
      <c r="C130" s="274">
        <v>162663.85999999999</v>
      </c>
      <c r="D130" s="274"/>
      <c r="E130" s="275"/>
      <c r="F130" s="275"/>
      <c r="H130" s="128">
        <f t="shared" si="4"/>
        <v>162663.85999999999</v>
      </c>
      <c r="J130" s="4">
        <f t="shared" si="5"/>
        <v>25.3245</v>
      </c>
      <c r="K130" s="128">
        <f t="shared" si="3"/>
        <v>4119380.92</v>
      </c>
    </row>
    <row r="131" spans="1:11">
      <c r="A131" s="35">
        <v>15015</v>
      </c>
      <c r="B131" s="273" t="s">
        <v>189</v>
      </c>
      <c r="C131" s="274"/>
      <c r="D131" s="274"/>
      <c r="E131" s="275"/>
      <c r="F131" s="275"/>
      <c r="H131" s="128">
        <f t="shared" si="4"/>
        <v>0</v>
      </c>
      <c r="J131" s="4">
        <f t="shared" si="5"/>
        <v>25.3245</v>
      </c>
      <c r="K131" s="128">
        <f t="shared" si="3"/>
        <v>0</v>
      </c>
    </row>
    <row r="132" spans="1:11">
      <c r="A132" s="280">
        <v>15016</v>
      </c>
      <c r="B132" s="277" t="s">
        <v>241</v>
      </c>
      <c r="C132" s="278">
        <v>1985.88</v>
      </c>
      <c r="D132" s="278"/>
      <c r="E132" s="278"/>
      <c r="F132" s="278">
        <v>1985.88</v>
      </c>
      <c r="G132" s="132"/>
      <c r="H132" s="132">
        <f t="shared" si="4"/>
        <v>0</v>
      </c>
      <c r="J132" s="4">
        <f t="shared" si="5"/>
        <v>25.3245</v>
      </c>
      <c r="K132" s="132">
        <f t="shared" si="3"/>
        <v>0</v>
      </c>
    </row>
    <row r="133" spans="1:11">
      <c r="A133" s="35">
        <v>15017</v>
      </c>
      <c r="B133" s="279" t="s">
        <v>222</v>
      </c>
      <c r="C133" s="274"/>
      <c r="D133" s="274"/>
      <c r="E133" s="275"/>
      <c r="F133" s="275"/>
      <c r="H133" s="128">
        <f t="shared" si="4"/>
        <v>0</v>
      </c>
      <c r="J133" s="4">
        <f t="shared" si="5"/>
        <v>25.3245</v>
      </c>
      <c r="K133" s="128">
        <f t="shared" si="3"/>
        <v>0</v>
      </c>
    </row>
    <row r="134" spans="1:11">
      <c r="A134" s="35">
        <v>15018</v>
      </c>
      <c r="B134" s="279" t="s">
        <v>223</v>
      </c>
      <c r="C134" s="274"/>
      <c r="D134" s="274"/>
      <c r="E134" s="275"/>
      <c r="F134" s="275"/>
      <c r="H134" s="128">
        <f t="shared" si="4"/>
        <v>0</v>
      </c>
      <c r="J134" s="4">
        <f t="shared" si="5"/>
        <v>25.3245</v>
      </c>
      <c r="K134" s="128">
        <f t="shared" si="3"/>
        <v>0</v>
      </c>
    </row>
    <row r="135" spans="1:11">
      <c r="A135" s="282"/>
      <c r="B135" s="283" t="s">
        <v>482</v>
      </c>
      <c r="C135" s="274"/>
      <c r="D135" s="274"/>
      <c r="E135" s="275"/>
      <c r="F135" s="275"/>
      <c r="H135" s="128">
        <f t="shared" si="4"/>
        <v>0</v>
      </c>
      <c r="J135" s="4">
        <f t="shared" si="5"/>
        <v>25.3245</v>
      </c>
      <c r="K135" s="128">
        <f t="shared" si="3"/>
        <v>0</v>
      </c>
    </row>
    <row r="136" spans="1:11">
      <c r="A136" s="35">
        <v>15101</v>
      </c>
      <c r="B136" s="273" t="s">
        <v>207</v>
      </c>
      <c r="C136" s="274"/>
      <c r="D136" s="274"/>
      <c r="E136" s="275"/>
      <c r="F136" s="275"/>
      <c r="H136" s="128">
        <f t="shared" si="4"/>
        <v>0</v>
      </c>
      <c r="J136" s="4">
        <f t="shared" si="5"/>
        <v>25.3245</v>
      </c>
      <c r="K136" s="128">
        <f t="shared" ref="K136:K199" si="6">ROUND(H136*J136,2)</f>
        <v>0</v>
      </c>
    </row>
    <row r="137" spans="1:11">
      <c r="A137" s="35">
        <v>15102</v>
      </c>
      <c r="B137" s="273" t="s">
        <v>208</v>
      </c>
      <c r="C137" s="274"/>
      <c r="D137" s="274"/>
      <c r="E137" s="275"/>
      <c r="F137" s="275"/>
      <c r="H137" s="128">
        <f t="shared" si="4"/>
        <v>0</v>
      </c>
      <c r="J137" s="4">
        <f t="shared" ref="J137:J200" si="7">J136</f>
        <v>25.3245</v>
      </c>
      <c r="K137" s="128">
        <f t="shared" si="6"/>
        <v>0</v>
      </c>
    </row>
    <row r="138" spans="1:11">
      <c r="A138" s="35">
        <v>15103</v>
      </c>
      <c r="B138" s="273" t="s">
        <v>209</v>
      </c>
      <c r="C138" s="274"/>
      <c r="D138" s="274"/>
      <c r="E138" s="275"/>
      <c r="F138" s="275"/>
      <c r="H138" s="128">
        <f t="shared" si="4"/>
        <v>0</v>
      </c>
      <c r="J138" s="4">
        <f t="shared" si="7"/>
        <v>25.3245</v>
      </c>
      <c r="K138" s="128">
        <f t="shared" si="6"/>
        <v>0</v>
      </c>
    </row>
    <row r="139" spans="1:11">
      <c r="A139" s="35">
        <v>15104</v>
      </c>
      <c r="B139" s="273" t="s">
        <v>210</v>
      </c>
      <c r="C139" s="274"/>
      <c r="D139" s="274"/>
      <c r="E139" s="275"/>
      <c r="F139" s="275"/>
      <c r="H139" s="128">
        <f t="shared" ref="H139:H202" si="8">ROUND(C139-D139+E139-F139,2)</f>
        <v>0</v>
      </c>
      <c r="J139" s="4">
        <f t="shared" si="7"/>
        <v>25.3245</v>
      </c>
      <c r="K139" s="128">
        <f t="shared" si="6"/>
        <v>0</v>
      </c>
    </row>
    <row r="140" spans="1:11">
      <c r="A140" s="35">
        <v>15105</v>
      </c>
      <c r="B140" s="273" t="s">
        <v>211</v>
      </c>
      <c r="C140" s="274"/>
      <c r="D140" s="274"/>
      <c r="E140" s="275"/>
      <c r="F140" s="275"/>
      <c r="H140" s="128">
        <f t="shared" si="8"/>
        <v>0</v>
      </c>
      <c r="J140" s="4">
        <f t="shared" si="7"/>
        <v>25.3245</v>
      </c>
      <c r="K140" s="128">
        <f t="shared" si="6"/>
        <v>0</v>
      </c>
    </row>
    <row r="141" spans="1:11">
      <c r="A141" s="35">
        <v>15106</v>
      </c>
      <c r="B141" s="273" t="s">
        <v>212</v>
      </c>
      <c r="C141" s="274"/>
      <c r="D141" s="274"/>
      <c r="E141" s="275"/>
      <c r="F141" s="275"/>
      <c r="H141" s="128">
        <f t="shared" si="8"/>
        <v>0</v>
      </c>
      <c r="J141" s="4">
        <f t="shared" si="7"/>
        <v>25.3245</v>
      </c>
      <c r="K141" s="128">
        <f t="shared" si="6"/>
        <v>0</v>
      </c>
    </row>
    <row r="142" spans="1:11">
      <c r="A142" s="35">
        <v>15107</v>
      </c>
      <c r="B142" s="273" t="s">
        <v>213</v>
      </c>
      <c r="C142" s="274"/>
      <c r="D142" s="274"/>
      <c r="E142" s="275"/>
      <c r="F142" s="275"/>
      <c r="H142" s="128">
        <f t="shared" si="8"/>
        <v>0</v>
      </c>
      <c r="J142" s="4">
        <f t="shared" si="7"/>
        <v>25.3245</v>
      </c>
      <c r="K142" s="128">
        <f t="shared" si="6"/>
        <v>0</v>
      </c>
    </row>
    <row r="143" spans="1:11">
      <c r="A143" s="35">
        <v>15108</v>
      </c>
      <c r="B143" s="273" t="s">
        <v>214</v>
      </c>
      <c r="C143" s="274"/>
      <c r="D143" s="274"/>
      <c r="E143" s="275"/>
      <c r="F143" s="275"/>
      <c r="H143" s="128">
        <f t="shared" si="8"/>
        <v>0</v>
      </c>
      <c r="J143" s="4">
        <f t="shared" si="7"/>
        <v>25.3245</v>
      </c>
      <c r="K143" s="128">
        <f t="shared" si="6"/>
        <v>0</v>
      </c>
    </row>
    <row r="144" spans="1:11">
      <c r="A144" s="35">
        <v>15109</v>
      </c>
      <c r="B144" s="273" t="s">
        <v>215</v>
      </c>
      <c r="C144" s="274"/>
      <c r="D144" s="274"/>
      <c r="E144" s="275"/>
      <c r="F144" s="275"/>
      <c r="H144" s="128">
        <f t="shared" si="8"/>
        <v>0</v>
      </c>
      <c r="J144" s="4">
        <f t="shared" si="7"/>
        <v>25.3245</v>
      </c>
      <c r="K144" s="128">
        <f t="shared" si="6"/>
        <v>0</v>
      </c>
    </row>
    <row r="145" spans="1:11">
      <c r="A145" s="35">
        <v>15110</v>
      </c>
      <c r="B145" s="273" t="s">
        <v>190</v>
      </c>
      <c r="C145" s="274"/>
      <c r="D145" s="274"/>
      <c r="E145" s="275"/>
      <c r="F145" s="275"/>
      <c r="H145" s="128">
        <f t="shared" si="8"/>
        <v>0</v>
      </c>
      <c r="J145" s="4">
        <f t="shared" si="7"/>
        <v>25.3245</v>
      </c>
      <c r="K145" s="128">
        <f t="shared" si="6"/>
        <v>0</v>
      </c>
    </row>
    <row r="146" spans="1:11">
      <c r="A146" s="35">
        <v>15111</v>
      </c>
      <c r="B146" s="273" t="s">
        <v>191</v>
      </c>
      <c r="C146" s="274"/>
      <c r="D146" s="274"/>
      <c r="E146" s="275"/>
      <c r="F146" s="275"/>
      <c r="H146" s="128">
        <f t="shared" si="8"/>
        <v>0</v>
      </c>
      <c r="J146" s="4">
        <f t="shared" si="7"/>
        <v>25.3245</v>
      </c>
      <c r="K146" s="128">
        <f t="shared" si="6"/>
        <v>0</v>
      </c>
    </row>
    <row r="147" spans="1:11">
      <c r="A147" s="35">
        <v>15112</v>
      </c>
      <c r="B147" s="273" t="s">
        <v>192</v>
      </c>
      <c r="C147" s="274"/>
      <c r="D147" s="274"/>
      <c r="E147" s="275"/>
      <c r="F147" s="275"/>
      <c r="H147" s="128">
        <f t="shared" si="8"/>
        <v>0</v>
      </c>
      <c r="J147" s="4">
        <f t="shared" si="7"/>
        <v>25.3245</v>
      </c>
      <c r="K147" s="128">
        <f t="shared" si="6"/>
        <v>0</v>
      </c>
    </row>
    <row r="148" spans="1:11">
      <c r="A148" s="35">
        <v>15113</v>
      </c>
      <c r="B148" s="273" t="s">
        <v>193</v>
      </c>
      <c r="C148" s="274"/>
      <c r="D148" s="274"/>
      <c r="E148" s="275"/>
      <c r="F148" s="275"/>
      <c r="H148" s="128">
        <f t="shared" si="8"/>
        <v>0</v>
      </c>
      <c r="J148" s="4">
        <f t="shared" si="7"/>
        <v>25.3245</v>
      </c>
      <c r="K148" s="128">
        <f t="shared" si="6"/>
        <v>0</v>
      </c>
    </row>
    <row r="149" spans="1:11">
      <c r="A149" s="35">
        <v>15114</v>
      </c>
      <c r="B149" s="273" t="s">
        <v>216</v>
      </c>
      <c r="C149" s="274"/>
      <c r="D149" s="274"/>
      <c r="E149" s="275"/>
      <c r="F149" s="275"/>
      <c r="H149" s="128">
        <f t="shared" si="8"/>
        <v>0</v>
      </c>
      <c r="J149" s="4">
        <f t="shared" si="7"/>
        <v>25.3245</v>
      </c>
      <c r="K149" s="128">
        <f t="shared" si="6"/>
        <v>0</v>
      </c>
    </row>
    <row r="150" spans="1:11">
      <c r="A150" s="35">
        <v>15115</v>
      </c>
      <c r="B150" s="273" t="s">
        <v>194</v>
      </c>
      <c r="C150" s="274"/>
      <c r="D150" s="274"/>
      <c r="E150" s="275"/>
      <c r="F150" s="275"/>
      <c r="H150" s="128">
        <f t="shared" si="8"/>
        <v>0</v>
      </c>
      <c r="J150" s="4">
        <f t="shared" si="7"/>
        <v>25.3245</v>
      </c>
      <c r="K150" s="128">
        <f t="shared" si="6"/>
        <v>0</v>
      </c>
    </row>
    <row r="151" spans="1:11">
      <c r="A151" s="35">
        <v>15116</v>
      </c>
      <c r="B151" s="273" t="s">
        <v>195</v>
      </c>
      <c r="C151" s="274"/>
      <c r="D151" s="274"/>
      <c r="E151" s="275"/>
      <c r="F151" s="275"/>
      <c r="H151" s="128">
        <f t="shared" si="8"/>
        <v>0</v>
      </c>
      <c r="J151" s="4">
        <f t="shared" si="7"/>
        <v>25.3245</v>
      </c>
      <c r="K151" s="128">
        <f t="shared" si="6"/>
        <v>0</v>
      </c>
    </row>
    <row r="152" spans="1:11">
      <c r="A152" s="35">
        <v>15117</v>
      </c>
      <c r="B152" s="273" t="s">
        <v>196</v>
      </c>
      <c r="C152" s="274"/>
      <c r="D152" s="274"/>
      <c r="E152" s="275"/>
      <c r="F152" s="275"/>
      <c r="H152" s="128">
        <f t="shared" si="8"/>
        <v>0</v>
      </c>
      <c r="J152" s="4">
        <f t="shared" si="7"/>
        <v>25.3245</v>
      </c>
      <c r="K152" s="128">
        <f t="shared" si="6"/>
        <v>0</v>
      </c>
    </row>
    <row r="153" spans="1:11">
      <c r="A153" s="35">
        <v>15118</v>
      </c>
      <c r="B153" s="273" t="s">
        <v>197</v>
      </c>
      <c r="C153" s="274"/>
      <c r="D153" s="274"/>
      <c r="E153" s="275"/>
      <c r="F153" s="275"/>
      <c r="H153" s="128">
        <f t="shared" si="8"/>
        <v>0</v>
      </c>
      <c r="J153" s="4">
        <f t="shared" si="7"/>
        <v>25.3245</v>
      </c>
      <c r="K153" s="128">
        <f t="shared" si="6"/>
        <v>0</v>
      </c>
    </row>
    <row r="154" spans="1:11">
      <c r="A154" s="35">
        <v>15119</v>
      </c>
      <c r="B154" s="273" t="s">
        <v>198</v>
      </c>
      <c r="C154" s="274"/>
      <c r="D154" s="274"/>
      <c r="E154" s="275"/>
      <c r="F154" s="275"/>
      <c r="H154" s="128">
        <f t="shared" si="8"/>
        <v>0</v>
      </c>
      <c r="J154" s="4">
        <f t="shared" si="7"/>
        <v>25.3245</v>
      </c>
      <c r="K154" s="128">
        <f t="shared" si="6"/>
        <v>0</v>
      </c>
    </row>
    <row r="155" spans="1:11">
      <c r="A155" s="35">
        <v>15120</v>
      </c>
      <c r="B155" s="273" t="s">
        <v>199</v>
      </c>
      <c r="C155" s="274"/>
      <c r="D155" s="274"/>
      <c r="E155" s="275"/>
      <c r="F155" s="275"/>
      <c r="H155" s="128">
        <f t="shared" si="8"/>
        <v>0</v>
      </c>
      <c r="J155" s="4">
        <f t="shared" si="7"/>
        <v>25.3245</v>
      </c>
      <c r="K155" s="128">
        <f t="shared" si="6"/>
        <v>0</v>
      </c>
    </row>
    <row r="156" spans="1:11">
      <c r="A156" s="35">
        <v>15121</v>
      </c>
      <c r="B156" s="273" t="s">
        <v>200</v>
      </c>
      <c r="C156" s="274"/>
      <c r="D156" s="274"/>
      <c r="E156" s="275"/>
      <c r="F156" s="275"/>
      <c r="H156" s="128">
        <f t="shared" si="8"/>
        <v>0</v>
      </c>
      <c r="J156" s="4">
        <f t="shared" si="7"/>
        <v>25.3245</v>
      </c>
      <c r="K156" s="128">
        <f t="shared" si="6"/>
        <v>0</v>
      </c>
    </row>
    <row r="157" spans="1:11">
      <c r="A157" s="35">
        <v>15122</v>
      </c>
      <c r="B157" s="273" t="s">
        <v>201</v>
      </c>
      <c r="C157" s="274"/>
      <c r="D157" s="274"/>
      <c r="E157" s="275"/>
      <c r="F157" s="275"/>
      <c r="H157" s="128">
        <f t="shared" si="8"/>
        <v>0</v>
      </c>
      <c r="J157" s="4">
        <f t="shared" si="7"/>
        <v>25.3245</v>
      </c>
      <c r="K157" s="128">
        <f t="shared" si="6"/>
        <v>0</v>
      </c>
    </row>
    <row r="158" spans="1:11">
      <c r="A158" s="35">
        <v>15123</v>
      </c>
      <c r="B158" s="273" t="s">
        <v>202</v>
      </c>
      <c r="C158" s="274"/>
      <c r="D158" s="274"/>
      <c r="E158" s="275"/>
      <c r="F158" s="275"/>
      <c r="H158" s="128">
        <f t="shared" si="8"/>
        <v>0</v>
      </c>
      <c r="J158" s="4">
        <f t="shared" si="7"/>
        <v>25.3245</v>
      </c>
      <c r="K158" s="128">
        <f t="shared" si="6"/>
        <v>0</v>
      </c>
    </row>
    <row r="159" spans="1:11">
      <c r="A159" s="35">
        <v>15124</v>
      </c>
      <c r="B159" s="273" t="s">
        <v>203</v>
      </c>
      <c r="C159" s="274"/>
      <c r="D159" s="274"/>
      <c r="E159" s="275"/>
      <c r="F159" s="275"/>
      <c r="H159" s="128">
        <f t="shared" si="8"/>
        <v>0</v>
      </c>
      <c r="J159" s="4">
        <f t="shared" si="7"/>
        <v>25.3245</v>
      </c>
      <c r="K159" s="128">
        <f t="shared" si="6"/>
        <v>0</v>
      </c>
    </row>
    <row r="160" spans="1:11">
      <c r="A160" s="35">
        <v>15125</v>
      </c>
      <c r="B160" s="273" t="s">
        <v>204</v>
      </c>
      <c r="C160" s="274"/>
      <c r="D160" s="274"/>
      <c r="E160" s="275"/>
      <c r="F160" s="275"/>
      <c r="H160" s="128">
        <f t="shared" si="8"/>
        <v>0</v>
      </c>
      <c r="J160" s="4">
        <f t="shared" si="7"/>
        <v>25.3245</v>
      </c>
      <c r="K160" s="128">
        <f t="shared" si="6"/>
        <v>0</v>
      </c>
    </row>
    <row r="161" spans="1:11">
      <c r="A161" s="35">
        <v>15126</v>
      </c>
      <c r="B161" s="273" t="s">
        <v>205</v>
      </c>
      <c r="C161" s="274"/>
      <c r="D161" s="274"/>
      <c r="E161" s="275"/>
      <c r="F161" s="275"/>
      <c r="H161" s="128">
        <f t="shared" si="8"/>
        <v>0</v>
      </c>
      <c r="J161" s="4">
        <f t="shared" si="7"/>
        <v>25.3245</v>
      </c>
      <c r="K161" s="128">
        <f t="shared" si="6"/>
        <v>0</v>
      </c>
    </row>
    <row r="162" spans="1:11">
      <c r="A162" s="35">
        <v>15136</v>
      </c>
      <c r="B162" s="273" t="s">
        <v>217</v>
      </c>
      <c r="C162" s="274"/>
      <c r="D162" s="274"/>
      <c r="E162" s="275"/>
      <c r="F162" s="275"/>
      <c r="H162" s="128">
        <f t="shared" si="8"/>
        <v>0</v>
      </c>
      <c r="J162" s="4">
        <f t="shared" si="7"/>
        <v>25.3245</v>
      </c>
      <c r="K162" s="128">
        <f t="shared" si="6"/>
        <v>0</v>
      </c>
    </row>
    <row r="163" spans="1:11">
      <c r="A163" s="35">
        <v>15137</v>
      </c>
      <c r="B163" s="273" t="s">
        <v>206</v>
      </c>
      <c r="C163" s="274"/>
      <c r="D163" s="274"/>
      <c r="E163" s="275"/>
      <c r="F163" s="275"/>
      <c r="H163" s="128">
        <f t="shared" si="8"/>
        <v>0</v>
      </c>
      <c r="J163" s="4">
        <f t="shared" si="7"/>
        <v>25.3245</v>
      </c>
      <c r="K163" s="128">
        <f t="shared" si="6"/>
        <v>0</v>
      </c>
    </row>
    <row r="164" spans="1:11">
      <c r="A164" s="280">
        <v>21000</v>
      </c>
      <c r="B164" s="277" t="s">
        <v>483</v>
      </c>
      <c r="C164" s="278"/>
      <c r="D164" s="278"/>
      <c r="E164" s="278"/>
      <c r="F164" s="278"/>
      <c r="G164" s="132"/>
      <c r="H164" s="132">
        <f t="shared" si="8"/>
        <v>0</v>
      </c>
      <c r="J164" s="4">
        <f t="shared" si="7"/>
        <v>25.3245</v>
      </c>
      <c r="K164" s="132">
        <f t="shared" si="6"/>
        <v>0</v>
      </c>
    </row>
    <row r="165" spans="1:11">
      <c r="A165" s="35">
        <v>21001</v>
      </c>
      <c r="B165" s="273" t="s">
        <v>256</v>
      </c>
      <c r="C165" s="274"/>
      <c r="D165" s="274"/>
      <c r="E165" s="275"/>
      <c r="F165" s="275"/>
      <c r="H165" s="128">
        <f t="shared" si="8"/>
        <v>0</v>
      </c>
      <c r="J165" s="4">
        <f t="shared" si="7"/>
        <v>25.3245</v>
      </c>
      <c r="K165" s="128">
        <f t="shared" si="6"/>
        <v>0</v>
      </c>
    </row>
    <row r="166" spans="1:11" s="134" customFormat="1">
      <c r="A166" s="35">
        <v>21002</v>
      </c>
      <c r="B166" s="273" t="s">
        <v>294</v>
      </c>
      <c r="C166" s="274"/>
      <c r="D166" s="274"/>
      <c r="E166" s="275"/>
      <c r="F166" s="275"/>
      <c r="G166" s="34"/>
      <c r="H166" s="128">
        <f t="shared" si="8"/>
        <v>0</v>
      </c>
      <c r="J166" s="4">
        <f t="shared" si="7"/>
        <v>25.3245</v>
      </c>
      <c r="K166" s="128">
        <f t="shared" si="6"/>
        <v>0</v>
      </c>
    </row>
    <row r="167" spans="1:11">
      <c r="A167" s="35">
        <v>22001</v>
      </c>
      <c r="B167" s="279" t="s">
        <v>179</v>
      </c>
      <c r="C167" s="274"/>
      <c r="D167" s="274"/>
      <c r="E167" s="275"/>
      <c r="F167" s="275"/>
      <c r="H167" s="128">
        <f t="shared" si="8"/>
        <v>0</v>
      </c>
      <c r="J167" s="4">
        <f t="shared" si="7"/>
        <v>25.3245</v>
      </c>
      <c r="K167" s="128">
        <f t="shared" si="6"/>
        <v>0</v>
      </c>
    </row>
    <row r="168" spans="1:11">
      <c r="A168" s="35">
        <v>22002</v>
      </c>
      <c r="B168" s="279" t="s">
        <v>180</v>
      </c>
      <c r="C168" s="274"/>
      <c r="D168" s="274">
        <v>239720.44</v>
      </c>
      <c r="E168" s="275"/>
      <c r="F168" s="275"/>
      <c r="H168" s="128">
        <f t="shared" si="8"/>
        <v>-239720.44</v>
      </c>
      <c r="J168" s="4">
        <f t="shared" si="7"/>
        <v>25.3245</v>
      </c>
      <c r="K168" s="128">
        <f t="shared" si="6"/>
        <v>-6070800.2800000003</v>
      </c>
    </row>
    <row r="169" spans="1:11">
      <c r="A169" s="35">
        <v>22101</v>
      </c>
      <c r="B169" s="273" t="s">
        <v>247</v>
      </c>
      <c r="C169" s="274"/>
      <c r="D169" s="274">
        <v>29.43</v>
      </c>
      <c r="E169" s="275"/>
      <c r="F169" s="275"/>
      <c r="H169" s="128">
        <f t="shared" si="8"/>
        <v>-29.43</v>
      </c>
      <c r="J169" s="4">
        <f t="shared" si="7"/>
        <v>25.3245</v>
      </c>
      <c r="K169" s="128">
        <f t="shared" si="6"/>
        <v>-745.3</v>
      </c>
    </row>
    <row r="170" spans="1:11">
      <c r="A170" s="35">
        <v>23001</v>
      </c>
      <c r="B170" s="273" t="s">
        <v>246</v>
      </c>
      <c r="C170" s="274"/>
      <c r="D170" s="274"/>
      <c r="E170" s="275"/>
      <c r="F170" s="275"/>
      <c r="H170" s="128">
        <f t="shared" si="8"/>
        <v>0</v>
      </c>
      <c r="J170" s="4">
        <f t="shared" si="7"/>
        <v>25.3245</v>
      </c>
      <c r="K170" s="128">
        <f t="shared" si="6"/>
        <v>0</v>
      </c>
    </row>
    <row r="171" spans="1:11">
      <c r="A171" s="35">
        <v>25001</v>
      </c>
      <c r="B171" s="273" t="s">
        <v>248</v>
      </c>
      <c r="C171" s="274"/>
      <c r="D171" s="274"/>
      <c r="E171" s="275"/>
      <c r="F171" s="275"/>
      <c r="H171" s="128">
        <f t="shared" si="8"/>
        <v>0</v>
      </c>
      <c r="J171" s="4">
        <f t="shared" si="7"/>
        <v>25.3245</v>
      </c>
      <c r="K171" s="128">
        <f t="shared" si="6"/>
        <v>0</v>
      </c>
    </row>
    <row r="172" spans="1:11">
      <c r="A172" s="35">
        <v>25002</v>
      </c>
      <c r="B172" s="273" t="s">
        <v>249</v>
      </c>
      <c r="C172" s="274"/>
      <c r="D172" s="274"/>
      <c r="E172" s="275"/>
      <c r="F172" s="275"/>
      <c r="H172" s="128">
        <f t="shared" si="8"/>
        <v>0</v>
      </c>
      <c r="J172" s="4">
        <f t="shared" si="7"/>
        <v>25.3245</v>
      </c>
      <c r="K172" s="128">
        <f t="shared" si="6"/>
        <v>0</v>
      </c>
    </row>
    <row r="173" spans="1:11">
      <c r="A173" s="35">
        <v>25003</v>
      </c>
      <c r="B173" s="273" t="s">
        <v>250</v>
      </c>
      <c r="C173" s="274"/>
      <c r="D173" s="274"/>
      <c r="E173" s="275"/>
      <c r="F173" s="275"/>
      <c r="H173" s="128">
        <f t="shared" si="8"/>
        <v>0</v>
      </c>
      <c r="J173" s="4">
        <f t="shared" si="7"/>
        <v>25.3245</v>
      </c>
      <c r="K173" s="128">
        <f t="shared" si="6"/>
        <v>0</v>
      </c>
    </row>
    <row r="174" spans="1:11">
      <c r="A174" s="35">
        <v>25004</v>
      </c>
      <c r="B174" s="273" t="s">
        <v>251</v>
      </c>
      <c r="C174" s="274"/>
      <c r="D174" s="274">
        <v>138455.48000000001</v>
      </c>
      <c r="E174" s="275"/>
      <c r="F174" s="275"/>
      <c r="H174" s="128">
        <f t="shared" si="8"/>
        <v>-138455.48000000001</v>
      </c>
      <c r="J174" s="4">
        <f t="shared" si="7"/>
        <v>25.3245</v>
      </c>
      <c r="K174" s="128">
        <f t="shared" si="6"/>
        <v>-3506315.8</v>
      </c>
    </row>
    <row r="175" spans="1:11">
      <c r="A175" s="35">
        <v>25005</v>
      </c>
      <c r="B175" s="273" t="s">
        <v>252</v>
      </c>
      <c r="C175" s="274"/>
      <c r="D175" s="274">
        <v>11122.83</v>
      </c>
      <c r="E175" s="275"/>
      <c r="F175" s="275"/>
      <c r="H175" s="128">
        <f t="shared" si="8"/>
        <v>-11122.83</v>
      </c>
      <c r="J175" s="4">
        <f t="shared" si="7"/>
        <v>25.3245</v>
      </c>
      <c r="K175" s="128">
        <f t="shared" si="6"/>
        <v>-281680.11</v>
      </c>
    </row>
    <row r="176" spans="1:11">
      <c r="A176" s="35">
        <v>25006</v>
      </c>
      <c r="B176" s="273" t="s">
        <v>483</v>
      </c>
      <c r="C176" s="274"/>
      <c r="D176" s="274"/>
      <c r="E176" s="275"/>
      <c r="F176" s="275"/>
      <c r="H176" s="128">
        <f t="shared" si="8"/>
        <v>0</v>
      </c>
      <c r="J176" s="4">
        <f t="shared" si="7"/>
        <v>25.3245</v>
      </c>
      <c r="K176" s="128">
        <f t="shared" si="6"/>
        <v>0</v>
      </c>
    </row>
    <row r="177" spans="1:11">
      <c r="A177" s="280">
        <v>25007</v>
      </c>
      <c r="B177" s="277" t="s">
        <v>286</v>
      </c>
      <c r="C177" s="278"/>
      <c r="D177" s="278">
        <f>E177</f>
        <v>11065.960000000001</v>
      </c>
      <c r="E177" s="278">
        <v>11065.960000000001</v>
      </c>
      <c r="F177" s="278"/>
      <c r="G177" s="132"/>
      <c r="H177" s="132">
        <f t="shared" si="8"/>
        <v>0</v>
      </c>
      <c r="J177" s="4">
        <f t="shared" si="7"/>
        <v>25.3245</v>
      </c>
      <c r="K177" s="132">
        <f t="shared" si="6"/>
        <v>0</v>
      </c>
    </row>
    <row r="178" spans="1:11">
      <c r="A178" s="35">
        <v>25008</v>
      </c>
      <c r="B178" s="279" t="s">
        <v>287</v>
      </c>
      <c r="C178" s="274"/>
      <c r="D178" s="274"/>
      <c r="E178" s="275"/>
      <c r="F178" s="275"/>
      <c r="H178" s="128">
        <f t="shared" si="8"/>
        <v>0</v>
      </c>
      <c r="J178" s="4">
        <f t="shared" si="7"/>
        <v>25.3245</v>
      </c>
      <c r="K178" s="128">
        <f t="shared" si="6"/>
        <v>0</v>
      </c>
    </row>
    <row r="179" spans="1:11">
      <c r="A179" s="35">
        <v>25009</v>
      </c>
      <c r="B179" s="279" t="s">
        <v>288</v>
      </c>
      <c r="C179" s="274"/>
      <c r="D179" s="274"/>
      <c r="E179" s="275"/>
      <c r="F179" s="275"/>
      <c r="H179" s="128">
        <f t="shared" si="8"/>
        <v>0</v>
      </c>
      <c r="J179" s="4">
        <f t="shared" si="7"/>
        <v>25.3245</v>
      </c>
      <c r="K179" s="128">
        <f t="shared" si="6"/>
        <v>0</v>
      </c>
    </row>
    <row r="180" spans="1:11">
      <c r="A180" s="35">
        <f>A179+1</f>
        <v>25010</v>
      </c>
      <c r="B180" s="273" t="s">
        <v>253</v>
      </c>
      <c r="C180" s="274"/>
      <c r="D180" s="274"/>
      <c r="E180" s="275"/>
      <c r="F180" s="275"/>
      <c r="H180" s="128">
        <f t="shared" si="8"/>
        <v>0</v>
      </c>
      <c r="J180" s="4">
        <f t="shared" si="7"/>
        <v>25.3245</v>
      </c>
      <c r="K180" s="128">
        <f t="shared" si="6"/>
        <v>0</v>
      </c>
    </row>
    <row r="181" spans="1:11">
      <c r="A181" s="35">
        <v>25011</v>
      </c>
      <c r="B181" s="279" t="s">
        <v>289</v>
      </c>
      <c r="C181" s="274"/>
      <c r="D181" s="274"/>
      <c r="E181" s="275"/>
      <c r="F181" s="275"/>
      <c r="H181" s="128">
        <f t="shared" si="8"/>
        <v>0</v>
      </c>
      <c r="J181" s="4">
        <f t="shared" si="7"/>
        <v>25.3245</v>
      </c>
      <c r="K181" s="128">
        <f t="shared" si="6"/>
        <v>0</v>
      </c>
    </row>
    <row r="182" spans="1:11">
      <c r="A182" s="280">
        <v>25012</v>
      </c>
      <c r="B182" s="277" t="s">
        <v>242</v>
      </c>
      <c r="C182" s="278"/>
      <c r="D182" s="278">
        <v>1906.42</v>
      </c>
      <c r="E182" s="278">
        <v>1906.42</v>
      </c>
      <c r="F182" s="278"/>
      <c r="H182" s="128">
        <f t="shared" si="8"/>
        <v>0</v>
      </c>
      <c r="J182" s="4">
        <f t="shared" si="7"/>
        <v>25.3245</v>
      </c>
      <c r="K182" s="128">
        <f t="shared" si="6"/>
        <v>0</v>
      </c>
    </row>
    <row r="183" spans="1:11">
      <c r="A183" s="35">
        <v>25013</v>
      </c>
      <c r="B183" s="273" t="s">
        <v>292</v>
      </c>
      <c r="C183" s="274"/>
      <c r="D183" s="274"/>
      <c r="E183" s="275"/>
      <c r="F183" s="275"/>
      <c r="H183" s="128">
        <f t="shared" si="8"/>
        <v>0</v>
      </c>
      <c r="J183" s="4">
        <f t="shared" si="7"/>
        <v>25.3245</v>
      </c>
      <c r="K183" s="128">
        <f t="shared" si="6"/>
        <v>0</v>
      </c>
    </row>
    <row r="184" spans="1:11">
      <c r="A184" s="35">
        <v>25014</v>
      </c>
      <c r="B184" s="279" t="s">
        <v>293</v>
      </c>
      <c r="C184" s="274"/>
      <c r="D184" s="274"/>
      <c r="E184" s="275"/>
      <c r="F184" s="275"/>
      <c r="H184" s="128">
        <f t="shared" si="8"/>
        <v>0</v>
      </c>
      <c r="J184" s="4">
        <f t="shared" si="7"/>
        <v>25.3245</v>
      </c>
      <c r="K184" s="128">
        <f t="shared" si="6"/>
        <v>0</v>
      </c>
    </row>
    <row r="185" spans="1:11">
      <c r="A185" s="35">
        <v>25015</v>
      </c>
      <c r="B185" s="279" t="s">
        <v>290</v>
      </c>
      <c r="C185" s="274"/>
      <c r="D185" s="274"/>
      <c r="E185" s="275"/>
      <c r="F185" s="275"/>
      <c r="H185" s="128">
        <f t="shared" si="8"/>
        <v>0</v>
      </c>
      <c r="J185" s="4">
        <f t="shared" si="7"/>
        <v>25.3245</v>
      </c>
      <c r="K185" s="128">
        <f t="shared" si="6"/>
        <v>0</v>
      </c>
    </row>
    <row r="186" spans="1:11">
      <c r="A186" s="35">
        <v>25016</v>
      </c>
      <c r="B186" s="279" t="s">
        <v>291</v>
      </c>
      <c r="C186" s="274"/>
      <c r="D186" s="274"/>
      <c r="E186" s="275"/>
      <c r="F186" s="275"/>
      <c r="H186" s="128">
        <f t="shared" si="8"/>
        <v>0</v>
      </c>
      <c r="J186" s="4">
        <f t="shared" si="7"/>
        <v>25.3245</v>
      </c>
      <c r="K186" s="128">
        <f t="shared" si="6"/>
        <v>0</v>
      </c>
    </row>
    <row r="187" spans="1:11">
      <c r="A187" s="282"/>
      <c r="B187" s="283" t="s">
        <v>484</v>
      </c>
      <c r="C187" s="274"/>
      <c r="D187" s="274"/>
      <c r="E187" s="275"/>
      <c r="F187" s="275"/>
      <c r="H187" s="128">
        <f t="shared" si="8"/>
        <v>0</v>
      </c>
      <c r="J187" s="4">
        <f t="shared" si="7"/>
        <v>25.3245</v>
      </c>
      <c r="K187" s="128">
        <f t="shared" si="6"/>
        <v>0</v>
      </c>
    </row>
    <row r="188" spans="1:11">
      <c r="A188" s="35" t="s">
        <v>275</v>
      </c>
      <c r="B188" s="273" t="s">
        <v>207</v>
      </c>
      <c r="C188" s="274"/>
      <c r="D188" s="274"/>
      <c r="E188" s="275"/>
      <c r="F188" s="275"/>
      <c r="H188" s="128">
        <f t="shared" si="8"/>
        <v>0</v>
      </c>
      <c r="J188" s="4">
        <f t="shared" si="7"/>
        <v>25.3245</v>
      </c>
      <c r="K188" s="128">
        <f t="shared" si="6"/>
        <v>0</v>
      </c>
    </row>
    <row r="189" spans="1:11">
      <c r="A189" s="35" t="s">
        <v>276</v>
      </c>
      <c r="B189" s="273" t="s">
        <v>208</v>
      </c>
      <c r="C189" s="274"/>
      <c r="D189" s="274"/>
      <c r="E189" s="275"/>
      <c r="F189" s="275"/>
      <c r="H189" s="128">
        <f t="shared" si="8"/>
        <v>0</v>
      </c>
      <c r="J189" s="4">
        <f t="shared" si="7"/>
        <v>25.3245</v>
      </c>
      <c r="K189" s="128">
        <f t="shared" si="6"/>
        <v>0</v>
      </c>
    </row>
    <row r="190" spans="1:11">
      <c r="A190" s="35" t="s">
        <v>277</v>
      </c>
      <c r="B190" s="273" t="s">
        <v>209</v>
      </c>
      <c r="C190" s="274"/>
      <c r="D190" s="274"/>
      <c r="E190" s="275"/>
      <c r="F190" s="275"/>
      <c r="H190" s="128">
        <f t="shared" si="8"/>
        <v>0</v>
      </c>
      <c r="J190" s="4">
        <f t="shared" si="7"/>
        <v>25.3245</v>
      </c>
      <c r="K190" s="128">
        <f t="shared" si="6"/>
        <v>0</v>
      </c>
    </row>
    <row r="191" spans="1:11">
      <c r="A191" s="35" t="s">
        <v>278</v>
      </c>
      <c r="B191" s="273" t="s">
        <v>210</v>
      </c>
      <c r="C191" s="274"/>
      <c r="D191" s="274"/>
      <c r="E191" s="275"/>
      <c r="F191" s="275"/>
      <c r="H191" s="128">
        <f t="shared" si="8"/>
        <v>0</v>
      </c>
      <c r="J191" s="4">
        <f t="shared" si="7"/>
        <v>25.3245</v>
      </c>
      <c r="K191" s="128">
        <f t="shared" si="6"/>
        <v>0</v>
      </c>
    </row>
    <row r="192" spans="1:11">
      <c r="A192" s="35" t="s">
        <v>279</v>
      </c>
      <c r="B192" s="273" t="s">
        <v>211</v>
      </c>
      <c r="C192" s="274"/>
      <c r="D192" s="274"/>
      <c r="E192" s="275"/>
      <c r="F192" s="275"/>
      <c r="H192" s="128">
        <f t="shared" si="8"/>
        <v>0</v>
      </c>
      <c r="J192" s="4">
        <f t="shared" si="7"/>
        <v>25.3245</v>
      </c>
      <c r="K192" s="128">
        <f t="shared" si="6"/>
        <v>0</v>
      </c>
    </row>
    <row r="193" spans="1:11">
      <c r="A193" s="35" t="s">
        <v>280</v>
      </c>
      <c r="B193" s="273" t="s">
        <v>212</v>
      </c>
      <c r="C193" s="274"/>
      <c r="D193" s="274"/>
      <c r="E193" s="275"/>
      <c r="F193" s="275"/>
      <c r="H193" s="128">
        <f t="shared" si="8"/>
        <v>0</v>
      </c>
      <c r="J193" s="4">
        <f t="shared" si="7"/>
        <v>25.3245</v>
      </c>
      <c r="K193" s="128">
        <f t="shared" si="6"/>
        <v>0</v>
      </c>
    </row>
    <row r="194" spans="1:11">
      <c r="A194" s="35" t="s">
        <v>281</v>
      </c>
      <c r="B194" s="273" t="s">
        <v>213</v>
      </c>
      <c r="C194" s="274"/>
      <c r="D194" s="274"/>
      <c r="E194" s="275"/>
      <c r="F194" s="275"/>
      <c r="H194" s="128">
        <f t="shared" si="8"/>
        <v>0</v>
      </c>
      <c r="J194" s="4">
        <f t="shared" si="7"/>
        <v>25.3245</v>
      </c>
      <c r="K194" s="128">
        <f t="shared" si="6"/>
        <v>0</v>
      </c>
    </row>
    <row r="195" spans="1:11">
      <c r="A195" s="35" t="s">
        <v>282</v>
      </c>
      <c r="B195" s="273" t="s">
        <v>214</v>
      </c>
      <c r="C195" s="274"/>
      <c r="D195" s="274"/>
      <c r="E195" s="275"/>
      <c r="F195" s="275"/>
      <c r="H195" s="128">
        <f t="shared" si="8"/>
        <v>0</v>
      </c>
      <c r="J195" s="4">
        <f t="shared" si="7"/>
        <v>25.3245</v>
      </c>
      <c r="K195" s="128">
        <f t="shared" si="6"/>
        <v>0</v>
      </c>
    </row>
    <row r="196" spans="1:11">
      <c r="A196" s="35" t="s">
        <v>283</v>
      </c>
      <c r="B196" s="273" t="s">
        <v>215</v>
      </c>
      <c r="C196" s="274"/>
      <c r="D196" s="274"/>
      <c r="E196" s="275"/>
      <c r="F196" s="275"/>
      <c r="H196" s="128">
        <f t="shared" si="8"/>
        <v>0</v>
      </c>
      <c r="J196" s="4">
        <f t="shared" si="7"/>
        <v>25.3245</v>
      </c>
      <c r="K196" s="128">
        <f t="shared" si="6"/>
        <v>0</v>
      </c>
    </row>
    <row r="197" spans="1:11">
      <c r="A197" s="35" t="s">
        <v>258</v>
      </c>
      <c r="B197" s="273" t="s">
        <v>190</v>
      </c>
      <c r="C197" s="274"/>
      <c r="D197" s="274"/>
      <c r="E197" s="275"/>
      <c r="F197" s="275"/>
      <c r="H197" s="128">
        <f t="shared" si="8"/>
        <v>0</v>
      </c>
      <c r="J197" s="4">
        <f t="shared" si="7"/>
        <v>25.3245</v>
      </c>
      <c r="K197" s="128">
        <f t="shared" si="6"/>
        <v>0</v>
      </c>
    </row>
    <row r="198" spans="1:11">
      <c r="A198" s="35" t="s">
        <v>259</v>
      </c>
      <c r="B198" s="273" t="s">
        <v>191</v>
      </c>
      <c r="C198" s="274"/>
      <c r="D198" s="274"/>
      <c r="E198" s="275"/>
      <c r="F198" s="275"/>
      <c r="H198" s="128">
        <f t="shared" si="8"/>
        <v>0</v>
      </c>
      <c r="J198" s="4">
        <f t="shared" si="7"/>
        <v>25.3245</v>
      </c>
      <c r="K198" s="128">
        <f t="shared" si="6"/>
        <v>0</v>
      </c>
    </row>
    <row r="199" spans="1:11">
      <c r="A199" s="35" t="s">
        <v>260</v>
      </c>
      <c r="B199" s="273" t="s">
        <v>192</v>
      </c>
      <c r="C199" s="274"/>
      <c r="D199" s="274"/>
      <c r="E199" s="275"/>
      <c r="F199" s="275"/>
      <c r="H199" s="128">
        <f t="shared" si="8"/>
        <v>0</v>
      </c>
      <c r="J199" s="4">
        <f t="shared" si="7"/>
        <v>25.3245</v>
      </c>
      <c r="K199" s="128">
        <f t="shared" si="6"/>
        <v>0</v>
      </c>
    </row>
    <row r="200" spans="1:11">
      <c r="A200" s="35" t="s">
        <v>261</v>
      </c>
      <c r="B200" s="273" t="s">
        <v>193</v>
      </c>
      <c r="C200" s="274"/>
      <c r="D200" s="274"/>
      <c r="E200" s="275"/>
      <c r="F200" s="275"/>
      <c r="H200" s="128">
        <f t="shared" si="8"/>
        <v>0</v>
      </c>
      <c r="J200" s="4">
        <f t="shared" si="7"/>
        <v>25.3245</v>
      </c>
      <c r="K200" s="128">
        <f t="shared" ref="K200:K263" si="9">ROUND(H200*J200,2)</f>
        <v>0</v>
      </c>
    </row>
    <row r="201" spans="1:11">
      <c r="A201" s="35" t="s">
        <v>284</v>
      </c>
      <c r="B201" s="273" t="s">
        <v>216</v>
      </c>
      <c r="C201" s="274"/>
      <c r="D201" s="274"/>
      <c r="E201" s="275"/>
      <c r="F201" s="275"/>
      <c r="H201" s="128">
        <f t="shared" si="8"/>
        <v>0</v>
      </c>
      <c r="J201" s="4">
        <f t="shared" ref="J201:J264" si="10">J200</f>
        <v>25.3245</v>
      </c>
      <c r="K201" s="128">
        <f t="shared" si="9"/>
        <v>0</v>
      </c>
    </row>
    <row r="202" spans="1:11">
      <c r="A202" s="35" t="s">
        <v>262</v>
      </c>
      <c r="B202" s="273" t="s">
        <v>194</v>
      </c>
      <c r="C202" s="274"/>
      <c r="D202" s="274"/>
      <c r="E202" s="275"/>
      <c r="F202" s="275"/>
      <c r="H202" s="128">
        <f t="shared" si="8"/>
        <v>0</v>
      </c>
      <c r="J202" s="4">
        <f t="shared" si="10"/>
        <v>25.3245</v>
      </c>
      <c r="K202" s="128">
        <f t="shared" si="9"/>
        <v>0</v>
      </c>
    </row>
    <row r="203" spans="1:11">
      <c r="A203" s="35" t="s">
        <v>263</v>
      </c>
      <c r="B203" s="273" t="s">
        <v>195</v>
      </c>
      <c r="C203" s="274"/>
      <c r="D203" s="274"/>
      <c r="E203" s="275"/>
      <c r="F203" s="275"/>
      <c r="H203" s="128">
        <f t="shared" ref="H203:H267" si="11">ROUND(C203-D203+E203-F203,2)</f>
        <v>0</v>
      </c>
      <c r="J203" s="4">
        <f t="shared" si="10"/>
        <v>25.3245</v>
      </c>
      <c r="K203" s="128">
        <f t="shared" si="9"/>
        <v>0</v>
      </c>
    </row>
    <row r="204" spans="1:11">
      <c r="A204" s="35" t="s">
        <v>264</v>
      </c>
      <c r="B204" s="273" t="s">
        <v>196</v>
      </c>
      <c r="C204" s="274"/>
      <c r="D204" s="274"/>
      <c r="E204" s="275"/>
      <c r="F204" s="275"/>
      <c r="H204" s="128">
        <f t="shared" si="11"/>
        <v>0</v>
      </c>
      <c r="J204" s="4">
        <f t="shared" si="10"/>
        <v>25.3245</v>
      </c>
      <c r="K204" s="128">
        <f t="shared" si="9"/>
        <v>0</v>
      </c>
    </row>
    <row r="205" spans="1:11">
      <c r="A205" s="35" t="s">
        <v>265</v>
      </c>
      <c r="B205" s="273" t="s">
        <v>197</v>
      </c>
      <c r="C205" s="274"/>
      <c r="D205" s="274"/>
      <c r="E205" s="275"/>
      <c r="F205" s="275"/>
      <c r="H205" s="128">
        <f t="shared" si="11"/>
        <v>0</v>
      </c>
      <c r="J205" s="4">
        <f t="shared" si="10"/>
        <v>25.3245</v>
      </c>
      <c r="K205" s="128">
        <f t="shared" si="9"/>
        <v>0</v>
      </c>
    </row>
    <row r="206" spans="1:11">
      <c r="A206" s="35" t="s">
        <v>266</v>
      </c>
      <c r="B206" s="273" t="s">
        <v>198</v>
      </c>
      <c r="C206" s="274"/>
      <c r="D206" s="274"/>
      <c r="E206" s="275"/>
      <c r="F206" s="275"/>
      <c r="H206" s="128">
        <f t="shared" si="11"/>
        <v>0</v>
      </c>
      <c r="J206" s="4">
        <f t="shared" si="10"/>
        <v>25.3245</v>
      </c>
      <c r="K206" s="128">
        <f t="shared" si="9"/>
        <v>0</v>
      </c>
    </row>
    <row r="207" spans="1:11">
      <c r="A207" s="35" t="s">
        <v>267</v>
      </c>
      <c r="B207" s="273" t="s">
        <v>199</v>
      </c>
      <c r="C207" s="274"/>
      <c r="D207" s="274"/>
      <c r="E207" s="275"/>
      <c r="F207" s="275"/>
      <c r="H207" s="128">
        <f t="shared" si="11"/>
        <v>0</v>
      </c>
      <c r="J207" s="4">
        <f t="shared" si="10"/>
        <v>25.3245</v>
      </c>
      <c r="K207" s="128">
        <f t="shared" si="9"/>
        <v>0</v>
      </c>
    </row>
    <row r="208" spans="1:11">
      <c r="A208" s="35" t="s">
        <v>268</v>
      </c>
      <c r="B208" s="273" t="s">
        <v>200</v>
      </c>
      <c r="C208" s="274"/>
      <c r="D208" s="274"/>
      <c r="E208" s="275"/>
      <c r="F208" s="275"/>
      <c r="H208" s="128">
        <f t="shared" si="11"/>
        <v>0</v>
      </c>
      <c r="J208" s="4">
        <f t="shared" si="10"/>
        <v>25.3245</v>
      </c>
      <c r="K208" s="128">
        <f t="shared" si="9"/>
        <v>0</v>
      </c>
    </row>
    <row r="209" spans="1:14">
      <c r="A209" s="35" t="s">
        <v>269</v>
      </c>
      <c r="B209" s="273" t="s">
        <v>201</v>
      </c>
      <c r="C209" s="274"/>
      <c r="D209" s="274"/>
      <c r="E209" s="275"/>
      <c r="F209" s="275"/>
      <c r="H209" s="128">
        <f t="shared" si="11"/>
        <v>0</v>
      </c>
      <c r="J209" s="4">
        <f t="shared" si="10"/>
        <v>25.3245</v>
      </c>
      <c r="K209" s="128">
        <f t="shared" si="9"/>
        <v>0</v>
      </c>
    </row>
    <row r="210" spans="1:14">
      <c r="A210" s="35" t="s">
        <v>270</v>
      </c>
      <c r="B210" s="273" t="s">
        <v>202</v>
      </c>
      <c r="C210" s="274"/>
      <c r="D210" s="274"/>
      <c r="E210" s="275"/>
      <c r="F210" s="275"/>
      <c r="H210" s="128">
        <f t="shared" si="11"/>
        <v>0</v>
      </c>
      <c r="J210" s="4">
        <f t="shared" si="10"/>
        <v>25.3245</v>
      </c>
      <c r="K210" s="128">
        <f t="shared" si="9"/>
        <v>0</v>
      </c>
    </row>
    <row r="211" spans="1:14">
      <c r="A211" s="35" t="s">
        <v>271</v>
      </c>
      <c r="B211" s="273" t="s">
        <v>203</v>
      </c>
      <c r="C211" s="274"/>
      <c r="D211" s="274"/>
      <c r="E211" s="275"/>
      <c r="F211" s="275"/>
      <c r="H211" s="128">
        <f t="shared" si="11"/>
        <v>0</v>
      </c>
      <c r="J211" s="4">
        <f t="shared" si="10"/>
        <v>25.3245</v>
      </c>
      <c r="K211" s="128">
        <f t="shared" si="9"/>
        <v>0</v>
      </c>
    </row>
    <row r="212" spans="1:14">
      <c r="A212" s="35" t="s">
        <v>272</v>
      </c>
      <c r="B212" s="273" t="s">
        <v>204</v>
      </c>
      <c r="C212" s="274"/>
      <c r="D212" s="274"/>
      <c r="E212" s="275"/>
      <c r="F212" s="275"/>
      <c r="H212" s="128">
        <f t="shared" si="11"/>
        <v>0</v>
      </c>
      <c r="J212" s="4">
        <f t="shared" si="10"/>
        <v>25.3245</v>
      </c>
      <c r="K212" s="128">
        <f t="shared" si="9"/>
        <v>0</v>
      </c>
    </row>
    <row r="213" spans="1:14">
      <c r="A213" s="35" t="s">
        <v>273</v>
      </c>
      <c r="B213" s="273" t="s">
        <v>205</v>
      </c>
      <c r="C213" s="274"/>
      <c r="D213" s="274"/>
      <c r="E213" s="275"/>
      <c r="F213" s="275"/>
      <c r="H213" s="128">
        <f t="shared" si="11"/>
        <v>0</v>
      </c>
      <c r="J213" s="4">
        <f t="shared" si="10"/>
        <v>25.3245</v>
      </c>
      <c r="K213" s="128">
        <f t="shared" si="9"/>
        <v>0</v>
      </c>
    </row>
    <row r="214" spans="1:14">
      <c r="A214" s="35" t="s">
        <v>285</v>
      </c>
      <c r="B214" s="273" t="s">
        <v>217</v>
      </c>
      <c r="C214" s="274"/>
      <c r="D214" s="274"/>
      <c r="E214" s="275"/>
      <c r="F214" s="275"/>
      <c r="H214" s="128">
        <f t="shared" si="11"/>
        <v>0</v>
      </c>
      <c r="J214" s="4">
        <f t="shared" si="10"/>
        <v>25.3245</v>
      </c>
      <c r="K214" s="128">
        <f t="shared" si="9"/>
        <v>0</v>
      </c>
    </row>
    <row r="215" spans="1:14">
      <c r="A215" s="35" t="s">
        <v>274</v>
      </c>
      <c r="B215" s="273" t="s">
        <v>206</v>
      </c>
      <c r="C215" s="274"/>
      <c r="D215" s="274"/>
      <c r="E215" s="275"/>
      <c r="F215" s="275"/>
      <c r="H215" s="128">
        <f t="shared" si="11"/>
        <v>0</v>
      </c>
      <c r="J215" s="4">
        <f t="shared" si="10"/>
        <v>25.3245</v>
      </c>
      <c r="K215" s="128">
        <f t="shared" si="9"/>
        <v>0</v>
      </c>
    </row>
    <row r="216" spans="1:14">
      <c r="A216" s="35">
        <v>30010</v>
      </c>
      <c r="B216" s="273" t="s">
        <v>295</v>
      </c>
      <c r="C216" s="274"/>
      <c r="D216" s="274">
        <v>1000000</v>
      </c>
      <c r="E216" s="275"/>
      <c r="F216" s="275"/>
      <c r="H216" s="128">
        <f t="shared" si="11"/>
        <v>-1000000</v>
      </c>
      <c r="J216" s="4">
        <f t="shared" si="10"/>
        <v>25.3245</v>
      </c>
      <c r="K216" s="128">
        <f t="shared" si="9"/>
        <v>-25324500</v>
      </c>
    </row>
    <row r="217" spans="1:14">
      <c r="A217" s="35">
        <v>30011</v>
      </c>
      <c r="B217" s="279" t="s">
        <v>296</v>
      </c>
      <c r="C217" s="274"/>
      <c r="D217" s="274"/>
      <c r="E217" s="275"/>
      <c r="F217" s="275"/>
      <c r="H217" s="128">
        <f t="shared" si="11"/>
        <v>0</v>
      </c>
      <c r="J217" s="4">
        <f t="shared" si="10"/>
        <v>25.3245</v>
      </c>
      <c r="K217" s="128">
        <f t="shared" si="9"/>
        <v>0</v>
      </c>
    </row>
    <row r="218" spans="1:14">
      <c r="A218" s="35">
        <v>30020</v>
      </c>
      <c r="B218" s="273" t="s">
        <v>297</v>
      </c>
      <c r="C218" s="274"/>
      <c r="D218" s="274"/>
      <c r="E218" s="275"/>
      <c r="F218" s="275"/>
      <c r="H218" s="128">
        <f t="shared" si="11"/>
        <v>0</v>
      </c>
      <c r="J218" s="4">
        <f t="shared" si="10"/>
        <v>25.3245</v>
      </c>
      <c r="K218" s="128">
        <f t="shared" si="9"/>
        <v>0</v>
      </c>
    </row>
    <row r="219" spans="1:14">
      <c r="A219" s="35">
        <v>30030</v>
      </c>
      <c r="B219" s="273" t="s">
        <v>298</v>
      </c>
      <c r="C219" s="274"/>
      <c r="D219" s="274"/>
      <c r="E219" s="275"/>
      <c r="F219" s="275"/>
      <c r="H219" s="128">
        <f t="shared" si="11"/>
        <v>0</v>
      </c>
      <c r="J219" s="4">
        <f t="shared" si="10"/>
        <v>25.3245</v>
      </c>
      <c r="K219" s="128">
        <f t="shared" si="9"/>
        <v>0</v>
      </c>
    </row>
    <row r="220" spans="1:14">
      <c r="A220" s="35">
        <v>30031</v>
      </c>
      <c r="B220" s="279" t="s">
        <v>299</v>
      </c>
      <c r="C220" s="274"/>
      <c r="D220" s="274"/>
      <c r="E220" s="275"/>
      <c r="F220" s="275"/>
      <c r="H220" s="128">
        <f t="shared" si="11"/>
        <v>0</v>
      </c>
      <c r="J220" s="4">
        <f t="shared" si="10"/>
        <v>25.3245</v>
      </c>
      <c r="K220" s="128">
        <f t="shared" si="9"/>
        <v>0</v>
      </c>
    </row>
    <row r="221" spans="1:14">
      <c r="A221" s="280">
        <v>30040</v>
      </c>
      <c r="B221" s="277" t="s">
        <v>301</v>
      </c>
      <c r="C221" s="278"/>
      <c r="D221" s="278">
        <f>276073.4+C132-D182</f>
        <v>276152.86000000004</v>
      </c>
      <c r="E221" s="278"/>
      <c r="F221" s="278"/>
      <c r="G221" s="132"/>
      <c r="H221" s="132">
        <f>ROUND(C221-D221+E221-F221,2)</f>
        <v>-276152.86</v>
      </c>
      <c r="J221" s="4">
        <f t="shared" si="10"/>
        <v>25.3245</v>
      </c>
      <c r="K221" s="132">
        <f t="shared" si="9"/>
        <v>-6993433.0999999996</v>
      </c>
    </row>
    <row r="222" spans="1:14">
      <c r="A222" s="35">
        <v>30041</v>
      </c>
      <c r="B222" s="279" t="s">
        <v>300</v>
      </c>
      <c r="C222" s="274"/>
      <c r="D222" s="274"/>
      <c r="E222" s="275"/>
      <c r="F222" s="275"/>
      <c r="H222" s="128">
        <f>ROUND(C222-D222+E222-F222,2)</f>
        <v>0</v>
      </c>
      <c r="J222" s="4">
        <f t="shared" si="10"/>
        <v>25.3245</v>
      </c>
      <c r="K222" s="128">
        <f t="shared" si="9"/>
        <v>0</v>
      </c>
      <c r="N222" s="221"/>
    </row>
    <row r="223" spans="1:14">
      <c r="A223" s="35">
        <v>30050</v>
      </c>
      <c r="B223" s="273" t="s">
        <v>302</v>
      </c>
      <c r="C223" s="274"/>
      <c r="D223" s="274"/>
      <c r="E223" s="275"/>
      <c r="F223" s="275"/>
      <c r="H223" s="128">
        <f t="shared" si="11"/>
        <v>0</v>
      </c>
      <c r="J223" s="4">
        <f t="shared" si="10"/>
        <v>25.3245</v>
      </c>
      <c r="K223" s="128">
        <f t="shared" si="9"/>
        <v>0</v>
      </c>
    </row>
    <row r="224" spans="1:14">
      <c r="A224" s="35">
        <v>71000</v>
      </c>
      <c r="B224" s="273" t="s">
        <v>485</v>
      </c>
      <c r="C224" s="274"/>
      <c r="D224" s="274"/>
      <c r="E224" s="275"/>
      <c r="F224" s="275"/>
      <c r="H224" s="128">
        <f t="shared" si="11"/>
        <v>0</v>
      </c>
      <c r="J224" s="4">
        <f t="shared" si="10"/>
        <v>25.3245</v>
      </c>
      <c r="K224" s="128">
        <f t="shared" si="9"/>
        <v>0</v>
      </c>
    </row>
    <row r="225" spans="1:11">
      <c r="A225" s="35">
        <v>71001</v>
      </c>
      <c r="B225" s="273" t="s">
        <v>304</v>
      </c>
      <c r="C225" s="274"/>
      <c r="D225" s="274"/>
      <c r="E225" s="275"/>
      <c r="F225" s="275"/>
      <c r="H225" s="128">
        <f t="shared" si="11"/>
        <v>0</v>
      </c>
      <c r="J225" s="4">
        <f t="shared" si="10"/>
        <v>25.3245</v>
      </c>
      <c r="K225" s="128">
        <f t="shared" si="9"/>
        <v>0</v>
      </c>
    </row>
    <row r="226" spans="1:11">
      <c r="A226" s="35">
        <v>71002</v>
      </c>
      <c r="B226" s="273" t="s">
        <v>305</v>
      </c>
      <c r="C226" s="274"/>
      <c r="D226" s="274"/>
      <c r="E226" s="275"/>
      <c r="F226" s="275"/>
      <c r="H226" s="128">
        <f t="shared" si="11"/>
        <v>0</v>
      </c>
      <c r="J226" s="4">
        <f t="shared" si="10"/>
        <v>25.3245</v>
      </c>
      <c r="K226" s="128">
        <f t="shared" si="9"/>
        <v>0</v>
      </c>
    </row>
    <row r="227" spans="1:11">
      <c r="A227" s="35">
        <v>71003</v>
      </c>
      <c r="B227" s="273" t="s">
        <v>306</v>
      </c>
      <c r="C227" s="274"/>
      <c r="D227" s="274"/>
      <c r="E227" s="275"/>
      <c r="F227" s="275"/>
      <c r="H227" s="128">
        <f t="shared" si="11"/>
        <v>0</v>
      </c>
      <c r="J227" s="4">
        <f t="shared" si="10"/>
        <v>25.3245</v>
      </c>
      <c r="K227" s="128">
        <f t="shared" si="9"/>
        <v>0</v>
      </c>
    </row>
    <row r="228" spans="1:11">
      <c r="A228" s="35">
        <v>71004</v>
      </c>
      <c r="B228" s="273" t="s">
        <v>307</v>
      </c>
      <c r="C228" s="274"/>
      <c r="D228" s="274"/>
      <c r="E228" s="275"/>
      <c r="F228" s="275"/>
      <c r="H228" s="128">
        <f t="shared" si="11"/>
        <v>0</v>
      </c>
      <c r="J228" s="4">
        <f t="shared" si="10"/>
        <v>25.3245</v>
      </c>
      <c r="K228" s="128">
        <f t="shared" si="9"/>
        <v>0</v>
      </c>
    </row>
    <row r="229" spans="1:11">
      <c r="A229" s="35">
        <v>71005</v>
      </c>
      <c r="B229" s="273" t="s">
        <v>308</v>
      </c>
      <c r="C229" s="274"/>
      <c r="D229" s="274"/>
      <c r="E229" s="275"/>
      <c r="F229" s="275"/>
      <c r="H229" s="128">
        <f t="shared" si="11"/>
        <v>0</v>
      </c>
      <c r="J229" s="4">
        <f t="shared" si="10"/>
        <v>25.3245</v>
      </c>
      <c r="K229" s="128">
        <f t="shared" si="9"/>
        <v>0</v>
      </c>
    </row>
    <row r="230" spans="1:11">
      <c r="A230" s="35">
        <v>71006</v>
      </c>
      <c r="B230" s="273" t="s">
        <v>309</v>
      </c>
      <c r="C230" s="274"/>
      <c r="D230" s="274"/>
      <c r="E230" s="275"/>
      <c r="F230" s="275"/>
      <c r="H230" s="128">
        <f t="shared" si="11"/>
        <v>0</v>
      </c>
      <c r="J230" s="4">
        <f t="shared" si="10"/>
        <v>25.3245</v>
      </c>
      <c r="K230" s="128">
        <f t="shared" si="9"/>
        <v>0</v>
      </c>
    </row>
    <row r="231" spans="1:11">
      <c r="A231" s="35">
        <v>71007</v>
      </c>
      <c r="B231" s="273" t="s">
        <v>310</v>
      </c>
      <c r="C231" s="274"/>
      <c r="D231" s="274"/>
      <c r="E231" s="275"/>
      <c r="F231" s="275"/>
      <c r="H231" s="128">
        <f t="shared" si="11"/>
        <v>0</v>
      </c>
      <c r="J231" s="4">
        <f t="shared" si="10"/>
        <v>25.3245</v>
      </c>
      <c r="K231" s="128">
        <f t="shared" si="9"/>
        <v>0</v>
      </c>
    </row>
    <row r="232" spans="1:11">
      <c r="A232" s="35">
        <v>71008</v>
      </c>
      <c r="B232" s="273" t="s">
        <v>311</v>
      </c>
      <c r="C232" s="274"/>
      <c r="D232" s="274"/>
      <c r="E232" s="275"/>
      <c r="F232" s="275"/>
      <c r="H232" s="128">
        <f t="shared" si="11"/>
        <v>0</v>
      </c>
      <c r="J232" s="4">
        <f t="shared" si="10"/>
        <v>25.3245</v>
      </c>
      <c r="K232" s="128">
        <f t="shared" si="9"/>
        <v>0</v>
      </c>
    </row>
    <row r="233" spans="1:11">
      <c r="A233" s="35">
        <v>71009</v>
      </c>
      <c r="B233" s="273" t="s">
        <v>312</v>
      </c>
      <c r="C233" s="274"/>
      <c r="D233" s="274"/>
      <c r="E233" s="275"/>
      <c r="F233" s="275"/>
      <c r="H233" s="128">
        <f t="shared" si="11"/>
        <v>0</v>
      </c>
      <c r="J233" s="4">
        <f t="shared" si="10"/>
        <v>25.3245</v>
      </c>
      <c r="K233" s="128">
        <f t="shared" si="9"/>
        <v>0</v>
      </c>
    </row>
    <row r="234" spans="1:11">
      <c r="A234" s="35">
        <v>71010</v>
      </c>
      <c r="B234" s="279" t="s">
        <v>313</v>
      </c>
      <c r="C234" s="274"/>
      <c r="D234" s="274"/>
      <c r="E234" s="275"/>
      <c r="F234" s="275"/>
      <c r="H234" s="128">
        <f t="shared" si="11"/>
        <v>0</v>
      </c>
      <c r="J234" s="4">
        <f t="shared" si="10"/>
        <v>25.3245</v>
      </c>
      <c r="K234" s="128">
        <f t="shared" si="9"/>
        <v>0</v>
      </c>
    </row>
    <row r="235" spans="1:11">
      <c r="A235" s="272">
        <v>71011</v>
      </c>
      <c r="B235" s="279" t="s">
        <v>314</v>
      </c>
      <c r="C235" s="274"/>
      <c r="D235" s="274"/>
      <c r="E235" s="275"/>
      <c r="F235" s="275"/>
      <c r="H235" s="128">
        <f t="shared" si="11"/>
        <v>0</v>
      </c>
      <c r="J235" s="4">
        <f t="shared" si="10"/>
        <v>25.3245</v>
      </c>
      <c r="K235" s="128">
        <f t="shared" si="9"/>
        <v>0</v>
      </c>
    </row>
    <row r="236" spans="1:11">
      <c r="A236" s="272">
        <v>71012</v>
      </c>
      <c r="B236" s="279" t="s">
        <v>315</v>
      </c>
      <c r="C236" s="274"/>
      <c r="D236" s="274"/>
      <c r="E236" s="275"/>
      <c r="F236" s="275"/>
      <c r="H236" s="128">
        <f t="shared" si="11"/>
        <v>0</v>
      </c>
      <c r="J236" s="4">
        <f t="shared" si="10"/>
        <v>25.3245</v>
      </c>
      <c r="K236" s="128">
        <f t="shared" si="9"/>
        <v>0</v>
      </c>
    </row>
    <row r="237" spans="1:11">
      <c r="A237" s="272">
        <v>71013</v>
      </c>
      <c r="B237" s="279" t="s">
        <v>316</v>
      </c>
      <c r="C237" s="274"/>
      <c r="D237" s="274"/>
      <c r="E237" s="275"/>
      <c r="F237" s="275"/>
      <c r="H237" s="128">
        <f t="shared" si="11"/>
        <v>0</v>
      </c>
      <c r="J237" s="4">
        <f t="shared" si="10"/>
        <v>25.3245</v>
      </c>
      <c r="K237" s="128">
        <f t="shared" si="9"/>
        <v>0</v>
      </c>
    </row>
    <row r="238" spans="1:11">
      <c r="A238" s="272">
        <v>71014</v>
      </c>
      <c r="B238" s="279" t="s">
        <v>317</v>
      </c>
      <c r="C238" s="274"/>
      <c r="D238" s="274"/>
      <c r="E238" s="275"/>
      <c r="F238" s="275"/>
      <c r="H238" s="128">
        <f t="shared" si="11"/>
        <v>0</v>
      </c>
      <c r="J238" s="4">
        <f t="shared" si="10"/>
        <v>25.3245</v>
      </c>
      <c r="K238" s="128">
        <f t="shared" si="9"/>
        <v>0</v>
      </c>
    </row>
    <row r="239" spans="1:11">
      <c r="A239" s="272">
        <v>71015</v>
      </c>
      <c r="B239" s="279" t="s">
        <v>318</v>
      </c>
      <c r="C239" s="274"/>
      <c r="D239" s="274"/>
      <c r="E239" s="275"/>
      <c r="F239" s="275"/>
      <c r="H239" s="128">
        <f t="shared" si="11"/>
        <v>0</v>
      </c>
      <c r="J239" s="4">
        <f t="shared" si="10"/>
        <v>25.3245</v>
      </c>
      <c r="K239" s="128">
        <f t="shared" si="9"/>
        <v>0</v>
      </c>
    </row>
    <row r="240" spans="1:11">
      <c r="A240" s="272">
        <v>71016</v>
      </c>
      <c r="B240" s="279" t="s">
        <v>319</v>
      </c>
      <c r="C240" s="274"/>
      <c r="D240" s="274"/>
      <c r="E240" s="275"/>
      <c r="F240" s="275"/>
      <c r="H240" s="128">
        <f t="shared" si="11"/>
        <v>0</v>
      </c>
      <c r="J240" s="4">
        <f t="shared" si="10"/>
        <v>25.3245</v>
      </c>
      <c r="K240" s="128">
        <f t="shared" si="9"/>
        <v>0</v>
      </c>
    </row>
    <row r="241" spans="1:11">
      <c r="A241" s="272">
        <v>71017</v>
      </c>
      <c r="B241" s="279" t="s">
        <v>320</v>
      </c>
      <c r="C241" s="274"/>
      <c r="D241" s="274"/>
      <c r="E241" s="275"/>
      <c r="F241" s="275"/>
      <c r="H241" s="128">
        <f t="shared" si="11"/>
        <v>0</v>
      </c>
      <c r="J241" s="4">
        <f t="shared" si="10"/>
        <v>25.3245</v>
      </c>
      <c r="K241" s="128">
        <f t="shared" si="9"/>
        <v>0</v>
      </c>
    </row>
    <row r="242" spans="1:11">
      <c r="A242" s="272">
        <v>71018</v>
      </c>
      <c r="B242" s="279" t="s">
        <v>321</v>
      </c>
      <c r="C242" s="274"/>
      <c r="D242" s="274"/>
      <c r="E242" s="275"/>
      <c r="F242" s="275"/>
      <c r="H242" s="128">
        <f t="shared" si="11"/>
        <v>0</v>
      </c>
      <c r="J242" s="4">
        <f t="shared" si="10"/>
        <v>25.3245</v>
      </c>
      <c r="K242" s="128">
        <f t="shared" si="9"/>
        <v>0</v>
      </c>
    </row>
    <row r="243" spans="1:11">
      <c r="A243" s="272">
        <v>71019</v>
      </c>
      <c r="B243" s="279" t="s">
        <v>322</v>
      </c>
      <c r="C243" s="274"/>
      <c r="D243" s="274"/>
      <c r="E243" s="275"/>
      <c r="F243" s="275"/>
      <c r="H243" s="128">
        <f t="shared" si="11"/>
        <v>0</v>
      </c>
      <c r="J243" s="4">
        <f t="shared" si="10"/>
        <v>25.3245</v>
      </c>
      <c r="K243" s="128">
        <f t="shared" si="9"/>
        <v>0</v>
      </c>
    </row>
    <row r="244" spans="1:11">
      <c r="A244" s="272">
        <v>71020</v>
      </c>
      <c r="B244" s="279" t="s">
        <v>323</v>
      </c>
      <c r="C244" s="274"/>
      <c r="D244" s="274"/>
      <c r="E244" s="275"/>
      <c r="F244" s="275"/>
      <c r="H244" s="128">
        <f t="shared" si="11"/>
        <v>0</v>
      </c>
      <c r="J244" s="4">
        <f t="shared" si="10"/>
        <v>25.3245</v>
      </c>
      <c r="K244" s="128">
        <f t="shared" si="9"/>
        <v>0</v>
      </c>
    </row>
    <row r="245" spans="1:11">
      <c r="A245" s="272">
        <v>71021</v>
      </c>
      <c r="B245" s="279" t="s">
        <v>324</v>
      </c>
      <c r="C245" s="274"/>
      <c r="D245" s="274"/>
      <c r="E245" s="275"/>
      <c r="F245" s="275"/>
      <c r="H245" s="128">
        <f t="shared" si="11"/>
        <v>0</v>
      </c>
      <c r="J245" s="4">
        <f t="shared" si="10"/>
        <v>25.3245</v>
      </c>
      <c r="K245" s="128">
        <f t="shared" si="9"/>
        <v>0</v>
      </c>
    </row>
    <row r="246" spans="1:11">
      <c r="A246" s="272">
        <v>71022</v>
      </c>
      <c r="B246" s="279" t="s">
        <v>325</v>
      </c>
      <c r="C246" s="274"/>
      <c r="D246" s="274"/>
      <c r="E246" s="275"/>
      <c r="F246" s="275"/>
      <c r="H246" s="128">
        <f t="shared" si="11"/>
        <v>0</v>
      </c>
      <c r="J246" s="4">
        <f t="shared" si="10"/>
        <v>25.3245</v>
      </c>
      <c r="K246" s="128">
        <f t="shared" si="9"/>
        <v>0</v>
      </c>
    </row>
    <row r="247" spans="1:11">
      <c r="A247" s="272">
        <v>71023</v>
      </c>
      <c r="B247" s="279" t="s">
        <v>326</v>
      </c>
      <c r="C247" s="274"/>
      <c r="D247" s="274"/>
      <c r="E247" s="275"/>
      <c r="F247" s="275"/>
      <c r="H247" s="128">
        <f t="shared" si="11"/>
        <v>0</v>
      </c>
      <c r="J247" s="4">
        <f t="shared" si="10"/>
        <v>25.3245</v>
      </c>
      <c r="K247" s="128">
        <f t="shared" si="9"/>
        <v>0</v>
      </c>
    </row>
    <row r="248" spans="1:11">
      <c r="A248" s="272">
        <v>71024</v>
      </c>
      <c r="B248" s="279" t="s">
        <v>327</v>
      </c>
      <c r="C248" s="274"/>
      <c r="D248" s="274"/>
      <c r="E248" s="275"/>
      <c r="F248" s="275"/>
      <c r="H248" s="128">
        <f t="shared" si="11"/>
        <v>0</v>
      </c>
      <c r="J248" s="4">
        <f t="shared" si="10"/>
        <v>25.3245</v>
      </c>
      <c r="K248" s="128">
        <f t="shared" si="9"/>
        <v>0</v>
      </c>
    </row>
    <row r="249" spans="1:11">
      <c r="A249" s="13">
        <v>71025</v>
      </c>
      <c r="B249" s="273" t="s">
        <v>328</v>
      </c>
      <c r="C249" s="274"/>
      <c r="D249" s="274"/>
      <c r="E249" s="275"/>
      <c r="F249" s="275"/>
      <c r="H249" s="128">
        <f t="shared" si="11"/>
        <v>0</v>
      </c>
      <c r="J249" s="4">
        <f t="shared" si="10"/>
        <v>25.3245</v>
      </c>
      <c r="K249" s="128">
        <f t="shared" si="9"/>
        <v>0</v>
      </c>
    </row>
    <row r="250" spans="1:11">
      <c r="A250" s="13">
        <v>71026</v>
      </c>
      <c r="B250" s="273" t="s">
        <v>329</v>
      </c>
      <c r="C250" s="274"/>
      <c r="D250" s="274"/>
      <c r="E250" s="275"/>
      <c r="F250" s="275"/>
      <c r="H250" s="128">
        <f t="shared" si="11"/>
        <v>0</v>
      </c>
      <c r="J250" s="4">
        <f t="shared" si="10"/>
        <v>25.3245</v>
      </c>
      <c r="K250" s="128">
        <f t="shared" si="9"/>
        <v>0</v>
      </c>
    </row>
    <row r="251" spans="1:11">
      <c r="A251" s="13">
        <v>71027</v>
      </c>
      <c r="B251" s="273" t="s">
        <v>330</v>
      </c>
      <c r="C251" s="274"/>
      <c r="D251" s="274"/>
      <c r="E251" s="275"/>
      <c r="F251" s="275"/>
      <c r="H251" s="128">
        <f t="shared" si="11"/>
        <v>0</v>
      </c>
      <c r="J251" s="4">
        <f t="shared" si="10"/>
        <v>25.3245</v>
      </c>
      <c r="K251" s="128">
        <f t="shared" si="9"/>
        <v>0</v>
      </c>
    </row>
    <row r="252" spans="1:11">
      <c r="A252" s="13">
        <v>71028</v>
      </c>
      <c r="B252" s="273" t="s">
        <v>331</v>
      </c>
      <c r="C252" s="274"/>
      <c r="D252" s="274"/>
      <c r="E252" s="275"/>
      <c r="F252" s="275"/>
      <c r="H252" s="128">
        <f t="shared" si="11"/>
        <v>0</v>
      </c>
      <c r="J252" s="4">
        <f t="shared" si="10"/>
        <v>25.3245</v>
      </c>
      <c r="K252" s="128">
        <f t="shared" si="9"/>
        <v>0</v>
      </c>
    </row>
    <row r="253" spans="1:11">
      <c r="A253" s="35">
        <v>71998</v>
      </c>
      <c r="B253" s="273" t="s">
        <v>332</v>
      </c>
      <c r="C253" s="274"/>
      <c r="D253" s="274"/>
      <c r="E253" s="275"/>
      <c r="F253" s="275"/>
      <c r="H253" s="128">
        <f t="shared" si="11"/>
        <v>0</v>
      </c>
      <c r="J253" s="4">
        <f t="shared" si="10"/>
        <v>25.3245</v>
      </c>
      <c r="K253" s="128">
        <f t="shared" si="9"/>
        <v>0</v>
      </c>
    </row>
    <row r="254" spans="1:11">
      <c r="A254" s="35">
        <v>72100</v>
      </c>
      <c r="B254" s="273" t="s">
        <v>333</v>
      </c>
      <c r="C254" s="274"/>
      <c r="D254" s="274"/>
      <c r="E254" s="275"/>
      <c r="F254" s="275"/>
      <c r="H254" s="128">
        <f t="shared" si="11"/>
        <v>0</v>
      </c>
      <c r="J254" s="4">
        <f t="shared" si="10"/>
        <v>25.3245</v>
      </c>
      <c r="K254" s="128">
        <f t="shared" si="9"/>
        <v>0</v>
      </c>
    </row>
    <row r="255" spans="1:11">
      <c r="A255" s="35">
        <v>72101</v>
      </c>
      <c r="B255" s="273" t="s">
        <v>334</v>
      </c>
      <c r="C255" s="274"/>
      <c r="D255" s="274">
        <v>443857.84</v>
      </c>
      <c r="E255" s="275"/>
      <c r="F255" s="275"/>
      <c r="H255" s="128">
        <f t="shared" si="11"/>
        <v>-443857.84</v>
      </c>
      <c r="J255" s="4">
        <f t="shared" si="10"/>
        <v>25.3245</v>
      </c>
      <c r="K255" s="128">
        <f t="shared" si="9"/>
        <v>-11240477.869999999</v>
      </c>
    </row>
    <row r="256" spans="1:11">
      <c r="A256" s="35">
        <v>72102</v>
      </c>
      <c r="B256" s="273" t="s">
        <v>335</v>
      </c>
      <c r="C256" s="274"/>
      <c r="D256" s="274">
        <v>506351</v>
      </c>
      <c r="E256" s="275"/>
      <c r="F256" s="275"/>
      <c r="H256" s="128">
        <f t="shared" si="11"/>
        <v>-506351</v>
      </c>
      <c r="J256" s="4">
        <f t="shared" si="10"/>
        <v>25.3245</v>
      </c>
      <c r="K256" s="128">
        <f t="shared" si="9"/>
        <v>-12823085.9</v>
      </c>
    </row>
    <row r="257" spans="1:11">
      <c r="A257" s="35">
        <v>72103</v>
      </c>
      <c r="B257" s="273" t="s">
        <v>336</v>
      </c>
      <c r="C257" s="274"/>
      <c r="D257" s="274">
        <v>473717.68</v>
      </c>
      <c r="E257" s="275"/>
      <c r="F257" s="275"/>
      <c r="H257" s="128">
        <f t="shared" si="11"/>
        <v>-473717.68</v>
      </c>
      <c r="J257" s="4">
        <f t="shared" si="10"/>
        <v>25.3245</v>
      </c>
      <c r="K257" s="128">
        <f t="shared" si="9"/>
        <v>-11996663.390000001</v>
      </c>
    </row>
    <row r="258" spans="1:11">
      <c r="A258" s="35">
        <v>72200</v>
      </c>
      <c r="B258" s="273" t="s">
        <v>337</v>
      </c>
      <c r="C258" s="274"/>
      <c r="D258" s="274">
        <v>209745</v>
      </c>
      <c r="E258" s="275"/>
      <c r="F258" s="275"/>
      <c r="H258" s="128">
        <f t="shared" si="11"/>
        <v>-209745</v>
      </c>
      <c r="J258" s="4">
        <f t="shared" si="10"/>
        <v>25.3245</v>
      </c>
      <c r="K258" s="128">
        <f t="shared" si="9"/>
        <v>-5311687.25</v>
      </c>
    </row>
    <row r="259" spans="1:11">
      <c r="A259" s="13">
        <v>73006</v>
      </c>
      <c r="B259" s="273" t="s">
        <v>338</v>
      </c>
      <c r="C259" s="274"/>
      <c r="D259" s="274"/>
      <c r="E259" s="275"/>
      <c r="F259" s="275"/>
      <c r="H259" s="128">
        <f t="shared" si="11"/>
        <v>0</v>
      </c>
      <c r="J259" s="4">
        <f t="shared" si="10"/>
        <v>25.3245</v>
      </c>
      <c r="K259" s="128">
        <f t="shared" si="9"/>
        <v>0</v>
      </c>
    </row>
    <row r="260" spans="1:11">
      <c r="A260" s="35">
        <v>74100</v>
      </c>
      <c r="B260" s="273" t="s">
        <v>339</v>
      </c>
      <c r="C260" s="274"/>
      <c r="D260" s="274"/>
      <c r="E260" s="275"/>
      <c r="F260" s="275"/>
      <c r="H260" s="128">
        <f t="shared" si="11"/>
        <v>0</v>
      </c>
      <c r="J260" s="4">
        <f t="shared" si="10"/>
        <v>25.3245</v>
      </c>
      <c r="K260" s="128">
        <f t="shared" si="9"/>
        <v>0</v>
      </c>
    </row>
    <row r="261" spans="1:11">
      <c r="A261" s="35">
        <v>74101</v>
      </c>
      <c r="B261" s="273" t="s">
        <v>340</v>
      </c>
      <c r="C261" s="274"/>
      <c r="D261" s="274"/>
      <c r="E261" s="275"/>
      <c r="F261" s="275"/>
      <c r="H261" s="128">
        <f t="shared" si="11"/>
        <v>0</v>
      </c>
      <c r="J261" s="4">
        <f t="shared" si="10"/>
        <v>25.3245</v>
      </c>
      <c r="K261" s="128">
        <f t="shared" si="9"/>
        <v>0</v>
      </c>
    </row>
    <row r="262" spans="1:11">
      <c r="A262" s="35">
        <v>74102</v>
      </c>
      <c r="B262" s="273" t="s">
        <v>341</v>
      </c>
      <c r="C262" s="274"/>
      <c r="D262" s="274"/>
      <c r="E262" s="275"/>
      <c r="F262" s="275"/>
      <c r="H262" s="128">
        <f t="shared" si="11"/>
        <v>0</v>
      </c>
      <c r="J262" s="4">
        <f t="shared" si="10"/>
        <v>25.3245</v>
      </c>
      <c r="K262" s="128">
        <f t="shared" si="9"/>
        <v>0</v>
      </c>
    </row>
    <row r="263" spans="1:11">
      <c r="A263" s="35">
        <v>74200</v>
      </c>
      <c r="B263" s="273" t="s">
        <v>342</v>
      </c>
      <c r="C263" s="274"/>
      <c r="D263" s="274"/>
      <c r="E263" s="275"/>
      <c r="F263" s="275"/>
      <c r="H263" s="128">
        <f t="shared" si="11"/>
        <v>0</v>
      </c>
      <c r="J263" s="4">
        <f t="shared" si="10"/>
        <v>25.3245</v>
      </c>
      <c r="K263" s="128">
        <f t="shared" si="9"/>
        <v>0</v>
      </c>
    </row>
    <row r="264" spans="1:11">
      <c r="A264" s="35">
        <v>74201</v>
      </c>
      <c r="B264" s="273" t="s">
        <v>343</v>
      </c>
      <c r="C264" s="274"/>
      <c r="D264" s="274"/>
      <c r="E264" s="275"/>
      <c r="F264" s="275"/>
      <c r="H264" s="128">
        <f t="shared" si="11"/>
        <v>0</v>
      </c>
      <c r="J264" s="4">
        <f t="shared" si="10"/>
        <v>25.3245</v>
      </c>
      <c r="K264" s="128">
        <f t="shared" ref="K264:K327" si="12">ROUND(H264*J264,2)</f>
        <v>0</v>
      </c>
    </row>
    <row r="265" spans="1:11">
      <c r="A265" s="35">
        <v>74202</v>
      </c>
      <c r="B265" s="273" t="s">
        <v>344</v>
      </c>
      <c r="C265" s="274"/>
      <c r="D265" s="274"/>
      <c r="E265" s="275"/>
      <c r="F265" s="275"/>
      <c r="H265" s="128">
        <f t="shared" si="11"/>
        <v>0</v>
      </c>
      <c r="J265" s="4">
        <f t="shared" ref="J265:J328" si="13">J264</f>
        <v>25.3245</v>
      </c>
      <c r="K265" s="128">
        <f t="shared" si="12"/>
        <v>0</v>
      </c>
    </row>
    <row r="266" spans="1:11">
      <c r="A266" s="35">
        <v>74203</v>
      </c>
      <c r="B266" s="273" t="s">
        <v>345</v>
      </c>
      <c r="C266" s="274"/>
      <c r="D266" s="274"/>
      <c r="E266" s="275"/>
      <c r="F266" s="275"/>
      <c r="H266" s="128">
        <f t="shared" si="11"/>
        <v>0</v>
      </c>
      <c r="J266" s="4">
        <f t="shared" si="13"/>
        <v>25.3245</v>
      </c>
      <c r="K266" s="128">
        <f t="shared" si="12"/>
        <v>0</v>
      </c>
    </row>
    <row r="267" spans="1:11">
      <c r="A267" s="35">
        <v>74204</v>
      </c>
      <c r="B267" s="273" t="s">
        <v>346</v>
      </c>
      <c r="C267" s="274"/>
      <c r="D267" s="274"/>
      <c r="E267" s="275"/>
      <c r="F267" s="275"/>
      <c r="H267" s="128">
        <f t="shared" si="11"/>
        <v>0</v>
      </c>
      <c r="J267" s="4">
        <f t="shared" si="13"/>
        <v>25.3245</v>
      </c>
      <c r="K267" s="128">
        <f t="shared" si="12"/>
        <v>0</v>
      </c>
    </row>
    <row r="268" spans="1:11">
      <c r="A268" s="35">
        <v>74300</v>
      </c>
      <c r="B268" s="273" t="s">
        <v>347</v>
      </c>
      <c r="C268" s="274"/>
      <c r="D268" s="274"/>
      <c r="E268" s="275"/>
      <c r="F268" s="275"/>
      <c r="H268" s="128">
        <f t="shared" ref="H268:H336" si="14">ROUND(C268-D268+E268-F268,2)</f>
        <v>0</v>
      </c>
      <c r="J268" s="4">
        <f t="shared" si="13"/>
        <v>25.3245</v>
      </c>
      <c r="K268" s="128">
        <f t="shared" si="12"/>
        <v>0</v>
      </c>
    </row>
    <row r="269" spans="1:11">
      <c r="A269" s="35">
        <v>81000</v>
      </c>
      <c r="B269" s="273" t="s">
        <v>486</v>
      </c>
      <c r="C269" s="274"/>
      <c r="D269" s="274"/>
      <c r="E269" s="275"/>
      <c r="F269" s="275"/>
      <c r="H269" s="128">
        <f t="shared" si="14"/>
        <v>0</v>
      </c>
      <c r="J269" s="4">
        <f t="shared" si="13"/>
        <v>25.3245</v>
      </c>
      <c r="K269" s="128">
        <f t="shared" si="12"/>
        <v>0</v>
      </c>
    </row>
    <row r="270" spans="1:11">
      <c r="A270" s="35">
        <v>81001</v>
      </c>
      <c r="B270" s="279" t="s">
        <v>304</v>
      </c>
      <c r="C270" s="274"/>
      <c r="D270" s="274"/>
      <c r="E270" s="275"/>
      <c r="F270" s="275"/>
      <c r="H270" s="128">
        <f t="shared" si="14"/>
        <v>0</v>
      </c>
      <c r="J270" s="4">
        <f t="shared" si="13"/>
        <v>25.3245</v>
      </c>
      <c r="K270" s="128">
        <f t="shared" si="12"/>
        <v>0</v>
      </c>
    </row>
    <row r="271" spans="1:11">
      <c r="A271" s="35">
        <v>81002</v>
      </c>
      <c r="B271" s="279" t="s">
        <v>305</v>
      </c>
      <c r="C271" s="274"/>
      <c r="D271" s="274"/>
      <c r="E271" s="275"/>
      <c r="F271" s="275"/>
      <c r="H271" s="128">
        <f t="shared" si="14"/>
        <v>0</v>
      </c>
      <c r="J271" s="4">
        <f t="shared" si="13"/>
        <v>25.3245</v>
      </c>
      <c r="K271" s="128">
        <f t="shared" si="12"/>
        <v>0</v>
      </c>
    </row>
    <row r="272" spans="1:11">
      <c r="A272" s="35">
        <v>81003</v>
      </c>
      <c r="B272" s="279" t="s">
        <v>306</v>
      </c>
      <c r="C272" s="274"/>
      <c r="D272" s="274"/>
      <c r="E272" s="275"/>
      <c r="F272" s="275"/>
      <c r="H272" s="128">
        <f t="shared" si="14"/>
        <v>0</v>
      </c>
      <c r="J272" s="4">
        <f t="shared" si="13"/>
        <v>25.3245</v>
      </c>
      <c r="K272" s="128">
        <f t="shared" si="12"/>
        <v>0</v>
      </c>
    </row>
    <row r="273" spans="1:11">
      <c r="A273" s="35">
        <v>81004</v>
      </c>
      <c r="B273" s="279" t="s">
        <v>307</v>
      </c>
      <c r="C273" s="274"/>
      <c r="D273" s="274"/>
      <c r="E273" s="275"/>
      <c r="F273" s="275"/>
      <c r="H273" s="128">
        <f t="shared" si="14"/>
        <v>0</v>
      </c>
      <c r="J273" s="4">
        <f t="shared" si="13"/>
        <v>25.3245</v>
      </c>
      <c r="K273" s="128">
        <f t="shared" si="12"/>
        <v>0</v>
      </c>
    </row>
    <row r="274" spans="1:11">
      <c r="A274" s="35">
        <v>81005</v>
      </c>
      <c r="B274" s="279" t="s">
        <v>308</v>
      </c>
      <c r="C274" s="274"/>
      <c r="D274" s="274"/>
      <c r="E274" s="275"/>
      <c r="F274" s="275"/>
      <c r="H274" s="128">
        <f t="shared" si="14"/>
        <v>0</v>
      </c>
      <c r="J274" s="4">
        <f t="shared" si="13"/>
        <v>25.3245</v>
      </c>
      <c r="K274" s="128">
        <f t="shared" si="12"/>
        <v>0</v>
      </c>
    </row>
    <row r="275" spans="1:11">
      <c r="A275" s="35">
        <v>81006</v>
      </c>
      <c r="B275" s="279" t="s">
        <v>309</v>
      </c>
      <c r="C275" s="274"/>
      <c r="D275" s="274"/>
      <c r="E275" s="275"/>
      <c r="F275" s="275"/>
      <c r="H275" s="128">
        <f t="shared" si="14"/>
        <v>0</v>
      </c>
      <c r="J275" s="4">
        <f t="shared" si="13"/>
        <v>25.3245</v>
      </c>
      <c r="K275" s="128">
        <f t="shared" si="12"/>
        <v>0</v>
      </c>
    </row>
    <row r="276" spans="1:11">
      <c r="A276" s="35">
        <v>81007</v>
      </c>
      <c r="B276" s="273" t="s">
        <v>310</v>
      </c>
      <c r="C276" s="274"/>
      <c r="D276" s="274"/>
      <c r="E276" s="275"/>
      <c r="F276" s="275"/>
      <c r="H276" s="128">
        <f t="shared" si="14"/>
        <v>0</v>
      </c>
      <c r="J276" s="4">
        <f t="shared" si="13"/>
        <v>25.3245</v>
      </c>
      <c r="K276" s="128">
        <f t="shared" si="12"/>
        <v>0</v>
      </c>
    </row>
    <row r="277" spans="1:11">
      <c r="A277" s="35">
        <v>81008</v>
      </c>
      <c r="B277" s="273" t="s">
        <v>311</v>
      </c>
      <c r="C277" s="274"/>
      <c r="D277" s="274"/>
      <c r="E277" s="275"/>
      <c r="F277" s="275"/>
      <c r="H277" s="128">
        <f t="shared" si="14"/>
        <v>0</v>
      </c>
      <c r="J277" s="4">
        <f t="shared" si="13"/>
        <v>25.3245</v>
      </c>
      <c r="K277" s="128">
        <f t="shared" si="12"/>
        <v>0</v>
      </c>
    </row>
    <row r="278" spans="1:11">
      <c r="A278" s="35">
        <v>81009</v>
      </c>
      <c r="B278" s="273" t="s">
        <v>312</v>
      </c>
      <c r="C278" s="274"/>
      <c r="D278" s="274"/>
      <c r="E278" s="275"/>
      <c r="F278" s="275"/>
      <c r="H278" s="128">
        <f t="shared" si="14"/>
        <v>0</v>
      </c>
      <c r="J278" s="4">
        <f t="shared" si="13"/>
        <v>25.3245</v>
      </c>
      <c r="K278" s="128">
        <f t="shared" si="12"/>
        <v>0</v>
      </c>
    </row>
    <row r="279" spans="1:11">
      <c r="A279" s="35">
        <v>81010</v>
      </c>
      <c r="B279" s="279" t="s">
        <v>313</v>
      </c>
      <c r="C279" s="274"/>
      <c r="D279" s="274"/>
      <c r="E279" s="275"/>
      <c r="F279" s="275"/>
      <c r="H279" s="128">
        <f t="shared" si="14"/>
        <v>0</v>
      </c>
      <c r="J279" s="4">
        <f t="shared" si="13"/>
        <v>25.3245</v>
      </c>
      <c r="K279" s="128">
        <f t="shared" si="12"/>
        <v>0</v>
      </c>
    </row>
    <row r="280" spans="1:11">
      <c r="A280" s="35">
        <v>81011</v>
      </c>
      <c r="B280" s="279" t="s">
        <v>314</v>
      </c>
      <c r="C280" s="274"/>
      <c r="D280" s="274"/>
      <c r="E280" s="275"/>
      <c r="F280" s="275"/>
      <c r="H280" s="128">
        <f t="shared" si="14"/>
        <v>0</v>
      </c>
      <c r="J280" s="4">
        <f t="shared" si="13"/>
        <v>25.3245</v>
      </c>
      <c r="K280" s="128">
        <f t="shared" si="12"/>
        <v>0</v>
      </c>
    </row>
    <row r="281" spans="1:11">
      <c r="A281" s="35">
        <v>81012</v>
      </c>
      <c r="B281" s="279" t="s">
        <v>315</v>
      </c>
      <c r="C281" s="274"/>
      <c r="D281" s="274"/>
      <c r="E281" s="275"/>
      <c r="F281" s="275"/>
      <c r="H281" s="128">
        <f t="shared" si="14"/>
        <v>0</v>
      </c>
      <c r="J281" s="4">
        <f t="shared" si="13"/>
        <v>25.3245</v>
      </c>
      <c r="K281" s="128">
        <f t="shared" si="12"/>
        <v>0</v>
      </c>
    </row>
    <row r="282" spans="1:11">
      <c r="A282" s="35">
        <v>81013</v>
      </c>
      <c r="B282" s="279" t="s">
        <v>316</v>
      </c>
      <c r="C282" s="274"/>
      <c r="D282" s="274"/>
      <c r="E282" s="275"/>
      <c r="F282" s="275"/>
      <c r="H282" s="128">
        <f t="shared" si="14"/>
        <v>0</v>
      </c>
      <c r="J282" s="4">
        <f t="shared" si="13"/>
        <v>25.3245</v>
      </c>
      <c r="K282" s="128">
        <f t="shared" si="12"/>
        <v>0</v>
      </c>
    </row>
    <row r="283" spans="1:11">
      <c r="A283" s="35">
        <v>81014</v>
      </c>
      <c r="B283" s="279" t="s">
        <v>317</v>
      </c>
      <c r="C283" s="274"/>
      <c r="D283" s="274"/>
      <c r="E283" s="275"/>
      <c r="F283" s="275"/>
      <c r="H283" s="128">
        <f t="shared" si="14"/>
        <v>0</v>
      </c>
      <c r="J283" s="4">
        <f t="shared" si="13"/>
        <v>25.3245</v>
      </c>
      <c r="K283" s="128">
        <f t="shared" si="12"/>
        <v>0</v>
      </c>
    </row>
    <row r="284" spans="1:11">
      <c r="A284" s="35">
        <v>81015</v>
      </c>
      <c r="B284" s="279" t="s">
        <v>318</v>
      </c>
      <c r="C284" s="274"/>
      <c r="D284" s="274"/>
      <c r="E284" s="275"/>
      <c r="F284" s="275"/>
      <c r="H284" s="128">
        <f t="shared" si="14"/>
        <v>0</v>
      </c>
      <c r="J284" s="4">
        <f t="shared" si="13"/>
        <v>25.3245</v>
      </c>
      <c r="K284" s="128">
        <f t="shared" si="12"/>
        <v>0</v>
      </c>
    </row>
    <row r="285" spans="1:11">
      <c r="A285" s="272">
        <v>81016</v>
      </c>
      <c r="B285" s="279" t="s">
        <v>319</v>
      </c>
      <c r="C285" s="274"/>
      <c r="D285" s="274"/>
      <c r="E285" s="275"/>
      <c r="F285" s="275"/>
      <c r="H285" s="128">
        <f t="shared" si="14"/>
        <v>0</v>
      </c>
      <c r="J285" s="4">
        <f t="shared" si="13"/>
        <v>25.3245</v>
      </c>
      <c r="K285" s="128">
        <f t="shared" si="12"/>
        <v>0</v>
      </c>
    </row>
    <row r="286" spans="1:11">
      <c r="A286" s="272">
        <v>81017</v>
      </c>
      <c r="B286" s="279" t="s">
        <v>320</v>
      </c>
      <c r="C286" s="274"/>
      <c r="D286" s="274"/>
      <c r="E286" s="275"/>
      <c r="F286" s="275"/>
      <c r="H286" s="128">
        <f t="shared" si="14"/>
        <v>0</v>
      </c>
      <c r="J286" s="4">
        <f t="shared" si="13"/>
        <v>25.3245</v>
      </c>
      <c r="K286" s="128">
        <f t="shared" si="12"/>
        <v>0</v>
      </c>
    </row>
    <row r="287" spans="1:11">
      <c r="A287" s="272">
        <v>81018</v>
      </c>
      <c r="B287" s="279" t="s">
        <v>321</v>
      </c>
      <c r="C287" s="274"/>
      <c r="D287" s="274"/>
      <c r="E287" s="275"/>
      <c r="F287" s="275"/>
      <c r="H287" s="128">
        <f t="shared" si="14"/>
        <v>0</v>
      </c>
      <c r="J287" s="4">
        <f t="shared" si="13"/>
        <v>25.3245</v>
      </c>
      <c r="K287" s="128">
        <f t="shared" si="12"/>
        <v>0</v>
      </c>
    </row>
    <row r="288" spans="1:11">
      <c r="A288" s="272">
        <v>81019</v>
      </c>
      <c r="B288" s="279" t="s">
        <v>322</v>
      </c>
      <c r="C288" s="274"/>
      <c r="D288" s="274"/>
      <c r="E288" s="275"/>
      <c r="F288" s="275"/>
      <c r="H288" s="128">
        <f t="shared" si="14"/>
        <v>0</v>
      </c>
      <c r="J288" s="4">
        <f t="shared" si="13"/>
        <v>25.3245</v>
      </c>
      <c r="K288" s="128">
        <f t="shared" si="12"/>
        <v>0</v>
      </c>
    </row>
    <row r="289" spans="1:11">
      <c r="A289" s="272">
        <v>81020</v>
      </c>
      <c r="B289" s="279" t="s">
        <v>323</v>
      </c>
      <c r="C289" s="274"/>
      <c r="D289" s="274"/>
      <c r="E289" s="275"/>
      <c r="F289" s="275"/>
      <c r="H289" s="128">
        <f t="shared" si="14"/>
        <v>0</v>
      </c>
      <c r="J289" s="4">
        <f t="shared" si="13"/>
        <v>25.3245</v>
      </c>
      <c r="K289" s="128">
        <f t="shared" si="12"/>
        <v>0</v>
      </c>
    </row>
    <row r="290" spans="1:11">
      <c r="A290" s="272">
        <v>81021</v>
      </c>
      <c r="B290" s="279" t="s">
        <v>324</v>
      </c>
      <c r="C290" s="274"/>
      <c r="D290" s="274"/>
      <c r="E290" s="275"/>
      <c r="F290" s="275"/>
      <c r="H290" s="128">
        <f t="shared" si="14"/>
        <v>0</v>
      </c>
      <c r="J290" s="4">
        <f t="shared" si="13"/>
        <v>25.3245</v>
      </c>
      <c r="K290" s="128">
        <f t="shared" si="12"/>
        <v>0</v>
      </c>
    </row>
    <row r="291" spans="1:11">
      <c r="A291" s="272">
        <v>81022</v>
      </c>
      <c r="B291" s="279" t="s">
        <v>325</v>
      </c>
      <c r="C291" s="274"/>
      <c r="D291" s="274"/>
      <c r="E291" s="275"/>
      <c r="F291" s="275"/>
      <c r="H291" s="128">
        <f t="shared" si="14"/>
        <v>0</v>
      </c>
      <c r="J291" s="4">
        <f t="shared" si="13"/>
        <v>25.3245</v>
      </c>
      <c r="K291" s="128">
        <f t="shared" si="12"/>
        <v>0</v>
      </c>
    </row>
    <row r="292" spans="1:11">
      <c r="A292" s="272">
        <v>81023</v>
      </c>
      <c r="B292" s="279" t="s">
        <v>326</v>
      </c>
      <c r="C292" s="274"/>
      <c r="D292" s="274"/>
      <c r="E292" s="275"/>
      <c r="F292" s="275"/>
      <c r="H292" s="128">
        <f t="shared" si="14"/>
        <v>0</v>
      </c>
      <c r="J292" s="4">
        <f t="shared" si="13"/>
        <v>25.3245</v>
      </c>
      <c r="K292" s="128">
        <f t="shared" si="12"/>
        <v>0</v>
      </c>
    </row>
    <row r="293" spans="1:11">
      <c r="A293" s="272">
        <v>81024</v>
      </c>
      <c r="B293" s="279" t="s">
        <v>327</v>
      </c>
      <c r="C293" s="274"/>
      <c r="D293" s="274"/>
      <c r="E293" s="275"/>
      <c r="F293" s="275"/>
      <c r="H293" s="128">
        <f t="shared" si="14"/>
        <v>0</v>
      </c>
      <c r="J293" s="4">
        <f t="shared" si="13"/>
        <v>25.3245</v>
      </c>
      <c r="K293" s="128">
        <f t="shared" si="12"/>
        <v>0</v>
      </c>
    </row>
    <row r="294" spans="1:11">
      <c r="A294" s="13">
        <v>81025</v>
      </c>
      <c r="B294" s="273" t="s">
        <v>328</v>
      </c>
      <c r="C294" s="274"/>
      <c r="D294" s="274"/>
      <c r="E294" s="275"/>
      <c r="F294" s="275"/>
      <c r="H294" s="128">
        <f t="shared" si="14"/>
        <v>0</v>
      </c>
      <c r="J294" s="4">
        <f t="shared" si="13"/>
        <v>25.3245</v>
      </c>
      <c r="K294" s="128">
        <f t="shared" si="12"/>
        <v>0</v>
      </c>
    </row>
    <row r="295" spans="1:11">
      <c r="A295" s="13">
        <v>81026</v>
      </c>
      <c r="B295" s="273" t="s">
        <v>329</v>
      </c>
      <c r="C295" s="274"/>
      <c r="D295" s="274"/>
      <c r="E295" s="275"/>
      <c r="F295" s="275"/>
      <c r="H295" s="128">
        <f t="shared" si="14"/>
        <v>0</v>
      </c>
      <c r="J295" s="4">
        <f t="shared" si="13"/>
        <v>25.3245</v>
      </c>
      <c r="K295" s="128">
        <f t="shared" si="12"/>
        <v>0</v>
      </c>
    </row>
    <row r="296" spans="1:11">
      <c r="A296" s="13">
        <v>81027</v>
      </c>
      <c r="B296" s="273" t="s">
        <v>330</v>
      </c>
      <c r="C296" s="274"/>
      <c r="D296" s="274"/>
      <c r="E296" s="275"/>
      <c r="F296" s="275"/>
      <c r="H296" s="128">
        <f t="shared" si="14"/>
        <v>0</v>
      </c>
      <c r="J296" s="4">
        <f t="shared" si="13"/>
        <v>25.3245</v>
      </c>
      <c r="K296" s="128">
        <f t="shared" si="12"/>
        <v>0</v>
      </c>
    </row>
    <row r="297" spans="1:11">
      <c r="A297" s="13">
        <v>81028</v>
      </c>
      <c r="B297" s="273" t="s">
        <v>331</v>
      </c>
      <c r="C297" s="274"/>
      <c r="D297" s="274"/>
      <c r="E297" s="275"/>
      <c r="F297" s="275"/>
      <c r="H297" s="128">
        <f t="shared" si="14"/>
        <v>0</v>
      </c>
      <c r="J297" s="4">
        <f t="shared" si="13"/>
        <v>25.3245</v>
      </c>
      <c r="K297" s="128">
        <f t="shared" si="12"/>
        <v>0</v>
      </c>
    </row>
    <row r="298" spans="1:11">
      <c r="A298" s="35">
        <v>81998</v>
      </c>
      <c r="B298" s="279" t="s">
        <v>348</v>
      </c>
      <c r="C298" s="274"/>
      <c r="D298" s="274"/>
      <c r="E298" s="275"/>
      <c r="F298" s="275"/>
      <c r="H298" s="128">
        <f t="shared" si="14"/>
        <v>0</v>
      </c>
      <c r="J298" s="4">
        <f t="shared" si="13"/>
        <v>25.3245</v>
      </c>
      <c r="K298" s="128">
        <f t="shared" si="12"/>
        <v>0</v>
      </c>
    </row>
    <row r="299" spans="1:11">
      <c r="A299" s="35">
        <v>82099</v>
      </c>
      <c r="B299" s="273" t="s">
        <v>349</v>
      </c>
      <c r="C299" s="274"/>
      <c r="D299" s="274"/>
      <c r="E299" s="275"/>
      <c r="F299" s="275"/>
      <c r="H299" s="128">
        <f t="shared" si="14"/>
        <v>0</v>
      </c>
      <c r="J299" s="4">
        <f t="shared" si="13"/>
        <v>25.3245</v>
      </c>
      <c r="K299" s="128">
        <f t="shared" si="12"/>
        <v>0</v>
      </c>
    </row>
    <row r="300" spans="1:11">
      <c r="A300" s="35">
        <v>82100</v>
      </c>
      <c r="B300" s="273" t="s">
        <v>350</v>
      </c>
      <c r="C300" s="274"/>
      <c r="D300" s="274"/>
      <c r="E300" s="275"/>
      <c r="F300" s="275"/>
      <c r="H300" s="128">
        <f t="shared" si="14"/>
        <v>0</v>
      </c>
      <c r="J300" s="4">
        <f t="shared" si="13"/>
        <v>25.3245</v>
      </c>
      <c r="K300" s="128">
        <f t="shared" si="12"/>
        <v>0</v>
      </c>
    </row>
    <row r="301" spans="1:11">
      <c r="A301" s="35">
        <v>82101</v>
      </c>
      <c r="B301" s="273" t="s">
        <v>351</v>
      </c>
      <c r="C301" s="274">
        <v>162392.16</v>
      </c>
      <c r="D301" s="274"/>
      <c r="E301" s="275"/>
      <c r="F301" s="275"/>
      <c r="H301" s="128">
        <f t="shared" si="14"/>
        <v>162392.16</v>
      </c>
      <c r="J301" s="4">
        <f t="shared" si="13"/>
        <v>25.3245</v>
      </c>
      <c r="K301" s="128">
        <f t="shared" si="12"/>
        <v>4112500.26</v>
      </c>
    </row>
    <row r="302" spans="1:11">
      <c r="A302" s="35">
        <v>82102</v>
      </c>
      <c r="B302" s="273" t="s">
        <v>352</v>
      </c>
      <c r="C302" s="274">
        <v>24919.16</v>
      </c>
      <c r="D302" s="274"/>
      <c r="E302" s="275"/>
      <c r="F302" s="275"/>
      <c r="H302" s="128">
        <f t="shared" si="14"/>
        <v>24919.16</v>
      </c>
      <c r="J302" s="4">
        <f t="shared" si="13"/>
        <v>25.3245</v>
      </c>
      <c r="K302" s="128">
        <f t="shared" si="12"/>
        <v>631065.27</v>
      </c>
    </row>
    <row r="303" spans="1:11">
      <c r="A303" s="35">
        <v>82103</v>
      </c>
      <c r="B303" s="273" t="s">
        <v>353</v>
      </c>
      <c r="C303" s="274">
        <v>15466.06</v>
      </c>
      <c r="D303" s="274"/>
      <c r="E303" s="275"/>
      <c r="F303" s="275"/>
      <c r="H303" s="128">
        <f t="shared" si="14"/>
        <v>15466.06</v>
      </c>
      <c r="J303" s="4">
        <f t="shared" si="13"/>
        <v>25.3245</v>
      </c>
      <c r="K303" s="128">
        <f t="shared" si="12"/>
        <v>391670.24</v>
      </c>
    </row>
    <row r="304" spans="1:11">
      <c r="A304" s="35">
        <v>82104</v>
      </c>
      <c r="B304" s="273" t="s">
        <v>354</v>
      </c>
      <c r="C304" s="274">
        <v>84736.59</v>
      </c>
      <c r="D304" s="274"/>
      <c r="E304" s="275"/>
      <c r="F304" s="275"/>
      <c r="H304" s="128">
        <f t="shared" si="14"/>
        <v>84736.59</v>
      </c>
      <c r="J304" s="4">
        <f t="shared" si="13"/>
        <v>25.3245</v>
      </c>
      <c r="K304" s="128">
        <f t="shared" si="12"/>
        <v>2145911.77</v>
      </c>
    </row>
    <row r="305" spans="1:11">
      <c r="A305" s="35">
        <v>82105</v>
      </c>
      <c r="B305" s="273" t="s">
        <v>355</v>
      </c>
      <c r="C305" s="274">
        <v>26694</v>
      </c>
      <c r="D305" s="274"/>
      <c r="E305" s="275"/>
      <c r="F305" s="275"/>
      <c r="H305" s="128">
        <f t="shared" si="14"/>
        <v>26694</v>
      </c>
      <c r="J305" s="4">
        <f t="shared" si="13"/>
        <v>25.3245</v>
      </c>
      <c r="K305" s="128">
        <f t="shared" si="12"/>
        <v>676012.2</v>
      </c>
    </row>
    <row r="306" spans="1:11">
      <c r="A306" s="35">
        <v>82106</v>
      </c>
      <c r="B306" s="279" t="s">
        <v>356</v>
      </c>
      <c r="C306" s="274">
        <v>539</v>
      </c>
      <c r="D306" s="274"/>
      <c r="E306" s="275"/>
      <c r="F306" s="275"/>
      <c r="H306" s="128">
        <f t="shared" si="14"/>
        <v>539</v>
      </c>
      <c r="J306" s="4">
        <f t="shared" si="13"/>
        <v>25.3245</v>
      </c>
      <c r="K306" s="128">
        <f t="shared" si="12"/>
        <v>13649.91</v>
      </c>
    </row>
    <row r="307" spans="1:11">
      <c r="A307" s="35">
        <v>82107</v>
      </c>
      <c r="B307" s="279" t="s">
        <v>357</v>
      </c>
      <c r="C307" s="274">
        <v>11700</v>
      </c>
      <c r="D307" s="274"/>
      <c r="E307" s="275"/>
      <c r="F307" s="275"/>
      <c r="H307" s="128">
        <f t="shared" si="14"/>
        <v>11700</v>
      </c>
      <c r="J307" s="4">
        <f t="shared" si="13"/>
        <v>25.3245</v>
      </c>
      <c r="K307" s="128">
        <f t="shared" si="12"/>
        <v>296296.65000000002</v>
      </c>
    </row>
    <row r="308" spans="1:11">
      <c r="A308" s="35">
        <v>82108</v>
      </c>
      <c r="B308" s="273" t="s">
        <v>358</v>
      </c>
      <c r="C308" s="274"/>
      <c r="D308" s="274"/>
      <c r="E308" s="275"/>
      <c r="F308" s="275"/>
      <c r="H308" s="128">
        <f t="shared" si="14"/>
        <v>0</v>
      </c>
      <c r="J308" s="4">
        <f t="shared" si="13"/>
        <v>25.3245</v>
      </c>
      <c r="K308" s="128">
        <f t="shared" si="12"/>
        <v>0</v>
      </c>
    </row>
    <row r="309" spans="1:11">
      <c r="A309" s="35">
        <v>82109</v>
      </c>
      <c r="B309" s="273" t="s">
        <v>359</v>
      </c>
      <c r="C309" s="274">
        <v>431940.74</v>
      </c>
      <c r="D309" s="274"/>
      <c r="E309" s="275"/>
      <c r="F309" s="275"/>
      <c r="H309" s="128">
        <f t="shared" si="14"/>
        <v>431940.74</v>
      </c>
      <c r="J309" s="4">
        <f t="shared" si="13"/>
        <v>25.3245</v>
      </c>
      <c r="K309" s="128">
        <f t="shared" si="12"/>
        <v>10938683.27</v>
      </c>
    </row>
    <row r="310" spans="1:11">
      <c r="A310" s="35">
        <v>82201</v>
      </c>
      <c r="B310" s="279" t="s">
        <v>360</v>
      </c>
      <c r="C310" s="274">
        <v>5178.42</v>
      </c>
      <c r="D310" s="274"/>
      <c r="E310" s="275"/>
      <c r="F310" s="275"/>
      <c r="H310" s="128">
        <f t="shared" si="14"/>
        <v>5178.42</v>
      </c>
      <c r="J310" s="4">
        <f t="shared" si="13"/>
        <v>25.3245</v>
      </c>
      <c r="K310" s="128">
        <f t="shared" si="12"/>
        <v>131140.9</v>
      </c>
    </row>
    <row r="311" spans="1:11">
      <c r="A311" s="35">
        <v>82202</v>
      </c>
      <c r="B311" s="279" t="s">
        <v>361</v>
      </c>
      <c r="C311" s="274"/>
      <c r="D311" s="274"/>
      <c r="E311" s="275"/>
      <c r="F311" s="275"/>
      <c r="H311" s="128">
        <f t="shared" si="14"/>
        <v>0</v>
      </c>
      <c r="J311" s="4">
        <f t="shared" si="13"/>
        <v>25.3245</v>
      </c>
      <c r="K311" s="128">
        <f t="shared" si="12"/>
        <v>0</v>
      </c>
    </row>
    <row r="312" spans="1:11">
      <c r="A312" s="35">
        <v>82203</v>
      </c>
      <c r="B312" s="279" t="s">
        <v>362</v>
      </c>
      <c r="C312" s="274">
        <v>390086.53</v>
      </c>
      <c r="D312" s="274"/>
      <c r="E312" s="275"/>
      <c r="F312" s="275"/>
      <c r="H312" s="128">
        <f t="shared" si="14"/>
        <v>390086.53</v>
      </c>
      <c r="J312" s="4">
        <f t="shared" si="13"/>
        <v>25.3245</v>
      </c>
      <c r="K312" s="128">
        <f t="shared" si="12"/>
        <v>9878746.3300000001</v>
      </c>
    </row>
    <row r="313" spans="1:11">
      <c r="A313" s="35">
        <v>82204</v>
      </c>
      <c r="B313" s="279" t="s">
        <v>363</v>
      </c>
      <c r="C313" s="274">
        <v>62000</v>
      </c>
      <c r="D313" s="274"/>
      <c r="E313" s="275"/>
      <c r="F313" s="275"/>
      <c r="H313" s="128">
        <f t="shared" si="14"/>
        <v>62000</v>
      </c>
      <c r="J313" s="4">
        <f t="shared" si="13"/>
        <v>25.3245</v>
      </c>
      <c r="K313" s="128">
        <f t="shared" si="12"/>
        <v>1570119</v>
      </c>
    </row>
    <row r="314" spans="1:11">
      <c r="A314" s="35">
        <v>82205</v>
      </c>
      <c r="B314" s="279" t="s">
        <v>364</v>
      </c>
      <c r="C314" s="274">
        <v>180810.5</v>
      </c>
      <c r="D314" s="274"/>
      <c r="E314" s="275"/>
      <c r="F314" s="275"/>
      <c r="H314" s="128">
        <f t="shared" si="14"/>
        <v>180810.5</v>
      </c>
      <c r="J314" s="4">
        <f t="shared" si="13"/>
        <v>25.3245</v>
      </c>
      <c r="K314" s="128">
        <f t="shared" si="12"/>
        <v>4578935.51</v>
      </c>
    </row>
    <row r="315" spans="1:11">
      <c r="A315" s="35">
        <v>82600</v>
      </c>
      <c r="B315" s="273" t="s">
        <v>365</v>
      </c>
      <c r="C315" s="274"/>
      <c r="D315" s="274"/>
      <c r="E315" s="275"/>
      <c r="F315" s="275"/>
      <c r="H315" s="128">
        <f t="shared" si="14"/>
        <v>0</v>
      </c>
      <c r="J315" s="4">
        <f t="shared" si="13"/>
        <v>25.3245</v>
      </c>
      <c r="K315" s="128">
        <f t="shared" si="12"/>
        <v>0</v>
      </c>
    </row>
    <row r="316" spans="1:11">
      <c r="A316" s="35">
        <v>82601</v>
      </c>
      <c r="B316" s="273" t="s">
        <v>366</v>
      </c>
      <c r="C316" s="274">
        <v>8228.02</v>
      </c>
      <c r="D316" s="274"/>
      <c r="E316" s="275"/>
      <c r="F316" s="275"/>
      <c r="H316" s="128">
        <f t="shared" si="14"/>
        <v>8228.02</v>
      </c>
      <c r="J316" s="4">
        <f t="shared" si="13"/>
        <v>25.3245</v>
      </c>
      <c r="K316" s="128">
        <f t="shared" si="12"/>
        <v>208370.49</v>
      </c>
    </row>
    <row r="317" spans="1:11">
      <c r="A317" s="35">
        <v>82602</v>
      </c>
      <c r="B317" s="273" t="s">
        <v>367</v>
      </c>
      <c r="C317" s="274"/>
      <c r="D317" s="274"/>
      <c r="E317" s="275"/>
      <c r="F317" s="275"/>
      <c r="H317" s="128">
        <f t="shared" si="14"/>
        <v>0</v>
      </c>
      <c r="J317" s="4">
        <f t="shared" si="13"/>
        <v>25.3245</v>
      </c>
      <c r="K317" s="128">
        <f t="shared" si="12"/>
        <v>0</v>
      </c>
    </row>
    <row r="318" spans="1:11">
      <c r="A318" s="35">
        <v>82603</v>
      </c>
      <c r="B318" s="273" t="s">
        <v>368</v>
      </c>
      <c r="C318" s="274">
        <v>4240.8</v>
      </c>
      <c r="D318" s="274"/>
      <c r="E318" s="275"/>
      <c r="F318" s="275"/>
      <c r="H318" s="128">
        <f t="shared" si="14"/>
        <v>4240.8</v>
      </c>
      <c r="J318" s="4">
        <f t="shared" si="13"/>
        <v>25.3245</v>
      </c>
      <c r="K318" s="128">
        <f t="shared" si="12"/>
        <v>107396.14</v>
      </c>
    </row>
    <row r="319" spans="1:11">
      <c r="A319" s="35">
        <v>82604</v>
      </c>
      <c r="B319" s="273" t="s">
        <v>369</v>
      </c>
      <c r="C319" s="274">
        <v>4875.22</v>
      </c>
      <c r="D319" s="274"/>
      <c r="E319" s="275"/>
      <c r="F319" s="275"/>
      <c r="H319" s="128">
        <f t="shared" si="14"/>
        <v>4875.22</v>
      </c>
      <c r="J319" s="4">
        <f t="shared" si="13"/>
        <v>25.3245</v>
      </c>
      <c r="K319" s="128">
        <f t="shared" si="12"/>
        <v>123462.51</v>
      </c>
    </row>
    <row r="320" spans="1:11">
      <c r="A320" s="35">
        <v>82605</v>
      </c>
      <c r="B320" s="273" t="s">
        <v>370</v>
      </c>
      <c r="C320" s="274"/>
      <c r="D320" s="274"/>
      <c r="E320" s="275"/>
      <c r="F320" s="275"/>
      <c r="H320" s="128">
        <f t="shared" si="14"/>
        <v>0</v>
      </c>
      <c r="J320" s="4">
        <f t="shared" si="13"/>
        <v>25.3245</v>
      </c>
      <c r="K320" s="128">
        <f t="shared" si="12"/>
        <v>0</v>
      </c>
    </row>
    <row r="321" spans="1:11">
      <c r="A321" s="35">
        <v>82606</v>
      </c>
      <c r="B321" s="279" t="s">
        <v>371</v>
      </c>
      <c r="C321" s="274">
        <v>31</v>
      </c>
      <c r="D321" s="274"/>
      <c r="E321" s="275"/>
      <c r="F321" s="275"/>
      <c r="H321" s="128">
        <f t="shared" si="14"/>
        <v>31</v>
      </c>
      <c r="J321" s="4">
        <f t="shared" si="13"/>
        <v>25.3245</v>
      </c>
      <c r="K321" s="128">
        <f t="shared" si="12"/>
        <v>785.06</v>
      </c>
    </row>
    <row r="322" spans="1:11">
      <c r="A322" s="35">
        <v>82607</v>
      </c>
      <c r="B322" s="279" t="s">
        <v>372</v>
      </c>
      <c r="C322" s="274">
        <v>2013.16</v>
      </c>
      <c r="D322" s="274"/>
      <c r="E322" s="275"/>
      <c r="F322" s="275"/>
      <c r="H322" s="128">
        <f t="shared" si="14"/>
        <v>2013.16</v>
      </c>
      <c r="J322" s="4">
        <f t="shared" si="13"/>
        <v>25.3245</v>
      </c>
      <c r="K322" s="128">
        <f t="shared" si="12"/>
        <v>50982.27</v>
      </c>
    </row>
    <row r="323" spans="1:11">
      <c r="A323" s="35">
        <v>82700</v>
      </c>
      <c r="B323" s="273" t="s">
        <v>373</v>
      </c>
      <c r="C323" s="274"/>
      <c r="D323" s="274"/>
      <c r="E323" s="275"/>
      <c r="F323" s="275"/>
      <c r="H323" s="128">
        <f t="shared" si="14"/>
        <v>0</v>
      </c>
      <c r="J323" s="4">
        <f t="shared" si="13"/>
        <v>25.3245</v>
      </c>
      <c r="K323" s="128">
        <f t="shared" si="12"/>
        <v>0</v>
      </c>
    </row>
    <row r="324" spans="1:11">
      <c r="A324" s="35">
        <v>82701</v>
      </c>
      <c r="B324" s="273" t="s">
        <v>374</v>
      </c>
      <c r="C324" s="274">
        <v>88000</v>
      </c>
      <c r="D324" s="274"/>
      <c r="E324" s="275"/>
      <c r="F324" s="275"/>
      <c r="H324" s="128">
        <f t="shared" si="14"/>
        <v>88000</v>
      </c>
      <c r="J324" s="4">
        <f t="shared" si="13"/>
        <v>25.3245</v>
      </c>
      <c r="K324" s="128">
        <f t="shared" si="12"/>
        <v>2228556</v>
      </c>
    </row>
    <row r="325" spans="1:11">
      <c r="A325" s="35">
        <v>82702</v>
      </c>
      <c r="B325" s="273" t="s">
        <v>375</v>
      </c>
      <c r="C325" s="274">
        <v>3745</v>
      </c>
      <c r="D325" s="274"/>
      <c r="E325" s="275"/>
      <c r="F325" s="275"/>
      <c r="H325" s="128">
        <f t="shared" si="14"/>
        <v>3745</v>
      </c>
      <c r="J325" s="4">
        <f t="shared" si="13"/>
        <v>25.3245</v>
      </c>
      <c r="K325" s="128">
        <f t="shared" si="12"/>
        <v>94840.25</v>
      </c>
    </row>
    <row r="326" spans="1:11">
      <c r="A326" s="35">
        <v>82703</v>
      </c>
      <c r="B326" s="273" t="s">
        <v>376</v>
      </c>
      <c r="C326" s="274">
        <v>19694.349999999999</v>
      </c>
      <c r="D326" s="274"/>
      <c r="E326" s="275"/>
      <c r="F326" s="275"/>
      <c r="H326" s="128">
        <f t="shared" si="14"/>
        <v>19694.349999999999</v>
      </c>
      <c r="J326" s="4">
        <f t="shared" si="13"/>
        <v>25.3245</v>
      </c>
      <c r="K326" s="128">
        <f t="shared" si="12"/>
        <v>498749.57</v>
      </c>
    </row>
    <row r="327" spans="1:11">
      <c r="A327" s="35">
        <v>82704</v>
      </c>
      <c r="B327" s="273" t="s">
        <v>377</v>
      </c>
      <c r="C327" s="274">
        <v>1084.44</v>
      </c>
      <c r="D327" s="274"/>
      <c r="E327" s="275"/>
      <c r="F327" s="275"/>
      <c r="H327" s="128">
        <f t="shared" si="14"/>
        <v>1084.44</v>
      </c>
      <c r="J327" s="4">
        <f t="shared" si="13"/>
        <v>25.3245</v>
      </c>
      <c r="K327" s="128">
        <f t="shared" si="12"/>
        <v>27462.9</v>
      </c>
    </row>
    <row r="328" spans="1:11">
      <c r="A328" s="35">
        <v>82705</v>
      </c>
      <c r="B328" s="273" t="s">
        <v>378</v>
      </c>
      <c r="C328" s="274"/>
      <c r="D328" s="274"/>
      <c r="E328" s="275"/>
      <c r="F328" s="275"/>
      <c r="H328" s="128">
        <f t="shared" si="14"/>
        <v>0</v>
      </c>
      <c r="J328" s="4">
        <f t="shared" si="13"/>
        <v>25.3245</v>
      </c>
      <c r="K328" s="128">
        <f t="shared" ref="K328:K391" si="15">ROUND(H328*J328,2)</f>
        <v>0</v>
      </c>
    </row>
    <row r="329" spans="1:11">
      <c r="A329" s="35">
        <v>82706</v>
      </c>
      <c r="B329" s="273" t="s">
        <v>379</v>
      </c>
      <c r="C329" s="274">
        <v>994</v>
      </c>
      <c r="D329" s="274"/>
      <c r="E329" s="275"/>
      <c r="F329" s="275"/>
      <c r="H329" s="128">
        <f t="shared" si="14"/>
        <v>994</v>
      </c>
      <c r="J329" s="4">
        <f t="shared" ref="J329:J392" si="16">J328</f>
        <v>25.3245</v>
      </c>
      <c r="K329" s="128">
        <f t="shared" si="15"/>
        <v>25172.55</v>
      </c>
    </row>
    <row r="330" spans="1:11">
      <c r="A330" s="13">
        <v>83006</v>
      </c>
      <c r="B330" s="273" t="s">
        <v>380</v>
      </c>
      <c r="C330" s="274"/>
      <c r="D330" s="274"/>
      <c r="E330" s="275"/>
      <c r="F330" s="275"/>
      <c r="H330" s="128">
        <f t="shared" si="14"/>
        <v>0</v>
      </c>
      <c r="J330" s="4">
        <f t="shared" si="16"/>
        <v>25.3245</v>
      </c>
      <c r="K330" s="128">
        <f t="shared" si="15"/>
        <v>0</v>
      </c>
    </row>
    <row r="331" spans="1:11">
      <c r="A331" s="35">
        <v>84100</v>
      </c>
      <c r="B331" s="273" t="s">
        <v>381</v>
      </c>
      <c r="C331" s="274"/>
      <c r="D331" s="274"/>
      <c r="E331" s="275"/>
      <c r="F331" s="275"/>
      <c r="H331" s="128">
        <f t="shared" si="14"/>
        <v>0</v>
      </c>
      <c r="J331" s="4">
        <f t="shared" si="16"/>
        <v>25.3245</v>
      </c>
      <c r="K331" s="128">
        <f t="shared" si="15"/>
        <v>0</v>
      </c>
    </row>
    <row r="332" spans="1:11">
      <c r="A332" s="35">
        <v>84101</v>
      </c>
      <c r="B332" s="273" t="s">
        <v>382</v>
      </c>
      <c r="C332" s="274"/>
      <c r="D332" s="274"/>
      <c r="E332" s="275"/>
      <c r="F332" s="275"/>
      <c r="H332" s="128">
        <f t="shared" si="14"/>
        <v>0</v>
      </c>
      <c r="J332" s="4">
        <f t="shared" si="16"/>
        <v>25.3245</v>
      </c>
      <c r="K332" s="128">
        <f t="shared" si="15"/>
        <v>0</v>
      </c>
    </row>
    <row r="333" spans="1:11">
      <c r="A333" s="35">
        <v>84102</v>
      </c>
      <c r="B333" s="273" t="s">
        <v>383</v>
      </c>
      <c r="C333" s="274"/>
      <c r="D333" s="274"/>
      <c r="E333" s="275"/>
      <c r="F333" s="275"/>
      <c r="H333" s="128">
        <f t="shared" si="14"/>
        <v>0</v>
      </c>
      <c r="J333" s="4">
        <f t="shared" si="16"/>
        <v>25.3245</v>
      </c>
      <c r="K333" s="128">
        <f t="shared" si="15"/>
        <v>0</v>
      </c>
    </row>
    <row r="334" spans="1:11">
      <c r="A334" s="35">
        <v>84103</v>
      </c>
      <c r="B334" s="273" t="s">
        <v>384</v>
      </c>
      <c r="C334" s="274"/>
      <c r="D334" s="274"/>
      <c r="E334" s="275"/>
      <c r="F334" s="275"/>
      <c r="H334" s="128">
        <f t="shared" si="14"/>
        <v>0</v>
      </c>
      <c r="J334" s="4">
        <f t="shared" si="16"/>
        <v>25.3245</v>
      </c>
      <c r="K334" s="128">
        <f t="shared" si="15"/>
        <v>0</v>
      </c>
    </row>
    <row r="335" spans="1:11">
      <c r="A335" s="35">
        <v>84104</v>
      </c>
      <c r="B335" s="273" t="s">
        <v>385</v>
      </c>
      <c r="C335" s="274"/>
      <c r="D335" s="274"/>
      <c r="E335" s="275"/>
      <c r="F335" s="275"/>
      <c r="H335" s="128">
        <f t="shared" si="14"/>
        <v>0</v>
      </c>
      <c r="J335" s="4">
        <f t="shared" si="16"/>
        <v>25.3245</v>
      </c>
      <c r="K335" s="128">
        <f t="shared" si="15"/>
        <v>0</v>
      </c>
    </row>
    <row r="336" spans="1:11">
      <c r="A336" s="35">
        <v>84201</v>
      </c>
      <c r="B336" s="273" t="s">
        <v>343</v>
      </c>
      <c r="C336" s="274"/>
      <c r="D336" s="274"/>
      <c r="E336" s="275"/>
      <c r="F336" s="275"/>
      <c r="H336" s="128">
        <f t="shared" si="14"/>
        <v>0</v>
      </c>
      <c r="J336" s="4">
        <f t="shared" si="16"/>
        <v>25.3245</v>
      </c>
      <c r="K336" s="128">
        <f t="shared" si="15"/>
        <v>0</v>
      </c>
    </row>
    <row r="337" spans="1:11">
      <c r="A337" s="35">
        <v>84202</v>
      </c>
      <c r="B337" s="273" t="s">
        <v>344</v>
      </c>
      <c r="C337" s="274"/>
      <c r="D337" s="274"/>
      <c r="E337" s="275"/>
      <c r="F337" s="275"/>
      <c r="H337" s="128">
        <f t="shared" ref="H337:H400" si="17">ROUND(C337-D337+E337-F337,2)</f>
        <v>0</v>
      </c>
      <c r="J337" s="4">
        <f t="shared" si="16"/>
        <v>25.3245</v>
      </c>
      <c r="K337" s="128">
        <f t="shared" si="15"/>
        <v>0</v>
      </c>
    </row>
    <row r="338" spans="1:11">
      <c r="A338" s="35">
        <v>84203</v>
      </c>
      <c r="B338" s="273" t="s">
        <v>345</v>
      </c>
      <c r="C338" s="274"/>
      <c r="D338" s="274"/>
      <c r="E338" s="275"/>
      <c r="F338" s="275"/>
      <c r="H338" s="128">
        <f t="shared" si="17"/>
        <v>0</v>
      </c>
      <c r="J338" s="4">
        <f t="shared" si="16"/>
        <v>25.3245</v>
      </c>
      <c r="K338" s="128">
        <f t="shared" si="15"/>
        <v>0</v>
      </c>
    </row>
    <row r="339" spans="1:11">
      <c r="A339" s="35">
        <v>84204</v>
      </c>
      <c r="B339" s="273" t="s">
        <v>346</v>
      </c>
      <c r="C339" s="274"/>
      <c r="D339" s="274"/>
      <c r="E339" s="275"/>
      <c r="F339" s="275"/>
      <c r="H339" s="128">
        <f t="shared" si="17"/>
        <v>0</v>
      </c>
      <c r="J339" s="4">
        <f t="shared" si="16"/>
        <v>25.3245</v>
      </c>
      <c r="K339" s="128">
        <f t="shared" si="15"/>
        <v>0</v>
      </c>
    </row>
    <row r="340" spans="1:11">
      <c r="A340" s="35">
        <v>84205</v>
      </c>
      <c r="B340" s="273" t="s">
        <v>386</v>
      </c>
      <c r="C340" s="274"/>
      <c r="D340" s="274"/>
      <c r="E340" s="275"/>
      <c r="F340" s="275"/>
      <c r="H340" s="128">
        <f t="shared" si="17"/>
        <v>0</v>
      </c>
      <c r="J340" s="4">
        <f t="shared" si="16"/>
        <v>25.3245</v>
      </c>
      <c r="K340" s="128">
        <f t="shared" si="15"/>
        <v>0</v>
      </c>
    </row>
    <row r="341" spans="1:11">
      <c r="A341" s="35">
        <v>84206</v>
      </c>
      <c r="B341" s="273" t="s">
        <v>387</v>
      </c>
      <c r="C341" s="274"/>
      <c r="D341" s="274"/>
      <c r="E341" s="275"/>
      <c r="F341" s="275"/>
      <c r="H341" s="128">
        <f t="shared" si="17"/>
        <v>0</v>
      </c>
      <c r="J341" s="4">
        <f t="shared" si="16"/>
        <v>25.3245</v>
      </c>
      <c r="K341" s="128">
        <f t="shared" si="15"/>
        <v>0</v>
      </c>
    </row>
    <row r="342" spans="1:11">
      <c r="A342" s="35">
        <v>84207</v>
      </c>
      <c r="B342" s="273" t="s">
        <v>388</v>
      </c>
      <c r="C342" s="274"/>
      <c r="D342" s="274"/>
      <c r="E342" s="275"/>
      <c r="F342" s="275"/>
      <c r="H342" s="128">
        <f t="shared" si="17"/>
        <v>0</v>
      </c>
      <c r="J342" s="4">
        <f t="shared" si="16"/>
        <v>25.3245</v>
      </c>
      <c r="K342" s="128">
        <f t="shared" si="15"/>
        <v>0</v>
      </c>
    </row>
    <row r="343" spans="1:11">
      <c r="A343" s="35">
        <v>84300</v>
      </c>
      <c r="B343" s="273" t="s">
        <v>389</v>
      </c>
      <c r="C343" s="274"/>
      <c r="D343" s="274"/>
      <c r="E343" s="275"/>
      <c r="F343" s="275"/>
      <c r="H343" s="128">
        <f t="shared" si="17"/>
        <v>0</v>
      </c>
      <c r="J343" s="4">
        <f t="shared" si="16"/>
        <v>25.3245</v>
      </c>
      <c r="K343" s="128">
        <f t="shared" si="15"/>
        <v>0</v>
      </c>
    </row>
    <row r="344" spans="1:11">
      <c r="A344" s="35">
        <v>85001</v>
      </c>
      <c r="B344" s="279" t="s">
        <v>390</v>
      </c>
      <c r="C344" s="274"/>
      <c r="D344" s="274"/>
      <c r="E344" s="275"/>
      <c r="F344" s="275"/>
      <c r="H344" s="128">
        <f t="shared" si="17"/>
        <v>0</v>
      </c>
      <c r="J344" s="4">
        <f t="shared" si="16"/>
        <v>25.3245</v>
      </c>
      <c r="K344" s="128">
        <f t="shared" si="15"/>
        <v>0</v>
      </c>
    </row>
    <row r="345" spans="1:11">
      <c r="A345" s="35">
        <v>85002</v>
      </c>
      <c r="B345" s="279" t="s">
        <v>391</v>
      </c>
      <c r="C345" s="274"/>
      <c r="D345" s="274"/>
      <c r="E345" s="275"/>
      <c r="F345" s="275"/>
      <c r="H345" s="128">
        <f t="shared" si="17"/>
        <v>0</v>
      </c>
      <c r="J345" s="4">
        <f t="shared" si="16"/>
        <v>25.3245</v>
      </c>
      <c r="K345" s="128">
        <f t="shared" si="15"/>
        <v>0</v>
      </c>
    </row>
    <row r="346" spans="1:11">
      <c r="A346" s="35">
        <v>91001</v>
      </c>
      <c r="B346" s="273" t="s">
        <v>400</v>
      </c>
      <c r="C346" s="274">
        <v>83700</v>
      </c>
      <c r="D346" s="274"/>
      <c r="E346" s="275"/>
      <c r="F346" s="275"/>
      <c r="H346" s="128">
        <f t="shared" si="17"/>
        <v>83700</v>
      </c>
      <c r="J346" s="4">
        <f t="shared" si="16"/>
        <v>25.3245</v>
      </c>
      <c r="K346" s="128">
        <f t="shared" si="15"/>
        <v>2119660.65</v>
      </c>
    </row>
    <row r="347" spans="1:11">
      <c r="A347" s="35">
        <v>91002</v>
      </c>
      <c r="B347" s="273" t="s">
        <v>401</v>
      </c>
      <c r="C347" s="274">
        <v>7975.48</v>
      </c>
      <c r="D347" s="274"/>
      <c r="E347" s="275"/>
      <c r="F347" s="275"/>
      <c r="H347" s="128">
        <f t="shared" si="17"/>
        <v>7975.48</v>
      </c>
      <c r="J347" s="4">
        <f t="shared" si="16"/>
        <v>25.3245</v>
      </c>
      <c r="K347" s="128">
        <f t="shared" si="15"/>
        <v>201975.04000000001</v>
      </c>
    </row>
    <row r="348" spans="1:11">
      <c r="A348" s="35">
        <v>91003</v>
      </c>
      <c r="B348" s="273" t="s">
        <v>402</v>
      </c>
      <c r="C348" s="274">
        <v>4800</v>
      </c>
      <c r="D348" s="274"/>
      <c r="E348" s="275"/>
      <c r="F348" s="275"/>
      <c r="H348" s="128">
        <f t="shared" si="17"/>
        <v>4800</v>
      </c>
      <c r="J348" s="4">
        <f t="shared" si="16"/>
        <v>25.3245</v>
      </c>
      <c r="K348" s="128">
        <f t="shared" si="15"/>
        <v>121557.6</v>
      </c>
    </row>
    <row r="349" spans="1:11">
      <c r="A349" s="35">
        <v>91004</v>
      </c>
      <c r="B349" s="279" t="s">
        <v>403</v>
      </c>
      <c r="C349" s="274"/>
      <c r="D349" s="274"/>
      <c r="E349" s="275"/>
      <c r="F349" s="275"/>
      <c r="H349" s="128">
        <f t="shared" si="17"/>
        <v>0</v>
      </c>
      <c r="J349" s="4">
        <f t="shared" si="16"/>
        <v>25.3245</v>
      </c>
      <c r="K349" s="128">
        <f t="shared" si="15"/>
        <v>0</v>
      </c>
    </row>
    <row r="350" spans="1:11">
      <c r="A350" s="35">
        <v>91005</v>
      </c>
      <c r="B350" s="279" t="s">
        <v>404</v>
      </c>
      <c r="C350" s="274"/>
      <c r="D350" s="274"/>
      <c r="E350" s="275"/>
      <c r="F350" s="275"/>
      <c r="H350" s="128">
        <f t="shared" si="17"/>
        <v>0</v>
      </c>
      <c r="J350" s="4">
        <f t="shared" si="16"/>
        <v>25.3245</v>
      </c>
      <c r="K350" s="128">
        <f t="shared" si="15"/>
        <v>0</v>
      </c>
    </row>
    <row r="351" spans="1:11">
      <c r="A351" s="35">
        <v>91006</v>
      </c>
      <c r="B351" s="279" t="s">
        <v>405</v>
      </c>
      <c r="C351" s="274">
        <v>3691.31</v>
      </c>
      <c r="D351" s="274"/>
      <c r="E351" s="275"/>
      <c r="F351" s="275"/>
      <c r="H351" s="128">
        <f t="shared" si="17"/>
        <v>3691.31</v>
      </c>
      <c r="J351" s="4">
        <f t="shared" si="16"/>
        <v>25.3245</v>
      </c>
      <c r="K351" s="128">
        <f t="shared" si="15"/>
        <v>93480.58</v>
      </c>
    </row>
    <row r="352" spans="1:11">
      <c r="A352" s="35">
        <v>91007</v>
      </c>
      <c r="B352" s="279" t="s">
        <v>406</v>
      </c>
      <c r="C352" s="274">
        <v>1520.32</v>
      </c>
      <c r="D352" s="274"/>
      <c r="E352" s="275"/>
      <c r="F352" s="275"/>
      <c r="H352" s="128">
        <f t="shared" si="17"/>
        <v>1520.32</v>
      </c>
      <c r="J352" s="4">
        <f t="shared" si="16"/>
        <v>25.3245</v>
      </c>
      <c r="K352" s="128">
        <f t="shared" si="15"/>
        <v>38501.339999999997</v>
      </c>
    </row>
    <row r="353" spans="1:11">
      <c r="A353" s="35">
        <v>91008</v>
      </c>
      <c r="B353" s="279" t="s">
        <v>407</v>
      </c>
      <c r="C353" s="274">
        <v>13323.51</v>
      </c>
      <c r="D353" s="274"/>
      <c r="E353" s="275"/>
      <c r="F353" s="275"/>
      <c r="H353" s="128">
        <f t="shared" si="17"/>
        <v>13323.51</v>
      </c>
      <c r="J353" s="4">
        <f t="shared" si="16"/>
        <v>25.3245</v>
      </c>
      <c r="K353" s="128">
        <f t="shared" si="15"/>
        <v>337411.23</v>
      </c>
    </row>
    <row r="354" spans="1:11">
      <c r="A354" s="35">
        <v>91009</v>
      </c>
      <c r="B354" s="279" t="s">
        <v>408</v>
      </c>
      <c r="C354" s="274">
        <v>600</v>
      </c>
      <c r="D354" s="274"/>
      <c r="E354" s="275"/>
      <c r="F354" s="275"/>
      <c r="H354" s="128">
        <f t="shared" si="17"/>
        <v>600</v>
      </c>
      <c r="J354" s="4">
        <f t="shared" si="16"/>
        <v>25.3245</v>
      </c>
      <c r="K354" s="128">
        <f t="shared" si="15"/>
        <v>15194.7</v>
      </c>
    </row>
    <row r="355" spans="1:11">
      <c r="A355" s="35">
        <v>91010</v>
      </c>
      <c r="B355" s="279" t="s">
        <v>487</v>
      </c>
      <c r="C355" s="274"/>
      <c r="D355" s="274"/>
      <c r="E355" s="275"/>
      <c r="F355" s="275"/>
      <c r="H355" s="128">
        <f t="shared" si="17"/>
        <v>0</v>
      </c>
      <c r="J355" s="4">
        <f t="shared" si="16"/>
        <v>25.3245</v>
      </c>
      <c r="K355" s="128">
        <f t="shared" si="15"/>
        <v>0</v>
      </c>
    </row>
    <row r="356" spans="1:11">
      <c r="A356" s="35">
        <v>91011</v>
      </c>
      <c r="B356" s="279" t="s">
        <v>410</v>
      </c>
      <c r="C356" s="274"/>
      <c r="D356" s="274">
        <v>4744.84</v>
      </c>
      <c r="E356" s="275"/>
      <c r="F356" s="275"/>
      <c r="H356" s="128">
        <f t="shared" si="17"/>
        <v>-4744.84</v>
      </c>
      <c r="J356" s="4">
        <f t="shared" si="16"/>
        <v>25.3245</v>
      </c>
      <c r="K356" s="128">
        <f t="shared" si="15"/>
        <v>-120160.7</v>
      </c>
    </row>
    <row r="357" spans="1:11">
      <c r="A357" s="35">
        <v>91012</v>
      </c>
      <c r="B357" s="273" t="s">
        <v>252</v>
      </c>
      <c r="C357" s="274"/>
      <c r="D357" s="274"/>
      <c r="E357" s="275"/>
      <c r="F357" s="275"/>
      <c r="H357" s="128">
        <f t="shared" si="17"/>
        <v>0</v>
      </c>
      <c r="J357" s="4">
        <f t="shared" si="16"/>
        <v>25.3245</v>
      </c>
      <c r="K357" s="128">
        <f t="shared" si="15"/>
        <v>0</v>
      </c>
    </row>
    <row r="358" spans="1:11">
      <c r="A358" s="272">
        <v>91013</v>
      </c>
      <c r="B358" s="279" t="s">
        <v>411</v>
      </c>
      <c r="C358" s="274"/>
      <c r="D358" s="274"/>
      <c r="E358" s="275"/>
      <c r="F358" s="275"/>
      <c r="H358" s="128">
        <f t="shared" si="17"/>
        <v>0</v>
      </c>
      <c r="J358" s="4">
        <f t="shared" si="16"/>
        <v>25.3245</v>
      </c>
      <c r="K358" s="128">
        <f t="shared" si="15"/>
        <v>0</v>
      </c>
    </row>
    <row r="359" spans="1:11">
      <c r="A359" s="35">
        <v>91200</v>
      </c>
      <c r="B359" s="279" t="s">
        <v>412</v>
      </c>
      <c r="C359" s="274">
        <v>6600</v>
      </c>
      <c r="D359" s="274"/>
      <c r="E359" s="275"/>
      <c r="F359" s="275"/>
      <c r="H359" s="128">
        <f t="shared" si="17"/>
        <v>6600</v>
      </c>
      <c r="J359" s="4">
        <f t="shared" si="16"/>
        <v>25.3245</v>
      </c>
      <c r="K359" s="128">
        <f t="shared" si="15"/>
        <v>167141.70000000001</v>
      </c>
    </row>
    <row r="360" spans="1:11">
      <c r="A360" s="35">
        <v>91201</v>
      </c>
      <c r="B360" s="279" t="s">
        <v>413</v>
      </c>
      <c r="C360" s="274">
        <v>132</v>
      </c>
      <c r="D360" s="274"/>
      <c r="E360" s="275"/>
      <c r="F360" s="275"/>
      <c r="H360" s="128">
        <f t="shared" si="17"/>
        <v>132</v>
      </c>
      <c r="J360" s="4">
        <f t="shared" si="16"/>
        <v>25.3245</v>
      </c>
      <c r="K360" s="128">
        <f t="shared" si="15"/>
        <v>3342.83</v>
      </c>
    </row>
    <row r="361" spans="1:11">
      <c r="A361" s="35">
        <v>91202</v>
      </c>
      <c r="B361" s="279" t="s">
        <v>414</v>
      </c>
      <c r="C361" s="274"/>
      <c r="D361" s="274"/>
      <c r="E361" s="275"/>
      <c r="F361" s="275"/>
      <c r="H361" s="128">
        <f t="shared" si="17"/>
        <v>0</v>
      </c>
      <c r="J361" s="4">
        <f t="shared" si="16"/>
        <v>25.3245</v>
      </c>
      <c r="K361" s="128">
        <f t="shared" si="15"/>
        <v>0</v>
      </c>
    </row>
    <row r="362" spans="1:11">
      <c r="A362" s="35">
        <v>92001</v>
      </c>
      <c r="B362" s="279" t="s">
        <v>415</v>
      </c>
      <c r="C362" s="274"/>
      <c r="D362" s="274"/>
      <c r="E362" s="275"/>
      <c r="F362" s="275"/>
      <c r="H362" s="128">
        <f t="shared" si="17"/>
        <v>0</v>
      </c>
      <c r="J362" s="4">
        <f t="shared" si="16"/>
        <v>25.3245</v>
      </c>
      <c r="K362" s="128">
        <f t="shared" si="15"/>
        <v>0</v>
      </c>
    </row>
    <row r="363" spans="1:11">
      <c r="A363" s="35">
        <v>92002</v>
      </c>
      <c r="B363" s="279" t="s">
        <v>416</v>
      </c>
      <c r="C363" s="274"/>
      <c r="D363" s="274"/>
      <c r="E363" s="275"/>
      <c r="F363" s="275"/>
      <c r="H363" s="128">
        <f t="shared" si="17"/>
        <v>0</v>
      </c>
      <c r="J363" s="4">
        <f t="shared" si="16"/>
        <v>25.3245</v>
      </c>
      <c r="K363" s="128">
        <f t="shared" si="15"/>
        <v>0</v>
      </c>
    </row>
    <row r="364" spans="1:11">
      <c r="A364" s="35">
        <v>92003</v>
      </c>
      <c r="B364" s="279" t="s">
        <v>417</v>
      </c>
      <c r="C364" s="274"/>
      <c r="D364" s="274"/>
      <c r="E364" s="275"/>
      <c r="F364" s="275"/>
      <c r="H364" s="128">
        <f t="shared" si="17"/>
        <v>0</v>
      </c>
      <c r="J364" s="4">
        <f t="shared" si="16"/>
        <v>25.3245</v>
      </c>
      <c r="K364" s="128">
        <f t="shared" si="15"/>
        <v>0</v>
      </c>
    </row>
    <row r="365" spans="1:11">
      <c r="A365" s="35">
        <v>92004</v>
      </c>
      <c r="B365" s="279" t="s">
        <v>418</v>
      </c>
      <c r="C365" s="274"/>
      <c r="D365" s="274"/>
      <c r="E365" s="275"/>
      <c r="F365" s="275"/>
      <c r="H365" s="128">
        <f t="shared" si="17"/>
        <v>0</v>
      </c>
      <c r="J365" s="4">
        <f t="shared" si="16"/>
        <v>25.3245</v>
      </c>
      <c r="K365" s="128">
        <f t="shared" si="15"/>
        <v>0</v>
      </c>
    </row>
    <row r="366" spans="1:11">
      <c r="A366" s="35">
        <v>92005</v>
      </c>
      <c r="B366" s="279" t="s">
        <v>419</v>
      </c>
      <c r="C366" s="274"/>
      <c r="D366" s="274"/>
      <c r="E366" s="275"/>
      <c r="F366" s="275"/>
      <c r="H366" s="128">
        <f t="shared" si="17"/>
        <v>0</v>
      </c>
      <c r="J366" s="4">
        <f t="shared" si="16"/>
        <v>25.3245</v>
      </c>
      <c r="K366" s="128">
        <f t="shared" si="15"/>
        <v>0</v>
      </c>
    </row>
    <row r="367" spans="1:11">
      <c r="A367" s="35">
        <v>92006</v>
      </c>
      <c r="B367" s="279" t="s">
        <v>420</v>
      </c>
      <c r="C367" s="274"/>
      <c r="D367" s="274"/>
      <c r="E367" s="275"/>
      <c r="F367" s="275"/>
      <c r="H367" s="128">
        <f t="shared" si="17"/>
        <v>0</v>
      </c>
      <c r="J367" s="4">
        <f t="shared" si="16"/>
        <v>25.3245</v>
      </c>
      <c r="K367" s="128">
        <f t="shared" si="15"/>
        <v>0</v>
      </c>
    </row>
    <row r="368" spans="1:11">
      <c r="A368" s="35">
        <v>92007</v>
      </c>
      <c r="B368" s="279" t="s">
        <v>421</v>
      </c>
      <c r="C368" s="274"/>
      <c r="D368" s="274"/>
      <c r="E368" s="275"/>
      <c r="F368" s="275"/>
      <c r="H368" s="128">
        <f t="shared" si="17"/>
        <v>0</v>
      </c>
      <c r="J368" s="4">
        <f t="shared" si="16"/>
        <v>25.3245</v>
      </c>
      <c r="K368" s="128">
        <f t="shared" si="15"/>
        <v>0</v>
      </c>
    </row>
    <row r="369" spans="1:11">
      <c r="A369" s="35">
        <v>92008</v>
      </c>
      <c r="B369" s="279" t="s">
        <v>422</v>
      </c>
      <c r="C369" s="274"/>
      <c r="D369" s="274"/>
      <c r="E369" s="275"/>
      <c r="F369" s="275"/>
      <c r="H369" s="128">
        <f t="shared" si="17"/>
        <v>0</v>
      </c>
      <c r="J369" s="4">
        <f t="shared" si="16"/>
        <v>25.3245</v>
      </c>
      <c r="K369" s="128">
        <f t="shared" si="15"/>
        <v>0</v>
      </c>
    </row>
    <row r="370" spans="1:11">
      <c r="A370" s="20">
        <v>92009</v>
      </c>
      <c r="B370" s="273" t="s">
        <v>423</v>
      </c>
      <c r="C370" s="274"/>
      <c r="D370" s="274"/>
      <c r="E370" s="275"/>
      <c r="F370" s="275"/>
      <c r="H370" s="128">
        <f t="shared" si="17"/>
        <v>0</v>
      </c>
      <c r="J370" s="4">
        <f t="shared" si="16"/>
        <v>25.3245</v>
      </c>
      <c r="K370" s="128">
        <f t="shared" si="15"/>
        <v>0</v>
      </c>
    </row>
    <row r="371" spans="1:11">
      <c r="A371" s="35">
        <v>93001</v>
      </c>
      <c r="B371" s="279" t="s">
        <v>424</v>
      </c>
      <c r="C371" s="274">
        <v>69.33</v>
      </c>
      <c r="D371" s="274"/>
      <c r="E371" s="275"/>
      <c r="F371" s="275"/>
      <c r="H371" s="128">
        <f t="shared" si="17"/>
        <v>69.33</v>
      </c>
      <c r="J371" s="4">
        <f t="shared" si="16"/>
        <v>25.3245</v>
      </c>
      <c r="K371" s="128">
        <f t="shared" si="15"/>
        <v>1755.75</v>
      </c>
    </row>
    <row r="372" spans="1:11">
      <c r="A372" s="35">
        <v>93002</v>
      </c>
      <c r="B372" s="279" t="s">
        <v>425</v>
      </c>
      <c r="C372" s="274">
        <v>346.08</v>
      </c>
      <c r="D372" s="274"/>
      <c r="E372" s="275"/>
      <c r="F372" s="275"/>
      <c r="H372" s="128">
        <f t="shared" si="17"/>
        <v>346.08</v>
      </c>
      <c r="J372" s="4">
        <f t="shared" si="16"/>
        <v>25.3245</v>
      </c>
      <c r="K372" s="128">
        <f t="shared" si="15"/>
        <v>8764.2999999999993</v>
      </c>
    </row>
    <row r="373" spans="1:11">
      <c r="A373" s="35">
        <v>93003</v>
      </c>
      <c r="B373" s="279" t="s">
        <v>426</v>
      </c>
      <c r="C373" s="274"/>
      <c r="D373" s="274"/>
      <c r="E373" s="275"/>
      <c r="F373" s="275"/>
      <c r="H373" s="128">
        <f t="shared" si="17"/>
        <v>0</v>
      </c>
      <c r="J373" s="4">
        <f t="shared" si="16"/>
        <v>25.3245</v>
      </c>
      <c r="K373" s="128">
        <f t="shared" si="15"/>
        <v>0</v>
      </c>
    </row>
    <row r="374" spans="1:11">
      <c r="A374" s="35">
        <v>93004</v>
      </c>
      <c r="B374" s="279" t="s">
        <v>427</v>
      </c>
      <c r="C374" s="274">
        <v>189</v>
      </c>
      <c r="D374" s="274"/>
      <c r="E374" s="275"/>
      <c r="F374" s="275"/>
      <c r="H374" s="128">
        <f t="shared" si="17"/>
        <v>189</v>
      </c>
      <c r="J374" s="4">
        <f t="shared" si="16"/>
        <v>25.3245</v>
      </c>
      <c r="K374" s="132">
        <f t="shared" si="15"/>
        <v>4786.33</v>
      </c>
    </row>
    <row r="375" spans="1:11">
      <c r="A375" s="35">
        <v>93005</v>
      </c>
      <c r="B375" s="279" t="s">
        <v>428</v>
      </c>
      <c r="C375" s="274"/>
      <c r="D375" s="274"/>
      <c r="E375" s="275"/>
      <c r="F375" s="275"/>
      <c r="H375" s="128">
        <f t="shared" si="17"/>
        <v>0</v>
      </c>
      <c r="J375" s="4">
        <f t="shared" si="16"/>
        <v>25.3245</v>
      </c>
      <c r="K375" s="128">
        <f t="shared" si="15"/>
        <v>0</v>
      </c>
    </row>
    <row r="376" spans="1:11">
      <c r="A376" s="280">
        <v>94001</v>
      </c>
      <c r="B376" s="281" t="s">
        <v>429</v>
      </c>
      <c r="C376" s="278"/>
      <c r="D376" s="278"/>
      <c r="E376" s="278"/>
      <c r="F376" s="278"/>
      <c r="G376" s="132"/>
      <c r="H376" s="132">
        <f t="shared" si="17"/>
        <v>0</v>
      </c>
      <c r="J376" s="4">
        <f t="shared" si="16"/>
        <v>25.3245</v>
      </c>
      <c r="K376" s="128">
        <f t="shared" si="15"/>
        <v>0</v>
      </c>
    </row>
    <row r="377" spans="1:11">
      <c r="A377" s="35">
        <v>94002</v>
      </c>
      <c r="B377" s="279" t="s">
        <v>430</v>
      </c>
      <c r="C377" s="274"/>
      <c r="D377" s="274"/>
      <c r="E377" s="275"/>
      <c r="F377" s="275"/>
      <c r="H377" s="128">
        <f t="shared" si="17"/>
        <v>0</v>
      </c>
      <c r="J377" s="4">
        <f t="shared" si="16"/>
        <v>25.3245</v>
      </c>
      <c r="K377" s="128">
        <f t="shared" si="15"/>
        <v>0</v>
      </c>
    </row>
    <row r="378" spans="1:11">
      <c r="A378" s="35">
        <v>94003</v>
      </c>
      <c r="B378" s="279" t="s">
        <v>431</v>
      </c>
      <c r="C378" s="274"/>
      <c r="D378" s="274"/>
      <c r="E378" s="275"/>
      <c r="F378" s="275"/>
      <c r="H378" s="128">
        <f t="shared" si="17"/>
        <v>0</v>
      </c>
      <c r="J378" s="4">
        <f t="shared" si="16"/>
        <v>25.3245</v>
      </c>
      <c r="K378" s="128">
        <f t="shared" si="15"/>
        <v>0</v>
      </c>
    </row>
    <row r="379" spans="1:11">
      <c r="A379" s="35">
        <v>94004</v>
      </c>
      <c r="B379" s="279" t="s">
        <v>432</v>
      </c>
      <c r="C379" s="274"/>
      <c r="D379" s="274"/>
      <c r="E379" s="275"/>
      <c r="F379" s="275"/>
      <c r="H379" s="128">
        <f t="shared" si="17"/>
        <v>0</v>
      </c>
      <c r="J379" s="4">
        <f t="shared" si="16"/>
        <v>25.3245</v>
      </c>
      <c r="K379" s="128">
        <f t="shared" si="15"/>
        <v>0</v>
      </c>
    </row>
    <row r="380" spans="1:11">
      <c r="A380" s="35">
        <v>94005</v>
      </c>
      <c r="B380" s="279" t="s">
        <v>433</v>
      </c>
      <c r="C380" s="274"/>
      <c r="D380" s="274"/>
      <c r="E380" s="275"/>
      <c r="F380" s="275"/>
      <c r="H380" s="128">
        <f t="shared" si="17"/>
        <v>0</v>
      </c>
      <c r="J380" s="4">
        <f t="shared" si="16"/>
        <v>25.3245</v>
      </c>
      <c r="K380" s="128">
        <f t="shared" si="15"/>
        <v>0</v>
      </c>
    </row>
    <row r="381" spans="1:11">
      <c r="A381" s="35">
        <v>94006</v>
      </c>
      <c r="B381" s="279" t="s">
        <v>434</v>
      </c>
      <c r="C381" s="274"/>
      <c r="D381" s="274"/>
      <c r="E381" s="275"/>
      <c r="F381" s="275"/>
      <c r="H381" s="128">
        <f t="shared" si="17"/>
        <v>0</v>
      </c>
      <c r="J381" s="4">
        <f t="shared" si="16"/>
        <v>25.3245</v>
      </c>
      <c r="K381" s="128">
        <f t="shared" si="15"/>
        <v>0</v>
      </c>
    </row>
    <row r="382" spans="1:11">
      <c r="A382" s="35">
        <v>94007</v>
      </c>
      <c r="B382" s="279" t="s">
        <v>435</v>
      </c>
      <c r="C382" s="274">
        <v>3.05</v>
      </c>
      <c r="D382" s="274"/>
      <c r="E382" s="275"/>
      <c r="F382" s="275"/>
      <c r="H382" s="128">
        <f t="shared" si="17"/>
        <v>3.05</v>
      </c>
      <c r="J382" s="4">
        <f t="shared" si="16"/>
        <v>25.3245</v>
      </c>
      <c r="K382" s="128">
        <f t="shared" si="15"/>
        <v>77.239999999999995</v>
      </c>
    </row>
    <row r="383" spans="1:11">
      <c r="A383" s="35">
        <v>94008</v>
      </c>
      <c r="B383" s="279" t="s">
        <v>436</v>
      </c>
      <c r="C383" s="274"/>
      <c r="D383" s="274"/>
      <c r="E383" s="275"/>
      <c r="F383" s="275"/>
      <c r="H383" s="128">
        <f t="shared" si="17"/>
        <v>0</v>
      </c>
      <c r="J383" s="4">
        <f t="shared" si="16"/>
        <v>25.3245</v>
      </c>
      <c r="K383" s="128">
        <f t="shared" si="15"/>
        <v>0</v>
      </c>
    </row>
    <row r="384" spans="1:11">
      <c r="A384" s="35">
        <v>94009</v>
      </c>
      <c r="B384" s="279" t="s">
        <v>437</v>
      </c>
      <c r="C384" s="274"/>
      <c r="D384" s="274"/>
      <c r="E384" s="275"/>
      <c r="F384" s="275"/>
      <c r="H384" s="128">
        <f t="shared" si="17"/>
        <v>0</v>
      </c>
      <c r="J384" s="4">
        <f t="shared" si="16"/>
        <v>25.3245</v>
      </c>
      <c r="K384" s="128">
        <f t="shared" si="15"/>
        <v>0</v>
      </c>
    </row>
    <row r="385" spans="1:11">
      <c r="A385" s="35">
        <v>94010</v>
      </c>
      <c r="B385" s="279" t="s">
        <v>438</v>
      </c>
      <c r="C385" s="274">
        <v>9853.26</v>
      </c>
      <c r="D385" s="274"/>
      <c r="E385" s="275"/>
      <c r="F385" s="275"/>
      <c r="H385" s="128">
        <f t="shared" si="17"/>
        <v>9853.26</v>
      </c>
      <c r="J385" s="4">
        <f t="shared" si="16"/>
        <v>25.3245</v>
      </c>
      <c r="K385" s="128">
        <f t="shared" si="15"/>
        <v>249528.88</v>
      </c>
    </row>
    <row r="386" spans="1:11">
      <c r="A386" s="35">
        <v>94011</v>
      </c>
      <c r="B386" s="279" t="s">
        <v>439</v>
      </c>
      <c r="C386" s="274"/>
      <c r="D386" s="274"/>
      <c r="E386" s="275"/>
      <c r="F386" s="275"/>
      <c r="H386" s="128">
        <f t="shared" si="17"/>
        <v>0</v>
      </c>
      <c r="J386" s="4">
        <f t="shared" si="16"/>
        <v>25.3245</v>
      </c>
      <c r="K386" s="128">
        <f t="shared" si="15"/>
        <v>0</v>
      </c>
    </row>
    <row r="387" spans="1:11">
      <c r="A387" s="35">
        <v>94012</v>
      </c>
      <c r="B387" s="279" t="s">
        <v>440</v>
      </c>
      <c r="C387" s="274">
        <v>200.02</v>
      </c>
      <c r="D387" s="274"/>
      <c r="E387" s="275"/>
      <c r="F387" s="275"/>
      <c r="H387" s="128">
        <f t="shared" si="17"/>
        <v>200.02</v>
      </c>
      <c r="J387" s="4">
        <f t="shared" si="16"/>
        <v>25.3245</v>
      </c>
      <c r="K387" s="132">
        <f t="shared" si="15"/>
        <v>5065.41</v>
      </c>
    </row>
    <row r="388" spans="1:11">
      <c r="A388" s="35">
        <v>94013</v>
      </c>
      <c r="B388" s="279" t="s">
        <v>441</v>
      </c>
      <c r="C388" s="274"/>
      <c r="D388" s="274"/>
      <c r="E388" s="275"/>
      <c r="F388" s="275"/>
      <c r="H388" s="128">
        <f t="shared" si="17"/>
        <v>0</v>
      </c>
      <c r="J388" s="4">
        <f t="shared" si="16"/>
        <v>25.3245</v>
      </c>
      <c r="K388" s="128">
        <f t="shared" si="15"/>
        <v>0</v>
      </c>
    </row>
    <row r="389" spans="1:11">
      <c r="A389" s="280">
        <v>94014</v>
      </c>
      <c r="B389" s="281" t="s">
        <v>465</v>
      </c>
      <c r="C389" s="278"/>
      <c r="D389" s="278"/>
      <c r="E389" s="278"/>
      <c r="F389" s="278"/>
      <c r="G389" s="132"/>
      <c r="H389" s="132">
        <f t="shared" si="17"/>
        <v>0</v>
      </c>
      <c r="J389" s="4">
        <f t="shared" si="16"/>
        <v>25.3245</v>
      </c>
      <c r="K389" s="132">
        <f t="shared" si="15"/>
        <v>0</v>
      </c>
    </row>
    <row r="390" spans="1:11">
      <c r="A390" s="35">
        <v>94015</v>
      </c>
      <c r="B390" s="279" t="s">
        <v>466</v>
      </c>
      <c r="C390" s="274"/>
      <c r="D390" s="274"/>
      <c r="E390" s="275"/>
      <c r="F390" s="275"/>
      <c r="H390" s="128">
        <f t="shared" si="17"/>
        <v>0</v>
      </c>
      <c r="J390" s="4">
        <f t="shared" si="16"/>
        <v>25.3245</v>
      </c>
      <c r="K390" s="128">
        <f t="shared" si="15"/>
        <v>0</v>
      </c>
    </row>
    <row r="391" spans="1:11">
      <c r="A391" s="280">
        <v>94016</v>
      </c>
      <c r="B391" s="281" t="s">
        <v>442</v>
      </c>
      <c r="C391" s="278">
        <v>2360.89</v>
      </c>
      <c r="D391" s="278"/>
      <c r="E391" s="278"/>
      <c r="F391" s="278"/>
      <c r="G391" s="132"/>
      <c r="H391" s="132">
        <f t="shared" si="17"/>
        <v>2360.89</v>
      </c>
      <c r="J391" s="4">
        <f t="shared" si="16"/>
        <v>25.3245</v>
      </c>
      <c r="K391" s="128">
        <f t="shared" si="15"/>
        <v>59788.36</v>
      </c>
    </row>
    <row r="392" spans="1:11">
      <c r="A392" s="35">
        <v>94017</v>
      </c>
      <c r="B392" s="279" t="s">
        <v>443</v>
      </c>
      <c r="C392" s="274"/>
      <c r="D392" s="274">
        <v>471.35</v>
      </c>
      <c r="E392" s="275"/>
      <c r="F392" s="275"/>
      <c r="H392" s="128">
        <f t="shared" si="17"/>
        <v>-471.35</v>
      </c>
      <c r="J392" s="4">
        <f t="shared" si="16"/>
        <v>25.3245</v>
      </c>
      <c r="K392" s="128">
        <f t="shared" ref="K392:K430" si="18">ROUND(H392*J392,2)</f>
        <v>-11936.7</v>
      </c>
    </row>
    <row r="393" spans="1:11">
      <c r="A393" s="35">
        <v>94018</v>
      </c>
      <c r="B393" s="279" t="s">
        <v>444</v>
      </c>
      <c r="C393" s="274">
        <v>83</v>
      </c>
      <c r="D393" s="274"/>
      <c r="E393" s="275"/>
      <c r="F393" s="275"/>
      <c r="H393" s="128">
        <f t="shared" si="17"/>
        <v>83</v>
      </c>
      <c r="J393" s="4">
        <f t="shared" ref="J393:J430" si="19">J392</f>
        <v>25.3245</v>
      </c>
      <c r="K393" s="128">
        <f t="shared" si="18"/>
        <v>2101.9299999999998</v>
      </c>
    </row>
    <row r="394" spans="1:11">
      <c r="A394" s="35">
        <v>94019</v>
      </c>
      <c r="B394" s="279" t="s">
        <v>417</v>
      </c>
      <c r="C394" s="274">
        <v>116.01</v>
      </c>
      <c r="D394" s="274"/>
      <c r="E394" s="275"/>
      <c r="F394" s="275"/>
      <c r="H394" s="128">
        <f t="shared" si="17"/>
        <v>116.01</v>
      </c>
      <c r="J394" s="4">
        <f t="shared" si="19"/>
        <v>25.3245</v>
      </c>
      <c r="K394" s="128">
        <f t="shared" si="18"/>
        <v>2937.9</v>
      </c>
    </row>
    <row r="395" spans="1:11">
      <c r="A395" s="35">
        <v>94020</v>
      </c>
      <c r="B395" s="273" t="s">
        <v>384</v>
      </c>
      <c r="C395" s="274"/>
      <c r="D395" s="274"/>
      <c r="E395" s="275"/>
      <c r="F395" s="275"/>
      <c r="H395" s="128">
        <f t="shared" si="17"/>
        <v>0</v>
      </c>
      <c r="J395" s="4">
        <f t="shared" si="19"/>
        <v>25.3245</v>
      </c>
      <c r="K395" s="128">
        <f t="shared" si="18"/>
        <v>0</v>
      </c>
    </row>
    <row r="396" spans="1:11">
      <c r="A396" s="35">
        <v>94021</v>
      </c>
      <c r="B396" s="279" t="s">
        <v>445</v>
      </c>
      <c r="C396" s="274"/>
      <c r="D396" s="274"/>
      <c r="E396" s="275"/>
      <c r="F396" s="275"/>
      <c r="H396" s="128">
        <f t="shared" si="17"/>
        <v>0</v>
      </c>
      <c r="J396" s="4">
        <f t="shared" si="19"/>
        <v>25.3245</v>
      </c>
      <c r="K396" s="128">
        <f t="shared" si="18"/>
        <v>0</v>
      </c>
    </row>
    <row r="397" spans="1:11">
      <c r="A397" s="35">
        <v>94022</v>
      </c>
      <c r="B397" s="279" t="s">
        <v>446</v>
      </c>
      <c r="C397" s="274"/>
      <c r="D397" s="274"/>
      <c r="E397" s="275"/>
      <c r="F397" s="275"/>
      <c r="H397" s="128">
        <f t="shared" si="17"/>
        <v>0</v>
      </c>
      <c r="J397" s="4">
        <f t="shared" si="19"/>
        <v>25.3245</v>
      </c>
      <c r="K397" s="128">
        <f t="shared" si="18"/>
        <v>0</v>
      </c>
    </row>
    <row r="398" spans="1:11">
      <c r="A398" s="35">
        <v>94023</v>
      </c>
      <c r="B398" s="279" t="s">
        <v>447</v>
      </c>
      <c r="C398" s="274">
        <v>975</v>
      </c>
      <c r="D398" s="274"/>
      <c r="E398" s="275"/>
      <c r="F398" s="275"/>
      <c r="H398" s="128">
        <f t="shared" si="17"/>
        <v>975</v>
      </c>
      <c r="J398" s="4">
        <f t="shared" si="19"/>
        <v>25.3245</v>
      </c>
      <c r="K398" s="128">
        <f t="shared" si="18"/>
        <v>24691.39</v>
      </c>
    </row>
    <row r="399" spans="1:11">
      <c r="A399" s="35">
        <v>94024</v>
      </c>
      <c r="B399" s="279" t="s">
        <v>448</v>
      </c>
      <c r="C399" s="274"/>
      <c r="D399" s="274"/>
      <c r="E399" s="275"/>
      <c r="F399" s="275"/>
      <c r="H399" s="128">
        <f t="shared" si="17"/>
        <v>0</v>
      </c>
      <c r="J399" s="4">
        <f t="shared" si="19"/>
        <v>25.3245</v>
      </c>
      <c r="K399" s="132">
        <f t="shared" si="18"/>
        <v>0</v>
      </c>
    </row>
    <row r="400" spans="1:11">
      <c r="A400" s="35">
        <v>94025</v>
      </c>
      <c r="B400" s="279" t="s">
        <v>449</v>
      </c>
      <c r="C400" s="274"/>
      <c r="D400" s="274"/>
      <c r="E400" s="275"/>
      <c r="F400" s="275"/>
      <c r="H400" s="128">
        <f t="shared" si="17"/>
        <v>0</v>
      </c>
      <c r="J400" s="4">
        <f t="shared" si="19"/>
        <v>25.3245</v>
      </c>
      <c r="K400" s="128">
        <f t="shared" si="18"/>
        <v>0</v>
      </c>
    </row>
    <row r="401" spans="1:11">
      <c r="A401" s="280">
        <v>94026</v>
      </c>
      <c r="B401" s="277" t="s">
        <v>488</v>
      </c>
      <c r="C401" s="278"/>
      <c r="D401" s="278"/>
      <c r="E401" s="278">
        <v>380.48</v>
      </c>
      <c r="F401" s="278">
        <v>11366.980000000001</v>
      </c>
      <c r="G401" s="132"/>
      <c r="H401" s="132">
        <f>ROUND(C401-D401+E401-F401,2)</f>
        <v>-10986.5</v>
      </c>
      <c r="J401" s="4">
        <f t="shared" si="19"/>
        <v>25.3245</v>
      </c>
      <c r="K401" s="128">
        <f t="shared" si="18"/>
        <v>-278227.62</v>
      </c>
    </row>
    <row r="402" spans="1:11">
      <c r="A402" s="35">
        <v>94027</v>
      </c>
      <c r="B402" s="279" t="s">
        <v>450</v>
      </c>
      <c r="C402" s="274">
        <v>187.6</v>
      </c>
      <c r="D402" s="274"/>
      <c r="E402" s="275"/>
      <c r="F402" s="275"/>
      <c r="H402" s="128">
        <f t="shared" ref="H402:H430" si="20">ROUND(C402-D402+E402-F402,2)</f>
        <v>187.6</v>
      </c>
      <c r="J402" s="4">
        <f t="shared" si="19"/>
        <v>25.3245</v>
      </c>
      <c r="K402" s="128">
        <f t="shared" si="18"/>
        <v>4750.88</v>
      </c>
    </row>
    <row r="403" spans="1:11">
      <c r="A403" s="35">
        <v>94028</v>
      </c>
      <c r="B403" s="4" t="s">
        <v>451</v>
      </c>
      <c r="C403" s="274"/>
      <c r="D403" s="274"/>
      <c r="E403" s="275"/>
      <c r="F403" s="275"/>
      <c r="H403" s="128">
        <f t="shared" si="20"/>
        <v>0</v>
      </c>
      <c r="J403" s="4">
        <f t="shared" si="19"/>
        <v>25.3245</v>
      </c>
      <c r="K403" s="128">
        <f t="shared" si="18"/>
        <v>0</v>
      </c>
    </row>
    <row r="404" spans="1:11">
      <c r="A404" s="35">
        <v>94029</v>
      </c>
      <c r="B404" s="4" t="s">
        <v>452</v>
      </c>
      <c r="C404" s="274"/>
      <c r="D404" s="274"/>
      <c r="E404" s="275"/>
      <c r="F404" s="275"/>
      <c r="H404" s="128">
        <f t="shared" si="20"/>
        <v>0</v>
      </c>
      <c r="J404" s="4">
        <f t="shared" si="19"/>
        <v>25.3245</v>
      </c>
      <c r="K404" s="128">
        <f t="shared" si="18"/>
        <v>0</v>
      </c>
    </row>
    <row r="405" spans="1:11">
      <c r="A405" s="35">
        <v>95001</v>
      </c>
      <c r="B405" s="273" t="s">
        <v>397</v>
      </c>
      <c r="C405" s="274"/>
      <c r="D405" s="274"/>
      <c r="E405" s="275"/>
      <c r="F405" s="275"/>
      <c r="H405" s="128">
        <f t="shared" si="20"/>
        <v>0</v>
      </c>
      <c r="J405" s="4">
        <f t="shared" si="19"/>
        <v>25.3245</v>
      </c>
      <c r="K405" s="128">
        <f t="shared" si="18"/>
        <v>0</v>
      </c>
    </row>
    <row r="406" spans="1:11">
      <c r="A406" s="35">
        <v>95002</v>
      </c>
      <c r="B406" s="273" t="s">
        <v>398</v>
      </c>
      <c r="C406" s="274"/>
      <c r="D406" s="274"/>
      <c r="E406" s="275"/>
      <c r="F406" s="275"/>
      <c r="H406" s="128">
        <f t="shared" si="20"/>
        <v>0</v>
      </c>
      <c r="J406" s="4">
        <f t="shared" si="19"/>
        <v>25.3245</v>
      </c>
      <c r="K406" s="128">
        <f t="shared" si="18"/>
        <v>0</v>
      </c>
    </row>
    <row r="407" spans="1:11">
      <c r="A407" s="35">
        <v>95003</v>
      </c>
      <c r="B407" s="273" t="s">
        <v>399</v>
      </c>
      <c r="C407" s="274"/>
      <c r="D407" s="274"/>
      <c r="E407" s="275"/>
      <c r="F407" s="275"/>
      <c r="H407" s="128">
        <f t="shared" si="20"/>
        <v>0</v>
      </c>
      <c r="J407" s="4">
        <f t="shared" si="19"/>
        <v>25.3245</v>
      </c>
      <c r="K407" s="128">
        <f t="shared" si="18"/>
        <v>0</v>
      </c>
    </row>
    <row r="408" spans="1:11">
      <c r="A408" s="35">
        <v>96001</v>
      </c>
      <c r="B408" s="273" t="s">
        <v>453</v>
      </c>
      <c r="C408" s="274">
        <v>2450.2800000000002</v>
      </c>
      <c r="D408" s="274"/>
      <c r="E408" s="275"/>
      <c r="F408" s="275"/>
      <c r="H408" s="128">
        <f t="shared" si="20"/>
        <v>2450.2800000000002</v>
      </c>
      <c r="J408" s="4">
        <f t="shared" si="19"/>
        <v>25.3245</v>
      </c>
      <c r="K408" s="128">
        <f t="shared" si="18"/>
        <v>62052.12</v>
      </c>
    </row>
    <row r="409" spans="1:11">
      <c r="A409" s="35">
        <v>96002</v>
      </c>
      <c r="B409" s="273" t="s">
        <v>454</v>
      </c>
      <c r="C409" s="274">
        <v>300</v>
      </c>
      <c r="D409" s="274"/>
      <c r="E409" s="275"/>
      <c r="F409" s="275"/>
      <c r="H409" s="128">
        <f t="shared" si="20"/>
        <v>300</v>
      </c>
      <c r="J409" s="4">
        <f t="shared" si="19"/>
        <v>25.3245</v>
      </c>
      <c r="K409" s="128">
        <f t="shared" si="18"/>
        <v>7597.35</v>
      </c>
    </row>
    <row r="410" spans="1:11">
      <c r="A410" s="35">
        <v>96003</v>
      </c>
      <c r="B410" s="273" t="s">
        <v>455</v>
      </c>
      <c r="C410" s="274">
        <v>780</v>
      </c>
      <c r="D410" s="274"/>
      <c r="E410" s="275"/>
      <c r="F410" s="275"/>
      <c r="H410" s="128">
        <f t="shared" si="20"/>
        <v>780</v>
      </c>
      <c r="J410" s="4">
        <f t="shared" si="19"/>
        <v>25.3245</v>
      </c>
      <c r="K410" s="128">
        <f t="shared" si="18"/>
        <v>19753.11</v>
      </c>
    </row>
    <row r="411" spans="1:11">
      <c r="A411" s="35">
        <v>96004</v>
      </c>
      <c r="B411" s="273" t="s">
        <v>456</v>
      </c>
      <c r="C411" s="274"/>
      <c r="D411" s="274"/>
      <c r="E411" s="275"/>
      <c r="F411" s="275"/>
      <c r="H411" s="128">
        <f t="shared" si="20"/>
        <v>0</v>
      </c>
      <c r="J411" s="4">
        <f t="shared" si="19"/>
        <v>25.3245</v>
      </c>
      <c r="K411" s="128">
        <f t="shared" si="18"/>
        <v>0</v>
      </c>
    </row>
    <row r="412" spans="1:11">
      <c r="A412" s="35">
        <v>96005</v>
      </c>
      <c r="B412" s="273" t="s">
        <v>457</v>
      </c>
      <c r="C412" s="274">
        <v>400</v>
      </c>
      <c r="D412" s="274"/>
      <c r="E412" s="275"/>
      <c r="F412" s="275"/>
      <c r="H412" s="128">
        <f t="shared" si="20"/>
        <v>400</v>
      </c>
      <c r="J412" s="4">
        <f t="shared" si="19"/>
        <v>25.3245</v>
      </c>
      <c r="K412" s="128">
        <f t="shared" si="18"/>
        <v>10129.799999999999</v>
      </c>
    </row>
    <row r="413" spans="1:11">
      <c r="A413" s="35">
        <v>96006</v>
      </c>
      <c r="B413" s="273" t="s">
        <v>592</v>
      </c>
      <c r="C413" s="274"/>
      <c r="D413" s="274"/>
      <c r="E413" s="275"/>
      <c r="F413" s="275"/>
      <c r="H413" s="128">
        <f t="shared" si="20"/>
        <v>0</v>
      </c>
      <c r="J413" s="4">
        <f t="shared" si="19"/>
        <v>25.3245</v>
      </c>
      <c r="K413" s="128">
        <f t="shared" si="18"/>
        <v>0</v>
      </c>
    </row>
    <row r="414" spans="1:11">
      <c r="A414" s="35">
        <v>96007</v>
      </c>
      <c r="B414" s="273" t="s">
        <v>458</v>
      </c>
      <c r="C414" s="274"/>
      <c r="D414" s="274"/>
      <c r="E414" s="275"/>
      <c r="F414" s="275"/>
      <c r="H414" s="128">
        <f t="shared" si="20"/>
        <v>0</v>
      </c>
      <c r="J414" s="4">
        <f t="shared" si="19"/>
        <v>25.3245</v>
      </c>
      <c r="K414" s="128">
        <f t="shared" si="18"/>
        <v>0</v>
      </c>
    </row>
    <row r="415" spans="1:11">
      <c r="A415" s="35">
        <v>96008</v>
      </c>
      <c r="B415" s="273" t="s">
        <v>459</v>
      </c>
      <c r="C415" s="274">
        <v>150</v>
      </c>
      <c r="D415" s="274"/>
      <c r="E415" s="275"/>
      <c r="F415" s="275"/>
      <c r="H415" s="128">
        <f t="shared" si="20"/>
        <v>150</v>
      </c>
      <c r="J415" s="4">
        <f t="shared" si="19"/>
        <v>25.3245</v>
      </c>
      <c r="K415" s="128">
        <f t="shared" si="18"/>
        <v>3798.68</v>
      </c>
    </row>
    <row r="416" spans="1:11">
      <c r="A416" s="35">
        <v>97001</v>
      </c>
      <c r="B416" s="273" t="s">
        <v>463</v>
      </c>
      <c r="C416" s="274"/>
      <c r="D416" s="274"/>
      <c r="E416" s="275"/>
      <c r="F416" s="275"/>
      <c r="H416" s="128">
        <f t="shared" si="20"/>
        <v>0</v>
      </c>
      <c r="J416" s="4">
        <f t="shared" si="19"/>
        <v>25.3245</v>
      </c>
      <c r="K416" s="128">
        <f t="shared" si="18"/>
        <v>0</v>
      </c>
    </row>
    <row r="417" spans="1:11">
      <c r="A417" s="35">
        <v>97002</v>
      </c>
      <c r="B417" s="273" t="s">
        <v>464</v>
      </c>
      <c r="C417" s="274"/>
      <c r="D417" s="274"/>
      <c r="E417" s="275"/>
      <c r="F417" s="275"/>
      <c r="H417" s="128">
        <f t="shared" si="20"/>
        <v>0</v>
      </c>
      <c r="J417" s="4">
        <f t="shared" si="19"/>
        <v>25.3245</v>
      </c>
      <c r="K417" s="128">
        <f t="shared" si="18"/>
        <v>0</v>
      </c>
    </row>
    <row r="418" spans="1:11">
      <c r="A418" s="35">
        <v>97003</v>
      </c>
      <c r="B418" s="273" t="s">
        <v>460</v>
      </c>
      <c r="C418" s="274"/>
      <c r="D418" s="274"/>
      <c r="E418" s="275"/>
      <c r="F418" s="275"/>
      <c r="H418" s="128">
        <f t="shared" si="20"/>
        <v>0</v>
      </c>
      <c r="J418" s="4">
        <f t="shared" si="19"/>
        <v>25.3245</v>
      </c>
      <c r="K418" s="132">
        <f t="shared" si="18"/>
        <v>0</v>
      </c>
    </row>
    <row r="419" spans="1:11">
      <c r="A419" s="35">
        <v>97004</v>
      </c>
      <c r="B419" s="273" t="s">
        <v>461</v>
      </c>
      <c r="C419" s="274">
        <v>202.5</v>
      </c>
      <c r="D419" s="274"/>
      <c r="E419" s="275"/>
      <c r="F419" s="275"/>
      <c r="H419" s="128">
        <f t="shared" si="20"/>
        <v>202.5</v>
      </c>
      <c r="J419" s="4">
        <f t="shared" si="19"/>
        <v>25.3245</v>
      </c>
      <c r="K419" s="128">
        <f t="shared" si="18"/>
        <v>5128.21</v>
      </c>
    </row>
    <row r="420" spans="1:11">
      <c r="A420" s="280">
        <v>97005</v>
      </c>
      <c r="B420" s="277" t="s">
        <v>467</v>
      </c>
      <c r="C420" s="278">
        <v>243.04</v>
      </c>
      <c r="D420" s="278"/>
      <c r="E420" s="278"/>
      <c r="F420" s="278"/>
      <c r="G420" s="132"/>
      <c r="H420" s="132">
        <f t="shared" si="20"/>
        <v>243.04</v>
      </c>
      <c r="J420" s="4">
        <f t="shared" si="19"/>
        <v>25.3245</v>
      </c>
      <c r="K420" s="128">
        <f t="shared" si="18"/>
        <v>6154.87</v>
      </c>
    </row>
    <row r="421" spans="1:11">
      <c r="A421" s="272">
        <v>97006</v>
      </c>
      <c r="B421" s="279" t="s">
        <v>468</v>
      </c>
      <c r="C421" s="274"/>
      <c r="D421" s="274"/>
      <c r="E421" s="275"/>
      <c r="F421" s="275"/>
      <c r="H421" s="128">
        <f t="shared" si="20"/>
        <v>0</v>
      </c>
      <c r="J421" s="4">
        <f t="shared" si="19"/>
        <v>25.3245</v>
      </c>
      <c r="K421" s="128">
        <f t="shared" si="18"/>
        <v>0</v>
      </c>
    </row>
    <row r="422" spans="1:11">
      <c r="A422" s="272">
        <v>98000</v>
      </c>
      <c r="B422" s="279" t="s">
        <v>492</v>
      </c>
      <c r="C422" s="274"/>
      <c r="D422" s="274"/>
      <c r="E422" s="275"/>
      <c r="F422" s="275"/>
      <c r="H422" s="128">
        <f t="shared" si="20"/>
        <v>0</v>
      </c>
      <c r="J422" s="4">
        <f t="shared" si="19"/>
        <v>25.3245</v>
      </c>
      <c r="K422" s="128">
        <f t="shared" si="18"/>
        <v>0</v>
      </c>
    </row>
    <row r="423" spans="1:11">
      <c r="A423" s="272">
        <v>98001</v>
      </c>
      <c r="B423" s="279" t="s">
        <v>493</v>
      </c>
      <c r="C423" s="274"/>
      <c r="D423" s="274"/>
      <c r="E423" s="275"/>
      <c r="F423" s="275"/>
      <c r="H423" s="128">
        <f t="shared" si="20"/>
        <v>0</v>
      </c>
      <c r="J423" s="4">
        <f t="shared" si="19"/>
        <v>25.3245</v>
      </c>
      <c r="K423" s="128">
        <f t="shared" si="18"/>
        <v>0</v>
      </c>
    </row>
    <row r="424" spans="1:11">
      <c r="A424" s="272">
        <v>98002</v>
      </c>
      <c r="B424" s="279" t="s">
        <v>494</v>
      </c>
      <c r="C424" s="274"/>
      <c r="D424" s="274"/>
      <c r="E424" s="275"/>
      <c r="F424" s="275"/>
      <c r="H424" s="128">
        <f t="shared" si="20"/>
        <v>0</v>
      </c>
      <c r="J424" s="4">
        <f t="shared" si="19"/>
        <v>25.3245</v>
      </c>
      <c r="K424" s="128">
        <f t="shared" si="18"/>
        <v>0</v>
      </c>
    </row>
    <row r="425" spans="1:11">
      <c r="A425" s="272">
        <v>60001</v>
      </c>
      <c r="B425" s="279" t="s">
        <v>392</v>
      </c>
      <c r="C425" s="274"/>
      <c r="D425" s="274"/>
      <c r="E425" s="275"/>
      <c r="F425" s="275"/>
      <c r="H425" s="128">
        <f t="shared" si="20"/>
        <v>0</v>
      </c>
      <c r="J425" s="4">
        <f t="shared" si="19"/>
        <v>25.3245</v>
      </c>
      <c r="K425" s="128">
        <f t="shared" si="18"/>
        <v>0</v>
      </c>
    </row>
    <row r="426" spans="1:11">
      <c r="A426" s="272">
        <v>60002</v>
      </c>
      <c r="B426" s="279" t="s">
        <v>393</v>
      </c>
      <c r="C426" s="274"/>
      <c r="D426" s="274"/>
      <c r="E426" s="275"/>
      <c r="F426" s="275"/>
      <c r="H426" s="128">
        <f t="shared" si="20"/>
        <v>0</v>
      </c>
      <c r="J426" s="4">
        <f t="shared" si="19"/>
        <v>25.3245</v>
      </c>
      <c r="K426" s="128">
        <f t="shared" si="18"/>
        <v>0</v>
      </c>
    </row>
    <row r="427" spans="1:11">
      <c r="A427" s="35">
        <v>60003</v>
      </c>
      <c r="B427" s="273" t="s">
        <v>394</v>
      </c>
      <c r="C427" s="274"/>
      <c r="D427" s="274">
        <v>10264.48</v>
      </c>
      <c r="E427" s="275"/>
      <c r="F427" s="275"/>
      <c r="H427" s="128">
        <f t="shared" si="20"/>
        <v>-10264.48</v>
      </c>
      <c r="J427" s="4">
        <f t="shared" si="19"/>
        <v>25.3245</v>
      </c>
      <c r="K427" s="128">
        <f t="shared" si="18"/>
        <v>-259942.82</v>
      </c>
    </row>
    <row r="428" spans="1:11">
      <c r="A428" s="35">
        <v>60004</v>
      </c>
      <c r="B428" s="273" t="s">
        <v>395</v>
      </c>
      <c r="C428" s="274"/>
      <c r="D428" s="274"/>
      <c r="E428" s="275"/>
      <c r="F428" s="275"/>
      <c r="H428" s="128">
        <f t="shared" si="20"/>
        <v>0</v>
      </c>
      <c r="J428" s="4">
        <f t="shared" si="19"/>
        <v>25.3245</v>
      </c>
      <c r="K428" s="128">
        <f t="shared" si="18"/>
        <v>0</v>
      </c>
    </row>
    <row r="429" spans="1:11">
      <c r="A429" s="35">
        <v>60005</v>
      </c>
      <c r="B429" s="273" t="s">
        <v>396</v>
      </c>
      <c r="C429" s="274"/>
      <c r="D429" s="274"/>
      <c r="E429" s="275"/>
      <c r="F429" s="275"/>
      <c r="H429" s="128">
        <f t="shared" si="20"/>
        <v>0</v>
      </c>
      <c r="J429" s="4">
        <f t="shared" si="19"/>
        <v>25.3245</v>
      </c>
      <c r="K429" s="128">
        <f t="shared" si="18"/>
        <v>0</v>
      </c>
    </row>
    <row r="430" spans="1:11">
      <c r="A430" s="35">
        <v>60006</v>
      </c>
      <c r="B430" s="273" t="s">
        <v>462</v>
      </c>
      <c r="C430" s="284"/>
      <c r="D430" s="284"/>
      <c r="E430" s="285"/>
      <c r="F430" s="285"/>
      <c r="H430" s="128">
        <f t="shared" si="20"/>
        <v>0</v>
      </c>
      <c r="J430" s="4">
        <f t="shared" si="19"/>
        <v>25.3245</v>
      </c>
      <c r="K430" s="128">
        <f t="shared" si="18"/>
        <v>0</v>
      </c>
    </row>
    <row r="431" spans="1:11" ht="15" thickBot="1">
      <c r="A431" s="272"/>
      <c r="B431" s="273" t="s">
        <v>489</v>
      </c>
      <c r="C431" s="286">
        <f>SUM(C8:C430)</f>
        <v>3334053.5199999991</v>
      </c>
      <c r="D431" s="286">
        <f>SUM(D8:D430)</f>
        <v>3334053.52</v>
      </c>
      <c r="E431" s="286">
        <f>SUM(E8:E430)</f>
        <v>13352.86</v>
      </c>
      <c r="F431" s="286">
        <f>SUM(F8:F430)</f>
        <v>13352.86</v>
      </c>
      <c r="H431" s="40">
        <f t="shared" ref="H431" si="21">SUM(H8:H430)</f>
        <v>1.0913936421275139E-10</v>
      </c>
      <c r="K431" s="40">
        <f>SUM(K8:K428)</f>
        <v>2.999999382882379E-2</v>
      </c>
    </row>
    <row r="432" spans="1:11" ht="15" thickTop="1">
      <c r="A432" s="273"/>
      <c r="D432" s="287">
        <f>C431-D431</f>
        <v>0</v>
      </c>
      <c r="F432" s="287">
        <f>E431-F431</f>
        <v>0</v>
      </c>
    </row>
    <row r="450" ht="17.899999999999999" customHeight="1"/>
  </sheetData>
  <autoFilter ref="A1:K432" xr:uid="{00000000-0009-0000-0000-00000A000000}"/>
  <conditionalFormatting sqref="B257">
    <cfRule type="duplicateValues" dxfId="11" priority="1"/>
  </conditionalFormatting>
  <conditionalFormatting sqref="B309">
    <cfRule type="duplicateValues" dxfId="10" priority="2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0.59999389629810485"/>
  </sheetPr>
  <dimension ref="A1:N450"/>
  <sheetViews>
    <sheetView workbookViewId="0">
      <selection activeCell="C2" sqref="C2"/>
    </sheetView>
  </sheetViews>
  <sheetFormatPr defaultRowHeight="14.6"/>
  <cols>
    <col min="1" max="1" width="12.23046875" style="4" customWidth="1"/>
    <col min="2" max="2" width="57" style="4" bestFit="1" customWidth="1"/>
    <col min="3" max="6" width="16.23046875" style="267" customWidth="1"/>
    <col min="7" max="8" width="16.3828125" style="34" customWidth="1"/>
    <col min="10" max="10" width="11.3046875" style="4" bestFit="1" customWidth="1"/>
    <col min="11" max="11" width="16.3046875" style="34" customWidth="1"/>
    <col min="14" max="14" width="10.84375" bestFit="1" customWidth="1"/>
  </cols>
  <sheetData>
    <row r="1" spans="1:11">
      <c r="A1" s="1" t="s">
        <v>471</v>
      </c>
      <c r="B1" s="33" t="s">
        <v>498</v>
      </c>
    </row>
    <row r="2" spans="1:11">
      <c r="A2" s="1" t="s">
        <v>591</v>
      </c>
    </row>
    <row r="3" spans="1:11" ht="17.899999999999999" customHeight="1"/>
    <row r="4" spans="1:11" ht="17.899999999999999" customHeight="1"/>
    <row r="5" spans="1:11">
      <c r="D5" s="267">
        <f>D432</f>
        <v>0</v>
      </c>
      <c r="F5" s="267">
        <f>F432</f>
        <v>0</v>
      </c>
    </row>
    <row r="6" spans="1:11">
      <c r="A6" s="35"/>
      <c r="C6" s="268" t="s">
        <v>570</v>
      </c>
      <c r="D6" s="269"/>
      <c r="E6" s="268" t="s">
        <v>571</v>
      </c>
      <c r="F6" s="269"/>
      <c r="H6" s="218" t="s">
        <v>490</v>
      </c>
      <c r="K6" s="123" t="s">
        <v>490</v>
      </c>
    </row>
    <row r="7" spans="1:11">
      <c r="A7" s="270" t="s">
        <v>472</v>
      </c>
      <c r="B7" s="270" t="s">
        <v>473</v>
      </c>
      <c r="C7" s="271" t="s">
        <v>572</v>
      </c>
      <c r="D7" s="271" t="s">
        <v>573</v>
      </c>
      <c r="E7" s="271" t="s">
        <v>572</v>
      </c>
      <c r="F7" s="271" t="s">
        <v>573</v>
      </c>
      <c r="G7" s="125"/>
      <c r="H7" s="126"/>
      <c r="J7" s="4">
        <f>Ex.rate25!W15</f>
        <v>25.3245</v>
      </c>
      <c r="K7" s="126" t="s">
        <v>513</v>
      </c>
    </row>
    <row r="8" spans="1:11">
      <c r="A8" s="272">
        <v>11100</v>
      </c>
      <c r="B8" s="273" t="s">
        <v>227</v>
      </c>
      <c r="C8" s="274"/>
      <c r="D8" s="274"/>
      <c r="E8" s="275"/>
      <c r="F8" s="275"/>
      <c r="H8" s="128">
        <f>ROUND(C8-D8+E8-F8,2)</f>
        <v>0</v>
      </c>
      <c r="J8" s="4">
        <f>J7</f>
        <v>25.3245</v>
      </c>
      <c r="K8" s="128">
        <f t="shared" ref="K8:K71" si="0">ROUND(H8*J8,2)</f>
        <v>0</v>
      </c>
    </row>
    <row r="9" spans="1:11">
      <c r="A9" s="272">
        <v>11101</v>
      </c>
      <c r="B9" s="273" t="s">
        <v>228</v>
      </c>
      <c r="C9" s="274"/>
      <c r="D9" s="274"/>
      <c r="E9" s="275"/>
      <c r="F9" s="275"/>
      <c r="H9" s="128">
        <f t="shared" ref="H9:H72" si="1">ROUND(C9-D9+E9-F9,2)</f>
        <v>0</v>
      </c>
      <c r="J9" s="4">
        <f t="shared" ref="J9:J72" si="2">J8</f>
        <v>25.3245</v>
      </c>
      <c r="K9" s="128">
        <f t="shared" si="0"/>
        <v>0</v>
      </c>
    </row>
    <row r="10" spans="1:11">
      <c r="A10" s="272">
        <v>11200</v>
      </c>
      <c r="B10" s="273" t="s">
        <v>229</v>
      </c>
      <c r="C10" s="274">
        <v>4875</v>
      </c>
      <c r="D10" s="274"/>
      <c r="E10" s="275"/>
      <c r="F10" s="275"/>
      <c r="H10" s="128">
        <f t="shared" si="1"/>
        <v>4875</v>
      </c>
      <c r="J10" s="4">
        <f t="shared" si="2"/>
        <v>25.3245</v>
      </c>
      <c r="K10" s="128">
        <f t="shared" si="0"/>
        <v>123456.94</v>
      </c>
    </row>
    <row r="11" spans="1:11">
      <c r="A11" s="272">
        <v>11201</v>
      </c>
      <c r="B11" s="273" t="s">
        <v>230</v>
      </c>
      <c r="C11" s="274"/>
      <c r="D11" s="274">
        <v>4875</v>
      </c>
      <c r="E11" s="275"/>
      <c r="F11" s="275"/>
      <c r="H11" s="128">
        <f t="shared" si="1"/>
        <v>-4875</v>
      </c>
      <c r="J11" s="4">
        <f t="shared" si="2"/>
        <v>25.3245</v>
      </c>
      <c r="K11" s="128">
        <f t="shared" si="0"/>
        <v>-123456.94</v>
      </c>
    </row>
    <row r="12" spans="1:11">
      <c r="A12" s="272">
        <v>11300</v>
      </c>
      <c r="B12" s="273" t="s">
        <v>231</v>
      </c>
      <c r="C12" s="274">
        <v>1572.91</v>
      </c>
      <c r="D12" s="274"/>
      <c r="E12" s="275"/>
      <c r="F12" s="275"/>
      <c r="H12" s="128">
        <f t="shared" si="1"/>
        <v>1572.91</v>
      </c>
      <c r="J12" s="4">
        <f t="shared" si="2"/>
        <v>25.3245</v>
      </c>
      <c r="K12" s="128">
        <f t="shared" si="0"/>
        <v>39833.160000000003</v>
      </c>
    </row>
    <row r="13" spans="1:11">
      <c r="A13" s="272">
        <v>11301</v>
      </c>
      <c r="B13" s="273" t="s">
        <v>232</v>
      </c>
      <c r="C13" s="274"/>
      <c r="D13" s="274">
        <v>1572.91</v>
      </c>
      <c r="E13" s="275"/>
      <c r="F13" s="275"/>
      <c r="H13" s="128">
        <f t="shared" si="1"/>
        <v>-1572.91</v>
      </c>
      <c r="J13" s="4">
        <f t="shared" si="2"/>
        <v>25.3245</v>
      </c>
      <c r="K13" s="128">
        <f t="shared" si="0"/>
        <v>-39833.160000000003</v>
      </c>
    </row>
    <row r="14" spans="1:11">
      <c r="A14" s="272">
        <v>11400</v>
      </c>
      <c r="B14" s="273" t="s">
        <v>233</v>
      </c>
      <c r="C14" s="274"/>
      <c r="D14" s="274"/>
      <c r="E14" s="275"/>
      <c r="F14" s="275"/>
      <c r="H14" s="128">
        <f t="shared" si="1"/>
        <v>0</v>
      </c>
      <c r="J14" s="4">
        <f t="shared" si="2"/>
        <v>25.3245</v>
      </c>
      <c r="K14" s="128">
        <f t="shared" si="0"/>
        <v>0</v>
      </c>
    </row>
    <row r="15" spans="1:11">
      <c r="A15" s="272">
        <v>11401</v>
      </c>
      <c r="B15" s="273" t="s">
        <v>234</v>
      </c>
      <c r="C15" s="274"/>
      <c r="D15" s="274"/>
      <c r="E15" s="275"/>
      <c r="F15" s="275"/>
      <c r="H15" s="128">
        <f t="shared" si="1"/>
        <v>0</v>
      </c>
      <c r="J15" s="4">
        <f t="shared" si="2"/>
        <v>25.3245</v>
      </c>
      <c r="K15" s="128">
        <f t="shared" si="0"/>
        <v>0</v>
      </c>
    </row>
    <row r="16" spans="1:11">
      <c r="A16" s="276">
        <v>11500</v>
      </c>
      <c r="B16" s="277" t="s">
        <v>237</v>
      </c>
      <c r="C16" s="278"/>
      <c r="D16" s="278"/>
      <c r="E16" s="278"/>
      <c r="F16" s="278"/>
      <c r="G16" s="132"/>
      <c r="H16" s="132">
        <f t="shared" si="1"/>
        <v>0</v>
      </c>
      <c r="J16" s="4">
        <f t="shared" si="2"/>
        <v>25.3245</v>
      </c>
      <c r="K16" s="132">
        <f t="shared" si="0"/>
        <v>0</v>
      </c>
    </row>
    <row r="17" spans="1:11">
      <c r="A17" s="276">
        <v>11501</v>
      </c>
      <c r="B17" s="277" t="s">
        <v>238</v>
      </c>
      <c r="C17" s="278"/>
      <c r="D17" s="278"/>
      <c r="E17" s="278"/>
      <c r="F17" s="278"/>
      <c r="G17" s="132"/>
      <c r="H17" s="132">
        <f t="shared" si="1"/>
        <v>0</v>
      </c>
      <c r="J17" s="4">
        <f t="shared" si="2"/>
        <v>25.3245</v>
      </c>
      <c r="K17" s="132">
        <f t="shared" si="0"/>
        <v>0</v>
      </c>
    </row>
    <row r="18" spans="1:11">
      <c r="A18" s="272">
        <v>11600</v>
      </c>
      <c r="B18" s="273" t="s">
        <v>239</v>
      </c>
      <c r="C18" s="274"/>
      <c r="D18" s="274"/>
      <c r="E18" s="275"/>
      <c r="F18" s="275"/>
      <c r="H18" s="128">
        <f t="shared" si="1"/>
        <v>0</v>
      </c>
      <c r="J18" s="4">
        <f t="shared" si="2"/>
        <v>25.3245</v>
      </c>
      <c r="K18" s="128">
        <f t="shared" si="0"/>
        <v>0</v>
      </c>
    </row>
    <row r="19" spans="1:11">
      <c r="A19" s="272">
        <v>11601</v>
      </c>
      <c r="B19" s="273" t="s">
        <v>240</v>
      </c>
      <c r="C19" s="274"/>
      <c r="D19" s="274"/>
      <c r="E19" s="275"/>
      <c r="F19" s="275"/>
      <c r="H19" s="128">
        <f t="shared" si="1"/>
        <v>0</v>
      </c>
      <c r="J19" s="4">
        <f t="shared" si="2"/>
        <v>25.3245</v>
      </c>
      <c r="K19" s="128">
        <f t="shared" si="0"/>
        <v>0</v>
      </c>
    </row>
    <row r="20" spans="1:11">
      <c r="A20" s="272">
        <v>11700</v>
      </c>
      <c r="B20" s="273" t="s">
        <v>474</v>
      </c>
      <c r="C20" s="274"/>
      <c r="D20" s="274"/>
      <c r="E20" s="275"/>
      <c r="F20" s="275"/>
      <c r="H20" s="128">
        <f t="shared" si="1"/>
        <v>0</v>
      </c>
      <c r="J20" s="4">
        <f t="shared" si="2"/>
        <v>25.3245</v>
      </c>
      <c r="K20" s="128">
        <f t="shared" si="0"/>
        <v>0</v>
      </c>
    </row>
    <row r="21" spans="1:11">
      <c r="A21" s="272">
        <v>11701</v>
      </c>
      <c r="B21" s="273" t="s">
        <v>236</v>
      </c>
      <c r="C21" s="274"/>
      <c r="D21" s="274"/>
      <c r="E21" s="275"/>
      <c r="F21" s="275"/>
      <c r="H21" s="128">
        <f t="shared" si="1"/>
        <v>0</v>
      </c>
      <c r="J21" s="4">
        <f t="shared" si="2"/>
        <v>25.3245</v>
      </c>
      <c r="K21" s="128">
        <f t="shared" si="0"/>
        <v>0</v>
      </c>
    </row>
    <row r="22" spans="1:11">
      <c r="A22" s="272">
        <v>12001</v>
      </c>
      <c r="B22" s="273" t="s">
        <v>224</v>
      </c>
      <c r="C22" s="274"/>
      <c r="D22" s="274"/>
      <c r="E22" s="275"/>
      <c r="F22" s="275"/>
      <c r="H22" s="128">
        <f t="shared" si="1"/>
        <v>0</v>
      </c>
      <c r="J22" s="4">
        <f t="shared" si="2"/>
        <v>25.3245</v>
      </c>
      <c r="K22" s="128">
        <f t="shared" si="0"/>
        <v>0</v>
      </c>
    </row>
    <row r="23" spans="1:11">
      <c r="A23" s="272">
        <v>12002</v>
      </c>
      <c r="B23" s="273" t="s">
        <v>225</v>
      </c>
      <c r="C23" s="274"/>
      <c r="D23" s="274"/>
      <c r="E23" s="275"/>
      <c r="F23" s="275"/>
      <c r="H23" s="128">
        <f t="shared" si="1"/>
        <v>0</v>
      </c>
      <c r="J23" s="4">
        <f t="shared" si="2"/>
        <v>25.3245</v>
      </c>
      <c r="K23" s="128">
        <f t="shared" si="0"/>
        <v>0</v>
      </c>
    </row>
    <row r="24" spans="1:11" s="134" customFormat="1">
      <c r="A24" s="272">
        <v>12003</v>
      </c>
      <c r="B24" s="279" t="s">
        <v>226</v>
      </c>
      <c r="C24" s="274"/>
      <c r="D24" s="274"/>
      <c r="E24" s="275"/>
      <c r="F24" s="275"/>
      <c r="G24" s="34"/>
      <c r="H24" s="128">
        <f t="shared" si="1"/>
        <v>0</v>
      </c>
      <c r="J24" s="4">
        <f t="shared" si="2"/>
        <v>25.3245</v>
      </c>
      <c r="K24" s="128">
        <f t="shared" si="0"/>
        <v>0</v>
      </c>
    </row>
    <row r="25" spans="1:11">
      <c r="A25" s="35">
        <v>13011</v>
      </c>
      <c r="B25" s="273" t="s">
        <v>91</v>
      </c>
      <c r="C25" s="274"/>
      <c r="D25" s="274"/>
      <c r="E25" s="275"/>
      <c r="F25" s="275"/>
      <c r="H25" s="128">
        <f t="shared" si="1"/>
        <v>0</v>
      </c>
      <c r="J25" s="4">
        <f t="shared" si="2"/>
        <v>25.3245</v>
      </c>
      <c r="K25" s="128">
        <f t="shared" si="0"/>
        <v>0</v>
      </c>
    </row>
    <row r="26" spans="1:11">
      <c r="A26" s="35">
        <v>13012</v>
      </c>
      <c r="B26" s="279" t="s">
        <v>92</v>
      </c>
      <c r="C26" s="274"/>
      <c r="D26" s="274"/>
      <c r="E26" s="275"/>
      <c r="F26" s="275"/>
      <c r="H26" s="128">
        <f t="shared" si="1"/>
        <v>0</v>
      </c>
      <c r="J26" s="4">
        <f t="shared" si="2"/>
        <v>25.3245</v>
      </c>
      <c r="K26" s="128">
        <f t="shared" si="0"/>
        <v>0</v>
      </c>
    </row>
    <row r="27" spans="1:11">
      <c r="A27" s="35">
        <v>13021</v>
      </c>
      <c r="B27" s="273" t="s">
        <v>93</v>
      </c>
      <c r="C27" s="274"/>
      <c r="D27" s="274"/>
      <c r="E27" s="275"/>
      <c r="F27" s="275"/>
      <c r="H27" s="128">
        <f t="shared" si="1"/>
        <v>0</v>
      </c>
      <c r="J27" s="4">
        <f t="shared" si="2"/>
        <v>25.3245</v>
      </c>
      <c r="K27" s="128">
        <f t="shared" si="0"/>
        <v>0</v>
      </c>
    </row>
    <row r="28" spans="1:11">
      <c r="A28" s="35">
        <v>13022</v>
      </c>
      <c r="B28" s="273" t="s">
        <v>94</v>
      </c>
      <c r="C28" s="274"/>
      <c r="D28" s="274"/>
      <c r="E28" s="275"/>
      <c r="F28" s="275"/>
      <c r="H28" s="128">
        <f t="shared" si="1"/>
        <v>0</v>
      </c>
      <c r="J28" s="4">
        <f t="shared" si="2"/>
        <v>25.3245</v>
      </c>
      <c r="K28" s="128">
        <f t="shared" si="0"/>
        <v>0</v>
      </c>
    </row>
    <row r="29" spans="1:11">
      <c r="A29" s="35">
        <v>13023</v>
      </c>
      <c r="B29" s="273" t="s">
        <v>95</v>
      </c>
      <c r="C29" s="274"/>
      <c r="D29" s="274"/>
      <c r="E29" s="275"/>
      <c r="F29" s="275"/>
      <c r="H29" s="128">
        <f t="shared" si="1"/>
        <v>0</v>
      </c>
      <c r="J29" s="4">
        <f t="shared" si="2"/>
        <v>25.3245</v>
      </c>
      <c r="K29" s="128">
        <f t="shared" si="0"/>
        <v>0</v>
      </c>
    </row>
    <row r="30" spans="1:11">
      <c r="A30" s="35">
        <v>13024</v>
      </c>
      <c r="B30" s="273" t="s">
        <v>96</v>
      </c>
      <c r="C30" s="274"/>
      <c r="D30" s="274"/>
      <c r="E30" s="275"/>
      <c r="F30" s="275"/>
      <c r="H30" s="128">
        <f t="shared" si="1"/>
        <v>0</v>
      </c>
      <c r="J30" s="4">
        <f t="shared" si="2"/>
        <v>25.3245</v>
      </c>
      <c r="K30" s="128">
        <f t="shared" si="0"/>
        <v>0</v>
      </c>
    </row>
    <row r="31" spans="1:11">
      <c r="A31" s="35">
        <v>13031</v>
      </c>
      <c r="B31" s="273" t="s">
        <v>97</v>
      </c>
      <c r="C31" s="274"/>
      <c r="D31" s="274"/>
      <c r="E31" s="275"/>
      <c r="F31" s="275"/>
      <c r="H31" s="128">
        <f t="shared" si="1"/>
        <v>0</v>
      </c>
      <c r="J31" s="4">
        <f t="shared" si="2"/>
        <v>25.3245</v>
      </c>
      <c r="K31" s="128">
        <f t="shared" si="0"/>
        <v>0</v>
      </c>
    </row>
    <row r="32" spans="1:11">
      <c r="A32" s="35">
        <v>13032</v>
      </c>
      <c r="B32" s="273" t="s">
        <v>98</v>
      </c>
      <c r="C32" s="274"/>
      <c r="D32" s="274"/>
      <c r="E32" s="275"/>
      <c r="F32" s="275"/>
      <c r="H32" s="128">
        <f t="shared" si="1"/>
        <v>0</v>
      </c>
      <c r="J32" s="4">
        <f t="shared" si="2"/>
        <v>25.3245</v>
      </c>
      <c r="K32" s="128">
        <f t="shared" si="0"/>
        <v>0</v>
      </c>
    </row>
    <row r="33" spans="1:11">
      <c r="A33" s="35">
        <v>13041</v>
      </c>
      <c r="B33" s="273" t="s">
        <v>99</v>
      </c>
      <c r="C33" s="274"/>
      <c r="D33" s="274"/>
      <c r="E33" s="275"/>
      <c r="F33" s="275"/>
      <c r="H33" s="128">
        <f t="shared" si="1"/>
        <v>0</v>
      </c>
      <c r="J33" s="4">
        <f t="shared" si="2"/>
        <v>25.3245</v>
      </c>
      <c r="K33" s="128">
        <f t="shared" si="0"/>
        <v>0</v>
      </c>
    </row>
    <row r="34" spans="1:11">
      <c r="A34" s="35">
        <v>13042</v>
      </c>
      <c r="B34" s="273" t="s">
        <v>100</v>
      </c>
      <c r="C34" s="274"/>
      <c r="D34" s="274"/>
      <c r="E34" s="275"/>
      <c r="F34" s="275"/>
      <c r="H34" s="128">
        <f t="shared" si="1"/>
        <v>0</v>
      </c>
      <c r="J34" s="4">
        <f t="shared" si="2"/>
        <v>25.3245</v>
      </c>
      <c r="K34" s="128">
        <f t="shared" si="0"/>
        <v>0</v>
      </c>
    </row>
    <row r="35" spans="1:11">
      <c r="A35" s="35">
        <v>13043</v>
      </c>
      <c r="B35" s="273" t="s">
        <v>101</v>
      </c>
      <c r="C35" s="274"/>
      <c r="D35" s="274"/>
      <c r="E35" s="275"/>
      <c r="F35" s="275"/>
      <c r="H35" s="128">
        <f t="shared" si="1"/>
        <v>0</v>
      </c>
      <c r="J35" s="4">
        <f t="shared" si="2"/>
        <v>25.3245</v>
      </c>
      <c r="K35" s="128">
        <f t="shared" si="0"/>
        <v>0</v>
      </c>
    </row>
    <row r="36" spans="1:11">
      <c r="A36" s="35">
        <v>13044</v>
      </c>
      <c r="B36" s="273" t="s">
        <v>102</v>
      </c>
      <c r="C36" s="274"/>
      <c r="D36" s="274"/>
      <c r="E36" s="275"/>
      <c r="F36" s="275"/>
      <c r="H36" s="128">
        <f t="shared" si="1"/>
        <v>0</v>
      </c>
      <c r="J36" s="4">
        <f t="shared" si="2"/>
        <v>25.3245</v>
      </c>
      <c r="K36" s="128">
        <f t="shared" si="0"/>
        <v>0</v>
      </c>
    </row>
    <row r="37" spans="1:11">
      <c r="A37" s="35">
        <v>13045</v>
      </c>
      <c r="B37" s="273" t="s">
        <v>103</v>
      </c>
      <c r="C37" s="274"/>
      <c r="D37" s="274"/>
      <c r="E37" s="275"/>
      <c r="F37" s="275"/>
      <c r="H37" s="128">
        <f t="shared" si="1"/>
        <v>0</v>
      </c>
      <c r="J37" s="4">
        <f t="shared" si="2"/>
        <v>25.3245</v>
      </c>
      <c r="K37" s="128">
        <f t="shared" si="0"/>
        <v>0</v>
      </c>
    </row>
    <row r="38" spans="1:11">
      <c r="A38" s="35">
        <v>13051</v>
      </c>
      <c r="B38" s="273" t="s">
        <v>104</v>
      </c>
      <c r="C38" s="274"/>
      <c r="D38" s="274"/>
      <c r="E38" s="275"/>
      <c r="F38" s="275"/>
      <c r="H38" s="128">
        <f t="shared" si="1"/>
        <v>0</v>
      </c>
      <c r="J38" s="4">
        <f t="shared" si="2"/>
        <v>25.3245</v>
      </c>
      <c r="K38" s="128">
        <f t="shared" si="0"/>
        <v>0</v>
      </c>
    </row>
    <row r="39" spans="1:11">
      <c r="A39" s="35">
        <v>13052</v>
      </c>
      <c r="B39" s="273" t="s">
        <v>105</v>
      </c>
      <c r="C39" s="274"/>
      <c r="D39" s="274"/>
      <c r="E39" s="275"/>
      <c r="F39" s="275"/>
      <c r="H39" s="128">
        <f t="shared" si="1"/>
        <v>0</v>
      </c>
      <c r="J39" s="4">
        <f t="shared" si="2"/>
        <v>25.3245</v>
      </c>
      <c r="K39" s="128">
        <f t="shared" si="0"/>
        <v>0</v>
      </c>
    </row>
    <row r="40" spans="1:11">
      <c r="A40" s="35">
        <v>13053</v>
      </c>
      <c r="B40" s="273" t="s">
        <v>106</v>
      </c>
      <c r="C40" s="274"/>
      <c r="D40" s="274"/>
      <c r="E40" s="275"/>
      <c r="F40" s="275"/>
      <c r="H40" s="128">
        <f t="shared" si="1"/>
        <v>0</v>
      </c>
      <c r="J40" s="4">
        <f t="shared" si="2"/>
        <v>25.3245</v>
      </c>
      <c r="K40" s="128">
        <f t="shared" si="0"/>
        <v>0</v>
      </c>
    </row>
    <row r="41" spans="1:11">
      <c r="A41" s="35">
        <v>13054</v>
      </c>
      <c r="B41" s="273" t="s">
        <v>107</v>
      </c>
      <c r="C41" s="274"/>
      <c r="D41" s="274"/>
      <c r="E41" s="275"/>
      <c r="F41" s="275"/>
      <c r="H41" s="128">
        <f t="shared" si="1"/>
        <v>0</v>
      </c>
      <c r="J41" s="4">
        <f t="shared" si="2"/>
        <v>25.3245</v>
      </c>
      <c r="K41" s="128">
        <f t="shared" si="0"/>
        <v>0</v>
      </c>
    </row>
    <row r="42" spans="1:11">
      <c r="A42" s="35">
        <v>13055</v>
      </c>
      <c r="B42" s="273" t="s">
        <v>108</v>
      </c>
      <c r="C42" s="274"/>
      <c r="D42" s="274"/>
      <c r="E42" s="275"/>
      <c r="F42" s="275"/>
      <c r="H42" s="128">
        <f t="shared" si="1"/>
        <v>0</v>
      </c>
      <c r="J42" s="4">
        <f t="shared" si="2"/>
        <v>25.3245</v>
      </c>
      <c r="K42" s="128">
        <f t="shared" si="0"/>
        <v>0</v>
      </c>
    </row>
    <row r="43" spans="1:11">
      <c r="A43" s="35">
        <v>13056</v>
      </c>
      <c r="B43" s="273" t="s">
        <v>109</v>
      </c>
      <c r="C43" s="274"/>
      <c r="D43" s="274"/>
      <c r="E43" s="275"/>
      <c r="F43" s="275"/>
      <c r="H43" s="128">
        <f t="shared" si="1"/>
        <v>0</v>
      </c>
      <c r="J43" s="4">
        <f t="shared" si="2"/>
        <v>25.3245</v>
      </c>
      <c r="K43" s="128">
        <f t="shared" si="0"/>
        <v>0</v>
      </c>
    </row>
    <row r="44" spans="1:11">
      <c r="A44" s="35">
        <v>13061</v>
      </c>
      <c r="B44" s="273" t="s">
        <v>110</v>
      </c>
      <c r="C44" s="274">
        <v>988153.4</v>
      </c>
      <c r="D44" s="274"/>
      <c r="E44" s="275"/>
      <c r="F44" s="275"/>
      <c r="H44" s="128">
        <f t="shared" si="1"/>
        <v>988153.4</v>
      </c>
      <c r="J44" s="4">
        <f t="shared" si="2"/>
        <v>25.3245</v>
      </c>
      <c r="K44" s="128">
        <f t="shared" si="0"/>
        <v>25024490.780000001</v>
      </c>
    </row>
    <row r="45" spans="1:11">
      <c r="A45" s="272">
        <v>13081</v>
      </c>
      <c r="B45" s="273" t="s">
        <v>111</v>
      </c>
      <c r="C45" s="274"/>
      <c r="D45" s="274"/>
      <c r="E45" s="275"/>
      <c r="F45" s="275"/>
      <c r="H45" s="128">
        <f t="shared" si="1"/>
        <v>0</v>
      </c>
      <c r="J45" s="4">
        <f t="shared" si="2"/>
        <v>25.3245</v>
      </c>
      <c r="K45" s="128">
        <f t="shared" si="0"/>
        <v>0</v>
      </c>
    </row>
    <row r="46" spans="1:11">
      <c r="A46" s="272">
        <v>13091</v>
      </c>
      <c r="B46" s="273" t="s">
        <v>112</v>
      </c>
      <c r="C46" s="274"/>
      <c r="D46" s="274"/>
      <c r="E46" s="275"/>
      <c r="F46" s="275"/>
      <c r="H46" s="128">
        <f t="shared" si="1"/>
        <v>0</v>
      </c>
      <c r="J46" s="4">
        <f t="shared" si="2"/>
        <v>25.3245</v>
      </c>
      <c r="K46" s="128">
        <f t="shared" si="0"/>
        <v>0</v>
      </c>
    </row>
    <row r="47" spans="1:11">
      <c r="A47" s="35">
        <v>13101</v>
      </c>
      <c r="B47" s="273" t="s">
        <v>113</v>
      </c>
      <c r="C47" s="274"/>
      <c r="D47" s="274"/>
      <c r="E47" s="275"/>
      <c r="F47" s="275"/>
      <c r="H47" s="128">
        <f t="shared" si="1"/>
        <v>0</v>
      </c>
      <c r="J47" s="4">
        <f t="shared" si="2"/>
        <v>25.3245</v>
      </c>
      <c r="K47" s="128">
        <f t="shared" si="0"/>
        <v>0</v>
      </c>
    </row>
    <row r="48" spans="1:11">
      <c r="A48" s="35">
        <v>13111</v>
      </c>
      <c r="B48" s="273" t="s">
        <v>114</v>
      </c>
      <c r="C48" s="274"/>
      <c r="D48" s="274"/>
      <c r="E48" s="275"/>
      <c r="F48" s="275"/>
      <c r="H48" s="128">
        <f t="shared" si="1"/>
        <v>0</v>
      </c>
      <c r="J48" s="4">
        <f t="shared" si="2"/>
        <v>25.3245</v>
      </c>
      <c r="K48" s="128">
        <f t="shared" si="0"/>
        <v>0</v>
      </c>
    </row>
    <row r="49" spans="1:11">
      <c r="A49" s="35">
        <v>13112</v>
      </c>
      <c r="B49" s="273" t="s">
        <v>115</v>
      </c>
      <c r="C49" s="274"/>
      <c r="D49" s="274"/>
      <c r="E49" s="275"/>
      <c r="F49" s="275"/>
      <c r="H49" s="128">
        <f t="shared" si="1"/>
        <v>0</v>
      </c>
      <c r="J49" s="4">
        <f t="shared" si="2"/>
        <v>25.3245</v>
      </c>
      <c r="K49" s="128">
        <f t="shared" si="0"/>
        <v>0</v>
      </c>
    </row>
    <row r="50" spans="1:11">
      <c r="A50" s="35">
        <v>13113</v>
      </c>
      <c r="B50" s="273" t="s">
        <v>116</v>
      </c>
      <c r="C50" s="274"/>
      <c r="D50" s="274"/>
      <c r="E50" s="275"/>
      <c r="F50" s="275"/>
      <c r="H50" s="128">
        <f t="shared" si="1"/>
        <v>0</v>
      </c>
      <c r="J50" s="4">
        <f t="shared" si="2"/>
        <v>25.3245</v>
      </c>
      <c r="K50" s="128">
        <f t="shared" si="0"/>
        <v>0</v>
      </c>
    </row>
    <row r="51" spans="1:11">
      <c r="A51" s="35">
        <v>13114</v>
      </c>
      <c r="B51" s="273" t="s">
        <v>117</v>
      </c>
      <c r="C51" s="274"/>
      <c r="D51" s="274"/>
      <c r="E51" s="275"/>
      <c r="F51" s="275"/>
      <c r="H51" s="128">
        <f t="shared" si="1"/>
        <v>0</v>
      </c>
      <c r="J51" s="4">
        <f t="shared" si="2"/>
        <v>25.3245</v>
      </c>
      <c r="K51" s="128">
        <f t="shared" si="0"/>
        <v>0</v>
      </c>
    </row>
    <row r="52" spans="1:11">
      <c r="A52" s="35">
        <v>13115</v>
      </c>
      <c r="B52" s="273" t="s">
        <v>118</v>
      </c>
      <c r="C52" s="274"/>
      <c r="D52" s="274"/>
      <c r="E52" s="275"/>
      <c r="F52" s="275"/>
      <c r="H52" s="128">
        <f t="shared" si="1"/>
        <v>0</v>
      </c>
      <c r="J52" s="4">
        <f t="shared" si="2"/>
        <v>25.3245</v>
      </c>
      <c r="K52" s="128">
        <f t="shared" si="0"/>
        <v>0</v>
      </c>
    </row>
    <row r="53" spans="1:11">
      <c r="A53" s="35">
        <v>13116</v>
      </c>
      <c r="B53" s="273" t="s">
        <v>119</v>
      </c>
      <c r="C53" s="274"/>
      <c r="D53" s="274"/>
      <c r="E53" s="275"/>
      <c r="F53" s="275"/>
      <c r="H53" s="128">
        <f t="shared" si="1"/>
        <v>0</v>
      </c>
      <c r="J53" s="4">
        <f t="shared" si="2"/>
        <v>25.3245</v>
      </c>
      <c r="K53" s="128">
        <f t="shared" si="0"/>
        <v>0</v>
      </c>
    </row>
    <row r="54" spans="1:11">
      <c r="A54" s="35">
        <v>13117</v>
      </c>
      <c r="B54" s="273" t="s">
        <v>120</v>
      </c>
      <c r="C54" s="274"/>
      <c r="D54" s="274"/>
      <c r="E54" s="275"/>
      <c r="F54" s="275"/>
      <c r="H54" s="128">
        <f t="shared" si="1"/>
        <v>0</v>
      </c>
      <c r="J54" s="4">
        <f t="shared" si="2"/>
        <v>25.3245</v>
      </c>
      <c r="K54" s="128">
        <f t="shared" si="0"/>
        <v>0</v>
      </c>
    </row>
    <row r="55" spans="1:11">
      <c r="A55" s="35">
        <v>13118</v>
      </c>
      <c r="B55" s="273" t="s">
        <v>121</v>
      </c>
      <c r="C55" s="274"/>
      <c r="D55" s="274"/>
      <c r="E55" s="275"/>
      <c r="F55" s="275"/>
      <c r="H55" s="128">
        <f t="shared" si="1"/>
        <v>0</v>
      </c>
      <c r="J55" s="4">
        <f t="shared" si="2"/>
        <v>25.3245</v>
      </c>
      <c r="K55" s="128">
        <f t="shared" si="0"/>
        <v>0</v>
      </c>
    </row>
    <row r="56" spans="1:11">
      <c r="A56" s="35">
        <v>13121</v>
      </c>
      <c r="B56" s="279" t="s">
        <v>122</v>
      </c>
      <c r="C56" s="274"/>
      <c r="D56" s="274"/>
      <c r="E56" s="275"/>
      <c r="F56" s="275"/>
      <c r="H56" s="128">
        <f t="shared" si="1"/>
        <v>0</v>
      </c>
      <c r="J56" s="4">
        <f t="shared" si="2"/>
        <v>25.3245</v>
      </c>
      <c r="K56" s="128">
        <f t="shared" si="0"/>
        <v>0</v>
      </c>
    </row>
    <row r="57" spans="1:11">
      <c r="A57" s="272">
        <v>13131</v>
      </c>
      <c r="B57" s="273" t="s">
        <v>123</v>
      </c>
      <c r="C57" s="274"/>
      <c r="D57" s="274"/>
      <c r="E57" s="275"/>
      <c r="F57" s="275"/>
      <c r="H57" s="128">
        <f t="shared" si="1"/>
        <v>0</v>
      </c>
      <c r="J57" s="4">
        <f t="shared" si="2"/>
        <v>25.3245</v>
      </c>
      <c r="K57" s="128">
        <f t="shared" si="0"/>
        <v>0</v>
      </c>
    </row>
    <row r="58" spans="1:11">
      <c r="A58" s="272">
        <v>13132</v>
      </c>
      <c r="B58" s="273" t="s">
        <v>124</v>
      </c>
      <c r="C58" s="274"/>
      <c r="D58" s="274"/>
      <c r="E58" s="275"/>
      <c r="F58" s="275"/>
      <c r="H58" s="128">
        <f t="shared" si="1"/>
        <v>0</v>
      </c>
      <c r="J58" s="4">
        <f t="shared" si="2"/>
        <v>25.3245</v>
      </c>
      <c r="K58" s="128">
        <f t="shared" si="0"/>
        <v>0</v>
      </c>
    </row>
    <row r="59" spans="1:11">
      <c r="A59" s="272">
        <v>13133</v>
      </c>
      <c r="B59" s="273" t="s">
        <v>125</v>
      </c>
      <c r="C59" s="274"/>
      <c r="D59" s="274"/>
      <c r="E59" s="275"/>
      <c r="F59" s="275"/>
      <c r="H59" s="128">
        <f t="shared" si="1"/>
        <v>0</v>
      </c>
      <c r="J59" s="4">
        <f t="shared" si="2"/>
        <v>25.3245</v>
      </c>
      <c r="K59" s="128">
        <f t="shared" si="0"/>
        <v>0</v>
      </c>
    </row>
    <row r="60" spans="1:11">
      <c r="A60" s="272">
        <v>13134</v>
      </c>
      <c r="B60" s="273" t="s">
        <v>126</v>
      </c>
      <c r="C60" s="274"/>
      <c r="D60" s="274"/>
      <c r="E60" s="275"/>
      <c r="F60" s="275"/>
      <c r="H60" s="128">
        <f t="shared" si="1"/>
        <v>0</v>
      </c>
      <c r="J60" s="4">
        <f t="shared" si="2"/>
        <v>25.3245</v>
      </c>
      <c r="K60" s="128">
        <f t="shared" si="0"/>
        <v>0</v>
      </c>
    </row>
    <row r="61" spans="1:11">
      <c r="A61" s="272">
        <v>13135</v>
      </c>
      <c r="B61" s="279" t="s">
        <v>127</v>
      </c>
      <c r="C61" s="274"/>
      <c r="D61" s="274"/>
      <c r="E61" s="275"/>
      <c r="F61" s="275"/>
      <c r="H61" s="128">
        <f t="shared" si="1"/>
        <v>0</v>
      </c>
      <c r="J61" s="4">
        <f t="shared" si="2"/>
        <v>25.3245</v>
      </c>
      <c r="K61" s="128">
        <f t="shared" si="0"/>
        <v>0</v>
      </c>
    </row>
    <row r="62" spans="1:11">
      <c r="A62" s="13">
        <v>13136</v>
      </c>
      <c r="B62" s="273" t="s">
        <v>128</v>
      </c>
      <c r="C62" s="274"/>
      <c r="D62" s="274"/>
      <c r="E62" s="275"/>
      <c r="F62" s="275"/>
      <c r="H62" s="128">
        <f t="shared" si="1"/>
        <v>0</v>
      </c>
      <c r="J62" s="4">
        <f t="shared" si="2"/>
        <v>25.3245</v>
      </c>
      <c r="K62" s="128">
        <f t="shared" si="0"/>
        <v>0</v>
      </c>
    </row>
    <row r="63" spans="1:11">
      <c r="A63" s="272">
        <v>13141</v>
      </c>
      <c r="B63" s="279" t="s">
        <v>129</v>
      </c>
      <c r="C63" s="274"/>
      <c r="D63" s="274"/>
      <c r="E63" s="275"/>
      <c r="F63" s="275"/>
      <c r="H63" s="128">
        <f t="shared" si="1"/>
        <v>0</v>
      </c>
      <c r="J63" s="4">
        <f t="shared" si="2"/>
        <v>25.3245</v>
      </c>
      <c r="K63" s="128">
        <f t="shared" si="0"/>
        <v>0</v>
      </c>
    </row>
    <row r="64" spans="1:11">
      <c r="A64" s="272">
        <v>13142</v>
      </c>
      <c r="B64" s="279" t="s">
        <v>130</v>
      </c>
      <c r="C64" s="274"/>
      <c r="D64" s="274"/>
      <c r="E64" s="275"/>
      <c r="F64" s="275"/>
      <c r="H64" s="128">
        <f t="shared" si="1"/>
        <v>0</v>
      </c>
      <c r="J64" s="4">
        <f t="shared" si="2"/>
        <v>25.3245</v>
      </c>
      <c r="K64" s="128">
        <f t="shared" si="0"/>
        <v>0</v>
      </c>
    </row>
    <row r="65" spans="1:11">
      <c r="A65" s="272">
        <v>13143</v>
      </c>
      <c r="B65" s="273" t="s">
        <v>131</v>
      </c>
      <c r="C65" s="274"/>
      <c r="D65" s="274"/>
      <c r="E65" s="275"/>
      <c r="F65" s="275"/>
      <c r="H65" s="128">
        <f t="shared" si="1"/>
        <v>0</v>
      </c>
      <c r="J65" s="4">
        <f t="shared" si="2"/>
        <v>25.3245</v>
      </c>
      <c r="K65" s="128">
        <f t="shared" si="0"/>
        <v>0</v>
      </c>
    </row>
    <row r="66" spans="1:11">
      <c r="A66" s="272">
        <v>13144</v>
      </c>
      <c r="B66" s="273" t="s">
        <v>132</v>
      </c>
      <c r="C66" s="274"/>
      <c r="D66" s="274"/>
      <c r="E66" s="275"/>
      <c r="F66" s="275"/>
      <c r="H66" s="128">
        <f t="shared" si="1"/>
        <v>0</v>
      </c>
      <c r="J66" s="4">
        <f t="shared" si="2"/>
        <v>25.3245</v>
      </c>
      <c r="K66" s="128">
        <f t="shared" si="0"/>
        <v>0</v>
      </c>
    </row>
    <row r="67" spans="1:11">
      <c r="A67" s="272">
        <v>13151</v>
      </c>
      <c r="B67" s="273" t="s">
        <v>133</v>
      </c>
      <c r="C67" s="274"/>
      <c r="D67" s="274"/>
      <c r="E67" s="275"/>
      <c r="F67" s="275"/>
      <c r="H67" s="128">
        <f t="shared" si="1"/>
        <v>0</v>
      </c>
      <c r="J67" s="4">
        <f t="shared" si="2"/>
        <v>25.3245</v>
      </c>
      <c r="K67" s="128">
        <f t="shared" si="0"/>
        <v>0</v>
      </c>
    </row>
    <row r="68" spans="1:11">
      <c r="A68" s="272">
        <v>13152</v>
      </c>
      <c r="B68" s="273" t="s">
        <v>134</v>
      </c>
      <c r="C68" s="274"/>
      <c r="D68" s="274"/>
      <c r="E68" s="275"/>
      <c r="F68" s="275"/>
      <c r="H68" s="128">
        <f t="shared" si="1"/>
        <v>0</v>
      </c>
      <c r="J68" s="4">
        <f t="shared" si="2"/>
        <v>25.3245</v>
      </c>
      <c r="K68" s="128">
        <f t="shared" si="0"/>
        <v>0</v>
      </c>
    </row>
    <row r="69" spans="1:11">
      <c r="A69" s="272">
        <v>13153</v>
      </c>
      <c r="B69" s="273" t="s">
        <v>135</v>
      </c>
      <c r="C69" s="274"/>
      <c r="D69" s="274"/>
      <c r="E69" s="275"/>
      <c r="F69" s="275"/>
      <c r="H69" s="128">
        <f t="shared" si="1"/>
        <v>0</v>
      </c>
      <c r="J69" s="4">
        <f t="shared" si="2"/>
        <v>25.3245</v>
      </c>
      <c r="K69" s="128">
        <f t="shared" si="0"/>
        <v>0</v>
      </c>
    </row>
    <row r="70" spans="1:11">
      <c r="A70" s="272">
        <v>13161</v>
      </c>
      <c r="B70" s="273" t="s">
        <v>475</v>
      </c>
      <c r="C70" s="274"/>
      <c r="D70" s="274"/>
      <c r="E70" s="275"/>
      <c r="F70" s="275"/>
      <c r="H70" s="128">
        <f t="shared" si="1"/>
        <v>0</v>
      </c>
      <c r="J70" s="4">
        <f t="shared" si="2"/>
        <v>25.3245</v>
      </c>
      <c r="K70" s="128">
        <f t="shared" si="0"/>
        <v>0</v>
      </c>
    </row>
    <row r="71" spans="1:11">
      <c r="A71" s="272">
        <v>13162</v>
      </c>
      <c r="B71" s="273" t="s">
        <v>476</v>
      </c>
      <c r="C71" s="274"/>
      <c r="D71" s="274"/>
      <c r="E71" s="275"/>
      <c r="F71" s="275"/>
      <c r="H71" s="128">
        <f t="shared" si="1"/>
        <v>0</v>
      </c>
      <c r="J71" s="4">
        <f t="shared" si="2"/>
        <v>25.3245</v>
      </c>
      <c r="K71" s="128">
        <f t="shared" si="0"/>
        <v>0</v>
      </c>
    </row>
    <row r="72" spans="1:11">
      <c r="A72" s="272">
        <v>13163</v>
      </c>
      <c r="B72" s="273" t="s">
        <v>477</v>
      </c>
      <c r="C72" s="274"/>
      <c r="D72" s="274"/>
      <c r="E72" s="275"/>
      <c r="F72" s="275"/>
      <c r="H72" s="128">
        <f t="shared" si="1"/>
        <v>0</v>
      </c>
      <c r="J72" s="4">
        <f t="shared" si="2"/>
        <v>25.3245</v>
      </c>
      <c r="K72" s="128">
        <f t="shared" ref="K72:K135" si="3">ROUND(H72*J72,2)</f>
        <v>0</v>
      </c>
    </row>
    <row r="73" spans="1:11">
      <c r="A73" s="272">
        <v>13164</v>
      </c>
      <c r="B73" s="273" t="s">
        <v>139</v>
      </c>
      <c r="C73" s="274"/>
      <c r="D73" s="274"/>
      <c r="E73" s="275"/>
      <c r="F73" s="275"/>
      <c r="H73" s="128">
        <f t="shared" ref="H73:H138" si="4">ROUND(C73-D73+E73-F73,2)</f>
        <v>0</v>
      </c>
      <c r="J73" s="4">
        <f t="shared" ref="J73:J136" si="5">J72</f>
        <v>25.3245</v>
      </c>
      <c r="K73" s="128">
        <f t="shared" si="3"/>
        <v>0</v>
      </c>
    </row>
    <row r="74" spans="1:11">
      <c r="A74" s="35">
        <v>13171</v>
      </c>
      <c r="B74" s="279" t="s">
        <v>140</v>
      </c>
      <c r="C74" s="274"/>
      <c r="D74" s="274"/>
      <c r="E74" s="275"/>
      <c r="F74" s="275"/>
      <c r="H74" s="128">
        <f t="shared" si="4"/>
        <v>0</v>
      </c>
      <c r="J74" s="4">
        <f t="shared" si="5"/>
        <v>25.3245</v>
      </c>
      <c r="K74" s="128">
        <f t="shared" si="3"/>
        <v>0</v>
      </c>
    </row>
    <row r="75" spans="1:11">
      <c r="A75" s="35">
        <v>13172</v>
      </c>
      <c r="B75" s="279" t="s">
        <v>141</v>
      </c>
      <c r="C75" s="274"/>
      <c r="D75" s="274"/>
      <c r="E75" s="275"/>
      <c r="F75" s="275"/>
      <c r="H75" s="128">
        <f t="shared" si="4"/>
        <v>0</v>
      </c>
      <c r="J75" s="4">
        <f t="shared" si="5"/>
        <v>25.3245</v>
      </c>
      <c r="K75" s="128">
        <f t="shared" si="3"/>
        <v>0</v>
      </c>
    </row>
    <row r="76" spans="1:11">
      <c r="A76" s="35">
        <v>13181</v>
      </c>
      <c r="B76" s="279" t="s">
        <v>478</v>
      </c>
      <c r="C76" s="274"/>
      <c r="D76" s="274"/>
      <c r="E76" s="275"/>
      <c r="F76" s="275"/>
      <c r="H76" s="128">
        <f t="shared" si="4"/>
        <v>0</v>
      </c>
      <c r="J76" s="4">
        <f t="shared" si="5"/>
        <v>25.3245</v>
      </c>
      <c r="K76" s="128">
        <f t="shared" si="3"/>
        <v>0</v>
      </c>
    </row>
    <row r="77" spans="1:11">
      <c r="A77" s="35">
        <v>13182</v>
      </c>
      <c r="B77" s="279" t="s">
        <v>143</v>
      </c>
      <c r="C77" s="274"/>
      <c r="D77" s="274"/>
      <c r="E77" s="275"/>
      <c r="F77" s="275"/>
      <c r="H77" s="128">
        <f t="shared" si="4"/>
        <v>0</v>
      </c>
      <c r="J77" s="4">
        <f t="shared" si="5"/>
        <v>25.3245</v>
      </c>
      <c r="K77" s="128">
        <f t="shared" si="3"/>
        <v>0</v>
      </c>
    </row>
    <row r="78" spans="1:11">
      <c r="A78" s="35">
        <v>13183</v>
      </c>
      <c r="B78" s="279" t="s">
        <v>144</v>
      </c>
      <c r="C78" s="274"/>
      <c r="D78" s="274"/>
      <c r="E78" s="275"/>
      <c r="F78" s="275"/>
      <c r="H78" s="128">
        <f t="shared" si="4"/>
        <v>0</v>
      </c>
      <c r="J78" s="4">
        <f t="shared" si="5"/>
        <v>25.3245</v>
      </c>
      <c r="K78" s="128">
        <f t="shared" si="3"/>
        <v>0</v>
      </c>
    </row>
    <row r="79" spans="1:11">
      <c r="A79" s="35">
        <v>13191</v>
      </c>
      <c r="B79" s="279" t="s">
        <v>145</v>
      </c>
      <c r="C79" s="274"/>
      <c r="D79" s="274"/>
      <c r="E79" s="275"/>
      <c r="F79" s="275"/>
      <c r="H79" s="128">
        <f t="shared" si="4"/>
        <v>0</v>
      </c>
      <c r="J79" s="4">
        <f t="shared" si="5"/>
        <v>25.3245</v>
      </c>
      <c r="K79" s="128">
        <f t="shared" si="3"/>
        <v>0</v>
      </c>
    </row>
    <row r="80" spans="1:11">
      <c r="A80" s="35">
        <v>13192</v>
      </c>
      <c r="B80" s="279" t="s">
        <v>146</v>
      </c>
      <c r="C80" s="274"/>
      <c r="D80" s="274"/>
      <c r="E80" s="275"/>
      <c r="F80" s="275"/>
      <c r="H80" s="128">
        <f t="shared" si="4"/>
        <v>0</v>
      </c>
      <c r="J80" s="4">
        <f t="shared" si="5"/>
        <v>25.3245</v>
      </c>
      <c r="K80" s="128">
        <f t="shared" si="3"/>
        <v>0</v>
      </c>
    </row>
    <row r="81" spans="1:11">
      <c r="A81" s="35">
        <v>13193</v>
      </c>
      <c r="B81" s="279" t="s">
        <v>147</v>
      </c>
      <c r="C81" s="274"/>
      <c r="D81" s="274"/>
      <c r="E81" s="275"/>
      <c r="F81" s="275"/>
      <c r="H81" s="128">
        <f t="shared" si="4"/>
        <v>0</v>
      </c>
      <c r="J81" s="4">
        <f t="shared" si="5"/>
        <v>25.3245</v>
      </c>
      <c r="K81" s="128">
        <f t="shared" si="3"/>
        <v>0</v>
      </c>
    </row>
    <row r="82" spans="1:11">
      <c r="A82" s="35">
        <v>13194</v>
      </c>
      <c r="B82" s="279" t="s">
        <v>148</v>
      </c>
      <c r="C82" s="274"/>
      <c r="D82" s="274"/>
      <c r="E82" s="275"/>
      <c r="F82" s="275"/>
      <c r="H82" s="128">
        <f t="shared" si="4"/>
        <v>0</v>
      </c>
      <c r="J82" s="4">
        <f t="shared" si="5"/>
        <v>25.3245</v>
      </c>
      <c r="K82" s="128">
        <f t="shared" si="3"/>
        <v>0</v>
      </c>
    </row>
    <row r="83" spans="1:11">
      <c r="A83" s="35">
        <v>13195</v>
      </c>
      <c r="B83" s="279" t="s">
        <v>149</v>
      </c>
      <c r="C83" s="274"/>
      <c r="D83" s="274"/>
      <c r="E83" s="275"/>
      <c r="F83" s="275"/>
      <c r="H83" s="128">
        <f t="shared" si="4"/>
        <v>0</v>
      </c>
      <c r="J83" s="4">
        <f t="shared" si="5"/>
        <v>25.3245</v>
      </c>
      <c r="K83" s="128">
        <f t="shared" si="3"/>
        <v>0</v>
      </c>
    </row>
    <row r="84" spans="1:11">
      <c r="A84" s="35">
        <v>13196</v>
      </c>
      <c r="B84" s="279" t="s">
        <v>150</v>
      </c>
      <c r="C84" s="274"/>
      <c r="D84" s="274"/>
      <c r="E84" s="275"/>
      <c r="F84" s="275"/>
      <c r="H84" s="128">
        <f t="shared" si="4"/>
        <v>0</v>
      </c>
      <c r="J84" s="4">
        <f t="shared" si="5"/>
        <v>25.3245</v>
      </c>
      <c r="K84" s="128">
        <f t="shared" si="3"/>
        <v>0</v>
      </c>
    </row>
    <row r="85" spans="1:11">
      <c r="A85" s="35">
        <v>13201</v>
      </c>
      <c r="B85" s="279" t="s">
        <v>151</v>
      </c>
      <c r="C85" s="274"/>
      <c r="D85" s="274"/>
      <c r="E85" s="275"/>
      <c r="F85" s="275"/>
      <c r="H85" s="128">
        <f t="shared" si="4"/>
        <v>0</v>
      </c>
      <c r="J85" s="4">
        <f t="shared" si="5"/>
        <v>25.3245</v>
      </c>
      <c r="K85" s="128">
        <f t="shared" si="3"/>
        <v>0</v>
      </c>
    </row>
    <row r="86" spans="1:11">
      <c r="A86" s="35">
        <v>13202</v>
      </c>
      <c r="B86" s="279" t="s">
        <v>152</v>
      </c>
      <c r="C86" s="274"/>
      <c r="D86" s="274"/>
      <c r="E86" s="275"/>
      <c r="F86" s="275"/>
      <c r="H86" s="128">
        <f t="shared" si="4"/>
        <v>0</v>
      </c>
      <c r="J86" s="4">
        <f t="shared" si="5"/>
        <v>25.3245</v>
      </c>
      <c r="K86" s="128">
        <f t="shared" si="3"/>
        <v>0</v>
      </c>
    </row>
    <row r="87" spans="1:11">
      <c r="A87" s="35">
        <v>13203</v>
      </c>
      <c r="B87" s="279" t="s">
        <v>153</v>
      </c>
      <c r="C87" s="274"/>
      <c r="D87" s="274"/>
      <c r="E87" s="275"/>
      <c r="F87" s="275"/>
      <c r="H87" s="128">
        <f t="shared" si="4"/>
        <v>0</v>
      </c>
      <c r="J87" s="4">
        <f t="shared" si="5"/>
        <v>25.3245</v>
      </c>
      <c r="K87" s="128">
        <f t="shared" si="3"/>
        <v>0</v>
      </c>
    </row>
    <row r="88" spans="1:11">
      <c r="A88" s="35">
        <v>13204</v>
      </c>
      <c r="B88" s="279" t="s">
        <v>154</v>
      </c>
      <c r="C88" s="274"/>
      <c r="D88" s="274"/>
      <c r="E88" s="275"/>
      <c r="F88" s="275"/>
      <c r="H88" s="128">
        <f t="shared" si="4"/>
        <v>0</v>
      </c>
      <c r="J88" s="4">
        <f t="shared" si="5"/>
        <v>25.3245</v>
      </c>
      <c r="K88" s="128">
        <f t="shared" si="3"/>
        <v>0</v>
      </c>
    </row>
    <row r="89" spans="1:11">
      <c r="A89" s="35">
        <v>13205</v>
      </c>
      <c r="B89" s="279" t="s">
        <v>155</v>
      </c>
      <c r="C89" s="274"/>
      <c r="D89" s="274"/>
      <c r="E89" s="275"/>
      <c r="F89" s="275"/>
      <c r="H89" s="128">
        <f t="shared" si="4"/>
        <v>0</v>
      </c>
      <c r="J89" s="4">
        <f t="shared" si="5"/>
        <v>25.3245</v>
      </c>
      <c r="K89" s="128">
        <f t="shared" si="3"/>
        <v>0</v>
      </c>
    </row>
    <row r="90" spans="1:11">
      <c r="A90" s="35">
        <v>13206</v>
      </c>
      <c r="B90" s="279" t="s">
        <v>156</v>
      </c>
      <c r="C90" s="274"/>
      <c r="D90" s="274"/>
      <c r="E90" s="275"/>
      <c r="F90" s="275"/>
      <c r="H90" s="128">
        <f t="shared" si="4"/>
        <v>0</v>
      </c>
      <c r="J90" s="4">
        <f t="shared" si="5"/>
        <v>25.3245</v>
      </c>
      <c r="K90" s="128">
        <f t="shared" si="3"/>
        <v>0</v>
      </c>
    </row>
    <row r="91" spans="1:11">
      <c r="A91" s="35">
        <v>13211</v>
      </c>
      <c r="B91" s="279" t="s">
        <v>157</v>
      </c>
      <c r="C91" s="274"/>
      <c r="D91" s="274"/>
      <c r="E91" s="275"/>
      <c r="F91" s="275"/>
      <c r="H91" s="128">
        <f t="shared" si="4"/>
        <v>0</v>
      </c>
      <c r="J91" s="4">
        <f t="shared" si="5"/>
        <v>25.3245</v>
      </c>
      <c r="K91" s="128">
        <f t="shared" si="3"/>
        <v>0</v>
      </c>
    </row>
    <row r="92" spans="1:11">
      <c r="A92" s="35">
        <v>13212</v>
      </c>
      <c r="B92" s="279" t="s">
        <v>158</v>
      </c>
      <c r="C92" s="274"/>
      <c r="D92" s="274"/>
      <c r="E92" s="275"/>
      <c r="F92" s="275"/>
      <c r="H92" s="128">
        <f t="shared" si="4"/>
        <v>0</v>
      </c>
      <c r="J92" s="4">
        <f t="shared" si="5"/>
        <v>25.3245</v>
      </c>
      <c r="K92" s="128">
        <f t="shared" si="3"/>
        <v>0</v>
      </c>
    </row>
    <row r="93" spans="1:11">
      <c r="A93" s="35">
        <v>13213</v>
      </c>
      <c r="B93" s="279" t="s">
        <v>159</v>
      </c>
      <c r="C93" s="274"/>
      <c r="D93" s="274"/>
      <c r="E93" s="275"/>
      <c r="F93" s="275"/>
      <c r="H93" s="128">
        <f t="shared" si="4"/>
        <v>0</v>
      </c>
      <c r="J93" s="4">
        <f t="shared" si="5"/>
        <v>25.3245</v>
      </c>
      <c r="K93" s="128">
        <f t="shared" si="3"/>
        <v>0</v>
      </c>
    </row>
    <row r="94" spans="1:11">
      <c r="A94" s="35">
        <v>13214</v>
      </c>
      <c r="B94" s="279" t="s">
        <v>160</v>
      </c>
      <c r="C94" s="274"/>
      <c r="D94" s="274"/>
      <c r="E94" s="275"/>
      <c r="F94" s="275"/>
      <c r="H94" s="128">
        <f t="shared" si="4"/>
        <v>0</v>
      </c>
      <c r="J94" s="4">
        <f t="shared" si="5"/>
        <v>25.3245</v>
      </c>
      <c r="K94" s="128">
        <f t="shared" si="3"/>
        <v>0</v>
      </c>
    </row>
    <row r="95" spans="1:11">
      <c r="A95" s="35">
        <v>13215</v>
      </c>
      <c r="B95" s="279" t="s">
        <v>161</v>
      </c>
      <c r="C95" s="274"/>
      <c r="D95" s="274"/>
      <c r="E95" s="275"/>
      <c r="F95" s="275"/>
      <c r="H95" s="128">
        <f t="shared" si="4"/>
        <v>0</v>
      </c>
      <c r="J95" s="4">
        <f t="shared" si="5"/>
        <v>25.3245</v>
      </c>
      <c r="K95" s="128">
        <f t="shared" si="3"/>
        <v>0</v>
      </c>
    </row>
    <row r="96" spans="1:11">
      <c r="A96" s="35">
        <v>13216</v>
      </c>
      <c r="B96" s="279" t="s">
        <v>162</v>
      </c>
      <c r="C96" s="274"/>
      <c r="D96" s="274"/>
      <c r="E96" s="275"/>
      <c r="F96" s="275"/>
      <c r="H96" s="128">
        <f t="shared" si="4"/>
        <v>0</v>
      </c>
      <c r="J96" s="4">
        <f t="shared" si="5"/>
        <v>25.3245</v>
      </c>
      <c r="K96" s="128">
        <f t="shared" si="3"/>
        <v>0</v>
      </c>
    </row>
    <row r="97" spans="1:11">
      <c r="A97" s="35">
        <v>13217</v>
      </c>
      <c r="B97" s="279" t="s">
        <v>163</v>
      </c>
      <c r="C97" s="274"/>
      <c r="D97" s="274"/>
      <c r="E97" s="275"/>
      <c r="F97" s="275"/>
      <c r="H97" s="128">
        <f t="shared" si="4"/>
        <v>0</v>
      </c>
      <c r="J97" s="4">
        <f t="shared" si="5"/>
        <v>25.3245</v>
      </c>
      <c r="K97" s="128">
        <f t="shared" si="3"/>
        <v>0</v>
      </c>
    </row>
    <row r="98" spans="1:11">
      <c r="A98" s="35">
        <v>13221</v>
      </c>
      <c r="B98" s="279" t="s">
        <v>164</v>
      </c>
      <c r="C98" s="274"/>
      <c r="D98" s="274"/>
      <c r="E98" s="275"/>
      <c r="F98" s="275"/>
      <c r="H98" s="128">
        <f t="shared" si="4"/>
        <v>0</v>
      </c>
      <c r="J98" s="4">
        <f t="shared" si="5"/>
        <v>25.3245</v>
      </c>
      <c r="K98" s="128">
        <f t="shared" si="3"/>
        <v>0</v>
      </c>
    </row>
    <row r="99" spans="1:11">
      <c r="A99" s="35">
        <v>13231</v>
      </c>
      <c r="B99" s="279" t="s">
        <v>479</v>
      </c>
      <c r="C99" s="274"/>
      <c r="D99" s="274"/>
      <c r="E99" s="275"/>
      <c r="F99" s="275"/>
      <c r="H99" s="128">
        <f t="shared" si="4"/>
        <v>0</v>
      </c>
      <c r="J99" s="4">
        <f t="shared" si="5"/>
        <v>25.3245</v>
      </c>
      <c r="K99" s="128">
        <f t="shared" si="3"/>
        <v>0</v>
      </c>
    </row>
    <row r="100" spans="1:11">
      <c r="A100" s="13">
        <v>13232</v>
      </c>
      <c r="B100" s="279" t="s">
        <v>166</v>
      </c>
      <c r="C100" s="274"/>
      <c r="D100" s="274"/>
      <c r="E100" s="275"/>
      <c r="F100" s="275"/>
      <c r="H100" s="128">
        <f t="shared" si="4"/>
        <v>0</v>
      </c>
      <c r="J100" s="4">
        <f t="shared" si="5"/>
        <v>25.3245</v>
      </c>
      <c r="K100" s="128">
        <f t="shared" si="3"/>
        <v>0</v>
      </c>
    </row>
    <row r="101" spans="1:11">
      <c r="A101" s="35">
        <v>13241</v>
      </c>
      <c r="B101" s="279" t="s">
        <v>167</v>
      </c>
      <c r="C101" s="274"/>
      <c r="D101" s="274"/>
      <c r="E101" s="275"/>
      <c r="F101" s="275"/>
      <c r="H101" s="128">
        <f t="shared" si="4"/>
        <v>0</v>
      </c>
      <c r="J101" s="4">
        <f t="shared" si="5"/>
        <v>25.3245</v>
      </c>
      <c r="K101" s="128">
        <f t="shared" si="3"/>
        <v>0</v>
      </c>
    </row>
    <row r="102" spans="1:11">
      <c r="A102" s="35">
        <v>13242</v>
      </c>
      <c r="B102" s="279" t="s">
        <v>480</v>
      </c>
      <c r="C102" s="274"/>
      <c r="D102" s="274"/>
      <c r="E102" s="275"/>
      <c r="F102" s="275"/>
      <c r="H102" s="128">
        <f t="shared" si="4"/>
        <v>0</v>
      </c>
      <c r="J102" s="4">
        <f t="shared" si="5"/>
        <v>25.3245</v>
      </c>
      <c r="K102" s="128">
        <f t="shared" si="3"/>
        <v>0</v>
      </c>
    </row>
    <row r="103" spans="1:11">
      <c r="A103" s="35">
        <v>13243</v>
      </c>
      <c r="B103" s="279" t="s">
        <v>169</v>
      </c>
      <c r="C103" s="274"/>
      <c r="D103" s="274"/>
      <c r="E103" s="275"/>
      <c r="F103" s="275"/>
      <c r="H103" s="128">
        <f t="shared" si="4"/>
        <v>0</v>
      </c>
      <c r="J103" s="4">
        <f t="shared" si="5"/>
        <v>25.3245</v>
      </c>
      <c r="K103" s="128">
        <f t="shared" si="3"/>
        <v>0</v>
      </c>
    </row>
    <row r="104" spans="1:11">
      <c r="A104" s="35">
        <v>13251</v>
      </c>
      <c r="B104" s="273" t="s">
        <v>170</v>
      </c>
      <c r="C104" s="274"/>
      <c r="D104" s="274"/>
      <c r="E104" s="275"/>
      <c r="F104" s="275"/>
      <c r="H104" s="128">
        <f t="shared" si="4"/>
        <v>0</v>
      </c>
      <c r="J104" s="4">
        <f t="shared" si="5"/>
        <v>25.3245</v>
      </c>
      <c r="K104" s="128">
        <f t="shared" si="3"/>
        <v>0</v>
      </c>
    </row>
    <row r="105" spans="1:11">
      <c r="A105" s="35">
        <v>13252</v>
      </c>
      <c r="B105" s="273" t="s">
        <v>171</v>
      </c>
      <c r="C105" s="274"/>
      <c r="D105" s="274"/>
      <c r="E105" s="275"/>
      <c r="F105" s="275"/>
      <c r="H105" s="128">
        <f t="shared" si="4"/>
        <v>0</v>
      </c>
      <c r="J105" s="4">
        <f t="shared" si="5"/>
        <v>25.3245</v>
      </c>
      <c r="K105" s="128">
        <f t="shared" si="3"/>
        <v>0</v>
      </c>
    </row>
    <row r="106" spans="1:11">
      <c r="A106" s="35">
        <v>13253</v>
      </c>
      <c r="B106" s="273" t="s">
        <v>172</v>
      </c>
      <c r="C106" s="274"/>
      <c r="D106" s="274"/>
      <c r="E106" s="275"/>
      <c r="F106" s="275"/>
      <c r="H106" s="128">
        <f t="shared" si="4"/>
        <v>0</v>
      </c>
      <c r="J106" s="4">
        <f t="shared" si="5"/>
        <v>25.3245</v>
      </c>
      <c r="K106" s="128">
        <f t="shared" si="3"/>
        <v>0</v>
      </c>
    </row>
    <row r="107" spans="1:11">
      <c r="A107" s="35">
        <v>13254</v>
      </c>
      <c r="B107" s="273" t="s">
        <v>173</v>
      </c>
      <c r="C107" s="274"/>
      <c r="D107" s="274"/>
      <c r="E107" s="275"/>
      <c r="F107" s="275"/>
      <c r="H107" s="128">
        <f t="shared" si="4"/>
        <v>0</v>
      </c>
      <c r="J107" s="4">
        <f t="shared" si="5"/>
        <v>25.3245</v>
      </c>
      <c r="K107" s="128">
        <f t="shared" si="3"/>
        <v>0</v>
      </c>
    </row>
    <row r="108" spans="1:11">
      <c r="A108" s="13">
        <v>13261</v>
      </c>
      <c r="B108" s="273" t="s">
        <v>174</v>
      </c>
      <c r="C108" s="274"/>
      <c r="D108" s="274"/>
      <c r="E108" s="275"/>
      <c r="F108" s="275"/>
      <c r="H108" s="128">
        <f>ROUND(C108-D108+E108-F108,2)</f>
        <v>0</v>
      </c>
      <c r="J108" s="4">
        <f t="shared" si="5"/>
        <v>25.3245</v>
      </c>
      <c r="K108" s="128">
        <f t="shared" si="3"/>
        <v>0</v>
      </c>
    </row>
    <row r="109" spans="1:11">
      <c r="A109" s="35">
        <v>13501</v>
      </c>
      <c r="B109" s="273" t="s">
        <v>176</v>
      </c>
      <c r="C109" s="274"/>
      <c r="D109" s="274"/>
      <c r="E109" s="275"/>
      <c r="F109" s="275"/>
      <c r="H109" s="128">
        <f t="shared" si="4"/>
        <v>0</v>
      </c>
      <c r="J109" s="4">
        <f t="shared" si="5"/>
        <v>25.3245</v>
      </c>
      <c r="K109" s="128">
        <f t="shared" si="3"/>
        <v>0</v>
      </c>
    </row>
    <row r="110" spans="1:11">
      <c r="A110" s="35">
        <v>13502</v>
      </c>
      <c r="B110" s="273" t="s">
        <v>177</v>
      </c>
      <c r="C110" s="274"/>
      <c r="D110" s="274"/>
      <c r="E110" s="275"/>
      <c r="F110" s="275"/>
      <c r="H110" s="128">
        <f t="shared" si="4"/>
        <v>0</v>
      </c>
      <c r="J110" s="4">
        <f t="shared" si="5"/>
        <v>25.3245</v>
      </c>
      <c r="K110" s="128">
        <f t="shared" si="3"/>
        <v>0</v>
      </c>
    </row>
    <row r="111" spans="1:11">
      <c r="A111" s="35">
        <v>13503</v>
      </c>
      <c r="B111" s="273" t="s">
        <v>178</v>
      </c>
      <c r="C111" s="274"/>
      <c r="D111" s="274"/>
      <c r="E111" s="275"/>
      <c r="F111" s="275"/>
      <c r="H111" s="128">
        <f t="shared" si="4"/>
        <v>0</v>
      </c>
      <c r="J111" s="4">
        <f t="shared" si="5"/>
        <v>25.3245</v>
      </c>
      <c r="K111" s="128">
        <f t="shared" si="3"/>
        <v>0</v>
      </c>
    </row>
    <row r="112" spans="1:11">
      <c r="A112" s="35">
        <v>13601</v>
      </c>
      <c r="B112" s="273" t="s">
        <v>175</v>
      </c>
      <c r="C112" s="274"/>
      <c r="D112" s="274"/>
      <c r="E112" s="275"/>
      <c r="F112" s="275"/>
      <c r="H112" s="128">
        <f t="shared" si="4"/>
        <v>0</v>
      </c>
      <c r="J112" s="4">
        <f t="shared" si="5"/>
        <v>25.3245</v>
      </c>
      <c r="K112" s="128">
        <f t="shared" si="3"/>
        <v>0</v>
      </c>
    </row>
    <row r="113" spans="1:11">
      <c r="A113" s="35">
        <v>14101</v>
      </c>
      <c r="B113" s="279" t="s">
        <v>179</v>
      </c>
      <c r="C113" s="274"/>
      <c r="D113" s="274"/>
      <c r="E113" s="275"/>
      <c r="F113" s="275"/>
      <c r="H113" s="128">
        <f t="shared" si="4"/>
        <v>0</v>
      </c>
      <c r="J113" s="4">
        <f t="shared" si="5"/>
        <v>25.3245</v>
      </c>
      <c r="K113" s="128">
        <f t="shared" si="3"/>
        <v>0</v>
      </c>
    </row>
    <row r="114" spans="1:11">
      <c r="A114" s="35">
        <v>14102</v>
      </c>
      <c r="B114" s="279" t="s">
        <v>180</v>
      </c>
      <c r="C114" s="274">
        <v>486741.52</v>
      </c>
      <c r="D114" s="274"/>
      <c r="E114" s="275"/>
      <c r="F114" s="275"/>
      <c r="H114" s="128">
        <f t="shared" si="4"/>
        <v>486741.52</v>
      </c>
      <c r="J114" s="4">
        <f t="shared" si="5"/>
        <v>25.3245</v>
      </c>
      <c r="K114" s="128">
        <f t="shared" si="3"/>
        <v>12326485.619999999</v>
      </c>
    </row>
    <row r="115" spans="1:11">
      <c r="A115" s="280">
        <v>14103</v>
      </c>
      <c r="B115" s="281" t="s">
        <v>481</v>
      </c>
      <c r="C115" s="278"/>
      <c r="D115" s="278"/>
      <c r="E115" s="278"/>
      <c r="F115" s="278"/>
      <c r="G115" s="132"/>
      <c r="H115" s="132">
        <f t="shared" si="4"/>
        <v>0</v>
      </c>
      <c r="J115" s="4">
        <f t="shared" si="5"/>
        <v>25.3245</v>
      </c>
      <c r="K115" s="132">
        <f t="shared" si="3"/>
        <v>0</v>
      </c>
    </row>
    <row r="116" spans="1:11">
      <c r="A116" s="35">
        <v>14201</v>
      </c>
      <c r="B116" s="279" t="s">
        <v>181</v>
      </c>
      <c r="C116" s="274"/>
      <c r="D116" s="274"/>
      <c r="E116" s="275"/>
      <c r="F116" s="275"/>
      <c r="H116" s="128">
        <f t="shared" si="4"/>
        <v>0</v>
      </c>
      <c r="J116" s="4">
        <f t="shared" si="5"/>
        <v>25.3245</v>
      </c>
      <c r="K116" s="128">
        <f t="shared" si="3"/>
        <v>0</v>
      </c>
    </row>
    <row r="117" spans="1:11">
      <c r="A117" s="35">
        <v>15001</v>
      </c>
      <c r="B117" s="273" t="s">
        <v>182</v>
      </c>
      <c r="C117" s="274"/>
      <c r="D117" s="274"/>
      <c r="E117" s="275"/>
      <c r="F117" s="275"/>
      <c r="H117" s="128">
        <f t="shared" si="4"/>
        <v>0</v>
      </c>
      <c r="J117" s="4">
        <f t="shared" si="5"/>
        <v>25.3245</v>
      </c>
      <c r="K117" s="128">
        <f t="shared" si="3"/>
        <v>0</v>
      </c>
    </row>
    <row r="118" spans="1:11">
      <c r="A118" s="35">
        <v>15002</v>
      </c>
      <c r="B118" s="273" t="s">
        <v>183</v>
      </c>
      <c r="C118" s="274"/>
      <c r="D118" s="274"/>
      <c r="E118" s="275"/>
      <c r="F118" s="275"/>
      <c r="H118" s="128">
        <f t="shared" si="4"/>
        <v>0</v>
      </c>
      <c r="J118" s="4">
        <f t="shared" si="5"/>
        <v>25.3245</v>
      </c>
      <c r="K118" s="128">
        <f t="shared" si="3"/>
        <v>0</v>
      </c>
    </row>
    <row r="119" spans="1:11">
      <c r="A119" s="35">
        <v>15003</v>
      </c>
      <c r="B119" s="273" t="s">
        <v>184</v>
      </c>
      <c r="C119" s="274"/>
      <c r="D119" s="274"/>
      <c r="E119" s="275"/>
      <c r="F119" s="275"/>
      <c r="H119" s="128">
        <f t="shared" si="4"/>
        <v>0</v>
      </c>
      <c r="J119" s="4">
        <f t="shared" si="5"/>
        <v>25.3245</v>
      </c>
      <c r="K119" s="128">
        <f t="shared" si="3"/>
        <v>0</v>
      </c>
    </row>
    <row r="120" spans="1:11">
      <c r="A120" s="35">
        <v>15004</v>
      </c>
      <c r="B120" s="273" t="s">
        <v>243</v>
      </c>
      <c r="C120" s="274"/>
      <c r="D120" s="274"/>
      <c r="E120" s="275"/>
      <c r="F120" s="275"/>
      <c r="H120" s="128">
        <f t="shared" si="4"/>
        <v>0</v>
      </c>
      <c r="J120" s="4">
        <f t="shared" si="5"/>
        <v>25.3245</v>
      </c>
      <c r="K120" s="128">
        <f t="shared" si="3"/>
        <v>0</v>
      </c>
    </row>
    <row r="121" spans="1:11">
      <c r="A121" s="35">
        <v>15005</v>
      </c>
      <c r="B121" s="273" t="s">
        <v>185</v>
      </c>
      <c r="C121" s="274">
        <v>13177.02</v>
      </c>
      <c r="D121" s="274"/>
      <c r="E121" s="275"/>
      <c r="F121" s="275"/>
      <c r="H121" s="128">
        <f t="shared" si="4"/>
        <v>13177.02</v>
      </c>
      <c r="J121" s="4">
        <f t="shared" si="5"/>
        <v>25.3245</v>
      </c>
      <c r="K121" s="128">
        <f t="shared" si="3"/>
        <v>333701.44</v>
      </c>
    </row>
    <row r="122" spans="1:11">
      <c r="A122" s="35">
        <v>15006</v>
      </c>
      <c r="B122" s="273" t="s">
        <v>218</v>
      </c>
      <c r="C122" s="274"/>
      <c r="D122" s="274"/>
      <c r="E122" s="275"/>
      <c r="F122" s="275"/>
      <c r="H122" s="128">
        <f t="shared" si="4"/>
        <v>0</v>
      </c>
      <c r="J122" s="4">
        <f t="shared" si="5"/>
        <v>25.3245</v>
      </c>
      <c r="K122" s="128">
        <f t="shared" si="3"/>
        <v>0</v>
      </c>
    </row>
    <row r="123" spans="1:11">
      <c r="A123" s="35">
        <v>15007</v>
      </c>
      <c r="B123" s="273" t="s">
        <v>186</v>
      </c>
      <c r="C123" s="274"/>
      <c r="D123" s="274"/>
      <c r="E123" s="275"/>
      <c r="F123" s="275"/>
      <c r="H123" s="128">
        <f t="shared" si="4"/>
        <v>0</v>
      </c>
      <c r="J123" s="4">
        <f t="shared" si="5"/>
        <v>25.3245</v>
      </c>
      <c r="K123" s="128">
        <f t="shared" si="3"/>
        <v>0</v>
      </c>
    </row>
    <row r="124" spans="1:11">
      <c r="A124" s="35">
        <v>15008</v>
      </c>
      <c r="B124" s="273" t="s">
        <v>187</v>
      </c>
      <c r="C124" s="274"/>
      <c r="D124" s="274"/>
      <c r="E124" s="275"/>
      <c r="F124" s="275"/>
      <c r="H124" s="128">
        <f t="shared" si="4"/>
        <v>0</v>
      </c>
      <c r="J124" s="4">
        <f t="shared" si="5"/>
        <v>25.3245</v>
      </c>
      <c r="K124" s="128">
        <f t="shared" si="3"/>
        <v>0</v>
      </c>
    </row>
    <row r="125" spans="1:11">
      <c r="A125" s="35">
        <v>15009</v>
      </c>
      <c r="B125" s="273" t="s">
        <v>245</v>
      </c>
      <c r="C125" s="274">
        <v>0.45</v>
      </c>
      <c r="D125" s="274"/>
      <c r="E125" s="275"/>
      <c r="F125" s="275"/>
      <c r="H125" s="128">
        <f t="shared" si="4"/>
        <v>0.45</v>
      </c>
      <c r="J125" s="4">
        <f t="shared" si="5"/>
        <v>25.3245</v>
      </c>
      <c r="K125" s="128">
        <f t="shared" si="3"/>
        <v>11.4</v>
      </c>
    </row>
    <row r="126" spans="1:11">
      <c r="A126" s="35">
        <v>15010</v>
      </c>
      <c r="B126" s="273" t="s">
        <v>219</v>
      </c>
      <c r="C126" s="274">
        <v>4262.6499999999996</v>
      </c>
      <c r="D126" s="274"/>
      <c r="E126" s="275"/>
      <c r="F126" s="275"/>
      <c r="H126" s="128">
        <f t="shared" si="4"/>
        <v>4262.6499999999996</v>
      </c>
      <c r="J126" s="4">
        <f t="shared" si="5"/>
        <v>25.3245</v>
      </c>
      <c r="K126" s="128">
        <f t="shared" si="3"/>
        <v>107949.48</v>
      </c>
    </row>
    <row r="127" spans="1:11">
      <c r="A127" s="35">
        <v>15011</v>
      </c>
      <c r="B127" s="273" t="s">
        <v>220</v>
      </c>
      <c r="C127" s="274"/>
      <c r="D127" s="274"/>
      <c r="E127" s="275"/>
      <c r="F127" s="275"/>
      <c r="H127" s="128">
        <f t="shared" si="4"/>
        <v>0</v>
      </c>
      <c r="J127" s="4">
        <f t="shared" si="5"/>
        <v>25.3245</v>
      </c>
      <c r="K127" s="128">
        <f t="shared" si="3"/>
        <v>0</v>
      </c>
    </row>
    <row r="128" spans="1:11">
      <c r="A128" s="35">
        <v>15012</v>
      </c>
      <c r="B128" s="273" t="s">
        <v>221</v>
      </c>
      <c r="C128" s="274"/>
      <c r="D128" s="274"/>
      <c r="E128" s="275"/>
      <c r="F128" s="275"/>
      <c r="H128" s="128">
        <f t="shared" si="4"/>
        <v>0</v>
      </c>
      <c r="J128" s="4">
        <f t="shared" si="5"/>
        <v>25.3245</v>
      </c>
      <c r="K128" s="128">
        <f t="shared" si="3"/>
        <v>0</v>
      </c>
    </row>
    <row r="129" spans="1:11">
      <c r="A129" s="35">
        <v>15013</v>
      </c>
      <c r="B129" s="273" t="s">
        <v>244</v>
      </c>
      <c r="C129" s="274"/>
      <c r="D129" s="274"/>
      <c r="E129" s="275"/>
      <c r="F129" s="275"/>
      <c r="H129" s="128">
        <f t="shared" si="4"/>
        <v>0</v>
      </c>
      <c r="J129" s="4">
        <f t="shared" si="5"/>
        <v>25.3245</v>
      </c>
      <c r="K129" s="128">
        <f t="shared" si="3"/>
        <v>0</v>
      </c>
    </row>
    <row r="130" spans="1:11">
      <c r="A130" s="35">
        <v>15014</v>
      </c>
      <c r="B130" s="273" t="s">
        <v>188</v>
      </c>
      <c r="C130" s="274">
        <v>162663.85999999999</v>
      </c>
      <c r="D130" s="274"/>
      <c r="E130" s="275"/>
      <c r="F130" s="275"/>
      <c r="H130" s="128">
        <f t="shared" si="4"/>
        <v>162663.85999999999</v>
      </c>
      <c r="J130" s="4">
        <f t="shared" si="5"/>
        <v>25.3245</v>
      </c>
      <c r="K130" s="128">
        <f t="shared" si="3"/>
        <v>4119380.92</v>
      </c>
    </row>
    <row r="131" spans="1:11">
      <c r="A131" s="35">
        <v>15015</v>
      </c>
      <c r="B131" s="273" t="s">
        <v>189</v>
      </c>
      <c r="C131" s="274"/>
      <c r="D131" s="274"/>
      <c r="E131" s="275"/>
      <c r="F131" s="275"/>
      <c r="H131" s="128">
        <f t="shared" si="4"/>
        <v>0</v>
      </c>
      <c r="J131" s="4">
        <f t="shared" si="5"/>
        <v>25.3245</v>
      </c>
      <c r="K131" s="128">
        <f t="shared" si="3"/>
        <v>0</v>
      </c>
    </row>
    <row r="132" spans="1:11">
      <c r="A132" s="280">
        <v>15016</v>
      </c>
      <c r="B132" s="277" t="s">
        <v>241</v>
      </c>
      <c r="C132" s="278">
        <v>1985.88</v>
      </c>
      <c r="D132" s="278"/>
      <c r="E132" s="278"/>
      <c r="F132" s="278">
        <v>1985.88</v>
      </c>
      <c r="G132" s="132"/>
      <c r="H132" s="132">
        <f t="shared" si="4"/>
        <v>0</v>
      </c>
      <c r="J132" s="4">
        <f t="shared" si="5"/>
        <v>25.3245</v>
      </c>
      <c r="K132" s="132">
        <f t="shared" si="3"/>
        <v>0</v>
      </c>
    </row>
    <row r="133" spans="1:11">
      <c r="A133" s="35">
        <v>15017</v>
      </c>
      <c r="B133" s="279" t="s">
        <v>222</v>
      </c>
      <c r="C133" s="274"/>
      <c r="D133" s="274"/>
      <c r="E133" s="275"/>
      <c r="F133" s="275"/>
      <c r="H133" s="128">
        <f t="shared" si="4"/>
        <v>0</v>
      </c>
      <c r="J133" s="4">
        <f t="shared" si="5"/>
        <v>25.3245</v>
      </c>
      <c r="K133" s="128">
        <f t="shared" si="3"/>
        <v>0</v>
      </c>
    </row>
    <row r="134" spans="1:11">
      <c r="A134" s="35">
        <v>15018</v>
      </c>
      <c r="B134" s="279" t="s">
        <v>223</v>
      </c>
      <c r="C134" s="274"/>
      <c r="D134" s="274"/>
      <c r="E134" s="275"/>
      <c r="F134" s="275"/>
      <c r="H134" s="128">
        <f t="shared" si="4"/>
        <v>0</v>
      </c>
      <c r="J134" s="4">
        <f t="shared" si="5"/>
        <v>25.3245</v>
      </c>
      <c r="K134" s="128">
        <f t="shared" si="3"/>
        <v>0</v>
      </c>
    </row>
    <row r="135" spans="1:11">
      <c r="A135" s="282"/>
      <c r="B135" s="283" t="s">
        <v>482</v>
      </c>
      <c r="C135" s="274"/>
      <c r="D135" s="274"/>
      <c r="E135" s="275"/>
      <c r="F135" s="275"/>
      <c r="H135" s="128">
        <f t="shared" si="4"/>
        <v>0</v>
      </c>
      <c r="J135" s="4">
        <f t="shared" si="5"/>
        <v>25.3245</v>
      </c>
      <c r="K135" s="128">
        <f t="shared" si="3"/>
        <v>0</v>
      </c>
    </row>
    <row r="136" spans="1:11">
      <c r="A136" s="35">
        <v>15101</v>
      </c>
      <c r="B136" s="273" t="s">
        <v>207</v>
      </c>
      <c r="C136" s="274"/>
      <c r="D136" s="274"/>
      <c r="E136" s="275"/>
      <c r="F136" s="275"/>
      <c r="H136" s="128">
        <f t="shared" si="4"/>
        <v>0</v>
      </c>
      <c r="J136" s="4">
        <f t="shared" si="5"/>
        <v>25.3245</v>
      </c>
      <c r="K136" s="128">
        <f t="shared" ref="K136:K199" si="6">ROUND(H136*J136,2)</f>
        <v>0</v>
      </c>
    </row>
    <row r="137" spans="1:11">
      <c r="A137" s="35">
        <v>15102</v>
      </c>
      <c r="B137" s="273" t="s">
        <v>208</v>
      </c>
      <c r="C137" s="274"/>
      <c r="D137" s="274"/>
      <c r="E137" s="275"/>
      <c r="F137" s="275"/>
      <c r="H137" s="128">
        <f t="shared" si="4"/>
        <v>0</v>
      </c>
      <c r="J137" s="4">
        <f t="shared" ref="J137:J200" si="7">J136</f>
        <v>25.3245</v>
      </c>
      <c r="K137" s="128">
        <f t="shared" si="6"/>
        <v>0</v>
      </c>
    </row>
    <row r="138" spans="1:11">
      <c r="A138" s="35">
        <v>15103</v>
      </c>
      <c r="B138" s="273" t="s">
        <v>209</v>
      </c>
      <c r="C138" s="274"/>
      <c r="D138" s="274"/>
      <c r="E138" s="275"/>
      <c r="F138" s="275"/>
      <c r="H138" s="128">
        <f t="shared" si="4"/>
        <v>0</v>
      </c>
      <c r="J138" s="4">
        <f t="shared" si="7"/>
        <v>25.3245</v>
      </c>
      <c r="K138" s="128">
        <f t="shared" si="6"/>
        <v>0</v>
      </c>
    </row>
    <row r="139" spans="1:11">
      <c r="A139" s="35">
        <v>15104</v>
      </c>
      <c r="B139" s="273" t="s">
        <v>210</v>
      </c>
      <c r="C139" s="274"/>
      <c r="D139" s="274"/>
      <c r="E139" s="275"/>
      <c r="F139" s="275"/>
      <c r="H139" s="128">
        <f t="shared" ref="H139:H202" si="8">ROUND(C139-D139+E139-F139,2)</f>
        <v>0</v>
      </c>
      <c r="J139" s="4">
        <f t="shared" si="7"/>
        <v>25.3245</v>
      </c>
      <c r="K139" s="128">
        <f t="shared" si="6"/>
        <v>0</v>
      </c>
    </row>
    <row r="140" spans="1:11">
      <c r="A140" s="35">
        <v>15105</v>
      </c>
      <c r="B140" s="273" t="s">
        <v>211</v>
      </c>
      <c r="C140" s="274"/>
      <c r="D140" s="274"/>
      <c r="E140" s="275"/>
      <c r="F140" s="275"/>
      <c r="H140" s="128">
        <f t="shared" si="8"/>
        <v>0</v>
      </c>
      <c r="J140" s="4">
        <f t="shared" si="7"/>
        <v>25.3245</v>
      </c>
      <c r="K140" s="128">
        <f t="shared" si="6"/>
        <v>0</v>
      </c>
    </row>
    <row r="141" spans="1:11">
      <c r="A141" s="35">
        <v>15106</v>
      </c>
      <c r="B141" s="273" t="s">
        <v>212</v>
      </c>
      <c r="C141" s="274"/>
      <c r="D141" s="274"/>
      <c r="E141" s="275"/>
      <c r="F141" s="275"/>
      <c r="H141" s="128">
        <f t="shared" si="8"/>
        <v>0</v>
      </c>
      <c r="J141" s="4">
        <f t="shared" si="7"/>
        <v>25.3245</v>
      </c>
      <c r="K141" s="128">
        <f t="shared" si="6"/>
        <v>0</v>
      </c>
    </row>
    <row r="142" spans="1:11">
      <c r="A142" s="35">
        <v>15107</v>
      </c>
      <c r="B142" s="273" t="s">
        <v>213</v>
      </c>
      <c r="C142" s="274"/>
      <c r="D142" s="274"/>
      <c r="E142" s="275"/>
      <c r="F142" s="275"/>
      <c r="H142" s="128">
        <f t="shared" si="8"/>
        <v>0</v>
      </c>
      <c r="J142" s="4">
        <f t="shared" si="7"/>
        <v>25.3245</v>
      </c>
      <c r="K142" s="128">
        <f t="shared" si="6"/>
        <v>0</v>
      </c>
    </row>
    <row r="143" spans="1:11">
      <c r="A143" s="35">
        <v>15108</v>
      </c>
      <c r="B143" s="273" t="s">
        <v>214</v>
      </c>
      <c r="C143" s="274"/>
      <c r="D143" s="274"/>
      <c r="E143" s="275"/>
      <c r="F143" s="275"/>
      <c r="H143" s="128">
        <f t="shared" si="8"/>
        <v>0</v>
      </c>
      <c r="J143" s="4">
        <f t="shared" si="7"/>
        <v>25.3245</v>
      </c>
      <c r="K143" s="128">
        <f t="shared" si="6"/>
        <v>0</v>
      </c>
    </row>
    <row r="144" spans="1:11">
      <c r="A144" s="35">
        <v>15109</v>
      </c>
      <c r="B144" s="273" t="s">
        <v>215</v>
      </c>
      <c r="C144" s="274"/>
      <c r="D144" s="274"/>
      <c r="E144" s="275"/>
      <c r="F144" s="275"/>
      <c r="H144" s="128">
        <f t="shared" si="8"/>
        <v>0</v>
      </c>
      <c r="J144" s="4">
        <f t="shared" si="7"/>
        <v>25.3245</v>
      </c>
      <c r="K144" s="128">
        <f t="shared" si="6"/>
        <v>0</v>
      </c>
    </row>
    <row r="145" spans="1:11">
      <c r="A145" s="35">
        <v>15110</v>
      </c>
      <c r="B145" s="273" t="s">
        <v>190</v>
      </c>
      <c r="C145" s="274"/>
      <c r="D145" s="274"/>
      <c r="E145" s="275"/>
      <c r="F145" s="275"/>
      <c r="H145" s="128">
        <f t="shared" si="8"/>
        <v>0</v>
      </c>
      <c r="J145" s="4">
        <f t="shared" si="7"/>
        <v>25.3245</v>
      </c>
      <c r="K145" s="128">
        <f t="shared" si="6"/>
        <v>0</v>
      </c>
    </row>
    <row r="146" spans="1:11">
      <c r="A146" s="35">
        <v>15111</v>
      </c>
      <c r="B146" s="273" t="s">
        <v>191</v>
      </c>
      <c r="C146" s="274"/>
      <c r="D146" s="274"/>
      <c r="E146" s="275"/>
      <c r="F146" s="275"/>
      <c r="H146" s="128">
        <f t="shared" si="8"/>
        <v>0</v>
      </c>
      <c r="J146" s="4">
        <f t="shared" si="7"/>
        <v>25.3245</v>
      </c>
      <c r="K146" s="128">
        <f t="shared" si="6"/>
        <v>0</v>
      </c>
    </row>
    <row r="147" spans="1:11">
      <c r="A147" s="35">
        <v>15112</v>
      </c>
      <c r="B147" s="273" t="s">
        <v>192</v>
      </c>
      <c r="C147" s="274"/>
      <c r="D147" s="274"/>
      <c r="E147" s="275"/>
      <c r="F147" s="275"/>
      <c r="H147" s="128">
        <f t="shared" si="8"/>
        <v>0</v>
      </c>
      <c r="J147" s="4">
        <f t="shared" si="7"/>
        <v>25.3245</v>
      </c>
      <c r="K147" s="128">
        <f t="shared" si="6"/>
        <v>0</v>
      </c>
    </row>
    <row r="148" spans="1:11">
      <c r="A148" s="35">
        <v>15113</v>
      </c>
      <c r="B148" s="273" t="s">
        <v>193</v>
      </c>
      <c r="C148" s="274"/>
      <c r="D148" s="274"/>
      <c r="E148" s="275"/>
      <c r="F148" s="275"/>
      <c r="H148" s="128">
        <f t="shared" si="8"/>
        <v>0</v>
      </c>
      <c r="J148" s="4">
        <f t="shared" si="7"/>
        <v>25.3245</v>
      </c>
      <c r="K148" s="128">
        <f t="shared" si="6"/>
        <v>0</v>
      </c>
    </row>
    <row r="149" spans="1:11">
      <c r="A149" s="35">
        <v>15114</v>
      </c>
      <c r="B149" s="273" t="s">
        <v>216</v>
      </c>
      <c r="C149" s="274"/>
      <c r="D149" s="274"/>
      <c r="E149" s="275"/>
      <c r="F149" s="275"/>
      <c r="H149" s="128">
        <f t="shared" si="8"/>
        <v>0</v>
      </c>
      <c r="J149" s="4">
        <f t="shared" si="7"/>
        <v>25.3245</v>
      </c>
      <c r="K149" s="128">
        <f t="shared" si="6"/>
        <v>0</v>
      </c>
    </row>
    <row r="150" spans="1:11">
      <c r="A150" s="35">
        <v>15115</v>
      </c>
      <c r="B150" s="273" t="s">
        <v>194</v>
      </c>
      <c r="C150" s="274"/>
      <c r="D150" s="274"/>
      <c r="E150" s="275"/>
      <c r="F150" s="275"/>
      <c r="H150" s="128">
        <f t="shared" si="8"/>
        <v>0</v>
      </c>
      <c r="J150" s="4">
        <f t="shared" si="7"/>
        <v>25.3245</v>
      </c>
      <c r="K150" s="128">
        <f t="shared" si="6"/>
        <v>0</v>
      </c>
    </row>
    <row r="151" spans="1:11">
      <c r="A151" s="35">
        <v>15116</v>
      </c>
      <c r="B151" s="273" t="s">
        <v>195</v>
      </c>
      <c r="C151" s="274"/>
      <c r="D151" s="274"/>
      <c r="E151" s="275"/>
      <c r="F151" s="275"/>
      <c r="H151" s="128">
        <f t="shared" si="8"/>
        <v>0</v>
      </c>
      <c r="J151" s="4">
        <f t="shared" si="7"/>
        <v>25.3245</v>
      </c>
      <c r="K151" s="128">
        <f t="shared" si="6"/>
        <v>0</v>
      </c>
    </row>
    <row r="152" spans="1:11">
      <c r="A152" s="35">
        <v>15117</v>
      </c>
      <c r="B152" s="273" t="s">
        <v>196</v>
      </c>
      <c r="C152" s="274"/>
      <c r="D152" s="274"/>
      <c r="E152" s="275"/>
      <c r="F152" s="275"/>
      <c r="H152" s="128">
        <f t="shared" si="8"/>
        <v>0</v>
      </c>
      <c r="J152" s="4">
        <f t="shared" si="7"/>
        <v>25.3245</v>
      </c>
      <c r="K152" s="128">
        <f t="shared" si="6"/>
        <v>0</v>
      </c>
    </row>
    <row r="153" spans="1:11">
      <c r="A153" s="35">
        <v>15118</v>
      </c>
      <c r="B153" s="273" t="s">
        <v>197</v>
      </c>
      <c r="C153" s="274"/>
      <c r="D153" s="274"/>
      <c r="E153" s="275"/>
      <c r="F153" s="275"/>
      <c r="H153" s="128">
        <f t="shared" si="8"/>
        <v>0</v>
      </c>
      <c r="J153" s="4">
        <f t="shared" si="7"/>
        <v>25.3245</v>
      </c>
      <c r="K153" s="128">
        <f t="shared" si="6"/>
        <v>0</v>
      </c>
    </row>
    <row r="154" spans="1:11">
      <c r="A154" s="35">
        <v>15119</v>
      </c>
      <c r="B154" s="273" t="s">
        <v>198</v>
      </c>
      <c r="C154" s="274"/>
      <c r="D154" s="274"/>
      <c r="E154" s="275"/>
      <c r="F154" s="275"/>
      <c r="H154" s="128">
        <f t="shared" si="8"/>
        <v>0</v>
      </c>
      <c r="J154" s="4">
        <f t="shared" si="7"/>
        <v>25.3245</v>
      </c>
      <c r="K154" s="128">
        <f t="shared" si="6"/>
        <v>0</v>
      </c>
    </row>
    <row r="155" spans="1:11">
      <c r="A155" s="35">
        <v>15120</v>
      </c>
      <c r="B155" s="273" t="s">
        <v>199</v>
      </c>
      <c r="C155" s="274"/>
      <c r="D155" s="274"/>
      <c r="E155" s="275"/>
      <c r="F155" s="275"/>
      <c r="H155" s="128">
        <f t="shared" si="8"/>
        <v>0</v>
      </c>
      <c r="J155" s="4">
        <f t="shared" si="7"/>
        <v>25.3245</v>
      </c>
      <c r="K155" s="128">
        <f t="shared" si="6"/>
        <v>0</v>
      </c>
    </row>
    <row r="156" spans="1:11">
      <c r="A156" s="35">
        <v>15121</v>
      </c>
      <c r="B156" s="273" t="s">
        <v>200</v>
      </c>
      <c r="C156" s="274"/>
      <c r="D156" s="274"/>
      <c r="E156" s="275"/>
      <c r="F156" s="275"/>
      <c r="H156" s="128">
        <f t="shared" si="8"/>
        <v>0</v>
      </c>
      <c r="J156" s="4">
        <f t="shared" si="7"/>
        <v>25.3245</v>
      </c>
      <c r="K156" s="128">
        <f t="shared" si="6"/>
        <v>0</v>
      </c>
    </row>
    <row r="157" spans="1:11">
      <c r="A157" s="35">
        <v>15122</v>
      </c>
      <c r="B157" s="273" t="s">
        <v>201</v>
      </c>
      <c r="C157" s="274"/>
      <c r="D157" s="274"/>
      <c r="E157" s="275"/>
      <c r="F157" s="275"/>
      <c r="H157" s="128">
        <f t="shared" si="8"/>
        <v>0</v>
      </c>
      <c r="J157" s="4">
        <f t="shared" si="7"/>
        <v>25.3245</v>
      </c>
      <c r="K157" s="128">
        <f t="shared" si="6"/>
        <v>0</v>
      </c>
    </row>
    <row r="158" spans="1:11">
      <c r="A158" s="35">
        <v>15123</v>
      </c>
      <c r="B158" s="273" t="s">
        <v>202</v>
      </c>
      <c r="C158" s="274"/>
      <c r="D158" s="274"/>
      <c r="E158" s="275"/>
      <c r="F158" s="275"/>
      <c r="H158" s="128">
        <f t="shared" si="8"/>
        <v>0</v>
      </c>
      <c r="J158" s="4">
        <f t="shared" si="7"/>
        <v>25.3245</v>
      </c>
      <c r="K158" s="128">
        <f t="shared" si="6"/>
        <v>0</v>
      </c>
    </row>
    <row r="159" spans="1:11">
      <c r="A159" s="35">
        <v>15124</v>
      </c>
      <c r="B159" s="273" t="s">
        <v>203</v>
      </c>
      <c r="C159" s="274"/>
      <c r="D159" s="274"/>
      <c r="E159" s="275"/>
      <c r="F159" s="275"/>
      <c r="H159" s="128">
        <f t="shared" si="8"/>
        <v>0</v>
      </c>
      <c r="J159" s="4">
        <f t="shared" si="7"/>
        <v>25.3245</v>
      </c>
      <c r="K159" s="128">
        <f t="shared" si="6"/>
        <v>0</v>
      </c>
    </row>
    <row r="160" spans="1:11">
      <c r="A160" s="35">
        <v>15125</v>
      </c>
      <c r="B160" s="273" t="s">
        <v>204</v>
      </c>
      <c r="C160" s="274"/>
      <c r="D160" s="274"/>
      <c r="E160" s="275"/>
      <c r="F160" s="275"/>
      <c r="H160" s="128">
        <f t="shared" si="8"/>
        <v>0</v>
      </c>
      <c r="J160" s="4">
        <f t="shared" si="7"/>
        <v>25.3245</v>
      </c>
      <c r="K160" s="128">
        <f t="shared" si="6"/>
        <v>0</v>
      </c>
    </row>
    <row r="161" spans="1:11">
      <c r="A161" s="35">
        <v>15126</v>
      </c>
      <c r="B161" s="273" t="s">
        <v>205</v>
      </c>
      <c r="C161" s="274"/>
      <c r="D161" s="274"/>
      <c r="E161" s="275"/>
      <c r="F161" s="275"/>
      <c r="H161" s="128">
        <f t="shared" si="8"/>
        <v>0</v>
      </c>
      <c r="J161" s="4">
        <f t="shared" si="7"/>
        <v>25.3245</v>
      </c>
      <c r="K161" s="128">
        <f t="shared" si="6"/>
        <v>0</v>
      </c>
    </row>
    <row r="162" spans="1:11">
      <c r="A162" s="35">
        <v>15136</v>
      </c>
      <c r="B162" s="273" t="s">
        <v>217</v>
      </c>
      <c r="C162" s="274"/>
      <c r="D162" s="274"/>
      <c r="E162" s="275"/>
      <c r="F162" s="275"/>
      <c r="H162" s="128">
        <f t="shared" si="8"/>
        <v>0</v>
      </c>
      <c r="J162" s="4">
        <f t="shared" si="7"/>
        <v>25.3245</v>
      </c>
      <c r="K162" s="128">
        <f t="shared" si="6"/>
        <v>0</v>
      </c>
    </row>
    <row r="163" spans="1:11">
      <c r="A163" s="35">
        <v>15137</v>
      </c>
      <c r="B163" s="273" t="s">
        <v>206</v>
      </c>
      <c r="C163" s="274"/>
      <c r="D163" s="274"/>
      <c r="E163" s="275"/>
      <c r="F163" s="275"/>
      <c r="H163" s="128">
        <f t="shared" si="8"/>
        <v>0</v>
      </c>
      <c r="J163" s="4">
        <f t="shared" si="7"/>
        <v>25.3245</v>
      </c>
      <c r="K163" s="128">
        <f t="shared" si="6"/>
        <v>0</v>
      </c>
    </row>
    <row r="164" spans="1:11">
      <c r="A164" s="280">
        <v>21000</v>
      </c>
      <c r="B164" s="277" t="s">
        <v>483</v>
      </c>
      <c r="C164" s="278"/>
      <c r="D164" s="278"/>
      <c r="E164" s="278"/>
      <c r="F164" s="278"/>
      <c r="G164" s="132"/>
      <c r="H164" s="132">
        <f t="shared" si="8"/>
        <v>0</v>
      </c>
      <c r="J164" s="4">
        <f t="shared" si="7"/>
        <v>25.3245</v>
      </c>
      <c r="K164" s="132">
        <f t="shared" si="6"/>
        <v>0</v>
      </c>
    </row>
    <row r="165" spans="1:11">
      <c r="A165" s="35">
        <v>21001</v>
      </c>
      <c r="B165" s="273" t="s">
        <v>256</v>
      </c>
      <c r="C165" s="274"/>
      <c r="D165" s="274"/>
      <c r="E165" s="275"/>
      <c r="F165" s="275"/>
      <c r="H165" s="128">
        <f t="shared" si="8"/>
        <v>0</v>
      </c>
      <c r="J165" s="4">
        <f t="shared" si="7"/>
        <v>25.3245</v>
      </c>
      <c r="K165" s="128">
        <f t="shared" si="6"/>
        <v>0</v>
      </c>
    </row>
    <row r="166" spans="1:11" s="134" customFormat="1">
      <c r="A166" s="35">
        <v>21002</v>
      </c>
      <c r="B166" s="273" t="s">
        <v>294</v>
      </c>
      <c r="C166" s="274"/>
      <c r="D166" s="274"/>
      <c r="E166" s="275"/>
      <c r="F166" s="275"/>
      <c r="G166" s="34"/>
      <c r="H166" s="128">
        <f t="shared" si="8"/>
        <v>0</v>
      </c>
      <c r="J166" s="4">
        <f t="shared" si="7"/>
        <v>25.3245</v>
      </c>
      <c r="K166" s="128">
        <f t="shared" si="6"/>
        <v>0</v>
      </c>
    </row>
    <row r="167" spans="1:11">
      <c r="A167" s="35">
        <v>22001</v>
      </c>
      <c r="B167" s="279" t="s">
        <v>179</v>
      </c>
      <c r="C167" s="274"/>
      <c r="D167" s="274"/>
      <c r="E167" s="275"/>
      <c r="F167" s="275"/>
      <c r="H167" s="128">
        <f t="shared" si="8"/>
        <v>0</v>
      </c>
      <c r="J167" s="4">
        <f t="shared" si="7"/>
        <v>25.3245</v>
      </c>
      <c r="K167" s="128">
        <f t="shared" si="6"/>
        <v>0</v>
      </c>
    </row>
    <row r="168" spans="1:11">
      <c r="A168" s="35">
        <v>22002</v>
      </c>
      <c r="B168" s="279" t="s">
        <v>180</v>
      </c>
      <c r="C168" s="274"/>
      <c r="D168" s="274">
        <v>239720.44</v>
      </c>
      <c r="E168" s="275"/>
      <c r="F168" s="275"/>
      <c r="H168" s="128">
        <f t="shared" si="8"/>
        <v>-239720.44</v>
      </c>
      <c r="J168" s="4">
        <f t="shared" si="7"/>
        <v>25.3245</v>
      </c>
      <c r="K168" s="128">
        <f t="shared" si="6"/>
        <v>-6070800.2800000003</v>
      </c>
    </row>
    <row r="169" spans="1:11">
      <c r="A169" s="35">
        <v>22101</v>
      </c>
      <c r="B169" s="273" t="s">
        <v>247</v>
      </c>
      <c r="C169" s="274"/>
      <c r="D169" s="274">
        <v>29.43</v>
      </c>
      <c r="E169" s="275"/>
      <c r="F169" s="275"/>
      <c r="H169" s="128">
        <f t="shared" si="8"/>
        <v>-29.43</v>
      </c>
      <c r="J169" s="4">
        <f t="shared" si="7"/>
        <v>25.3245</v>
      </c>
      <c r="K169" s="128">
        <f t="shared" si="6"/>
        <v>-745.3</v>
      </c>
    </row>
    <row r="170" spans="1:11">
      <c r="A170" s="35">
        <v>23001</v>
      </c>
      <c r="B170" s="273" t="s">
        <v>246</v>
      </c>
      <c r="C170" s="274"/>
      <c r="D170" s="274"/>
      <c r="E170" s="275"/>
      <c r="F170" s="275"/>
      <c r="H170" s="128">
        <f t="shared" si="8"/>
        <v>0</v>
      </c>
      <c r="J170" s="4">
        <f t="shared" si="7"/>
        <v>25.3245</v>
      </c>
      <c r="K170" s="128">
        <f t="shared" si="6"/>
        <v>0</v>
      </c>
    </row>
    <row r="171" spans="1:11">
      <c r="A171" s="35">
        <v>25001</v>
      </c>
      <c r="B171" s="273" t="s">
        <v>248</v>
      </c>
      <c r="C171" s="274"/>
      <c r="D171" s="274"/>
      <c r="E171" s="275"/>
      <c r="F171" s="275"/>
      <c r="H171" s="128">
        <f t="shared" si="8"/>
        <v>0</v>
      </c>
      <c r="J171" s="4">
        <f t="shared" si="7"/>
        <v>25.3245</v>
      </c>
      <c r="K171" s="128">
        <f t="shared" si="6"/>
        <v>0</v>
      </c>
    </row>
    <row r="172" spans="1:11">
      <c r="A172" s="35">
        <v>25002</v>
      </c>
      <c r="B172" s="273" t="s">
        <v>249</v>
      </c>
      <c r="C172" s="274"/>
      <c r="D172" s="274"/>
      <c r="E172" s="275"/>
      <c r="F172" s="275"/>
      <c r="H172" s="128">
        <f t="shared" si="8"/>
        <v>0</v>
      </c>
      <c r="J172" s="4">
        <f t="shared" si="7"/>
        <v>25.3245</v>
      </c>
      <c r="K172" s="128">
        <f t="shared" si="6"/>
        <v>0</v>
      </c>
    </row>
    <row r="173" spans="1:11">
      <c r="A173" s="35">
        <v>25003</v>
      </c>
      <c r="B173" s="273" t="s">
        <v>250</v>
      </c>
      <c r="C173" s="274"/>
      <c r="D173" s="274"/>
      <c r="E173" s="275"/>
      <c r="F173" s="275"/>
      <c r="H173" s="128">
        <f t="shared" si="8"/>
        <v>0</v>
      </c>
      <c r="J173" s="4">
        <f t="shared" si="7"/>
        <v>25.3245</v>
      </c>
      <c r="K173" s="128">
        <f t="shared" si="6"/>
        <v>0</v>
      </c>
    </row>
    <row r="174" spans="1:11">
      <c r="A174" s="35">
        <v>25004</v>
      </c>
      <c r="B174" s="273" t="s">
        <v>251</v>
      </c>
      <c r="C174" s="274"/>
      <c r="D174" s="274">
        <v>138455.48000000001</v>
      </c>
      <c r="E174" s="275"/>
      <c r="F174" s="275"/>
      <c r="H174" s="128">
        <f t="shared" si="8"/>
        <v>-138455.48000000001</v>
      </c>
      <c r="J174" s="4">
        <f t="shared" si="7"/>
        <v>25.3245</v>
      </c>
      <c r="K174" s="128">
        <f t="shared" si="6"/>
        <v>-3506315.8</v>
      </c>
    </row>
    <row r="175" spans="1:11">
      <c r="A175" s="35">
        <v>25005</v>
      </c>
      <c r="B175" s="273" t="s">
        <v>252</v>
      </c>
      <c r="C175" s="274"/>
      <c r="D175" s="274">
        <v>11122.83</v>
      </c>
      <c r="E175" s="275"/>
      <c r="F175" s="275"/>
      <c r="H175" s="128">
        <f t="shared" si="8"/>
        <v>-11122.83</v>
      </c>
      <c r="J175" s="4">
        <f t="shared" si="7"/>
        <v>25.3245</v>
      </c>
      <c r="K175" s="128">
        <f t="shared" si="6"/>
        <v>-281680.11</v>
      </c>
    </row>
    <row r="176" spans="1:11">
      <c r="A176" s="35">
        <v>25006</v>
      </c>
      <c r="B176" s="273" t="s">
        <v>483</v>
      </c>
      <c r="C176" s="274"/>
      <c r="D176" s="274"/>
      <c r="E176" s="275"/>
      <c r="F176" s="275"/>
      <c r="H176" s="128">
        <f t="shared" si="8"/>
        <v>0</v>
      </c>
      <c r="J176" s="4">
        <f t="shared" si="7"/>
        <v>25.3245</v>
      </c>
      <c r="K176" s="128">
        <f t="shared" si="6"/>
        <v>0</v>
      </c>
    </row>
    <row r="177" spans="1:11">
      <c r="A177" s="280">
        <v>25007</v>
      </c>
      <c r="B177" s="277" t="s">
        <v>286</v>
      </c>
      <c r="C177" s="278"/>
      <c r="D177" s="278">
        <f>E177</f>
        <v>11065.960000000001</v>
      </c>
      <c r="E177" s="278">
        <v>11065.960000000001</v>
      </c>
      <c r="F177" s="278"/>
      <c r="G177" s="132"/>
      <c r="H177" s="132">
        <f t="shared" si="8"/>
        <v>0</v>
      </c>
      <c r="J177" s="4">
        <f t="shared" si="7"/>
        <v>25.3245</v>
      </c>
      <c r="K177" s="132">
        <f t="shared" si="6"/>
        <v>0</v>
      </c>
    </row>
    <row r="178" spans="1:11">
      <c r="A178" s="35">
        <v>25008</v>
      </c>
      <c r="B178" s="279" t="s">
        <v>287</v>
      </c>
      <c r="C178" s="274"/>
      <c r="D178" s="274"/>
      <c r="E178" s="275"/>
      <c r="F178" s="275"/>
      <c r="H178" s="128">
        <f t="shared" si="8"/>
        <v>0</v>
      </c>
      <c r="J178" s="4">
        <f t="shared" si="7"/>
        <v>25.3245</v>
      </c>
      <c r="K178" s="128">
        <f t="shared" si="6"/>
        <v>0</v>
      </c>
    </row>
    <row r="179" spans="1:11">
      <c r="A179" s="35">
        <v>25009</v>
      </c>
      <c r="B179" s="279" t="s">
        <v>288</v>
      </c>
      <c r="C179" s="274"/>
      <c r="D179" s="274"/>
      <c r="E179" s="275"/>
      <c r="F179" s="275"/>
      <c r="H179" s="128">
        <f t="shared" si="8"/>
        <v>0</v>
      </c>
      <c r="J179" s="4">
        <f t="shared" si="7"/>
        <v>25.3245</v>
      </c>
      <c r="K179" s="128">
        <f t="shared" si="6"/>
        <v>0</v>
      </c>
    </row>
    <row r="180" spans="1:11">
      <c r="A180" s="35">
        <f>A179+1</f>
        <v>25010</v>
      </c>
      <c r="B180" s="273" t="s">
        <v>253</v>
      </c>
      <c r="C180" s="274"/>
      <c r="D180" s="274"/>
      <c r="E180" s="275"/>
      <c r="F180" s="275"/>
      <c r="H180" s="128">
        <f t="shared" si="8"/>
        <v>0</v>
      </c>
      <c r="J180" s="4">
        <f t="shared" si="7"/>
        <v>25.3245</v>
      </c>
      <c r="K180" s="128">
        <f t="shared" si="6"/>
        <v>0</v>
      </c>
    </row>
    <row r="181" spans="1:11">
      <c r="A181" s="35">
        <v>25011</v>
      </c>
      <c r="B181" s="279" t="s">
        <v>289</v>
      </c>
      <c r="C181" s="274"/>
      <c r="D181" s="274"/>
      <c r="E181" s="275"/>
      <c r="F181" s="275"/>
      <c r="H181" s="128">
        <f t="shared" si="8"/>
        <v>0</v>
      </c>
      <c r="J181" s="4">
        <f t="shared" si="7"/>
        <v>25.3245</v>
      </c>
      <c r="K181" s="128">
        <f t="shared" si="6"/>
        <v>0</v>
      </c>
    </row>
    <row r="182" spans="1:11">
      <c r="A182" s="280">
        <v>25012</v>
      </c>
      <c r="B182" s="277" t="s">
        <v>242</v>
      </c>
      <c r="C182" s="278"/>
      <c r="D182" s="278">
        <v>1906.42</v>
      </c>
      <c r="E182" s="278">
        <v>1906.42</v>
      </c>
      <c r="F182" s="278"/>
      <c r="H182" s="128">
        <f t="shared" si="8"/>
        <v>0</v>
      </c>
      <c r="J182" s="4">
        <f t="shared" si="7"/>
        <v>25.3245</v>
      </c>
      <c r="K182" s="128">
        <f t="shared" si="6"/>
        <v>0</v>
      </c>
    </row>
    <row r="183" spans="1:11">
      <c r="A183" s="35">
        <v>25013</v>
      </c>
      <c r="B183" s="273" t="s">
        <v>292</v>
      </c>
      <c r="C183" s="274"/>
      <c r="D183" s="274"/>
      <c r="E183" s="275"/>
      <c r="F183" s="275"/>
      <c r="H183" s="128">
        <f t="shared" si="8"/>
        <v>0</v>
      </c>
      <c r="J183" s="4">
        <f t="shared" si="7"/>
        <v>25.3245</v>
      </c>
      <c r="K183" s="128">
        <f t="shared" si="6"/>
        <v>0</v>
      </c>
    </row>
    <row r="184" spans="1:11">
      <c r="A184" s="35">
        <v>25014</v>
      </c>
      <c r="B184" s="279" t="s">
        <v>293</v>
      </c>
      <c r="C184" s="274"/>
      <c r="D184" s="274"/>
      <c r="E184" s="275"/>
      <c r="F184" s="275"/>
      <c r="H184" s="128">
        <f t="shared" si="8"/>
        <v>0</v>
      </c>
      <c r="J184" s="4">
        <f t="shared" si="7"/>
        <v>25.3245</v>
      </c>
      <c r="K184" s="128">
        <f t="shared" si="6"/>
        <v>0</v>
      </c>
    </row>
    <row r="185" spans="1:11">
      <c r="A185" s="35">
        <v>25015</v>
      </c>
      <c r="B185" s="279" t="s">
        <v>290</v>
      </c>
      <c r="C185" s="274"/>
      <c r="D185" s="274"/>
      <c r="E185" s="275"/>
      <c r="F185" s="275"/>
      <c r="H185" s="128">
        <f t="shared" si="8"/>
        <v>0</v>
      </c>
      <c r="J185" s="4">
        <f t="shared" si="7"/>
        <v>25.3245</v>
      </c>
      <c r="K185" s="128">
        <f t="shared" si="6"/>
        <v>0</v>
      </c>
    </row>
    <row r="186" spans="1:11">
      <c r="A186" s="35">
        <v>25016</v>
      </c>
      <c r="B186" s="279" t="s">
        <v>291</v>
      </c>
      <c r="C186" s="274"/>
      <c r="D186" s="274"/>
      <c r="E186" s="275"/>
      <c r="F186" s="275"/>
      <c r="H186" s="128">
        <f t="shared" si="8"/>
        <v>0</v>
      </c>
      <c r="J186" s="4">
        <f t="shared" si="7"/>
        <v>25.3245</v>
      </c>
      <c r="K186" s="128">
        <f t="shared" si="6"/>
        <v>0</v>
      </c>
    </row>
    <row r="187" spans="1:11">
      <c r="A187" s="282"/>
      <c r="B187" s="283" t="s">
        <v>484</v>
      </c>
      <c r="C187" s="274"/>
      <c r="D187" s="274"/>
      <c r="E187" s="275"/>
      <c r="F187" s="275"/>
      <c r="H187" s="128">
        <f t="shared" si="8"/>
        <v>0</v>
      </c>
      <c r="J187" s="4">
        <f t="shared" si="7"/>
        <v>25.3245</v>
      </c>
      <c r="K187" s="128">
        <f t="shared" si="6"/>
        <v>0</v>
      </c>
    </row>
    <row r="188" spans="1:11">
      <c r="A188" s="35" t="s">
        <v>275</v>
      </c>
      <c r="B188" s="273" t="s">
        <v>207</v>
      </c>
      <c r="C188" s="274"/>
      <c r="D188" s="274"/>
      <c r="E188" s="275"/>
      <c r="F188" s="275"/>
      <c r="H188" s="128">
        <f t="shared" si="8"/>
        <v>0</v>
      </c>
      <c r="J188" s="4">
        <f t="shared" si="7"/>
        <v>25.3245</v>
      </c>
      <c r="K188" s="128">
        <f t="shared" si="6"/>
        <v>0</v>
      </c>
    </row>
    <row r="189" spans="1:11">
      <c r="A189" s="35" t="s">
        <v>276</v>
      </c>
      <c r="B189" s="273" t="s">
        <v>208</v>
      </c>
      <c r="C189" s="274"/>
      <c r="D189" s="274"/>
      <c r="E189" s="275"/>
      <c r="F189" s="275"/>
      <c r="H189" s="128">
        <f t="shared" si="8"/>
        <v>0</v>
      </c>
      <c r="J189" s="4">
        <f t="shared" si="7"/>
        <v>25.3245</v>
      </c>
      <c r="K189" s="128">
        <f t="shared" si="6"/>
        <v>0</v>
      </c>
    </row>
    <row r="190" spans="1:11">
      <c r="A190" s="35" t="s">
        <v>277</v>
      </c>
      <c r="B190" s="273" t="s">
        <v>209</v>
      </c>
      <c r="C190" s="274"/>
      <c r="D190" s="274"/>
      <c r="E190" s="275"/>
      <c r="F190" s="275"/>
      <c r="H190" s="128">
        <f t="shared" si="8"/>
        <v>0</v>
      </c>
      <c r="J190" s="4">
        <f t="shared" si="7"/>
        <v>25.3245</v>
      </c>
      <c r="K190" s="128">
        <f t="shared" si="6"/>
        <v>0</v>
      </c>
    </row>
    <row r="191" spans="1:11">
      <c r="A191" s="35" t="s">
        <v>278</v>
      </c>
      <c r="B191" s="273" t="s">
        <v>210</v>
      </c>
      <c r="C191" s="274"/>
      <c r="D191" s="274"/>
      <c r="E191" s="275"/>
      <c r="F191" s="275"/>
      <c r="H191" s="128">
        <f t="shared" si="8"/>
        <v>0</v>
      </c>
      <c r="J191" s="4">
        <f t="shared" si="7"/>
        <v>25.3245</v>
      </c>
      <c r="K191" s="128">
        <f t="shared" si="6"/>
        <v>0</v>
      </c>
    </row>
    <row r="192" spans="1:11">
      <c r="A192" s="35" t="s">
        <v>279</v>
      </c>
      <c r="B192" s="273" t="s">
        <v>211</v>
      </c>
      <c r="C192" s="274"/>
      <c r="D192" s="274"/>
      <c r="E192" s="275"/>
      <c r="F192" s="275"/>
      <c r="H192" s="128">
        <f t="shared" si="8"/>
        <v>0</v>
      </c>
      <c r="J192" s="4">
        <f t="shared" si="7"/>
        <v>25.3245</v>
      </c>
      <c r="K192" s="128">
        <f t="shared" si="6"/>
        <v>0</v>
      </c>
    </row>
    <row r="193" spans="1:11">
      <c r="A193" s="35" t="s">
        <v>280</v>
      </c>
      <c r="B193" s="273" t="s">
        <v>212</v>
      </c>
      <c r="C193" s="274"/>
      <c r="D193" s="274"/>
      <c r="E193" s="275"/>
      <c r="F193" s="275"/>
      <c r="H193" s="128">
        <f t="shared" si="8"/>
        <v>0</v>
      </c>
      <c r="J193" s="4">
        <f t="shared" si="7"/>
        <v>25.3245</v>
      </c>
      <c r="K193" s="128">
        <f t="shared" si="6"/>
        <v>0</v>
      </c>
    </row>
    <row r="194" spans="1:11">
      <c r="A194" s="35" t="s">
        <v>281</v>
      </c>
      <c r="B194" s="273" t="s">
        <v>213</v>
      </c>
      <c r="C194" s="274"/>
      <c r="D194" s="274"/>
      <c r="E194" s="275"/>
      <c r="F194" s="275"/>
      <c r="H194" s="128">
        <f t="shared" si="8"/>
        <v>0</v>
      </c>
      <c r="J194" s="4">
        <f t="shared" si="7"/>
        <v>25.3245</v>
      </c>
      <c r="K194" s="128">
        <f t="shared" si="6"/>
        <v>0</v>
      </c>
    </row>
    <row r="195" spans="1:11">
      <c r="A195" s="35" t="s">
        <v>282</v>
      </c>
      <c r="B195" s="273" t="s">
        <v>214</v>
      </c>
      <c r="C195" s="274"/>
      <c r="D195" s="274"/>
      <c r="E195" s="275"/>
      <c r="F195" s="275"/>
      <c r="H195" s="128">
        <f t="shared" si="8"/>
        <v>0</v>
      </c>
      <c r="J195" s="4">
        <f t="shared" si="7"/>
        <v>25.3245</v>
      </c>
      <c r="K195" s="128">
        <f t="shared" si="6"/>
        <v>0</v>
      </c>
    </row>
    <row r="196" spans="1:11">
      <c r="A196" s="35" t="s">
        <v>283</v>
      </c>
      <c r="B196" s="273" t="s">
        <v>215</v>
      </c>
      <c r="C196" s="274"/>
      <c r="D196" s="274"/>
      <c r="E196" s="275"/>
      <c r="F196" s="275"/>
      <c r="H196" s="128">
        <f t="shared" si="8"/>
        <v>0</v>
      </c>
      <c r="J196" s="4">
        <f t="shared" si="7"/>
        <v>25.3245</v>
      </c>
      <c r="K196" s="128">
        <f t="shared" si="6"/>
        <v>0</v>
      </c>
    </row>
    <row r="197" spans="1:11">
      <c r="A197" s="35" t="s">
        <v>258</v>
      </c>
      <c r="B197" s="273" t="s">
        <v>190</v>
      </c>
      <c r="C197" s="274"/>
      <c r="D197" s="274"/>
      <c r="E197" s="275"/>
      <c r="F197" s="275"/>
      <c r="H197" s="128">
        <f t="shared" si="8"/>
        <v>0</v>
      </c>
      <c r="J197" s="4">
        <f t="shared" si="7"/>
        <v>25.3245</v>
      </c>
      <c r="K197" s="128">
        <f t="shared" si="6"/>
        <v>0</v>
      </c>
    </row>
    <row r="198" spans="1:11">
      <c r="A198" s="35" t="s">
        <v>259</v>
      </c>
      <c r="B198" s="273" t="s">
        <v>191</v>
      </c>
      <c r="C198" s="274"/>
      <c r="D198" s="274"/>
      <c r="E198" s="275"/>
      <c r="F198" s="275"/>
      <c r="H198" s="128">
        <f t="shared" si="8"/>
        <v>0</v>
      </c>
      <c r="J198" s="4">
        <f t="shared" si="7"/>
        <v>25.3245</v>
      </c>
      <c r="K198" s="128">
        <f t="shared" si="6"/>
        <v>0</v>
      </c>
    </row>
    <row r="199" spans="1:11">
      <c r="A199" s="35" t="s">
        <v>260</v>
      </c>
      <c r="B199" s="273" t="s">
        <v>192</v>
      </c>
      <c r="C199" s="274"/>
      <c r="D199" s="274"/>
      <c r="E199" s="275"/>
      <c r="F199" s="275"/>
      <c r="H199" s="128">
        <f t="shared" si="8"/>
        <v>0</v>
      </c>
      <c r="J199" s="4">
        <f t="shared" si="7"/>
        <v>25.3245</v>
      </c>
      <c r="K199" s="128">
        <f t="shared" si="6"/>
        <v>0</v>
      </c>
    </row>
    <row r="200" spans="1:11">
      <c r="A200" s="35" t="s">
        <v>261</v>
      </c>
      <c r="B200" s="273" t="s">
        <v>193</v>
      </c>
      <c r="C200" s="274"/>
      <c r="D200" s="274"/>
      <c r="E200" s="275"/>
      <c r="F200" s="275"/>
      <c r="H200" s="128">
        <f t="shared" si="8"/>
        <v>0</v>
      </c>
      <c r="J200" s="4">
        <f t="shared" si="7"/>
        <v>25.3245</v>
      </c>
      <c r="K200" s="128">
        <f t="shared" ref="K200:K263" si="9">ROUND(H200*J200,2)</f>
        <v>0</v>
      </c>
    </row>
    <row r="201" spans="1:11">
      <c r="A201" s="35" t="s">
        <v>284</v>
      </c>
      <c r="B201" s="273" t="s">
        <v>216</v>
      </c>
      <c r="C201" s="274"/>
      <c r="D201" s="274"/>
      <c r="E201" s="275"/>
      <c r="F201" s="275"/>
      <c r="H201" s="128">
        <f t="shared" si="8"/>
        <v>0</v>
      </c>
      <c r="J201" s="4">
        <f t="shared" ref="J201:J264" si="10">J200</f>
        <v>25.3245</v>
      </c>
      <c r="K201" s="128">
        <f t="shared" si="9"/>
        <v>0</v>
      </c>
    </row>
    <row r="202" spans="1:11">
      <c r="A202" s="35" t="s">
        <v>262</v>
      </c>
      <c r="B202" s="273" t="s">
        <v>194</v>
      </c>
      <c r="C202" s="274"/>
      <c r="D202" s="274"/>
      <c r="E202" s="275"/>
      <c r="F202" s="275"/>
      <c r="H202" s="128">
        <f t="shared" si="8"/>
        <v>0</v>
      </c>
      <c r="J202" s="4">
        <f t="shared" si="10"/>
        <v>25.3245</v>
      </c>
      <c r="K202" s="128">
        <f t="shared" si="9"/>
        <v>0</v>
      </c>
    </row>
    <row r="203" spans="1:11">
      <c r="A203" s="35" t="s">
        <v>263</v>
      </c>
      <c r="B203" s="273" t="s">
        <v>195</v>
      </c>
      <c r="C203" s="274"/>
      <c r="D203" s="274"/>
      <c r="E203" s="275"/>
      <c r="F203" s="275"/>
      <c r="H203" s="128">
        <f t="shared" ref="H203:H267" si="11">ROUND(C203-D203+E203-F203,2)</f>
        <v>0</v>
      </c>
      <c r="J203" s="4">
        <f t="shared" si="10"/>
        <v>25.3245</v>
      </c>
      <c r="K203" s="128">
        <f t="shared" si="9"/>
        <v>0</v>
      </c>
    </row>
    <row r="204" spans="1:11">
      <c r="A204" s="35" t="s">
        <v>264</v>
      </c>
      <c r="B204" s="273" t="s">
        <v>196</v>
      </c>
      <c r="C204" s="274"/>
      <c r="D204" s="274"/>
      <c r="E204" s="275"/>
      <c r="F204" s="275"/>
      <c r="H204" s="128">
        <f t="shared" si="11"/>
        <v>0</v>
      </c>
      <c r="J204" s="4">
        <f t="shared" si="10"/>
        <v>25.3245</v>
      </c>
      <c r="K204" s="128">
        <f t="shared" si="9"/>
        <v>0</v>
      </c>
    </row>
    <row r="205" spans="1:11">
      <c r="A205" s="35" t="s">
        <v>265</v>
      </c>
      <c r="B205" s="273" t="s">
        <v>197</v>
      </c>
      <c r="C205" s="274"/>
      <c r="D205" s="274"/>
      <c r="E205" s="275"/>
      <c r="F205" s="275"/>
      <c r="H205" s="128">
        <f t="shared" si="11"/>
        <v>0</v>
      </c>
      <c r="J205" s="4">
        <f t="shared" si="10"/>
        <v>25.3245</v>
      </c>
      <c r="K205" s="128">
        <f t="shared" si="9"/>
        <v>0</v>
      </c>
    </row>
    <row r="206" spans="1:11">
      <c r="A206" s="35" t="s">
        <v>266</v>
      </c>
      <c r="B206" s="273" t="s">
        <v>198</v>
      </c>
      <c r="C206" s="274"/>
      <c r="D206" s="274"/>
      <c r="E206" s="275"/>
      <c r="F206" s="275"/>
      <c r="H206" s="128">
        <f t="shared" si="11"/>
        <v>0</v>
      </c>
      <c r="J206" s="4">
        <f t="shared" si="10"/>
        <v>25.3245</v>
      </c>
      <c r="K206" s="128">
        <f t="shared" si="9"/>
        <v>0</v>
      </c>
    </row>
    <row r="207" spans="1:11">
      <c r="A207" s="35" t="s">
        <v>267</v>
      </c>
      <c r="B207" s="273" t="s">
        <v>199</v>
      </c>
      <c r="C207" s="274"/>
      <c r="D207" s="274"/>
      <c r="E207" s="275"/>
      <c r="F207" s="275"/>
      <c r="H207" s="128">
        <f t="shared" si="11"/>
        <v>0</v>
      </c>
      <c r="J207" s="4">
        <f t="shared" si="10"/>
        <v>25.3245</v>
      </c>
      <c r="K207" s="128">
        <f t="shared" si="9"/>
        <v>0</v>
      </c>
    </row>
    <row r="208" spans="1:11">
      <c r="A208" s="35" t="s">
        <v>268</v>
      </c>
      <c r="B208" s="273" t="s">
        <v>200</v>
      </c>
      <c r="C208" s="274"/>
      <c r="D208" s="274"/>
      <c r="E208" s="275"/>
      <c r="F208" s="275"/>
      <c r="H208" s="128">
        <f t="shared" si="11"/>
        <v>0</v>
      </c>
      <c r="J208" s="4">
        <f t="shared" si="10"/>
        <v>25.3245</v>
      </c>
      <c r="K208" s="128">
        <f t="shared" si="9"/>
        <v>0</v>
      </c>
    </row>
    <row r="209" spans="1:14">
      <c r="A209" s="35" t="s">
        <v>269</v>
      </c>
      <c r="B209" s="273" t="s">
        <v>201</v>
      </c>
      <c r="C209" s="274"/>
      <c r="D209" s="274"/>
      <c r="E209" s="275"/>
      <c r="F209" s="275"/>
      <c r="H209" s="128">
        <f t="shared" si="11"/>
        <v>0</v>
      </c>
      <c r="J209" s="4">
        <f t="shared" si="10"/>
        <v>25.3245</v>
      </c>
      <c r="K209" s="128">
        <f t="shared" si="9"/>
        <v>0</v>
      </c>
    </row>
    <row r="210" spans="1:14">
      <c r="A210" s="35" t="s">
        <v>270</v>
      </c>
      <c r="B210" s="273" t="s">
        <v>202</v>
      </c>
      <c r="C210" s="274"/>
      <c r="D210" s="274"/>
      <c r="E210" s="275"/>
      <c r="F210" s="275"/>
      <c r="H210" s="128">
        <f t="shared" si="11"/>
        <v>0</v>
      </c>
      <c r="J210" s="4">
        <f t="shared" si="10"/>
        <v>25.3245</v>
      </c>
      <c r="K210" s="128">
        <f t="shared" si="9"/>
        <v>0</v>
      </c>
    </row>
    <row r="211" spans="1:14">
      <c r="A211" s="35" t="s">
        <v>271</v>
      </c>
      <c r="B211" s="273" t="s">
        <v>203</v>
      </c>
      <c r="C211" s="274"/>
      <c r="D211" s="274"/>
      <c r="E211" s="275"/>
      <c r="F211" s="275"/>
      <c r="H211" s="128">
        <f t="shared" si="11"/>
        <v>0</v>
      </c>
      <c r="J211" s="4">
        <f t="shared" si="10"/>
        <v>25.3245</v>
      </c>
      <c r="K211" s="128">
        <f t="shared" si="9"/>
        <v>0</v>
      </c>
    </row>
    <row r="212" spans="1:14">
      <c r="A212" s="35" t="s">
        <v>272</v>
      </c>
      <c r="B212" s="273" t="s">
        <v>204</v>
      </c>
      <c r="C212" s="274"/>
      <c r="D212" s="274"/>
      <c r="E212" s="275"/>
      <c r="F212" s="275"/>
      <c r="H212" s="128">
        <f t="shared" si="11"/>
        <v>0</v>
      </c>
      <c r="J212" s="4">
        <f t="shared" si="10"/>
        <v>25.3245</v>
      </c>
      <c r="K212" s="128">
        <f t="shared" si="9"/>
        <v>0</v>
      </c>
    </row>
    <row r="213" spans="1:14">
      <c r="A213" s="35" t="s">
        <v>273</v>
      </c>
      <c r="B213" s="273" t="s">
        <v>205</v>
      </c>
      <c r="C213" s="274"/>
      <c r="D213" s="274"/>
      <c r="E213" s="275"/>
      <c r="F213" s="275"/>
      <c r="H213" s="128">
        <f t="shared" si="11"/>
        <v>0</v>
      </c>
      <c r="J213" s="4">
        <f t="shared" si="10"/>
        <v>25.3245</v>
      </c>
      <c r="K213" s="128">
        <f t="shared" si="9"/>
        <v>0</v>
      </c>
    </row>
    <row r="214" spans="1:14">
      <c r="A214" s="35" t="s">
        <v>285</v>
      </c>
      <c r="B214" s="273" t="s">
        <v>217</v>
      </c>
      <c r="C214" s="274"/>
      <c r="D214" s="274"/>
      <c r="E214" s="275"/>
      <c r="F214" s="275"/>
      <c r="H214" s="128">
        <f t="shared" si="11"/>
        <v>0</v>
      </c>
      <c r="J214" s="4">
        <f t="shared" si="10"/>
        <v>25.3245</v>
      </c>
      <c r="K214" s="128">
        <f t="shared" si="9"/>
        <v>0</v>
      </c>
    </row>
    <row r="215" spans="1:14">
      <c r="A215" s="35" t="s">
        <v>274</v>
      </c>
      <c r="B215" s="273" t="s">
        <v>206</v>
      </c>
      <c r="C215" s="274"/>
      <c r="D215" s="274"/>
      <c r="E215" s="275"/>
      <c r="F215" s="275"/>
      <c r="H215" s="128">
        <f t="shared" si="11"/>
        <v>0</v>
      </c>
      <c r="J215" s="4">
        <f t="shared" si="10"/>
        <v>25.3245</v>
      </c>
      <c r="K215" s="128">
        <f t="shared" si="9"/>
        <v>0</v>
      </c>
    </row>
    <row r="216" spans="1:14">
      <c r="A216" s="35">
        <v>30010</v>
      </c>
      <c r="B216" s="273" t="s">
        <v>295</v>
      </c>
      <c r="C216" s="274"/>
      <c r="D216" s="274">
        <v>1000000</v>
      </c>
      <c r="E216" s="275"/>
      <c r="F216" s="275"/>
      <c r="H216" s="128">
        <f t="shared" si="11"/>
        <v>-1000000</v>
      </c>
      <c r="J216" s="4">
        <f t="shared" si="10"/>
        <v>25.3245</v>
      </c>
      <c r="K216" s="128">
        <f t="shared" si="9"/>
        <v>-25324500</v>
      </c>
    </row>
    <row r="217" spans="1:14">
      <c r="A217" s="35">
        <v>30011</v>
      </c>
      <c r="B217" s="279" t="s">
        <v>296</v>
      </c>
      <c r="C217" s="274"/>
      <c r="D217" s="274"/>
      <c r="E217" s="275"/>
      <c r="F217" s="275"/>
      <c r="H217" s="128">
        <f t="shared" si="11"/>
        <v>0</v>
      </c>
      <c r="J217" s="4">
        <f t="shared" si="10"/>
        <v>25.3245</v>
      </c>
      <c r="K217" s="128">
        <f t="shared" si="9"/>
        <v>0</v>
      </c>
    </row>
    <row r="218" spans="1:14">
      <c r="A218" s="35">
        <v>30020</v>
      </c>
      <c r="B218" s="273" t="s">
        <v>297</v>
      </c>
      <c r="C218" s="274"/>
      <c r="D218" s="274"/>
      <c r="E218" s="275"/>
      <c r="F218" s="275"/>
      <c r="H218" s="128">
        <f t="shared" si="11"/>
        <v>0</v>
      </c>
      <c r="J218" s="4">
        <f t="shared" si="10"/>
        <v>25.3245</v>
      </c>
      <c r="K218" s="128">
        <f t="shared" si="9"/>
        <v>0</v>
      </c>
    </row>
    <row r="219" spans="1:14">
      <c r="A219" s="35">
        <v>30030</v>
      </c>
      <c r="B219" s="273" t="s">
        <v>298</v>
      </c>
      <c r="C219" s="274"/>
      <c r="D219" s="274"/>
      <c r="E219" s="275"/>
      <c r="F219" s="275"/>
      <c r="H219" s="128">
        <f t="shared" si="11"/>
        <v>0</v>
      </c>
      <c r="J219" s="4">
        <f t="shared" si="10"/>
        <v>25.3245</v>
      </c>
      <c r="K219" s="128">
        <f t="shared" si="9"/>
        <v>0</v>
      </c>
    </row>
    <row r="220" spans="1:14">
      <c r="A220" s="35">
        <v>30031</v>
      </c>
      <c r="B220" s="279" t="s">
        <v>299</v>
      </c>
      <c r="C220" s="274"/>
      <c r="D220" s="274"/>
      <c r="E220" s="275"/>
      <c r="F220" s="275"/>
      <c r="H220" s="128">
        <f t="shared" si="11"/>
        <v>0</v>
      </c>
      <c r="J220" s="4">
        <f t="shared" si="10"/>
        <v>25.3245</v>
      </c>
      <c r="K220" s="128">
        <f t="shared" si="9"/>
        <v>0</v>
      </c>
    </row>
    <row r="221" spans="1:14">
      <c r="A221" s="280">
        <v>30040</v>
      </c>
      <c r="B221" s="277" t="s">
        <v>301</v>
      </c>
      <c r="C221" s="278"/>
      <c r="D221" s="278">
        <f>276073.4+C132-D182</f>
        <v>276152.86000000004</v>
      </c>
      <c r="E221" s="278"/>
      <c r="F221" s="278"/>
      <c r="G221" s="132"/>
      <c r="H221" s="132">
        <f>ROUND(C221-D221+E221-F221,2)</f>
        <v>-276152.86</v>
      </c>
      <c r="J221" s="4">
        <f t="shared" si="10"/>
        <v>25.3245</v>
      </c>
      <c r="K221" s="132">
        <f t="shared" si="9"/>
        <v>-6993433.0999999996</v>
      </c>
    </row>
    <row r="222" spans="1:14">
      <c r="A222" s="35">
        <v>30041</v>
      </c>
      <c r="B222" s="279" t="s">
        <v>300</v>
      </c>
      <c r="C222" s="274"/>
      <c r="D222" s="274"/>
      <c r="E222" s="275"/>
      <c r="F222" s="275"/>
      <c r="H222" s="128">
        <f>ROUND(C222-D222+E222-F222,2)</f>
        <v>0</v>
      </c>
      <c r="J222" s="4">
        <f t="shared" si="10"/>
        <v>25.3245</v>
      </c>
      <c r="K222" s="128">
        <f t="shared" si="9"/>
        <v>0</v>
      </c>
      <c r="N222" s="221"/>
    </row>
    <row r="223" spans="1:14">
      <c r="A223" s="35">
        <v>30050</v>
      </c>
      <c r="B223" s="273" t="s">
        <v>302</v>
      </c>
      <c r="C223" s="274"/>
      <c r="D223" s="274"/>
      <c r="E223" s="275"/>
      <c r="F223" s="275"/>
      <c r="H223" s="128">
        <f t="shared" si="11"/>
        <v>0</v>
      </c>
      <c r="J223" s="4">
        <f t="shared" si="10"/>
        <v>25.3245</v>
      </c>
      <c r="K223" s="128">
        <f t="shared" si="9"/>
        <v>0</v>
      </c>
    </row>
    <row r="224" spans="1:14">
      <c r="A224" s="35">
        <v>71000</v>
      </c>
      <c r="B224" s="273" t="s">
        <v>485</v>
      </c>
      <c r="C224" s="274"/>
      <c r="D224" s="274"/>
      <c r="E224" s="275"/>
      <c r="F224" s="275"/>
      <c r="H224" s="128">
        <f t="shared" si="11"/>
        <v>0</v>
      </c>
      <c r="J224" s="4">
        <f t="shared" si="10"/>
        <v>25.3245</v>
      </c>
      <c r="K224" s="128">
        <f t="shared" si="9"/>
        <v>0</v>
      </c>
    </row>
    <row r="225" spans="1:11">
      <c r="A225" s="35">
        <v>71001</v>
      </c>
      <c r="B225" s="273" t="s">
        <v>304</v>
      </c>
      <c r="C225" s="274"/>
      <c r="D225" s="274"/>
      <c r="E225" s="275"/>
      <c r="F225" s="275"/>
      <c r="H225" s="128">
        <f t="shared" si="11"/>
        <v>0</v>
      </c>
      <c r="J225" s="4">
        <f t="shared" si="10"/>
        <v>25.3245</v>
      </c>
      <c r="K225" s="128">
        <f t="shared" si="9"/>
        <v>0</v>
      </c>
    </row>
    <row r="226" spans="1:11">
      <c r="A226" s="35">
        <v>71002</v>
      </c>
      <c r="B226" s="273" t="s">
        <v>305</v>
      </c>
      <c r="C226" s="274"/>
      <c r="D226" s="274"/>
      <c r="E226" s="275"/>
      <c r="F226" s="275"/>
      <c r="H226" s="128">
        <f t="shared" si="11"/>
        <v>0</v>
      </c>
      <c r="J226" s="4">
        <f t="shared" si="10"/>
        <v>25.3245</v>
      </c>
      <c r="K226" s="128">
        <f t="shared" si="9"/>
        <v>0</v>
      </c>
    </row>
    <row r="227" spans="1:11">
      <c r="A227" s="35">
        <v>71003</v>
      </c>
      <c r="B227" s="273" t="s">
        <v>306</v>
      </c>
      <c r="C227" s="274"/>
      <c r="D227" s="274"/>
      <c r="E227" s="275"/>
      <c r="F227" s="275"/>
      <c r="H227" s="128">
        <f t="shared" si="11"/>
        <v>0</v>
      </c>
      <c r="J227" s="4">
        <f t="shared" si="10"/>
        <v>25.3245</v>
      </c>
      <c r="K227" s="128">
        <f t="shared" si="9"/>
        <v>0</v>
      </c>
    </row>
    <row r="228" spans="1:11">
      <c r="A228" s="35">
        <v>71004</v>
      </c>
      <c r="B228" s="273" t="s">
        <v>307</v>
      </c>
      <c r="C228" s="274"/>
      <c r="D228" s="274"/>
      <c r="E228" s="275"/>
      <c r="F228" s="275"/>
      <c r="H228" s="128">
        <f t="shared" si="11"/>
        <v>0</v>
      </c>
      <c r="J228" s="4">
        <f t="shared" si="10"/>
        <v>25.3245</v>
      </c>
      <c r="K228" s="128">
        <f t="shared" si="9"/>
        <v>0</v>
      </c>
    </row>
    <row r="229" spans="1:11">
      <c r="A229" s="35">
        <v>71005</v>
      </c>
      <c r="B229" s="273" t="s">
        <v>308</v>
      </c>
      <c r="C229" s="274"/>
      <c r="D229" s="274"/>
      <c r="E229" s="275"/>
      <c r="F229" s="275"/>
      <c r="H229" s="128">
        <f t="shared" si="11"/>
        <v>0</v>
      </c>
      <c r="J229" s="4">
        <f t="shared" si="10"/>
        <v>25.3245</v>
      </c>
      <c r="K229" s="128">
        <f t="shared" si="9"/>
        <v>0</v>
      </c>
    </row>
    <row r="230" spans="1:11">
      <c r="A230" s="35">
        <v>71006</v>
      </c>
      <c r="B230" s="273" t="s">
        <v>309</v>
      </c>
      <c r="C230" s="274"/>
      <c r="D230" s="274"/>
      <c r="E230" s="275"/>
      <c r="F230" s="275"/>
      <c r="H230" s="128">
        <f t="shared" si="11"/>
        <v>0</v>
      </c>
      <c r="J230" s="4">
        <f t="shared" si="10"/>
        <v>25.3245</v>
      </c>
      <c r="K230" s="128">
        <f t="shared" si="9"/>
        <v>0</v>
      </c>
    </row>
    <row r="231" spans="1:11">
      <c r="A231" s="35">
        <v>71007</v>
      </c>
      <c r="B231" s="273" t="s">
        <v>310</v>
      </c>
      <c r="C231" s="274"/>
      <c r="D231" s="274"/>
      <c r="E231" s="275"/>
      <c r="F231" s="275"/>
      <c r="H231" s="128">
        <f t="shared" si="11"/>
        <v>0</v>
      </c>
      <c r="J231" s="4">
        <f t="shared" si="10"/>
        <v>25.3245</v>
      </c>
      <c r="K231" s="128">
        <f t="shared" si="9"/>
        <v>0</v>
      </c>
    </row>
    <row r="232" spans="1:11">
      <c r="A232" s="35">
        <v>71008</v>
      </c>
      <c r="B232" s="273" t="s">
        <v>311</v>
      </c>
      <c r="C232" s="274"/>
      <c r="D232" s="274"/>
      <c r="E232" s="275"/>
      <c r="F232" s="275"/>
      <c r="H232" s="128">
        <f t="shared" si="11"/>
        <v>0</v>
      </c>
      <c r="J232" s="4">
        <f t="shared" si="10"/>
        <v>25.3245</v>
      </c>
      <c r="K232" s="128">
        <f t="shared" si="9"/>
        <v>0</v>
      </c>
    </row>
    <row r="233" spans="1:11">
      <c r="A233" s="35">
        <v>71009</v>
      </c>
      <c r="B233" s="273" t="s">
        <v>312</v>
      </c>
      <c r="C233" s="274"/>
      <c r="D233" s="274"/>
      <c r="E233" s="275"/>
      <c r="F233" s="275"/>
      <c r="H233" s="128">
        <f t="shared" si="11"/>
        <v>0</v>
      </c>
      <c r="J233" s="4">
        <f t="shared" si="10"/>
        <v>25.3245</v>
      </c>
      <c r="K233" s="128">
        <f t="shared" si="9"/>
        <v>0</v>
      </c>
    </row>
    <row r="234" spans="1:11">
      <c r="A234" s="35">
        <v>71010</v>
      </c>
      <c r="B234" s="279" t="s">
        <v>313</v>
      </c>
      <c r="C234" s="274"/>
      <c r="D234" s="274"/>
      <c r="E234" s="275"/>
      <c r="F234" s="275"/>
      <c r="H234" s="128">
        <f t="shared" si="11"/>
        <v>0</v>
      </c>
      <c r="J234" s="4">
        <f t="shared" si="10"/>
        <v>25.3245</v>
      </c>
      <c r="K234" s="128">
        <f t="shared" si="9"/>
        <v>0</v>
      </c>
    </row>
    <row r="235" spans="1:11">
      <c r="A235" s="272">
        <v>71011</v>
      </c>
      <c r="B235" s="279" t="s">
        <v>314</v>
      </c>
      <c r="C235" s="274"/>
      <c r="D235" s="274"/>
      <c r="E235" s="275"/>
      <c r="F235" s="275"/>
      <c r="H235" s="128">
        <f t="shared" si="11"/>
        <v>0</v>
      </c>
      <c r="J235" s="4">
        <f t="shared" si="10"/>
        <v>25.3245</v>
      </c>
      <c r="K235" s="128">
        <f t="shared" si="9"/>
        <v>0</v>
      </c>
    </row>
    <row r="236" spans="1:11">
      <c r="A236" s="272">
        <v>71012</v>
      </c>
      <c r="B236" s="279" t="s">
        <v>315</v>
      </c>
      <c r="C236" s="274"/>
      <c r="D236" s="274"/>
      <c r="E236" s="275"/>
      <c r="F236" s="275"/>
      <c r="H236" s="128">
        <f t="shared" si="11"/>
        <v>0</v>
      </c>
      <c r="J236" s="4">
        <f t="shared" si="10"/>
        <v>25.3245</v>
      </c>
      <c r="K236" s="128">
        <f t="shared" si="9"/>
        <v>0</v>
      </c>
    </row>
    <row r="237" spans="1:11">
      <c r="A237" s="272">
        <v>71013</v>
      </c>
      <c r="B237" s="279" t="s">
        <v>316</v>
      </c>
      <c r="C237" s="274"/>
      <c r="D237" s="274"/>
      <c r="E237" s="275"/>
      <c r="F237" s="275"/>
      <c r="H237" s="128">
        <f t="shared" si="11"/>
        <v>0</v>
      </c>
      <c r="J237" s="4">
        <f t="shared" si="10"/>
        <v>25.3245</v>
      </c>
      <c r="K237" s="128">
        <f t="shared" si="9"/>
        <v>0</v>
      </c>
    </row>
    <row r="238" spans="1:11">
      <c r="A238" s="272">
        <v>71014</v>
      </c>
      <c r="B238" s="279" t="s">
        <v>317</v>
      </c>
      <c r="C238" s="274"/>
      <c r="D238" s="274"/>
      <c r="E238" s="275"/>
      <c r="F238" s="275"/>
      <c r="H238" s="128">
        <f t="shared" si="11"/>
        <v>0</v>
      </c>
      <c r="J238" s="4">
        <f t="shared" si="10"/>
        <v>25.3245</v>
      </c>
      <c r="K238" s="128">
        <f t="shared" si="9"/>
        <v>0</v>
      </c>
    </row>
    <row r="239" spans="1:11">
      <c r="A239" s="272">
        <v>71015</v>
      </c>
      <c r="B239" s="279" t="s">
        <v>318</v>
      </c>
      <c r="C239" s="274"/>
      <c r="D239" s="274"/>
      <c r="E239" s="275"/>
      <c r="F239" s="275"/>
      <c r="H239" s="128">
        <f t="shared" si="11"/>
        <v>0</v>
      </c>
      <c r="J239" s="4">
        <f t="shared" si="10"/>
        <v>25.3245</v>
      </c>
      <c r="K239" s="128">
        <f t="shared" si="9"/>
        <v>0</v>
      </c>
    </row>
    <row r="240" spans="1:11">
      <c r="A240" s="272">
        <v>71016</v>
      </c>
      <c r="B240" s="279" t="s">
        <v>319</v>
      </c>
      <c r="C240" s="274"/>
      <c r="D240" s="274"/>
      <c r="E240" s="275"/>
      <c r="F240" s="275"/>
      <c r="H240" s="128">
        <f t="shared" si="11"/>
        <v>0</v>
      </c>
      <c r="J240" s="4">
        <f t="shared" si="10"/>
        <v>25.3245</v>
      </c>
      <c r="K240" s="128">
        <f t="shared" si="9"/>
        <v>0</v>
      </c>
    </row>
    <row r="241" spans="1:11">
      <c r="A241" s="272">
        <v>71017</v>
      </c>
      <c r="B241" s="279" t="s">
        <v>320</v>
      </c>
      <c r="C241" s="274"/>
      <c r="D241" s="274"/>
      <c r="E241" s="275"/>
      <c r="F241" s="275"/>
      <c r="H241" s="128">
        <f t="shared" si="11"/>
        <v>0</v>
      </c>
      <c r="J241" s="4">
        <f t="shared" si="10"/>
        <v>25.3245</v>
      </c>
      <c r="K241" s="128">
        <f t="shared" si="9"/>
        <v>0</v>
      </c>
    </row>
    <row r="242" spans="1:11">
      <c r="A242" s="272">
        <v>71018</v>
      </c>
      <c r="B242" s="279" t="s">
        <v>321</v>
      </c>
      <c r="C242" s="274"/>
      <c r="D242" s="274"/>
      <c r="E242" s="275"/>
      <c r="F242" s="275"/>
      <c r="H242" s="128">
        <f t="shared" si="11"/>
        <v>0</v>
      </c>
      <c r="J242" s="4">
        <f t="shared" si="10"/>
        <v>25.3245</v>
      </c>
      <c r="K242" s="128">
        <f t="shared" si="9"/>
        <v>0</v>
      </c>
    </row>
    <row r="243" spans="1:11">
      <c r="A243" s="272">
        <v>71019</v>
      </c>
      <c r="B243" s="279" t="s">
        <v>322</v>
      </c>
      <c r="C243" s="274"/>
      <c r="D243" s="274"/>
      <c r="E243" s="275"/>
      <c r="F243" s="275"/>
      <c r="H243" s="128">
        <f t="shared" si="11"/>
        <v>0</v>
      </c>
      <c r="J243" s="4">
        <f t="shared" si="10"/>
        <v>25.3245</v>
      </c>
      <c r="K243" s="128">
        <f t="shared" si="9"/>
        <v>0</v>
      </c>
    </row>
    <row r="244" spans="1:11">
      <c r="A244" s="272">
        <v>71020</v>
      </c>
      <c r="B244" s="279" t="s">
        <v>323</v>
      </c>
      <c r="C244" s="274"/>
      <c r="D244" s="274"/>
      <c r="E244" s="275"/>
      <c r="F244" s="275"/>
      <c r="H244" s="128">
        <f t="shared" si="11"/>
        <v>0</v>
      </c>
      <c r="J244" s="4">
        <f t="shared" si="10"/>
        <v>25.3245</v>
      </c>
      <c r="K244" s="128">
        <f t="shared" si="9"/>
        <v>0</v>
      </c>
    </row>
    <row r="245" spans="1:11">
      <c r="A245" s="272">
        <v>71021</v>
      </c>
      <c r="B245" s="279" t="s">
        <v>324</v>
      </c>
      <c r="C245" s="274"/>
      <c r="D245" s="274"/>
      <c r="E245" s="275"/>
      <c r="F245" s="275"/>
      <c r="H245" s="128">
        <f t="shared" si="11"/>
        <v>0</v>
      </c>
      <c r="J245" s="4">
        <f t="shared" si="10"/>
        <v>25.3245</v>
      </c>
      <c r="K245" s="128">
        <f t="shared" si="9"/>
        <v>0</v>
      </c>
    </row>
    <row r="246" spans="1:11">
      <c r="A246" s="272">
        <v>71022</v>
      </c>
      <c r="B246" s="279" t="s">
        <v>325</v>
      </c>
      <c r="C246" s="274"/>
      <c r="D246" s="274"/>
      <c r="E246" s="275"/>
      <c r="F246" s="275"/>
      <c r="H246" s="128">
        <f t="shared" si="11"/>
        <v>0</v>
      </c>
      <c r="J246" s="4">
        <f t="shared" si="10"/>
        <v>25.3245</v>
      </c>
      <c r="K246" s="128">
        <f t="shared" si="9"/>
        <v>0</v>
      </c>
    </row>
    <row r="247" spans="1:11">
      <c r="A247" s="272">
        <v>71023</v>
      </c>
      <c r="B247" s="279" t="s">
        <v>326</v>
      </c>
      <c r="C247" s="274"/>
      <c r="D247" s="274"/>
      <c r="E247" s="275"/>
      <c r="F247" s="275"/>
      <c r="H247" s="128">
        <f t="shared" si="11"/>
        <v>0</v>
      </c>
      <c r="J247" s="4">
        <f t="shared" si="10"/>
        <v>25.3245</v>
      </c>
      <c r="K247" s="128">
        <f t="shared" si="9"/>
        <v>0</v>
      </c>
    </row>
    <row r="248" spans="1:11">
      <c r="A248" s="272">
        <v>71024</v>
      </c>
      <c r="B248" s="279" t="s">
        <v>327</v>
      </c>
      <c r="C248" s="274"/>
      <c r="D248" s="274"/>
      <c r="E248" s="275"/>
      <c r="F248" s="275"/>
      <c r="H248" s="128">
        <f t="shared" si="11"/>
        <v>0</v>
      </c>
      <c r="J248" s="4">
        <f t="shared" si="10"/>
        <v>25.3245</v>
      </c>
      <c r="K248" s="128">
        <f t="shared" si="9"/>
        <v>0</v>
      </c>
    </row>
    <row r="249" spans="1:11">
      <c r="A249" s="13">
        <v>71025</v>
      </c>
      <c r="B249" s="273" t="s">
        <v>328</v>
      </c>
      <c r="C249" s="274"/>
      <c r="D249" s="274"/>
      <c r="E249" s="275"/>
      <c r="F249" s="275"/>
      <c r="H249" s="128">
        <f t="shared" si="11"/>
        <v>0</v>
      </c>
      <c r="J249" s="4">
        <f t="shared" si="10"/>
        <v>25.3245</v>
      </c>
      <c r="K249" s="128">
        <f t="shared" si="9"/>
        <v>0</v>
      </c>
    </row>
    <row r="250" spans="1:11">
      <c r="A250" s="13">
        <v>71026</v>
      </c>
      <c r="B250" s="273" t="s">
        <v>329</v>
      </c>
      <c r="C250" s="274"/>
      <c r="D250" s="274"/>
      <c r="E250" s="275"/>
      <c r="F250" s="275"/>
      <c r="H250" s="128">
        <f t="shared" si="11"/>
        <v>0</v>
      </c>
      <c r="J250" s="4">
        <f t="shared" si="10"/>
        <v>25.3245</v>
      </c>
      <c r="K250" s="128">
        <f t="shared" si="9"/>
        <v>0</v>
      </c>
    </row>
    <row r="251" spans="1:11">
      <c r="A251" s="13">
        <v>71027</v>
      </c>
      <c r="B251" s="273" t="s">
        <v>330</v>
      </c>
      <c r="C251" s="274"/>
      <c r="D251" s="274"/>
      <c r="E251" s="275"/>
      <c r="F251" s="275"/>
      <c r="H251" s="128">
        <f t="shared" si="11"/>
        <v>0</v>
      </c>
      <c r="J251" s="4">
        <f t="shared" si="10"/>
        <v>25.3245</v>
      </c>
      <c r="K251" s="128">
        <f t="shared" si="9"/>
        <v>0</v>
      </c>
    </row>
    <row r="252" spans="1:11">
      <c r="A252" s="13">
        <v>71028</v>
      </c>
      <c r="B252" s="273" t="s">
        <v>331</v>
      </c>
      <c r="C252" s="274"/>
      <c r="D252" s="274"/>
      <c r="E252" s="275"/>
      <c r="F252" s="275"/>
      <c r="H252" s="128">
        <f t="shared" si="11"/>
        <v>0</v>
      </c>
      <c r="J252" s="4">
        <f t="shared" si="10"/>
        <v>25.3245</v>
      </c>
      <c r="K252" s="128">
        <f t="shared" si="9"/>
        <v>0</v>
      </c>
    </row>
    <row r="253" spans="1:11">
      <c r="A253" s="35">
        <v>71998</v>
      </c>
      <c r="B253" s="273" t="s">
        <v>332</v>
      </c>
      <c r="C253" s="274"/>
      <c r="D253" s="274"/>
      <c r="E253" s="275"/>
      <c r="F253" s="275"/>
      <c r="H253" s="128">
        <f t="shared" si="11"/>
        <v>0</v>
      </c>
      <c r="J253" s="4">
        <f t="shared" si="10"/>
        <v>25.3245</v>
      </c>
      <c r="K253" s="128">
        <f t="shared" si="9"/>
        <v>0</v>
      </c>
    </row>
    <row r="254" spans="1:11">
      <c r="A254" s="35">
        <v>72100</v>
      </c>
      <c r="B254" s="273" t="s">
        <v>333</v>
      </c>
      <c r="C254" s="274"/>
      <c r="D254" s="274"/>
      <c r="E254" s="275"/>
      <c r="F254" s="275"/>
      <c r="H254" s="128">
        <f t="shared" si="11"/>
        <v>0</v>
      </c>
      <c r="J254" s="4">
        <f t="shared" si="10"/>
        <v>25.3245</v>
      </c>
      <c r="K254" s="128">
        <f t="shared" si="9"/>
        <v>0</v>
      </c>
    </row>
    <row r="255" spans="1:11">
      <c r="A255" s="35">
        <v>72101</v>
      </c>
      <c r="B255" s="273" t="s">
        <v>334</v>
      </c>
      <c r="C255" s="274"/>
      <c r="D255" s="274">
        <v>443857.84</v>
      </c>
      <c r="E255" s="275"/>
      <c r="F255" s="275"/>
      <c r="H255" s="128">
        <f t="shared" si="11"/>
        <v>-443857.84</v>
      </c>
      <c r="J255" s="4">
        <f t="shared" si="10"/>
        <v>25.3245</v>
      </c>
      <c r="K255" s="128">
        <f t="shared" si="9"/>
        <v>-11240477.869999999</v>
      </c>
    </row>
    <row r="256" spans="1:11">
      <c r="A256" s="35">
        <v>72102</v>
      </c>
      <c r="B256" s="273" t="s">
        <v>335</v>
      </c>
      <c r="C256" s="274"/>
      <c r="D256" s="274">
        <v>506351</v>
      </c>
      <c r="E256" s="275"/>
      <c r="F256" s="275"/>
      <c r="H256" s="128">
        <f t="shared" si="11"/>
        <v>-506351</v>
      </c>
      <c r="J256" s="4">
        <f t="shared" si="10"/>
        <v>25.3245</v>
      </c>
      <c r="K256" s="128">
        <f t="shared" si="9"/>
        <v>-12823085.9</v>
      </c>
    </row>
    <row r="257" spans="1:11">
      <c r="A257" s="35">
        <v>72103</v>
      </c>
      <c r="B257" s="273" t="s">
        <v>336</v>
      </c>
      <c r="C257" s="274"/>
      <c r="D257" s="274">
        <v>473717.68</v>
      </c>
      <c r="E257" s="275"/>
      <c r="F257" s="275"/>
      <c r="H257" s="128">
        <f t="shared" si="11"/>
        <v>-473717.68</v>
      </c>
      <c r="J257" s="4">
        <f t="shared" si="10"/>
        <v>25.3245</v>
      </c>
      <c r="K257" s="128">
        <f t="shared" si="9"/>
        <v>-11996663.390000001</v>
      </c>
    </row>
    <row r="258" spans="1:11">
      <c r="A258" s="35">
        <v>72200</v>
      </c>
      <c r="B258" s="273" t="s">
        <v>337</v>
      </c>
      <c r="C258" s="274"/>
      <c r="D258" s="274">
        <v>209745</v>
      </c>
      <c r="E258" s="275"/>
      <c r="F258" s="275"/>
      <c r="H258" s="128">
        <f t="shared" si="11"/>
        <v>-209745</v>
      </c>
      <c r="J258" s="4">
        <f t="shared" si="10"/>
        <v>25.3245</v>
      </c>
      <c r="K258" s="128">
        <f t="shared" si="9"/>
        <v>-5311687.25</v>
      </c>
    </row>
    <row r="259" spans="1:11">
      <c r="A259" s="13">
        <v>73006</v>
      </c>
      <c r="B259" s="273" t="s">
        <v>338</v>
      </c>
      <c r="C259" s="274"/>
      <c r="D259" s="274"/>
      <c r="E259" s="275"/>
      <c r="F259" s="275"/>
      <c r="H259" s="128">
        <f t="shared" si="11"/>
        <v>0</v>
      </c>
      <c r="J259" s="4">
        <f t="shared" si="10"/>
        <v>25.3245</v>
      </c>
      <c r="K259" s="128">
        <f t="shared" si="9"/>
        <v>0</v>
      </c>
    </row>
    <row r="260" spans="1:11">
      <c r="A260" s="35">
        <v>74100</v>
      </c>
      <c r="B260" s="273" t="s">
        <v>339</v>
      </c>
      <c r="C260" s="274"/>
      <c r="D260" s="274"/>
      <c r="E260" s="275"/>
      <c r="F260" s="275"/>
      <c r="H260" s="128">
        <f t="shared" si="11"/>
        <v>0</v>
      </c>
      <c r="J260" s="4">
        <f t="shared" si="10"/>
        <v>25.3245</v>
      </c>
      <c r="K260" s="128">
        <f t="shared" si="9"/>
        <v>0</v>
      </c>
    </row>
    <row r="261" spans="1:11">
      <c r="A261" s="35">
        <v>74101</v>
      </c>
      <c r="B261" s="273" t="s">
        <v>340</v>
      </c>
      <c r="C261" s="274"/>
      <c r="D261" s="274"/>
      <c r="E261" s="275"/>
      <c r="F261" s="275"/>
      <c r="H261" s="128">
        <f t="shared" si="11"/>
        <v>0</v>
      </c>
      <c r="J261" s="4">
        <f t="shared" si="10"/>
        <v>25.3245</v>
      </c>
      <c r="K261" s="128">
        <f t="shared" si="9"/>
        <v>0</v>
      </c>
    </row>
    <row r="262" spans="1:11">
      <c r="A262" s="35">
        <v>74102</v>
      </c>
      <c r="B262" s="273" t="s">
        <v>341</v>
      </c>
      <c r="C262" s="274"/>
      <c r="D262" s="274"/>
      <c r="E262" s="275"/>
      <c r="F262" s="275"/>
      <c r="H262" s="128">
        <f t="shared" si="11"/>
        <v>0</v>
      </c>
      <c r="J262" s="4">
        <f t="shared" si="10"/>
        <v>25.3245</v>
      </c>
      <c r="K262" s="128">
        <f t="shared" si="9"/>
        <v>0</v>
      </c>
    </row>
    <row r="263" spans="1:11">
      <c r="A263" s="35">
        <v>74200</v>
      </c>
      <c r="B263" s="273" t="s">
        <v>342</v>
      </c>
      <c r="C263" s="274"/>
      <c r="D263" s="274"/>
      <c r="E263" s="275"/>
      <c r="F263" s="275"/>
      <c r="H263" s="128">
        <f t="shared" si="11"/>
        <v>0</v>
      </c>
      <c r="J263" s="4">
        <f t="shared" si="10"/>
        <v>25.3245</v>
      </c>
      <c r="K263" s="128">
        <f t="shared" si="9"/>
        <v>0</v>
      </c>
    </row>
    <row r="264" spans="1:11">
      <c r="A264" s="35">
        <v>74201</v>
      </c>
      <c r="B264" s="273" t="s">
        <v>343</v>
      </c>
      <c r="C264" s="274"/>
      <c r="D264" s="274"/>
      <c r="E264" s="275"/>
      <c r="F264" s="275"/>
      <c r="H264" s="128">
        <f t="shared" si="11"/>
        <v>0</v>
      </c>
      <c r="J264" s="4">
        <f t="shared" si="10"/>
        <v>25.3245</v>
      </c>
      <c r="K264" s="128">
        <f t="shared" ref="K264:K327" si="12">ROUND(H264*J264,2)</f>
        <v>0</v>
      </c>
    </row>
    <row r="265" spans="1:11">
      <c r="A265" s="35">
        <v>74202</v>
      </c>
      <c r="B265" s="273" t="s">
        <v>344</v>
      </c>
      <c r="C265" s="274"/>
      <c r="D265" s="274"/>
      <c r="E265" s="275"/>
      <c r="F265" s="275"/>
      <c r="H265" s="128">
        <f t="shared" si="11"/>
        <v>0</v>
      </c>
      <c r="J265" s="4">
        <f t="shared" ref="J265:J328" si="13">J264</f>
        <v>25.3245</v>
      </c>
      <c r="K265" s="128">
        <f t="shared" si="12"/>
        <v>0</v>
      </c>
    </row>
    <row r="266" spans="1:11">
      <c r="A266" s="35">
        <v>74203</v>
      </c>
      <c r="B266" s="273" t="s">
        <v>345</v>
      </c>
      <c r="C266" s="274"/>
      <c r="D266" s="274"/>
      <c r="E266" s="275"/>
      <c r="F266" s="275"/>
      <c r="H266" s="128">
        <f t="shared" si="11"/>
        <v>0</v>
      </c>
      <c r="J266" s="4">
        <f t="shared" si="13"/>
        <v>25.3245</v>
      </c>
      <c r="K266" s="128">
        <f t="shared" si="12"/>
        <v>0</v>
      </c>
    </row>
    <row r="267" spans="1:11">
      <c r="A267" s="35">
        <v>74204</v>
      </c>
      <c r="B267" s="273" t="s">
        <v>346</v>
      </c>
      <c r="C267" s="274"/>
      <c r="D267" s="274"/>
      <c r="E267" s="275"/>
      <c r="F267" s="275"/>
      <c r="H267" s="128">
        <f t="shared" si="11"/>
        <v>0</v>
      </c>
      <c r="J267" s="4">
        <f t="shared" si="13"/>
        <v>25.3245</v>
      </c>
      <c r="K267" s="128">
        <f t="shared" si="12"/>
        <v>0</v>
      </c>
    </row>
    <row r="268" spans="1:11">
      <c r="A268" s="35">
        <v>74300</v>
      </c>
      <c r="B268" s="273" t="s">
        <v>347</v>
      </c>
      <c r="C268" s="274"/>
      <c r="D268" s="274"/>
      <c r="E268" s="275"/>
      <c r="F268" s="275"/>
      <c r="H268" s="128">
        <f t="shared" ref="H268:H336" si="14">ROUND(C268-D268+E268-F268,2)</f>
        <v>0</v>
      </c>
      <c r="J268" s="4">
        <f t="shared" si="13"/>
        <v>25.3245</v>
      </c>
      <c r="K268" s="128">
        <f t="shared" si="12"/>
        <v>0</v>
      </c>
    </row>
    <row r="269" spans="1:11">
      <c r="A269" s="35">
        <v>81000</v>
      </c>
      <c r="B269" s="273" t="s">
        <v>486</v>
      </c>
      <c r="C269" s="274"/>
      <c r="D269" s="274"/>
      <c r="E269" s="275"/>
      <c r="F269" s="275"/>
      <c r="H269" s="128">
        <f t="shared" si="14"/>
        <v>0</v>
      </c>
      <c r="J269" s="4">
        <f t="shared" si="13"/>
        <v>25.3245</v>
      </c>
      <c r="K269" s="128">
        <f t="shared" si="12"/>
        <v>0</v>
      </c>
    </row>
    <row r="270" spans="1:11">
      <c r="A270" s="35">
        <v>81001</v>
      </c>
      <c r="B270" s="279" t="s">
        <v>304</v>
      </c>
      <c r="C270" s="274"/>
      <c r="D270" s="274"/>
      <c r="E270" s="275"/>
      <c r="F270" s="275"/>
      <c r="H270" s="128">
        <f t="shared" si="14"/>
        <v>0</v>
      </c>
      <c r="J270" s="4">
        <f t="shared" si="13"/>
        <v>25.3245</v>
      </c>
      <c r="K270" s="128">
        <f t="shared" si="12"/>
        <v>0</v>
      </c>
    </row>
    <row r="271" spans="1:11">
      <c r="A271" s="35">
        <v>81002</v>
      </c>
      <c r="B271" s="279" t="s">
        <v>305</v>
      </c>
      <c r="C271" s="274"/>
      <c r="D271" s="274"/>
      <c r="E271" s="275"/>
      <c r="F271" s="275"/>
      <c r="H271" s="128">
        <f t="shared" si="14"/>
        <v>0</v>
      </c>
      <c r="J271" s="4">
        <f t="shared" si="13"/>
        <v>25.3245</v>
      </c>
      <c r="K271" s="128">
        <f t="shared" si="12"/>
        <v>0</v>
      </c>
    </row>
    <row r="272" spans="1:11">
      <c r="A272" s="35">
        <v>81003</v>
      </c>
      <c r="B272" s="279" t="s">
        <v>306</v>
      </c>
      <c r="C272" s="274"/>
      <c r="D272" s="274"/>
      <c r="E272" s="275"/>
      <c r="F272" s="275"/>
      <c r="H272" s="128">
        <f t="shared" si="14"/>
        <v>0</v>
      </c>
      <c r="J272" s="4">
        <f t="shared" si="13"/>
        <v>25.3245</v>
      </c>
      <c r="K272" s="128">
        <f t="shared" si="12"/>
        <v>0</v>
      </c>
    </row>
    <row r="273" spans="1:11">
      <c r="A273" s="35">
        <v>81004</v>
      </c>
      <c r="B273" s="279" t="s">
        <v>307</v>
      </c>
      <c r="C273" s="274"/>
      <c r="D273" s="274"/>
      <c r="E273" s="275"/>
      <c r="F273" s="275"/>
      <c r="H273" s="128">
        <f t="shared" si="14"/>
        <v>0</v>
      </c>
      <c r="J273" s="4">
        <f t="shared" si="13"/>
        <v>25.3245</v>
      </c>
      <c r="K273" s="128">
        <f t="shared" si="12"/>
        <v>0</v>
      </c>
    </row>
    <row r="274" spans="1:11">
      <c r="A274" s="35">
        <v>81005</v>
      </c>
      <c r="B274" s="279" t="s">
        <v>308</v>
      </c>
      <c r="C274" s="274"/>
      <c r="D274" s="274"/>
      <c r="E274" s="275"/>
      <c r="F274" s="275"/>
      <c r="H274" s="128">
        <f t="shared" si="14"/>
        <v>0</v>
      </c>
      <c r="J274" s="4">
        <f t="shared" si="13"/>
        <v>25.3245</v>
      </c>
      <c r="K274" s="128">
        <f t="shared" si="12"/>
        <v>0</v>
      </c>
    </row>
    <row r="275" spans="1:11">
      <c r="A275" s="35">
        <v>81006</v>
      </c>
      <c r="B275" s="279" t="s">
        <v>309</v>
      </c>
      <c r="C275" s="274"/>
      <c r="D275" s="274"/>
      <c r="E275" s="275"/>
      <c r="F275" s="275"/>
      <c r="H275" s="128">
        <f t="shared" si="14"/>
        <v>0</v>
      </c>
      <c r="J275" s="4">
        <f t="shared" si="13"/>
        <v>25.3245</v>
      </c>
      <c r="K275" s="128">
        <f t="shared" si="12"/>
        <v>0</v>
      </c>
    </row>
    <row r="276" spans="1:11">
      <c r="A276" s="35">
        <v>81007</v>
      </c>
      <c r="B276" s="273" t="s">
        <v>310</v>
      </c>
      <c r="C276" s="274"/>
      <c r="D276" s="274"/>
      <c r="E276" s="275"/>
      <c r="F276" s="275"/>
      <c r="H276" s="128">
        <f t="shared" si="14"/>
        <v>0</v>
      </c>
      <c r="J276" s="4">
        <f t="shared" si="13"/>
        <v>25.3245</v>
      </c>
      <c r="K276" s="128">
        <f t="shared" si="12"/>
        <v>0</v>
      </c>
    </row>
    <row r="277" spans="1:11">
      <c r="A277" s="35">
        <v>81008</v>
      </c>
      <c r="B277" s="273" t="s">
        <v>311</v>
      </c>
      <c r="C277" s="274"/>
      <c r="D277" s="274"/>
      <c r="E277" s="275"/>
      <c r="F277" s="275"/>
      <c r="H277" s="128">
        <f t="shared" si="14"/>
        <v>0</v>
      </c>
      <c r="J277" s="4">
        <f t="shared" si="13"/>
        <v>25.3245</v>
      </c>
      <c r="K277" s="128">
        <f t="shared" si="12"/>
        <v>0</v>
      </c>
    </row>
    <row r="278" spans="1:11">
      <c r="A278" s="35">
        <v>81009</v>
      </c>
      <c r="B278" s="273" t="s">
        <v>312</v>
      </c>
      <c r="C278" s="274"/>
      <c r="D278" s="274"/>
      <c r="E278" s="275"/>
      <c r="F278" s="275"/>
      <c r="H278" s="128">
        <f t="shared" si="14"/>
        <v>0</v>
      </c>
      <c r="J278" s="4">
        <f t="shared" si="13"/>
        <v>25.3245</v>
      </c>
      <c r="K278" s="128">
        <f t="shared" si="12"/>
        <v>0</v>
      </c>
    </row>
    <row r="279" spans="1:11">
      <c r="A279" s="35">
        <v>81010</v>
      </c>
      <c r="B279" s="279" t="s">
        <v>313</v>
      </c>
      <c r="C279" s="274"/>
      <c r="D279" s="274"/>
      <c r="E279" s="275"/>
      <c r="F279" s="275"/>
      <c r="H279" s="128">
        <f t="shared" si="14"/>
        <v>0</v>
      </c>
      <c r="J279" s="4">
        <f t="shared" si="13"/>
        <v>25.3245</v>
      </c>
      <c r="K279" s="128">
        <f t="shared" si="12"/>
        <v>0</v>
      </c>
    </row>
    <row r="280" spans="1:11">
      <c r="A280" s="35">
        <v>81011</v>
      </c>
      <c r="B280" s="279" t="s">
        <v>314</v>
      </c>
      <c r="C280" s="274"/>
      <c r="D280" s="274"/>
      <c r="E280" s="275"/>
      <c r="F280" s="275"/>
      <c r="H280" s="128">
        <f t="shared" si="14"/>
        <v>0</v>
      </c>
      <c r="J280" s="4">
        <f t="shared" si="13"/>
        <v>25.3245</v>
      </c>
      <c r="K280" s="128">
        <f t="shared" si="12"/>
        <v>0</v>
      </c>
    </row>
    <row r="281" spans="1:11">
      <c r="A281" s="35">
        <v>81012</v>
      </c>
      <c r="B281" s="279" t="s">
        <v>315</v>
      </c>
      <c r="C281" s="274"/>
      <c r="D281" s="274"/>
      <c r="E281" s="275"/>
      <c r="F281" s="275"/>
      <c r="H281" s="128">
        <f t="shared" si="14"/>
        <v>0</v>
      </c>
      <c r="J281" s="4">
        <f t="shared" si="13"/>
        <v>25.3245</v>
      </c>
      <c r="K281" s="128">
        <f t="shared" si="12"/>
        <v>0</v>
      </c>
    </row>
    <row r="282" spans="1:11">
      <c r="A282" s="35">
        <v>81013</v>
      </c>
      <c r="B282" s="279" t="s">
        <v>316</v>
      </c>
      <c r="C282" s="274"/>
      <c r="D282" s="274"/>
      <c r="E282" s="275"/>
      <c r="F282" s="275"/>
      <c r="H282" s="128">
        <f t="shared" si="14"/>
        <v>0</v>
      </c>
      <c r="J282" s="4">
        <f t="shared" si="13"/>
        <v>25.3245</v>
      </c>
      <c r="K282" s="128">
        <f t="shared" si="12"/>
        <v>0</v>
      </c>
    </row>
    <row r="283" spans="1:11">
      <c r="A283" s="35">
        <v>81014</v>
      </c>
      <c r="B283" s="279" t="s">
        <v>317</v>
      </c>
      <c r="C283" s="274"/>
      <c r="D283" s="274"/>
      <c r="E283" s="275"/>
      <c r="F283" s="275"/>
      <c r="H283" s="128">
        <f t="shared" si="14"/>
        <v>0</v>
      </c>
      <c r="J283" s="4">
        <f t="shared" si="13"/>
        <v>25.3245</v>
      </c>
      <c r="K283" s="128">
        <f t="shared" si="12"/>
        <v>0</v>
      </c>
    </row>
    <row r="284" spans="1:11">
      <c r="A284" s="35">
        <v>81015</v>
      </c>
      <c r="B284" s="279" t="s">
        <v>318</v>
      </c>
      <c r="C284" s="274"/>
      <c r="D284" s="274"/>
      <c r="E284" s="275"/>
      <c r="F284" s="275"/>
      <c r="H284" s="128">
        <f t="shared" si="14"/>
        <v>0</v>
      </c>
      <c r="J284" s="4">
        <f t="shared" si="13"/>
        <v>25.3245</v>
      </c>
      <c r="K284" s="128">
        <f t="shared" si="12"/>
        <v>0</v>
      </c>
    </row>
    <row r="285" spans="1:11">
      <c r="A285" s="272">
        <v>81016</v>
      </c>
      <c r="B285" s="279" t="s">
        <v>319</v>
      </c>
      <c r="C285" s="274"/>
      <c r="D285" s="274"/>
      <c r="E285" s="275"/>
      <c r="F285" s="275"/>
      <c r="H285" s="128">
        <f t="shared" si="14"/>
        <v>0</v>
      </c>
      <c r="J285" s="4">
        <f t="shared" si="13"/>
        <v>25.3245</v>
      </c>
      <c r="K285" s="128">
        <f t="shared" si="12"/>
        <v>0</v>
      </c>
    </row>
    <row r="286" spans="1:11">
      <c r="A286" s="272">
        <v>81017</v>
      </c>
      <c r="B286" s="279" t="s">
        <v>320</v>
      </c>
      <c r="C286" s="274"/>
      <c r="D286" s="274"/>
      <c r="E286" s="275"/>
      <c r="F286" s="275"/>
      <c r="H286" s="128">
        <f t="shared" si="14"/>
        <v>0</v>
      </c>
      <c r="J286" s="4">
        <f t="shared" si="13"/>
        <v>25.3245</v>
      </c>
      <c r="K286" s="128">
        <f t="shared" si="12"/>
        <v>0</v>
      </c>
    </row>
    <row r="287" spans="1:11">
      <c r="A287" s="272">
        <v>81018</v>
      </c>
      <c r="B287" s="279" t="s">
        <v>321</v>
      </c>
      <c r="C287" s="274"/>
      <c r="D287" s="274"/>
      <c r="E287" s="275"/>
      <c r="F287" s="275"/>
      <c r="H287" s="128">
        <f t="shared" si="14"/>
        <v>0</v>
      </c>
      <c r="J287" s="4">
        <f t="shared" si="13"/>
        <v>25.3245</v>
      </c>
      <c r="K287" s="128">
        <f t="shared" si="12"/>
        <v>0</v>
      </c>
    </row>
    <row r="288" spans="1:11">
      <c r="A288" s="272">
        <v>81019</v>
      </c>
      <c r="B288" s="279" t="s">
        <v>322</v>
      </c>
      <c r="C288" s="274"/>
      <c r="D288" s="274"/>
      <c r="E288" s="275"/>
      <c r="F288" s="275"/>
      <c r="H288" s="128">
        <f t="shared" si="14"/>
        <v>0</v>
      </c>
      <c r="J288" s="4">
        <f t="shared" si="13"/>
        <v>25.3245</v>
      </c>
      <c r="K288" s="128">
        <f t="shared" si="12"/>
        <v>0</v>
      </c>
    </row>
    <row r="289" spans="1:11">
      <c r="A289" s="272">
        <v>81020</v>
      </c>
      <c r="B289" s="279" t="s">
        <v>323</v>
      </c>
      <c r="C289" s="274"/>
      <c r="D289" s="274"/>
      <c r="E289" s="275"/>
      <c r="F289" s="275"/>
      <c r="H289" s="128">
        <f t="shared" si="14"/>
        <v>0</v>
      </c>
      <c r="J289" s="4">
        <f t="shared" si="13"/>
        <v>25.3245</v>
      </c>
      <c r="K289" s="128">
        <f t="shared" si="12"/>
        <v>0</v>
      </c>
    </row>
    <row r="290" spans="1:11">
      <c r="A290" s="272">
        <v>81021</v>
      </c>
      <c r="B290" s="279" t="s">
        <v>324</v>
      </c>
      <c r="C290" s="274"/>
      <c r="D290" s="274"/>
      <c r="E290" s="275"/>
      <c r="F290" s="275"/>
      <c r="H290" s="128">
        <f t="shared" si="14"/>
        <v>0</v>
      </c>
      <c r="J290" s="4">
        <f t="shared" si="13"/>
        <v>25.3245</v>
      </c>
      <c r="K290" s="128">
        <f t="shared" si="12"/>
        <v>0</v>
      </c>
    </row>
    <row r="291" spans="1:11">
      <c r="A291" s="272">
        <v>81022</v>
      </c>
      <c r="B291" s="279" t="s">
        <v>325</v>
      </c>
      <c r="C291" s="274"/>
      <c r="D291" s="274"/>
      <c r="E291" s="275"/>
      <c r="F291" s="275"/>
      <c r="H291" s="128">
        <f t="shared" si="14"/>
        <v>0</v>
      </c>
      <c r="J291" s="4">
        <f t="shared" si="13"/>
        <v>25.3245</v>
      </c>
      <c r="K291" s="128">
        <f t="shared" si="12"/>
        <v>0</v>
      </c>
    </row>
    <row r="292" spans="1:11">
      <c r="A292" s="272">
        <v>81023</v>
      </c>
      <c r="B292" s="279" t="s">
        <v>326</v>
      </c>
      <c r="C292" s="274"/>
      <c r="D292" s="274"/>
      <c r="E292" s="275"/>
      <c r="F292" s="275"/>
      <c r="H292" s="128">
        <f t="shared" si="14"/>
        <v>0</v>
      </c>
      <c r="J292" s="4">
        <f t="shared" si="13"/>
        <v>25.3245</v>
      </c>
      <c r="K292" s="128">
        <f t="shared" si="12"/>
        <v>0</v>
      </c>
    </row>
    <row r="293" spans="1:11">
      <c r="A293" s="272">
        <v>81024</v>
      </c>
      <c r="B293" s="279" t="s">
        <v>327</v>
      </c>
      <c r="C293" s="274"/>
      <c r="D293" s="274"/>
      <c r="E293" s="275"/>
      <c r="F293" s="275"/>
      <c r="H293" s="128">
        <f t="shared" si="14"/>
        <v>0</v>
      </c>
      <c r="J293" s="4">
        <f t="shared" si="13"/>
        <v>25.3245</v>
      </c>
      <c r="K293" s="128">
        <f t="shared" si="12"/>
        <v>0</v>
      </c>
    </row>
    <row r="294" spans="1:11">
      <c r="A294" s="13">
        <v>81025</v>
      </c>
      <c r="B294" s="273" t="s">
        <v>328</v>
      </c>
      <c r="C294" s="274"/>
      <c r="D294" s="274"/>
      <c r="E294" s="275"/>
      <c r="F294" s="275"/>
      <c r="H294" s="128">
        <f t="shared" si="14"/>
        <v>0</v>
      </c>
      <c r="J294" s="4">
        <f t="shared" si="13"/>
        <v>25.3245</v>
      </c>
      <c r="K294" s="128">
        <f t="shared" si="12"/>
        <v>0</v>
      </c>
    </row>
    <row r="295" spans="1:11">
      <c r="A295" s="13">
        <v>81026</v>
      </c>
      <c r="B295" s="273" t="s">
        <v>329</v>
      </c>
      <c r="C295" s="274"/>
      <c r="D295" s="274"/>
      <c r="E295" s="275"/>
      <c r="F295" s="275"/>
      <c r="H295" s="128">
        <f t="shared" si="14"/>
        <v>0</v>
      </c>
      <c r="J295" s="4">
        <f t="shared" si="13"/>
        <v>25.3245</v>
      </c>
      <c r="K295" s="128">
        <f t="shared" si="12"/>
        <v>0</v>
      </c>
    </row>
    <row r="296" spans="1:11">
      <c r="A296" s="13">
        <v>81027</v>
      </c>
      <c r="B296" s="273" t="s">
        <v>330</v>
      </c>
      <c r="C296" s="274"/>
      <c r="D296" s="274"/>
      <c r="E296" s="275"/>
      <c r="F296" s="275"/>
      <c r="H296" s="128">
        <f t="shared" si="14"/>
        <v>0</v>
      </c>
      <c r="J296" s="4">
        <f t="shared" si="13"/>
        <v>25.3245</v>
      </c>
      <c r="K296" s="128">
        <f t="shared" si="12"/>
        <v>0</v>
      </c>
    </row>
    <row r="297" spans="1:11">
      <c r="A297" s="13">
        <v>81028</v>
      </c>
      <c r="B297" s="273" t="s">
        <v>331</v>
      </c>
      <c r="C297" s="274"/>
      <c r="D297" s="274"/>
      <c r="E297" s="275"/>
      <c r="F297" s="275"/>
      <c r="H297" s="128">
        <f t="shared" si="14"/>
        <v>0</v>
      </c>
      <c r="J297" s="4">
        <f t="shared" si="13"/>
        <v>25.3245</v>
      </c>
      <c r="K297" s="128">
        <f t="shared" si="12"/>
        <v>0</v>
      </c>
    </row>
    <row r="298" spans="1:11">
      <c r="A298" s="35">
        <v>81998</v>
      </c>
      <c r="B298" s="279" t="s">
        <v>348</v>
      </c>
      <c r="C298" s="274"/>
      <c r="D298" s="274"/>
      <c r="E298" s="275"/>
      <c r="F298" s="275"/>
      <c r="H298" s="128">
        <f t="shared" si="14"/>
        <v>0</v>
      </c>
      <c r="J298" s="4">
        <f t="shared" si="13"/>
        <v>25.3245</v>
      </c>
      <c r="K298" s="128">
        <f t="shared" si="12"/>
        <v>0</v>
      </c>
    </row>
    <row r="299" spans="1:11">
      <c r="A299" s="35">
        <v>82099</v>
      </c>
      <c r="B299" s="273" t="s">
        <v>349</v>
      </c>
      <c r="C299" s="274"/>
      <c r="D299" s="274"/>
      <c r="E299" s="275"/>
      <c r="F299" s="275"/>
      <c r="H299" s="128">
        <f t="shared" si="14"/>
        <v>0</v>
      </c>
      <c r="J299" s="4">
        <f t="shared" si="13"/>
        <v>25.3245</v>
      </c>
      <c r="K299" s="128">
        <f t="shared" si="12"/>
        <v>0</v>
      </c>
    </row>
    <row r="300" spans="1:11">
      <c r="A300" s="35">
        <v>82100</v>
      </c>
      <c r="B300" s="273" t="s">
        <v>350</v>
      </c>
      <c r="C300" s="274"/>
      <c r="D300" s="274"/>
      <c r="E300" s="275"/>
      <c r="F300" s="275"/>
      <c r="H300" s="128">
        <f t="shared" si="14"/>
        <v>0</v>
      </c>
      <c r="J300" s="4">
        <f t="shared" si="13"/>
        <v>25.3245</v>
      </c>
      <c r="K300" s="128">
        <f t="shared" si="12"/>
        <v>0</v>
      </c>
    </row>
    <row r="301" spans="1:11">
      <c r="A301" s="35">
        <v>82101</v>
      </c>
      <c r="B301" s="273" t="s">
        <v>351</v>
      </c>
      <c r="C301" s="274">
        <v>162392.16</v>
      </c>
      <c r="D301" s="274"/>
      <c r="E301" s="275"/>
      <c r="F301" s="275"/>
      <c r="H301" s="128">
        <f t="shared" si="14"/>
        <v>162392.16</v>
      </c>
      <c r="J301" s="4">
        <f t="shared" si="13"/>
        <v>25.3245</v>
      </c>
      <c r="K301" s="128">
        <f t="shared" si="12"/>
        <v>4112500.26</v>
      </c>
    </row>
    <row r="302" spans="1:11">
      <c r="A302" s="35">
        <v>82102</v>
      </c>
      <c r="B302" s="273" t="s">
        <v>352</v>
      </c>
      <c r="C302" s="274">
        <v>24919.16</v>
      </c>
      <c r="D302" s="274"/>
      <c r="E302" s="275"/>
      <c r="F302" s="275"/>
      <c r="H302" s="128">
        <f t="shared" si="14"/>
        <v>24919.16</v>
      </c>
      <c r="J302" s="4">
        <f t="shared" si="13"/>
        <v>25.3245</v>
      </c>
      <c r="K302" s="128">
        <f t="shared" si="12"/>
        <v>631065.27</v>
      </c>
    </row>
    <row r="303" spans="1:11">
      <c r="A303" s="35">
        <v>82103</v>
      </c>
      <c r="B303" s="273" t="s">
        <v>353</v>
      </c>
      <c r="C303" s="274">
        <v>15466.06</v>
      </c>
      <c r="D303" s="274"/>
      <c r="E303" s="275"/>
      <c r="F303" s="275"/>
      <c r="H303" s="128">
        <f t="shared" si="14"/>
        <v>15466.06</v>
      </c>
      <c r="J303" s="4">
        <f t="shared" si="13"/>
        <v>25.3245</v>
      </c>
      <c r="K303" s="128">
        <f t="shared" si="12"/>
        <v>391670.24</v>
      </c>
    </row>
    <row r="304" spans="1:11">
      <c r="A304" s="35">
        <v>82104</v>
      </c>
      <c r="B304" s="273" t="s">
        <v>354</v>
      </c>
      <c r="C304" s="274">
        <v>84736.59</v>
      </c>
      <c r="D304" s="274"/>
      <c r="E304" s="275"/>
      <c r="F304" s="275"/>
      <c r="H304" s="128">
        <f t="shared" si="14"/>
        <v>84736.59</v>
      </c>
      <c r="J304" s="4">
        <f t="shared" si="13"/>
        <v>25.3245</v>
      </c>
      <c r="K304" s="128">
        <f t="shared" si="12"/>
        <v>2145911.77</v>
      </c>
    </row>
    <row r="305" spans="1:11">
      <c r="A305" s="35">
        <v>82105</v>
      </c>
      <c r="B305" s="273" t="s">
        <v>355</v>
      </c>
      <c r="C305" s="274">
        <v>26694</v>
      </c>
      <c r="D305" s="274"/>
      <c r="E305" s="275"/>
      <c r="F305" s="275"/>
      <c r="H305" s="128">
        <f t="shared" si="14"/>
        <v>26694</v>
      </c>
      <c r="J305" s="4">
        <f t="shared" si="13"/>
        <v>25.3245</v>
      </c>
      <c r="K305" s="128">
        <f t="shared" si="12"/>
        <v>676012.2</v>
      </c>
    </row>
    <row r="306" spans="1:11">
      <c r="A306" s="35">
        <v>82106</v>
      </c>
      <c r="B306" s="279" t="s">
        <v>356</v>
      </c>
      <c r="C306" s="274">
        <v>539</v>
      </c>
      <c r="D306" s="274"/>
      <c r="E306" s="275"/>
      <c r="F306" s="275"/>
      <c r="H306" s="128">
        <f t="shared" si="14"/>
        <v>539</v>
      </c>
      <c r="J306" s="4">
        <f t="shared" si="13"/>
        <v>25.3245</v>
      </c>
      <c r="K306" s="128">
        <f t="shared" si="12"/>
        <v>13649.91</v>
      </c>
    </row>
    <row r="307" spans="1:11">
      <c r="A307" s="35">
        <v>82107</v>
      </c>
      <c r="B307" s="279" t="s">
        <v>357</v>
      </c>
      <c r="C307" s="274">
        <v>11700</v>
      </c>
      <c r="D307" s="274"/>
      <c r="E307" s="275"/>
      <c r="F307" s="275"/>
      <c r="H307" s="128">
        <f t="shared" si="14"/>
        <v>11700</v>
      </c>
      <c r="J307" s="4">
        <f t="shared" si="13"/>
        <v>25.3245</v>
      </c>
      <c r="K307" s="128">
        <f t="shared" si="12"/>
        <v>296296.65000000002</v>
      </c>
    </row>
    <row r="308" spans="1:11">
      <c r="A308" s="35">
        <v>82108</v>
      </c>
      <c r="B308" s="273" t="s">
        <v>358</v>
      </c>
      <c r="C308" s="274"/>
      <c r="D308" s="274"/>
      <c r="E308" s="275"/>
      <c r="F308" s="275"/>
      <c r="H308" s="128">
        <f t="shared" si="14"/>
        <v>0</v>
      </c>
      <c r="J308" s="4">
        <f t="shared" si="13"/>
        <v>25.3245</v>
      </c>
      <c r="K308" s="128">
        <f t="shared" si="12"/>
        <v>0</v>
      </c>
    </row>
    <row r="309" spans="1:11">
      <c r="A309" s="35">
        <v>82109</v>
      </c>
      <c r="B309" s="273" t="s">
        <v>359</v>
      </c>
      <c r="C309" s="274">
        <v>431940.74</v>
      </c>
      <c r="D309" s="274"/>
      <c r="E309" s="275"/>
      <c r="F309" s="275"/>
      <c r="H309" s="128">
        <f t="shared" si="14"/>
        <v>431940.74</v>
      </c>
      <c r="J309" s="4">
        <f t="shared" si="13"/>
        <v>25.3245</v>
      </c>
      <c r="K309" s="128">
        <f t="shared" si="12"/>
        <v>10938683.27</v>
      </c>
    </row>
    <row r="310" spans="1:11">
      <c r="A310" s="35">
        <v>82201</v>
      </c>
      <c r="B310" s="279" t="s">
        <v>360</v>
      </c>
      <c r="C310" s="274">
        <v>5178.42</v>
      </c>
      <c r="D310" s="274"/>
      <c r="E310" s="275"/>
      <c r="F310" s="275"/>
      <c r="H310" s="128">
        <f t="shared" si="14"/>
        <v>5178.42</v>
      </c>
      <c r="J310" s="4">
        <f t="shared" si="13"/>
        <v>25.3245</v>
      </c>
      <c r="K310" s="128">
        <f t="shared" si="12"/>
        <v>131140.9</v>
      </c>
    </row>
    <row r="311" spans="1:11">
      <c r="A311" s="35">
        <v>82202</v>
      </c>
      <c r="B311" s="279" t="s">
        <v>361</v>
      </c>
      <c r="C311" s="274"/>
      <c r="D311" s="274"/>
      <c r="E311" s="275"/>
      <c r="F311" s="275"/>
      <c r="H311" s="128">
        <f t="shared" si="14"/>
        <v>0</v>
      </c>
      <c r="J311" s="4">
        <f t="shared" si="13"/>
        <v>25.3245</v>
      </c>
      <c r="K311" s="128">
        <f t="shared" si="12"/>
        <v>0</v>
      </c>
    </row>
    <row r="312" spans="1:11">
      <c r="A312" s="35">
        <v>82203</v>
      </c>
      <c r="B312" s="279" t="s">
        <v>362</v>
      </c>
      <c r="C312" s="274">
        <v>390086.53</v>
      </c>
      <c r="D312" s="274"/>
      <c r="E312" s="275"/>
      <c r="F312" s="275"/>
      <c r="H312" s="128">
        <f t="shared" si="14"/>
        <v>390086.53</v>
      </c>
      <c r="J312" s="4">
        <f t="shared" si="13"/>
        <v>25.3245</v>
      </c>
      <c r="K312" s="128">
        <f t="shared" si="12"/>
        <v>9878746.3300000001</v>
      </c>
    </row>
    <row r="313" spans="1:11">
      <c r="A313" s="35">
        <v>82204</v>
      </c>
      <c r="B313" s="279" t="s">
        <v>363</v>
      </c>
      <c r="C313" s="274">
        <v>62000</v>
      </c>
      <c r="D313" s="274"/>
      <c r="E313" s="275"/>
      <c r="F313" s="275"/>
      <c r="H313" s="128">
        <f t="shared" si="14"/>
        <v>62000</v>
      </c>
      <c r="J313" s="4">
        <f t="shared" si="13"/>
        <v>25.3245</v>
      </c>
      <c r="K313" s="128">
        <f t="shared" si="12"/>
        <v>1570119</v>
      </c>
    </row>
    <row r="314" spans="1:11">
      <c r="A314" s="35">
        <v>82205</v>
      </c>
      <c r="B314" s="279" t="s">
        <v>364</v>
      </c>
      <c r="C314" s="274">
        <v>180810.5</v>
      </c>
      <c r="D314" s="274"/>
      <c r="E314" s="275"/>
      <c r="F314" s="275"/>
      <c r="H314" s="128">
        <f t="shared" si="14"/>
        <v>180810.5</v>
      </c>
      <c r="J314" s="4">
        <f t="shared" si="13"/>
        <v>25.3245</v>
      </c>
      <c r="K314" s="128">
        <f t="shared" si="12"/>
        <v>4578935.51</v>
      </c>
    </row>
    <row r="315" spans="1:11">
      <c r="A315" s="35">
        <v>82600</v>
      </c>
      <c r="B315" s="273" t="s">
        <v>365</v>
      </c>
      <c r="C315" s="274"/>
      <c r="D315" s="274"/>
      <c r="E315" s="275"/>
      <c r="F315" s="275"/>
      <c r="H315" s="128">
        <f t="shared" si="14"/>
        <v>0</v>
      </c>
      <c r="J315" s="4">
        <f t="shared" si="13"/>
        <v>25.3245</v>
      </c>
      <c r="K315" s="128">
        <f t="shared" si="12"/>
        <v>0</v>
      </c>
    </row>
    <row r="316" spans="1:11">
      <c r="A316" s="35">
        <v>82601</v>
      </c>
      <c r="B316" s="273" t="s">
        <v>366</v>
      </c>
      <c r="C316" s="274">
        <v>8228.02</v>
      </c>
      <c r="D316" s="274"/>
      <c r="E316" s="275"/>
      <c r="F316" s="275"/>
      <c r="H316" s="128">
        <f t="shared" si="14"/>
        <v>8228.02</v>
      </c>
      <c r="J316" s="4">
        <f t="shared" si="13"/>
        <v>25.3245</v>
      </c>
      <c r="K316" s="128">
        <f t="shared" si="12"/>
        <v>208370.49</v>
      </c>
    </row>
    <row r="317" spans="1:11">
      <c r="A317" s="35">
        <v>82602</v>
      </c>
      <c r="B317" s="273" t="s">
        <v>367</v>
      </c>
      <c r="C317" s="274"/>
      <c r="D317" s="274"/>
      <c r="E317" s="275"/>
      <c r="F317" s="275"/>
      <c r="H317" s="128">
        <f t="shared" si="14"/>
        <v>0</v>
      </c>
      <c r="J317" s="4">
        <f t="shared" si="13"/>
        <v>25.3245</v>
      </c>
      <c r="K317" s="128">
        <f t="shared" si="12"/>
        <v>0</v>
      </c>
    </row>
    <row r="318" spans="1:11">
      <c r="A318" s="35">
        <v>82603</v>
      </c>
      <c r="B318" s="273" t="s">
        <v>368</v>
      </c>
      <c r="C318" s="274">
        <v>4240.8</v>
      </c>
      <c r="D318" s="274"/>
      <c r="E318" s="275"/>
      <c r="F318" s="275"/>
      <c r="H318" s="128">
        <f t="shared" si="14"/>
        <v>4240.8</v>
      </c>
      <c r="J318" s="4">
        <f t="shared" si="13"/>
        <v>25.3245</v>
      </c>
      <c r="K318" s="128">
        <f t="shared" si="12"/>
        <v>107396.14</v>
      </c>
    </row>
    <row r="319" spans="1:11">
      <c r="A319" s="35">
        <v>82604</v>
      </c>
      <c r="B319" s="273" t="s">
        <v>369</v>
      </c>
      <c r="C319" s="274">
        <v>4875.22</v>
      </c>
      <c r="D319" s="274"/>
      <c r="E319" s="275"/>
      <c r="F319" s="275"/>
      <c r="H319" s="128">
        <f t="shared" si="14"/>
        <v>4875.22</v>
      </c>
      <c r="J319" s="4">
        <f t="shared" si="13"/>
        <v>25.3245</v>
      </c>
      <c r="K319" s="128">
        <f t="shared" si="12"/>
        <v>123462.51</v>
      </c>
    </row>
    <row r="320" spans="1:11">
      <c r="A320" s="35">
        <v>82605</v>
      </c>
      <c r="B320" s="273" t="s">
        <v>370</v>
      </c>
      <c r="C320" s="274"/>
      <c r="D320" s="274"/>
      <c r="E320" s="275"/>
      <c r="F320" s="275"/>
      <c r="H320" s="128">
        <f t="shared" si="14"/>
        <v>0</v>
      </c>
      <c r="J320" s="4">
        <f t="shared" si="13"/>
        <v>25.3245</v>
      </c>
      <c r="K320" s="128">
        <f t="shared" si="12"/>
        <v>0</v>
      </c>
    </row>
    <row r="321" spans="1:11">
      <c r="A321" s="35">
        <v>82606</v>
      </c>
      <c r="B321" s="279" t="s">
        <v>371</v>
      </c>
      <c r="C321" s="274">
        <v>31</v>
      </c>
      <c r="D321" s="274"/>
      <c r="E321" s="275"/>
      <c r="F321" s="275"/>
      <c r="H321" s="128">
        <f t="shared" si="14"/>
        <v>31</v>
      </c>
      <c r="J321" s="4">
        <f t="shared" si="13"/>
        <v>25.3245</v>
      </c>
      <c r="K321" s="128">
        <f t="shared" si="12"/>
        <v>785.06</v>
      </c>
    </row>
    <row r="322" spans="1:11">
      <c r="A322" s="35">
        <v>82607</v>
      </c>
      <c r="B322" s="279" t="s">
        <v>372</v>
      </c>
      <c r="C322" s="274">
        <v>2013.16</v>
      </c>
      <c r="D322" s="274"/>
      <c r="E322" s="275"/>
      <c r="F322" s="275"/>
      <c r="H322" s="128">
        <f t="shared" si="14"/>
        <v>2013.16</v>
      </c>
      <c r="J322" s="4">
        <f t="shared" si="13"/>
        <v>25.3245</v>
      </c>
      <c r="K322" s="128">
        <f t="shared" si="12"/>
        <v>50982.27</v>
      </c>
    </row>
    <row r="323" spans="1:11">
      <c r="A323" s="35">
        <v>82700</v>
      </c>
      <c r="B323" s="273" t="s">
        <v>373</v>
      </c>
      <c r="C323" s="274"/>
      <c r="D323" s="274"/>
      <c r="E323" s="275"/>
      <c r="F323" s="275"/>
      <c r="H323" s="128">
        <f t="shared" si="14"/>
        <v>0</v>
      </c>
      <c r="J323" s="4">
        <f t="shared" si="13"/>
        <v>25.3245</v>
      </c>
      <c r="K323" s="128">
        <f t="shared" si="12"/>
        <v>0</v>
      </c>
    </row>
    <row r="324" spans="1:11">
      <c r="A324" s="35">
        <v>82701</v>
      </c>
      <c r="B324" s="273" t="s">
        <v>374</v>
      </c>
      <c r="C324" s="274">
        <v>88000</v>
      </c>
      <c r="D324" s="274"/>
      <c r="E324" s="275"/>
      <c r="F324" s="275"/>
      <c r="H324" s="128">
        <f t="shared" si="14"/>
        <v>88000</v>
      </c>
      <c r="J324" s="4">
        <f t="shared" si="13"/>
        <v>25.3245</v>
      </c>
      <c r="K324" s="128">
        <f t="shared" si="12"/>
        <v>2228556</v>
      </c>
    </row>
    <row r="325" spans="1:11">
      <c r="A325" s="35">
        <v>82702</v>
      </c>
      <c r="B325" s="273" t="s">
        <v>375</v>
      </c>
      <c r="C325" s="274">
        <v>3745</v>
      </c>
      <c r="D325" s="274"/>
      <c r="E325" s="275"/>
      <c r="F325" s="275"/>
      <c r="H325" s="128">
        <f t="shared" si="14"/>
        <v>3745</v>
      </c>
      <c r="J325" s="4">
        <f t="shared" si="13"/>
        <v>25.3245</v>
      </c>
      <c r="K325" s="128">
        <f t="shared" si="12"/>
        <v>94840.25</v>
      </c>
    </row>
    <row r="326" spans="1:11">
      <c r="A326" s="35">
        <v>82703</v>
      </c>
      <c r="B326" s="273" t="s">
        <v>376</v>
      </c>
      <c r="C326" s="274">
        <v>19694.349999999999</v>
      </c>
      <c r="D326" s="274"/>
      <c r="E326" s="275"/>
      <c r="F326" s="275"/>
      <c r="H326" s="128">
        <f t="shared" si="14"/>
        <v>19694.349999999999</v>
      </c>
      <c r="J326" s="4">
        <f t="shared" si="13"/>
        <v>25.3245</v>
      </c>
      <c r="K326" s="128">
        <f t="shared" si="12"/>
        <v>498749.57</v>
      </c>
    </row>
    <row r="327" spans="1:11">
      <c r="A327" s="35">
        <v>82704</v>
      </c>
      <c r="B327" s="273" t="s">
        <v>377</v>
      </c>
      <c r="C327" s="274">
        <v>1084.44</v>
      </c>
      <c r="D327" s="274"/>
      <c r="E327" s="275"/>
      <c r="F327" s="275"/>
      <c r="H327" s="128">
        <f t="shared" si="14"/>
        <v>1084.44</v>
      </c>
      <c r="J327" s="4">
        <f t="shared" si="13"/>
        <v>25.3245</v>
      </c>
      <c r="K327" s="128">
        <f t="shared" si="12"/>
        <v>27462.9</v>
      </c>
    </row>
    <row r="328" spans="1:11">
      <c r="A328" s="35">
        <v>82705</v>
      </c>
      <c r="B328" s="273" t="s">
        <v>378</v>
      </c>
      <c r="C328" s="274"/>
      <c r="D328" s="274"/>
      <c r="E328" s="275"/>
      <c r="F328" s="275"/>
      <c r="H328" s="128">
        <f t="shared" si="14"/>
        <v>0</v>
      </c>
      <c r="J328" s="4">
        <f t="shared" si="13"/>
        <v>25.3245</v>
      </c>
      <c r="K328" s="128">
        <f t="shared" ref="K328:K391" si="15">ROUND(H328*J328,2)</f>
        <v>0</v>
      </c>
    </row>
    <row r="329" spans="1:11">
      <c r="A329" s="35">
        <v>82706</v>
      </c>
      <c r="B329" s="273" t="s">
        <v>379</v>
      </c>
      <c r="C329" s="274">
        <v>994</v>
      </c>
      <c r="D329" s="274"/>
      <c r="E329" s="275"/>
      <c r="F329" s="275"/>
      <c r="H329" s="128">
        <f t="shared" si="14"/>
        <v>994</v>
      </c>
      <c r="J329" s="4">
        <f t="shared" ref="J329:J392" si="16">J328</f>
        <v>25.3245</v>
      </c>
      <c r="K329" s="128">
        <f t="shared" si="15"/>
        <v>25172.55</v>
      </c>
    </row>
    <row r="330" spans="1:11">
      <c r="A330" s="13">
        <v>83006</v>
      </c>
      <c r="B330" s="273" t="s">
        <v>380</v>
      </c>
      <c r="C330" s="274"/>
      <c r="D330" s="274"/>
      <c r="E330" s="275"/>
      <c r="F330" s="275"/>
      <c r="H330" s="128">
        <f t="shared" si="14"/>
        <v>0</v>
      </c>
      <c r="J330" s="4">
        <f t="shared" si="16"/>
        <v>25.3245</v>
      </c>
      <c r="K330" s="128">
        <f t="shared" si="15"/>
        <v>0</v>
      </c>
    </row>
    <row r="331" spans="1:11">
      <c r="A331" s="35">
        <v>84100</v>
      </c>
      <c r="B331" s="273" t="s">
        <v>381</v>
      </c>
      <c r="C331" s="274"/>
      <c r="D331" s="274"/>
      <c r="E331" s="275"/>
      <c r="F331" s="275"/>
      <c r="H331" s="128">
        <f t="shared" si="14"/>
        <v>0</v>
      </c>
      <c r="J331" s="4">
        <f t="shared" si="16"/>
        <v>25.3245</v>
      </c>
      <c r="K331" s="128">
        <f t="shared" si="15"/>
        <v>0</v>
      </c>
    </row>
    <row r="332" spans="1:11">
      <c r="A332" s="35">
        <v>84101</v>
      </c>
      <c r="B332" s="273" t="s">
        <v>382</v>
      </c>
      <c r="C332" s="274"/>
      <c r="D332" s="274"/>
      <c r="E332" s="275"/>
      <c r="F332" s="275"/>
      <c r="H332" s="128">
        <f t="shared" si="14"/>
        <v>0</v>
      </c>
      <c r="J332" s="4">
        <f t="shared" si="16"/>
        <v>25.3245</v>
      </c>
      <c r="K332" s="128">
        <f t="shared" si="15"/>
        <v>0</v>
      </c>
    </row>
    <row r="333" spans="1:11">
      <c r="A333" s="35">
        <v>84102</v>
      </c>
      <c r="B333" s="273" t="s">
        <v>383</v>
      </c>
      <c r="C333" s="274"/>
      <c r="D333" s="274"/>
      <c r="E333" s="275"/>
      <c r="F333" s="275"/>
      <c r="H333" s="128">
        <f t="shared" si="14"/>
        <v>0</v>
      </c>
      <c r="J333" s="4">
        <f t="shared" si="16"/>
        <v>25.3245</v>
      </c>
      <c r="K333" s="128">
        <f t="shared" si="15"/>
        <v>0</v>
      </c>
    </row>
    <row r="334" spans="1:11">
      <c r="A334" s="35">
        <v>84103</v>
      </c>
      <c r="B334" s="273" t="s">
        <v>384</v>
      </c>
      <c r="C334" s="274"/>
      <c r="D334" s="274"/>
      <c r="E334" s="275"/>
      <c r="F334" s="275"/>
      <c r="H334" s="128">
        <f t="shared" si="14"/>
        <v>0</v>
      </c>
      <c r="J334" s="4">
        <f t="shared" si="16"/>
        <v>25.3245</v>
      </c>
      <c r="K334" s="128">
        <f t="shared" si="15"/>
        <v>0</v>
      </c>
    </row>
    <row r="335" spans="1:11">
      <c r="A335" s="35">
        <v>84104</v>
      </c>
      <c r="B335" s="273" t="s">
        <v>385</v>
      </c>
      <c r="C335" s="274"/>
      <c r="D335" s="274"/>
      <c r="E335" s="275"/>
      <c r="F335" s="275"/>
      <c r="H335" s="128">
        <f t="shared" si="14"/>
        <v>0</v>
      </c>
      <c r="J335" s="4">
        <f t="shared" si="16"/>
        <v>25.3245</v>
      </c>
      <c r="K335" s="128">
        <f t="shared" si="15"/>
        <v>0</v>
      </c>
    </row>
    <row r="336" spans="1:11">
      <c r="A336" s="35">
        <v>84201</v>
      </c>
      <c r="B336" s="273" t="s">
        <v>343</v>
      </c>
      <c r="C336" s="274"/>
      <c r="D336" s="274"/>
      <c r="E336" s="275"/>
      <c r="F336" s="275"/>
      <c r="H336" s="128">
        <f t="shared" si="14"/>
        <v>0</v>
      </c>
      <c r="J336" s="4">
        <f t="shared" si="16"/>
        <v>25.3245</v>
      </c>
      <c r="K336" s="128">
        <f t="shared" si="15"/>
        <v>0</v>
      </c>
    </row>
    <row r="337" spans="1:11">
      <c r="A337" s="35">
        <v>84202</v>
      </c>
      <c r="B337" s="273" t="s">
        <v>344</v>
      </c>
      <c r="C337" s="274"/>
      <c r="D337" s="274"/>
      <c r="E337" s="275"/>
      <c r="F337" s="275"/>
      <c r="H337" s="128">
        <f t="shared" ref="H337:H400" si="17">ROUND(C337-D337+E337-F337,2)</f>
        <v>0</v>
      </c>
      <c r="J337" s="4">
        <f t="shared" si="16"/>
        <v>25.3245</v>
      </c>
      <c r="K337" s="128">
        <f t="shared" si="15"/>
        <v>0</v>
      </c>
    </row>
    <row r="338" spans="1:11">
      <c r="A338" s="35">
        <v>84203</v>
      </c>
      <c r="B338" s="273" t="s">
        <v>345</v>
      </c>
      <c r="C338" s="274"/>
      <c r="D338" s="274"/>
      <c r="E338" s="275"/>
      <c r="F338" s="275"/>
      <c r="H338" s="128">
        <f t="shared" si="17"/>
        <v>0</v>
      </c>
      <c r="J338" s="4">
        <f t="shared" si="16"/>
        <v>25.3245</v>
      </c>
      <c r="K338" s="128">
        <f t="shared" si="15"/>
        <v>0</v>
      </c>
    </row>
    <row r="339" spans="1:11">
      <c r="A339" s="35">
        <v>84204</v>
      </c>
      <c r="B339" s="273" t="s">
        <v>346</v>
      </c>
      <c r="C339" s="274"/>
      <c r="D339" s="274"/>
      <c r="E339" s="275"/>
      <c r="F339" s="275"/>
      <c r="H339" s="128">
        <f t="shared" si="17"/>
        <v>0</v>
      </c>
      <c r="J339" s="4">
        <f t="shared" si="16"/>
        <v>25.3245</v>
      </c>
      <c r="K339" s="128">
        <f t="shared" si="15"/>
        <v>0</v>
      </c>
    </row>
    <row r="340" spans="1:11">
      <c r="A340" s="35">
        <v>84205</v>
      </c>
      <c r="B340" s="273" t="s">
        <v>386</v>
      </c>
      <c r="C340" s="274"/>
      <c r="D340" s="274"/>
      <c r="E340" s="275"/>
      <c r="F340" s="275"/>
      <c r="H340" s="128">
        <f t="shared" si="17"/>
        <v>0</v>
      </c>
      <c r="J340" s="4">
        <f t="shared" si="16"/>
        <v>25.3245</v>
      </c>
      <c r="K340" s="128">
        <f t="shared" si="15"/>
        <v>0</v>
      </c>
    </row>
    <row r="341" spans="1:11">
      <c r="A341" s="35">
        <v>84206</v>
      </c>
      <c r="B341" s="273" t="s">
        <v>387</v>
      </c>
      <c r="C341" s="274"/>
      <c r="D341" s="274"/>
      <c r="E341" s="275"/>
      <c r="F341" s="275"/>
      <c r="H341" s="128">
        <f t="shared" si="17"/>
        <v>0</v>
      </c>
      <c r="J341" s="4">
        <f t="shared" si="16"/>
        <v>25.3245</v>
      </c>
      <c r="K341" s="128">
        <f t="shared" si="15"/>
        <v>0</v>
      </c>
    </row>
    <row r="342" spans="1:11">
      <c r="A342" s="35">
        <v>84207</v>
      </c>
      <c r="B342" s="273" t="s">
        <v>388</v>
      </c>
      <c r="C342" s="274"/>
      <c r="D342" s="274"/>
      <c r="E342" s="275"/>
      <c r="F342" s="275"/>
      <c r="H342" s="128">
        <f t="shared" si="17"/>
        <v>0</v>
      </c>
      <c r="J342" s="4">
        <f t="shared" si="16"/>
        <v>25.3245</v>
      </c>
      <c r="K342" s="128">
        <f t="shared" si="15"/>
        <v>0</v>
      </c>
    </row>
    <row r="343" spans="1:11">
      <c r="A343" s="35">
        <v>84300</v>
      </c>
      <c r="B343" s="273" t="s">
        <v>389</v>
      </c>
      <c r="C343" s="274"/>
      <c r="D343" s="274"/>
      <c r="E343" s="275"/>
      <c r="F343" s="275"/>
      <c r="H343" s="128">
        <f t="shared" si="17"/>
        <v>0</v>
      </c>
      <c r="J343" s="4">
        <f t="shared" si="16"/>
        <v>25.3245</v>
      </c>
      <c r="K343" s="128">
        <f t="shared" si="15"/>
        <v>0</v>
      </c>
    </row>
    <row r="344" spans="1:11">
      <c r="A344" s="35">
        <v>85001</v>
      </c>
      <c r="B344" s="279" t="s">
        <v>390</v>
      </c>
      <c r="C344" s="274"/>
      <c r="D344" s="274"/>
      <c r="E344" s="275"/>
      <c r="F344" s="275"/>
      <c r="H344" s="128">
        <f t="shared" si="17"/>
        <v>0</v>
      </c>
      <c r="J344" s="4">
        <f t="shared" si="16"/>
        <v>25.3245</v>
      </c>
      <c r="K344" s="128">
        <f t="shared" si="15"/>
        <v>0</v>
      </c>
    </row>
    <row r="345" spans="1:11">
      <c r="A345" s="35">
        <v>85002</v>
      </c>
      <c r="B345" s="279" t="s">
        <v>391</v>
      </c>
      <c r="C345" s="274"/>
      <c r="D345" s="274"/>
      <c r="E345" s="275"/>
      <c r="F345" s="275"/>
      <c r="H345" s="128">
        <f t="shared" si="17"/>
        <v>0</v>
      </c>
      <c r="J345" s="4">
        <f t="shared" si="16"/>
        <v>25.3245</v>
      </c>
      <c r="K345" s="128">
        <f t="shared" si="15"/>
        <v>0</v>
      </c>
    </row>
    <row r="346" spans="1:11">
      <c r="A346" s="35">
        <v>91001</v>
      </c>
      <c r="B346" s="273" t="s">
        <v>400</v>
      </c>
      <c r="C346" s="274">
        <v>83700</v>
      </c>
      <c r="D346" s="274"/>
      <c r="E346" s="275"/>
      <c r="F346" s="275"/>
      <c r="H346" s="128">
        <f t="shared" si="17"/>
        <v>83700</v>
      </c>
      <c r="J346" s="4">
        <f t="shared" si="16"/>
        <v>25.3245</v>
      </c>
      <c r="K346" s="128">
        <f t="shared" si="15"/>
        <v>2119660.65</v>
      </c>
    </row>
    <row r="347" spans="1:11">
      <c r="A347" s="35">
        <v>91002</v>
      </c>
      <c r="B347" s="273" t="s">
        <v>401</v>
      </c>
      <c r="C347" s="274">
        <v>7975.48</v>
      </c>
      <c r="D347" s="274"/>
      <c r="E347" s="275"/>
      <c r="F347" s="275"/>
      <c r="H347" s="128">
        <f t="shared" si="17"/>
        <v>7975.48</v>
      </c>
      <c r="J347" s="4">
        <f t="shared" si="16"/>
        <v>25.3245</v>
      </c>
      <c r="K347" s="128">
        <f t="shared" si="15"/>
        <v>201975.04000000001</v>
      </c>
    </row>
    <row r="348" spans="1:11">
      <c r="A348" s="35">
        <v>91003</v>
      </c>
      <c r="B348" s="273" t="s">
        <v>402</v>
      </c>
      <c r="C348" s="274">
        <v>4800</v>
      </c>
      <c r="D348" s="274"/>
      <c r="E348" s="275"/>
      <c r="F348" s="275"/>
      <c r="H348" s="128">
        <f t="shared" si="17"/>
        <v>4800</v>
      </c>
      <c r="J348" s="4">
        <f t="shared" si="16"/>
        <v>25.3245</v>
      </c>
      <c r="K348" s="128">
        <f t="shared" si="15"/>
        <v>121557.6</v>
      </c>
    </row>
    <row r="349" spans="1:11">
      <c r="A349" s="35">
        <v>91004</v>
      </c>
      <c r="B349" s="279" t="s">
        <v>403</v>
      </c>
      <c r="C349" s="274"/>
      <c r="D349" s="274"/>
      <c r="E349" s="275"/>
      <c r="F349" s="275"/>
      <c r="H349" s="128">
        <f t="shared" si="17"/>
        <v>0</v>
      </c>
      <c r="J349" s="4">
        <f t="shared" si="16"/>
        <v>25.3245</v>
      </c>
      <c r="K349" s="128">
        <f t="shared" si="15"/>
        <v>0</v>
      </c>
    </row>
    <row r="350" spans="1:11">
      <c r="A350" s="35">
        <v>91005</v>
      </c>
      <c r="B350" s="279" t="s">
        <v>404</v>
      </c>
      <c r="C350" s="274"/>
      <c r="D350" s="274"/>
      <c r="E350" s="275"/>
      <c r="F350" s="275"/>
      <c r="H350" s="128">
        <f t="shared" si="17"/>
        <v>0</v>
      </c>
      <c r="J350" s="4">
        <f t="shared" si="16"/>
        <v>25.3245</v>
      </c>
      <c r="K350" s="128">
        <f t="shared" si="15"/>
        <v>0</v>
      </c>
    </row>
    <row r="351" spans="1:11">
      <c r="A351" s="35">
        <v>91006</v>
      </c>
      <c r="B351" s="279" t="s">
        <v>405</v>
      </c>
      <c r="C351" s="274">
        <v>3691.31</v>
      </c>
      <c r="D351" s="274"/>
      <c r="E351" s="275"/>
      <c r="F351" s="275"/>
      <c r="H351" s="128">
        <f t="shared" si="17"/>
        <v>3691.31</v>
      </c>
      <c r="J351" s="4">
        <f t="shared" si="16"/>
        <v>25.3245</v>
      </c>
      <c r="K351" s="128">
        <f t="shared" si="15"/>
        <v>93480.58</v>
      </c>
    </row>
    <row r="352" spans="1:11">
      <c r="A352" s="35">
        <v>91007</v>
      </c>
      <c r="B352" s="279" t="s">
        <v>406</v>
      </c>
      <c r="C352" s="274">
        <v>1520.32</v>
      </c>
      <c r="D352" s="274"/>
      <c r="E352" s="275"/>
      <c r="F352" s="275"/>
      <c r="H352" s="128">
        <f t="shared" si="17"/>
        <v>1520.32</v>
      </c>
      <c r="J352" s="4">
        <f t="shared" si="16"/>
        <v>25.3245</v>
      </c>
      <c r="K352" s="128">
        <f t="shared" si="15"/>
        <v>38501.339999999997</v>
      </c>
    </row>
    <row r="353" spans="1:11">
      <c r="A353" s="35">
        <v>91008</v>
      </c>
      <c r="B353" s="279" t="s">
        <v>407</v>
      </c>
      <c r="C353" s="274">
        <v>13323.51</v>
      </c>
      <c r="D353" s="274"/>
      <c r="E353" s="275"/>
      <c r="F353" s="275"/>
      <c r="H353" s="128">
        <f t="shared" si="17"/>
        <v>13323.51</v>
      </c>
      <c r="J353" s="4">
        <f t="shared" si="16"/>
        <v>25.3245</v>
      </c>
      <c r="K353" s="128">
        <f t="shared" si="15"/>
        <v>337411.23</v>
      </c>
    </row>
    <row r="354" spans="1:11">
      <c r="A354" s="35">
        <v>91009</v>
      </c>
      <c r="B354" s="279" t="s">
        <v>408</v>
      </c>
      <c r="C354" s="274">
        <v>600</v>
      </c>
      <c r="D354" s="274"/>
      <c r="E354" s="275"/>
      <c r="F354" s="275"/>
      <c r="H354" s="128">
        <f t="shared" si="17"/>
        <v>600</v>
      </c>
      <c r="J354" s="4">
        <f t="shared" si="16"/>
        <v>25.3245</v>
      </c>
      <c r="K354" s="128">
        <f t="shared" si="15"/>
        <v>15194.7</v>
      </c>
    </row>
    <row r="355" spans="1:11">
      <c r="A355" s="35">
        <v>91010</v>
      </c>
      <c r="B355" s="279" t="s">
        <v>487</v>
      </c>
      <c r="C355" s="274"/>
      <c r="D355" s="274"/>
      <c r="E355" s="275"/>
      <c r="F355" s="275"/>
      <c r="H355" s="128">
        <f t="shared" si="17"/>
        <v>0</v>
      </c>
      <c r="J355" s="4">
        <f t="shared" si="16"/>
        <v>25.3245</v>
      </c>
      <c r="K355" s="128">
        <f t="shared" si="15"/>
        <v>0</v>
      </c>
    </row>
    <row r="356" spans="1:11">
      <c r="A356" s="35">
        <v>91011</v>
      </c>
      <c r="B356" s="279" t="s">
        <v>410</v>
      </c>
      <c r="C356" s="274"/>
      <c r="D356" s="274">
        <v>4744.84</v>
      </c>
      <c r="E356" s="275"/>
      <c r="F356" s="275"/>
      <c r="H356" s="128">
        <f t="shared" si="17"/>
        <v>-4744.84</v>
      </c>
      <c r="J356" s="4">
        <f t="shared" si="16"/>
        <v>25.3245</v>
      </c>
      <c r="K356" s="128">
        <f t="shared" si="15"/>
        <v>-120160.7</v>
      </c>
    </row>
    <row r="357" spans="1:11">
      <c r="A357" s="35">
        <v>91012</v>
      </c>
      <c r="B357" s="273" t="s">
        <v>252</v>
      </c>
      <c r="C357" s="274"/>
      <c r="D357" s="274"/>
      <c r="E357" s="275"/>
      <c r="F357" s="275"/>
      <c r="H357" s="128">
        <f t="shared" si="17"/>
        <v>0</v>
      </c>
      <c r="J357" s="4">
        <f t="shared" si="16"/>
        <v>25.3245</v>
      </c>
      <c r="K357" s="128">
        <f t="shared" si="15"/>
        <v>0</v>
      </c>
    </row>
    <row r="358" spans="1:11">
      <c r="A358" s="272">
        <v>91013</v>
      </c>
      <c r="B358" s="279" t="s">
        <v>411</v>
      </c>
      <c r="C358" s="274"/>
      <c r="D358" s="274"/>
      <c r="E358" s="275"/>
      <c r="F358" s="275"/>
      <c r="H358" s="128">
        <f t="shared" si="17"/>
        <v>0</v>
      </c>
      <c r="J358" s="4">
        <f t="shared" si="16"/>
        <v>25.3245</v>
      </c>
      <c r="K358" s="128">
        <f t="shared" si="15"/>
        <v>0</v>
      </c>
    </row>
    <row r="359" spans="1:11">
      <c r="A359" s="35">
        <v>91200</v>
      </c>
      <c r="B359" s="279" t="s">
        <v>412</v>
      </c>
      <c r="C359" s="274">
        <v>6600</v>
      </c>
      <c r="D359" s="274"/>
      <c r="E359" s="275"/>
      <c r="F359" s="275"/>
      <c r="H359" s="128">
        <f t="shared" si="17"/>
        <v>6600</v>
      </c>
      <c r="J359" s="4">
        <f t="shared" si="16"/>
        <v>25.3245</v>
      </c>
      <c r="K359" s="128">
        <f t="shared" si="15"/>
        <v>167141.70000000001</v>
      </c>
    </row>
    <row r="360" spans="1:11">
      <c r="A360" s="35">
        <v>91201</v>
      </c>
      <c r="B360" s="279" t="s">
        <v>413</v>
      </c>
      <c r="C360" s="274">
        <v>132</v>
      </c>
      <c r="D360" s="274"/>
      <c r="E360" s="275"/>
      <c r="F360" s="275"/>
      <c r="H360" s="128">
        <f t="shared" si="17"/>
        <v>132</v>
      </c>
      <c r="J360" s="4">
        <f t="shared" si="16"/>
        <v>25.3245</v>
      </c>
      <c r="K360" s="128">
        <f t="shared" si="15"/>
        <v>3342.83</v>
      </c>
    </row>
    <row r="361" spans="1:11">
      <c r="A361" s="35">
        <v>91202</v>
      </c>
      <c r="B361" s="279" t="s">
        <v>414</v>
      </c>
      <c r="C361" s="274"/>
      <c r="D361" s="274"/>
      <c r="E361" s="275"/>
      <c r="F361" s="275"/>
      <c r="H361" s="128">
        <f t="shared" si="17"/>
        <v>0</v>
      </c>
      <c r="J361" s="4">
        <f t="shared" si="16"/>
        <v>25.3245</v>
      </c>
      <c r="K361" s="128">
        <f t="shared" si="15"/>
        <v>0</v>
      </c>
    </row>
    <row r="362" spans="1:11">
      <c r="A362" s="35">
        <v>92001</v>
      </c>
      <c r="B362" s="279" t="s">
        <v>415</v>
      </c>
      <c r="C362" s="274"/>
      <c r="D362" s="274"/>
      <c r="E362" s="275"/>
      <c r="F362" s="275"/>
      <c r="H362" s="128">
        <f t="shared" si="17"/>
        <v>0</v>
      </c>
      <c r="J362" s="4">
        <f t="shared" si="16"/>
        <v>25.3245</v>
      </c>
      <c r="K362" s="128">
        <f t="shared" si="15"/>
        <v>0</v>
      </c>
    </row>
    <row r="363" spans="1:11">
      <c r="A363" s="35">
        <v>92002</v>
      </c>
      <c r="B363" s="279" t="s">
        <v>416</v>
      </c>
      <c r="C363" s="274"/>
      <c r="D363" s="274"/>
      <c r="E363" s="275"/>
      <c r="F363" s="275"/>
      <c r="H363" s="128">
        <f t="shared" si="17"/>
        <v>0</v>
      </c>
      <c r="J363" s="4">
        <f t="shared" si="16"/>
        <v>25.3245</v>
      </c>
      <c r="K363" s="128">
        <f t="shared" si="15"/>
        <v>0</v>
      </c>
    </row>
    <row r="364" spans="1:11">
      <c r="A364" s="35">
        <v>92003</v>
      </c>
      <c r="B364" s="279" t="s">
        <v>417</v>
      </c>
      <c r="C364" s="274"/>
      <c r="D364" s="274"/>
      <c r="E364" s="275"/>
      <c r="F364" s="275"/>
      <c r="H364" s="128">
        <f t="shared" si="17"/>
        <v>0</v>
      </c>
      <c r="J364" s="4">
        <f t="shared" si="16"/>
        <v>25.3245</v>
      </c>
      <c r="K364" s="128">
        <f t="shared" si="15"/>
        <v>0</v>
      </c>
    </row>
    <row r="365" spans="1:11">
      <c r="A365" s="35">
        <v>92004</v>
      </c>
      <c r="B365" s="279" t="s">
        <v>418</v>
      </c>
      <c r="C365" s="274"/>
      <c r="D365" s="274"/>
      <c r="E365" s="275"/>
      <c r="F365" s="275"/>
      <c r="H365" s="128">
        <f t="shared" si="17"/>
        <v>0</v>
      </c>
      <c r="J365" s="4">
        <f t="shared" si="16"/>
        <v>25.3245</v>
      </c>
      <c r="K365" s="128">
        <f t="shared" si="15"/>
        <v>0</v>
      </c>
    </row>
    <row r="366" spans="1:11">
      <c r="A366" s="35">
        <v>92005</v>
      </c>
      <c r="B366" s="279" t="s">
        <v>419</v>
      </c>
      <c r="C366" s="274"/>
      <c r="D366" s="274"/>
      <c r="E366" s="275"/>
      <c r="F366" s="275"/>
      <c r="H366" s="128">
        <f t="shared" si="17"/>
        <v>0</v>
      </c>
      <c r="J366" s="4">
        <f t="shared" si="16"/>
        <v>25.3245</v>
      </c>
      <c r="K366" s="128">
        <f t="shared" si="15"/>
        <v>0</v>
      </c>
    </row>
    <row r="367" spans="1:11">
      <c r="A367" s="35">
        <v>92006</v>
      </c>
      <c r="B367" s="279" t="s">
        <v>420</v>
      </c>
      <c r="C367" s="274"/>
      <c r="D367" s="274"/>
      <c r="E367" s="275"/>
      <c r="F367" s="275"/>
      <c r="H367" s="128">
        <f t="shared" si="17"/>
        <v>0</v>
      </c>
      <c r="J367" s="4">
        <f t="shared" si="16"/>
        <v>25.3245</v>
      </c>
      <c r="K367" s="128">
        <f t="shared" si="15"/>
        <v>0</v>
      </c>
    </row>
    <row r="368" spans="1:11">
      <c r="A368" s="35">
        <v>92007</v>
      </c>
      <c r="B368" s="279" t="s">
        <v>421</v>
      </c>
      <c r="C368" s="274"/>
      <c r="D368" s="274"/>
      <c r="E368" s="275"/>
      <c r="F368" s="275"/>
      <c r="H368" s="128">
        <f t="shared" si="17"/>
        <v>0</v>
      </c>
      <c r="J368" s="4">
        <f t="shared" si="16"/>
        <v>25.3245</v>
      </c>
      <c r="K368" s="128">
        <f t="shared" si="15"/>
        <v>0</v>
      </c>
    </row>
    <row r="369" spans="1:11">
      <c r="A369" s="35">
        <v>92008</v>
      </c>
      <c r="B369" s="279" t="s">
        <v>422</v>
      </c>
      <c r="C369" s="274"/>
      <c r="D369" s="274"/>
      <c r="E369" s="275"/>
      <c r="F369" s="275"/>
      <c r="H369" s="128">
        <f t="shared" si="17"/>
        <v>0</v>
      </c>
      <c r="J369" s="4">
        <f t="shared" si="16"/>
        <v>25.3245</v>
      </c>
      <c r="K369" s="128">
        <f t="shared" si="15"/>
        <v>0</v>
      </c>
    </row>
    <row r="370" spans="1:11">
      <c r="A370" s="20">
        <v>92009</v>
      </c>
      <c r="B370" s="273" t="s">
        <v>423</v>
      </c>
      <c r="C370" s="274"/>
      <c r="D370" s="274"/>
      <c r="E370" s="275"/>
      <c r="F370" s="275"/>
      <c r="H370" s="128">
        <f t="shared" si="17"/>
        <v>0</v>
      </c>
      <c r="J370" s="4">
        <f t="shared" si="16"/>
        <v>25.3245</v>
      </c>
      <c r="K370" s="128">
        <f t="shared" si="15"/>
        <v>0</v>
      </c>
    </row>
    <row r="371" spans="1:11">
      <c r="A371" s="35">
        <v>93001</v>
      </c>
      <c r="B371" s="279" t="s">
        <v>424</v>
      </c>
      <c r="C371" s="274">
        <v>69.33</v>
      </c>
      <c r="D371" s="274"/>
      <c r="E371" s="275"/>
      <c r="F371" s="275"/>
      <c r="H371" s="128">
        <f t="shared" si="17"/>
        <v>69.33</v>
      </c>
      <c r="J371" s="4">
        <f t="shared" si="16"/>
        <v>25.3245</v>
      </c>
      <c r="K371" s="128">
        <f t="shared" si="15"/>
        <v>1755.75</v>
      </c>
    </row>
    <row r="372" spans="1:11">
      <c r="A372" s="35">
        <v>93002</v>
      </c>
      <c r="B372" s="279" t="s">
        <v>425</v>
      </c>
      <c r="C372" s="274">
        <v>346.08</v>
      </c>
      <c r="D372" s="274"/>
      <c r="E372" s="275"/>
      <c r="F372" s="275"/>
      <c r="H372" s="128">
        <f t="shared" si="17"/>
        <v>346.08</v>
      </c>
      <c r="J372" s="4">
        <f t="shared" si="16"/>
        <v>25.3245</v>
      </c>
      <c r="K372" s="128">
        <f t="shared" si="15"/>
        <v>8764.2999999999993</v>
      </c>
    </row>
    <row r="373" spans="1:11">
      <c r="A373" s="35">
        <v>93003</v>
      </c>
      <c r="B373" s="279" t="s">
        <v>426</v>
      </c>
      <c r="C373" s="274"/>
      <c r="D373" s="274"/>
      <c r="E373" s="275"/>
      <c r="F373" s="275"/>
      <c r="H373" s="128">
        <f t="shared" si="17"/>
        <v>0</v>
      </c>
      <c r="J373" s="4">
        <f t="shared" si="16"/>
        <v>25.3245</v>
      </c>
      <c r="K373" s="128">
        <f t="shared" si="15"/>
        <v>0</v>
      </c>
    </row>
    <row r="374" spans="1:11">
      <c r="A374" s="35">
        <v>93004</v>
      </c>
      <c r="B374" s="279" t="s">
        <v>427</v>
      </c>
      <c r="C374" s="274">
        <v>189</v>
      </c>
      <c r="D374" s="274"/>
      <c r="E374" s="275"/>
      <c r="F374" s="275"/>
      <c r="H374" s="128">
        <f t="shared" si="17"/>
        <v>189</v>
      </c>
      <c r="J374" s="4">
        <f t="shared" si="16"/>
        <v>25.3245</v>
      </c>
      <c r="K374" s="132">
        <f t="shared" si="15"/>
        <v>4786.33</v>
      </c>
    </row>
    <row r="375" spans="1:11">
      <c r="A375" s="35">
        <v>93005</v>
      </c>
      <c r="B375" s="279" t="s">
        <v>428</v>
      </c>
      <c r="C375" s="274"/>
      <c r="D375" s="274"/>
      <c r="E375" s="275"/>
      <c r="F375" s="275"/>
      <c r="H375" s="128">
        <f t="shared" si="17"/>
        <v>0</v>
      </c>
      <c r="J375" s="4">
        <f t="shared" si="16"/>
        <v>25.3245</v>
      </c>
      <c r="K375" s="128">
        <f t="shared" si="15"/>
        <v>0</v>
      </c>
    </row>
    <row r="376" spans="1:11">
      <c r="A376" s="280">
        <v>94001</v>
      </c>
      <c r="B376" s="281" t="s">
        <v>429</v>
      </c>
      <c r="C376" s="278"/>
      <c r="D376" s="278"/>
      <c r="E376" s="278"/>
      <c r="F376" s="278"/>
      <c r="G376" s="132"/>
      <c r="H376" s="132">
        <f t="shared" si="17"/>
        <v>0</v>
      </c>
      <c r="J376" s="4">
        <f t="shared" si="16"/>
        <v>25.3245</v>
      </c>
      <c r="K376" s="128">
        <f t="shared" si="15"/>
        <v>0</v>
      </c>
    </row>
    <row r="377" spans="1:11">
      <c r="A377" s="35">
        <v>94002</v>
      </c>
      <c r="B377" s="279" t="s">
        <v>430</v>
      </c>
      <c r="C377" s="274"/>
      <c r="D377" s="274"/>
      <c r="E377" s="275"/>
      <c r="F377" s="275"/>
      <c r="H377" s="128">
        <f t="shared" si="17"/>
        <v>0</v>
      </c>
      <c r="J377" s="4">
        <f t="shared" si="16"/>
        <v>25.3245</v>
      </c>
      <c r="K377" s="128">
        <f t="shared" si="15"/>
        <v>0</v>
      </c>
    </row>
    <row r="378" spans="1:11">
      <c r="A378" s="35">
        <v>94003</v>
      </c>
      <c r="B378" s="279" t="s">
        <v>431</v>
      </c>
      <c r="C378" s="274"/>
      <c r="D378" s="274"/>
      <c r="E378" s="275"/>
      <c r="F378" s="275"/>
      <c r="H378" s="128">
        <f t="shared" si="17"/>
        <v>0</v>
      </c>
      <c r="J378" s="4">
        <f t="shared" si="16"/>
        <v>25.3245</v>
      </c>
      <c r="K378" s="128">
        <f t="shared" si="15"/>
        <v>0</v>
      </c>
    </row>
    <row r="379" spans="1:11">
      <c r="A379" s="35">
        <v>94004</v>
      </c>
      <c r="B379" s="279" t="s">
        <v>432</v>
      </c>
      <c r="C379" s="274"/>
      <c r="D379" s="274"/>
      <c r="E379" s="275"/>
      <c r="F379" s="275"/>
      <c r="H379" s="128">
        <f t="shared" si="17"/>
        <v>0</v>
      </c>
      <c r="J379" s="4">
        <f t="shared" si="16"/>
        <v>25.3245</v>
      </c>
      <c r="K379" s="128">
        <f t="shared" si="15"/>
        <v>0</v>
      </c>
    </row>
    <row r="380" spans="1:11">
      <c r="A380" s="35">
        <v>94005</v>
      </c>
      <c r="B380" s="279" t="s">
        <v>433</v>
      </c>
      <c r="C380" s="274"/>
      <c r="D380" s="274"/>
      <c r="E380" s="275"/>
      <c r="F380" s="275"/>
      <c r="H380" s="128">
        <f t="shared" si="17"/>
        <v>0</v>
      </c>
      <c r="J380" s="4">
        <f t="shared" si="16"/>
        <v>25.3245</v>
      </c>
      <c r="K380" s="128">
        <f t="shared" si="15"/>
        <v>0</v>
      </c>
    </row>
    <row r="381" spans="1:11">
      <c r="A381" s="35">
        <v>94006</v>
      </c>
      <c r="B381" s="279" t="s">
        <v>434</v>
      </c>
      <c r="C381" s="274"/>
      <c r="D381" s="274"/>
      <c r="E381" s="275"/>
      <c r="F381" s="275"/>
      <c r="H381" s="128">
        <f t="shared" si="17"/>
        <v>0</v>
      </c>
      <c r="J381" s="4">
        <f t="shared" si="16"/>
        <v>25.3245</v>
      </c>
      <c r="K381" s="128">
        <f t="shared" si="15"/>
        <v>0</v>
      </c>
    </row>
    <row r="382" spans="1:11">
      <c r="A382" s="35">
        <v>94007</v>
      </c>
      <c r="B382" s="279" t="s">
        <v>435</v>
      </c>
      <c r="C382" s="274">
        <v>3.05</v>
      </c>
      <c r="D382" s="274"/>
      <c r="E382" s="275"/>
      <c r="F382" s="275"/>
      <c r="H382" s="128">
        <f t="shared" si="17"/>
        <v>3.05</v>
      </c>
      <c r="J382" s="4">
        <f t="shared" si="16"/>
        <v>25.3245</v>
      </c>
      <c r="K382" s="128">
        <f t="shared" si="15"/>
        <v>77.239999999999995</v>
      </c>
    </row>
    <row r="383" spans="1:11">
      <c r="A383" s="35">
        <v>94008</v>
      </c>
      <c r="B383" s="279" t="s">
        <v>436</v>
      </c>
      <c r="C383" s="274"/>
      <c r="D383" s="274"/>
      <c r="E383" s="275"/>
      <c r="F383" s="275"/>
      <c r="H383" s="128">
        <f t="shared" si="17"/>
        <v>0</v>
      </c>
      <c r="J383" s="4">
        <f t="shared" si="16"/>
        <v>25.3245</v>
      </c>
      <c r="K383" s="128">
        <f t="shared" si="15"/>
        <v>0</v>
      </c>
    </row>
    <row r="384" spans="1:11">
      <c r="A384" s="35">
        <v>94009</v>
      </c>
      <c r="B384" s="279" t="s">
        <v>437</v>
      </c>
      <c r="C384" s="274"/>
      <c r="D384" s="274"/>
      <c r="E384" s="275"/>
      <c r="F384" s="275"/>
      <c r="H384" s="128">
        <f t="shared" si="17"/>
        <v>0</v>
      </c>
      <c r="J384" s="4">
        <f t="shared" si="16"/>
        <v>25.3245</v>
      </c>
      <c r="K384" s="128">
        <f t="shared" si="15"/>
        <v>0</v>
      </c>
    </row>
    <row r="385" spans="1:11">
      <c r="A385" s="35">
        <v>94010</v>
      </c>
      <c r="B385" s="279" t="s">
        <v>438</v>
      </c>
      <c r="C385" s="274">
        <v>9853.26</v>
      </c>
      <c r="D385" s="274"/>
      <c r="E385" s="275"/>
      <c r="F385" s="275"/>
      <c r="H385" s="128">
        <f t="shared" si="17"/>
        <v>9853.26</v>
      </c>
      <c r="J385" s="4">
        <f t="shared" si="16"/>
        <v>25.3245</v>
      </c>
      <c r="K385" s="128">
        <f t="shared" si="15"/>
        <v>249528.88</v>
      </c>
    </row>
    <row r="386" spans="1:11">
      <c r="A386" s="35">
        <v>94011</v>
      </c>
      <c r="B386" s="279" t="s">
        <v>439</v>
      </c>
      <c r="C386" s="274"/>
      <c r="D386" s="274"/>
      <c r="E386" s="275"/>
      <c r="F386" s="275"/>
      <c r="H386" s="128">
        <f t="shared" si="17"/>
        <v>0</v>
      </c>
      <c r="J386" s="4">
        <f t="shared" si="16"/>
        <v>25.3245</v>
      </c>
      <c r="K386" s="128">
        <f t="shared" si="15"/>
        <v>0</v>
      </c>
    </row>
    <row r="387" spans="1:11">
      <c r="A387" s="35">
        <v>94012</v>
      </c>
      <c r="B387" s="279" t="s">
        <v>440</v>
      </c>
      <c r="C387" s="274">
        <v>200.02</v>
      </c>
      <c r="D387" s="274"/>
      <c r="E387" s="275"/>
      <c r="F387" s="275"/>
      <c r="H387" s="128">
        <f t="shared" si="17"/>
        <v>200.02</v>
      </c>
      <c r="J387" s="4">
        <f t="shared" si="16"/>
        <v>25.3245</v>
      </c>
      <c r="K387" s="132">
        <f t="shared" si="15"/>
        <v>5065.41</v>
      </c>
    </row>
    <row r="388" spans="1:11">
      <c r="A388" s="35">
        <v>94013</v>
      </c>
      <c r="B388" s="279" t="s">
        <v>441</v>
      </c>
      <c r="C388" s="274"/>
      <c r="D388" s="274"/>
      <c r="E388" s="275"/>
      <c r="F388" s="275"/>
      <c r="H388" s="128">
        <f t="shared" si="17"/>
        <v>0</v>
      </c>
      <c r="J388" s="4">
        <f t="shared" si="16"/>
        <v>25.3245</v>
      </c>
      <c r="K388" s="128">
        <f t="shared" si="15"/>
        <v>0</v>
      </c>
    </row>
    <row r="389" spans="1:11">
      <c r="A389" s="280">
        <v>94014</v>
      </c>
      <c r="B389" s="281" t="s">
        <v>465</v>
      </c>
      <c r="C389" s="278"/>
      <c r="D389" s="278"/>
      <c r="E389" s="278"/>
      <c r="F389" s="278"/>
      <c r="G389" s="132"/>
      <c r="H389" s="132">
        <f t="shared" si="17"/>
        <v>0</v>
      </c>
      <c r="J389" s="4">
        <f t="shared" si="16"/>
        <v>25.3245</v>
      </c>
      <c r="K389" s="132">
        <f t="shared" si="15"/>
        <v>0</v>
      </c>
    </row>
    <row r="390" spans="1:11">
      <c r="A390" s="35">
        <v>94015</v>
      </c>
      <c r="B390" s="279" t="s">
        <v>466</v>
      </c>
      <c r="C390" s="274"/>
      <c r="D390" s="274"/>
      <c r="E390" s="275"/>
      <c r="F390" s="275"/>
      <c r="H390" s="128">
        <f t="shared" si="17"/>
        <v>0</v>
      </c>
      <c r="J390" s="4">
        <f t="shared" si="16"/>
        <v>25.3245</v>
      </c>
      <c r="K390" s="128">
        <f t="shared" si="15"/>
        <v>0</v>
      </c>
    </row>
    <row r="391" spans="1:11">
      <c r="A391" s="280">
        <v>94016</v>
      </c>
      <c r="B391" s="281" t="s">
        <v>442</v>
      </c>
      <c r="C391" s="278">
        <v>2360.89</v>
      </c>
      <c r="D391" s="278"/>
      <c r="E391" s="278"/>
      <c r="F391" s="278"/>
      <c r="G391" s="132"/>
      <c r="H391" s="132">
        <f t="shared" si="17"/>
        <v>2360.89</v>
      </c>
      <c r="J391" s="4">
        <f t="shared" si="16"/>
        <v>25.3245</v>
      </c>
      <c r="K391" s="128">
        <f t="shared" si="15"/>
        <v>59788.36</v>
      </c>
    </row>
    <row r="392" spans="1:11">
      <c r="A392" s="35">
        <v>94017</v>
      </c>
      <c r="B392" s="279" t="s">
        <v>443</v>
      </c>
      <c r="C392" s="274"/>
      <c r="D392" s="274">
        <v>471.35</v>
      </c>
      <c r="E392" s="275"/>
      <c r="F392" s="275"/>
      <c r="H392" s="128">
        <f t="shared" si="17"/>
        <v>-471.35</v>
      </c>
      <c r="J392" s="4">
        <f t="shared" si="16"/>
        <v>25.3245</v>
      </c>
      <c r="K392" s="128">
        <f t="shared" ref="K392:K430" si="18">ROUND(H392*J392,2)</f>
        <v>-11936.7</v>
      </c>
    </row>
    <row r="393" spans="1:11">
      <c r="A393" s="35">
        <v>94018</v>
      </c>
      <c r="B393" s="279" t="s">
        <v>444</v>
      </c>
      <c r="C393" s="274">
        <v>83</v>
      </c>
      <c r="D393" s="274"/>
      <c r="E393" s="275"/>
      <c r="F393" s="275"/>
      <c r="H393" s="128">
        <f t="shared" si="17"/>
        <v>83</v>
      </c>
      <c r="J393" s="4">
        <f t="shared" ref="J393:J430" si="19">J392</f>
        <v>25.3245</v>
      </c>
      <c r="K393" s="128">
        <f t="shared" si="18"/>
        <v>2101.9299999999998</v>
      </c>
    </row>
    <row r="394" spans="1:11">
      <c r="A394" s="35">
        <v>94019</v>
      </c>
      <c r="B394" s="279" t="s">
        <v>417</v>
      </c>
      <c r="C394" s="274">
        <v>116.01</v>
      </c>
      <c r="D394" s="274"/>
      <c r="E394" s="275"/>
      <c r="F394" s="275"/>
      <c r="H394" s="128">
        <f t="shared" si="17"/>
        <v>116.01</v>
      </c>
      <c r="J394" s="4">
        <f t="shared" si="19"/>
        <v>25.3245</v>
      </c>
      <c r="K394" s="128">
        <f t="shared" si="18"/>
        <v>2937.9</v>
      </c>
    </row>
    <row r="395" spans="1:11">
      <c r="A395" s="35">
        <v>94020</v>
      </c>
      <c r="B395" s="273" t="s">
        <v>384</v>
      </c>
      <c r="C395" s="274"/>
      <c r="D395" s="274"/>
      <c r="E395" s="275"/>
      <c r="F395" s="275"/>
      <c r="H395" s="128">
        <f t="shared" si="17"/>
        <v>0</v>
      </c>
      <c r="J395" s="4">
        <f t="shared" si="19"/>
        <v>25.3245</v>
      </c>
      <c r="K395" s="128">
        <f t="shared" si="18"/>
        <v>0</v>
      </c>
    </row>
    <row r="396" spans="1:11">
      <c r="A396" s="35">
        <v>94021</v>
      </c>
      <c r="B396" s="279" t="s">
        <v>445</v>
      </c>
      <c r="C396" s="274"/>
      <c r="D396" s="274"/>
      <c r="E396" s="275"/>
      <c r="F396" s="275"/>
      <c r="H396" s="128">
        <f t="shared" si="17"/>
        <v>0</v>
      </c>
      <c r="J396" s="4">
        <f t="shared" si="19"/>
        <v>25.3245</v>
      </c>
      <c r="K396" s="128">
        <f t="shared" si="18"/>
        <v>0</v>
      </c>
    </row>
    <row r="397" spans="1:11">
      <c r="A397" s="35">
        <v>94022</v>
      </c>
      <c r="B397" s="279" t="s">
        <v>446</v>
      </c>
      <c r="C397" s="274"/>
      <c r="D397" s="274"/>
      <c r="E397" s="275"/>
      <c r="F397" s="275"/>
      <c r="H397" s="128">
        <f t="shared" si="17"/>
        <v>0</v>
      </c>
      <c r="J397" s="4">
        <f t="shared" si="19"/>
        <v>25.3245</v>
      </c>
      <c r="K397" s="128">
        <f t="shared" si="18"/>
        <v>0</v>
      </c>
    </row>
    <row r="398" spans="1:11">
      <c r="A398" s="35">
        <v>94023</v>
      </c>
      <c r="B398" s="279" t="s">
        <v>447</v>
      </c>
      <c r="C398" s="274">
        <v>975</v>
      </c>
      <c r="D398" s="274"/>
      <c r="E398" s="275"/>
      <c r="F398" s="275"/>
      <c r="H398" s="128">
        <f t="shared" si="17"/>
        <v>975</v>
      </c>
      <c r="J398" s="4">
        <f t="shared" si="19"/>
        <v>25.3245</v>
      </c>
      <c r="K398" s="128">
        <f t="shared" si="18"/>
        <v>24691.39</v>
      </c>
    </row>
    <row r="399" spans="1:11">
      <c r="A399" s="35">
        <v>94024</v>
      </c>
      <c r="B399" s="279" t="s">
        <v>448</v>
      </c>
      <c r="C399" s="274"/>
      <c r="D399" s="274"/>
      <c r="E399" s="275"/>
      <c r="F399" s="275"/>
      <c r="H399" s="128">
        <f t="shared" si="17"/>
        <v>0</v>
      </c>
      <c r="J399" s="4">
        <f t="shared" si="19"/>
        <v>25.3245</v>
      </c>
      <c r="K399" s="132">
        <f t="shared" si="18"/>
        <v>0</v>
      </c>
    </row>
    <row r="400" spans="1:11">
      <c r="A400" s="35">
        <v>94025</v>
      </c>
      <c r="B400" s="279" t="s">
        <v>449</v>
      </c>
      <c r="C400" s="274"/>
      <c r="D400" s="274"/>
      <c r="E400" s="275"/>
      <c r="F400" s="275"/>
      <c r="H400" s="128">
        <f t="shared" si="17"/>
        <v>0</v>
      </c>
      <c r="J400" s="4">
        <f t="shared" si="19"/>
        <v>25.3245</v>
      </c>
      <c r="K400" s="128">
        <f t="shared" si="18"/>
        <v>0</v>
      </c>
    </row>
    <row r="401" spans="1:11">
      <c r="A401" s="280">
        <v>94026</v>
      </c>
      <c r="B401" s="277" t="s">
        <v>488</v>
      </c>
      <c r="C401" s="278"/>
      <c r="D401" s="278"/>
      <c r="E401" s="278">
        <v>380.48</v>
      </c>
      <c r="F401" s="278">
        <v>11366.980000000001</v>
      </c>
      <c r="G401" s="132"/>
      <c r="H401" s="132">
        <f>ROUND(C401-D401+E401-F401,2)</f>
        <v>-10986.5</v>
      </c>
      <c r="J401" s="4">
        <f t="shared" si="19"/>
        <v>25.3245</v>
      </c>
      <c r="K401" s="128">
        <f t="shared" si="18"/>
        <v>-278227.62</v>
      </c>
    </row>
    <row r="402" spans="1:11">
      <c r="A402" s="35">
        <v>94027</v>
      </c>
      <c r="B402" s="279" t="s">
        <v>450</v>
      </c>
      <c r="C402" s="274">
        <v>187.6</v>
      </c>
      <c r="D402" s="274"/>
      <c r="E402" s="275"/>
      <c r="F402" s="275"/>
      <c r="H402" s="128">
        <f t="shared" ref="H402:H430" si="20">ROUND(C402-D402+E402-F402,2)</f>
        <v>187.6</v>
      </c>
      <c r="J402" s="4">
        <f t="shared" si="19"/>
        <v>25.3245</v>
      </c>
      <c r="K402" s="128">
        <f t="shared" si="18"/>
        <v>4750.88</v>
      </c>
    </row>
    <row r="403" spans="1:11">
      <c r="A403" s="35">
        <v>94028</v>
      </c>
      <c r="B403" s="4" t="s">
        <v>451</v>
      </c>
      <c r="C403" s="274"/>
      <c r="D403" s="274"/>
      <c r="E403" s="275"/>
      <c r="F403" s="275"/>
      <c r="H403" s="128">
        <f t="shared" si="20"/>
        <v>0</v>
      </c>
      <c r="J403" s="4">
        <f t="shared" si="19"/>
        <v>25.3245</v>
      </c>
      <c r="K403" s="128">
        <f t="shared" si="18"/>
        <v>0</v>
      </c>
    </row>
    <row r="404" spans="1:11">
      <c r="A404" s="35">
        <v>94029</v>
      </c>
      <c r="B404" s="4" t="s">
        <v>452</v>
      </c>
      <c r="C404" s="274"/>
      <c r="D404" s="274"/>
      <c r="E404" s="275"/>
      <c r="F404" s="275"/>
      <c r="H404" s="128">
        <f t="shared" si="20"/>
        <v>0</v>
      </c>
      <c r="J404" s="4">
        <f t="shared" si="19"/>
        <v>25.3245</v>
      </c>
      <c r="K404" s="128">
        <f t="shared" si="18"/>
        <v>0</v>
      </c>
    </row>
    <row r="405" spans="1:11">
      <c r="A405" s="35">
        <v>95001</v>
      </c>
      <c r="B405" s="273" t="s">
        <v>397</v>
      </c>
      <c r="C405" s="274"/>
      <c r="D405" s="274"/>
      <c r="E405" s="275"/>
      <c r="F405" s="275"/>
      <c r="H405" s="128">
        <f t="shared" si="20"/>
        <v>0</v>
      </c>
      <c r="J405" s="4">
        <f t="shared" si="19"/>
        <v>25.3245</v>
      </c>
      <c r="K405" s="128">
        <f t="shared" si="18"/>
        <v>0</v>
      </c>
    </row>
    <row r="406" spans="1:11">
      <c r="A406" s="35">
        <v>95002</v>
      </c>
      <c r="B406" s="273" t="s">
        <v>398</v>
      </c>
      <c r="C406" s="274"/>
      <c r="D406" s="274"/>
      <c r="E406" s="275"/>
      <c r="F406" s="275"/>
      <c r="H406" s="128">
        <f t="shared" si="20"/>
        <v>0</v>
      </c>
      <c r="J406" s="4">
        <f t="shared" si="19"/>
        <v>25.3245</v>
      </c>
      <c r="K406" s="128">
        <f t="shared" si="18"/>
        <v>0</v>
      </c>
    </row>
    <row r="407" spans="1:11">
      <c r="A407" s="35">
        <v>95003</v>
      </c>
      <c r="B407" s="273" t="s">
        <v>399</v>
      </c>
      <c r="C407" s="274"/>
      <c r="D407" s="274"/>
      <c r="E407" s="275"/>
      <c r="F407" s="275"/>
      <c r="H407" s="128">
        <f t="shared" si="20"/>
        <v>0</v>
      </c>
      <c r="J407" s="4">
        <f t="shared" si="19"/>
        <v>25.3245</v>
      </c>
      <c r="K407" s="128">
        <f t="shared" si="18"/>
        <v>0</v>
      </c>
    </row>
    <row r="408" spans="1:11">
      <c r="A408" s="35">
        <v>96001</v>
      </c>
      <c r="B408" s="273" t="s">
        <v>453</v>
      </c>
      <c r="C408" s="274">
        <v>2450.2800000000002</v>
      </c>
      <c r="D408" s="274"/>
      <c r="E408" s="275"/>
      <c r="F408" s="275"/>
      <c r="H408" s="128">
        <f t="shared" si="20"/>
        <v>2450.2800000000002</v>
      </c>
      <c r="J408" s="4">
        <f t="shared" si="19"/>
        <v>25.3245</v>
      </c>
      <c r="K408" s="128">
        <f t="shared" si="18"/>
        <v>62052.12</v>
      </c>
    </row>
    <row r="409" spans="1:11">
      <c r="A409" s="35">
        <v>96002</v>
      </c>
      <c r="B409" s="273" t="s">
        <v>454</v>
      </c>
      <c r="C409" s="274">
        <v>300</v>
      </c>
      <c r="D409" s="274"/>
      <c r="E409" s="275"/>
      <c r="F409" s="275"/>
      <c r="H409" s="128">
        <f t="shared" si="20"/>
        <v>300</v>
      </c>
      <c r="J409" s="4">
        <f t="shared" si="19"/>
        <v>25.3245</v>
      </c>
      <c r="K409" s="128">
        <f t="shared" si="18"/>
        <v>7597.35</v>
      </c>
    </row>
    <row r="410" spans="1:11">
      <c r="A410" s="35">
        <v>96003</v>
      </c>
      <c r="B410" s="273" t="s">
        <v>455</v>
      </c>
      <c r="C410" s="274">
        <v>780</v>
      </c>
      <c r="D410" s="274"/>
      <c r="E410" s="275"/>
      <c r="F410" s="275"/>
      <c r="H410" s="128">
        <f t="shared" si="20"/>
        <v>780</v>
      </c>
      <c r="J410" s="4">
        <f t="shared" si="19"/>
        <v>25.3245</v>
      </c>
      <c r="K410" s="128">
        <f t="shared" si="18"/>
        <v>19753.11</v>
      </c>
    </row>
    <row r="411" spans="1:11">
      <c r="A411" s="35">
        <v>96004</v>
      </c>
      <c r="B411" s="273" t="s">
        <v>456</v>
      </c>
      <c r="C411" s="274"/>
      <c r="D411" s="274"/>
      <c r="E411" s="275"/>
      <c r="F411" s="275"/>
      <c r="H411" s="128">
        <f t="shared" si="20"/>
        <v>0</v>
      </c>
      <c r="J411" s="4">
        <f t="shared" si="19"/>
        <v>25.3245</v>
      </c>
      <c r="K411" s="128">
        <f t="shared" si="18"/>
        <v>0</v>
      </c>
    </row>
    <row r="412" spans="1:11">
      <c r="A412" s="35">
        <v>96005</v>
      </c>
      <c r="B412" s="273" t="s">
        <v>457</v>
      </c>
      <c r="C412" s="274">
        <v>400</v>
      </c>
      <c r="D412" s="274"/>
      <c r="E412" s="275"/>
      <c r="F412" s="275"/>
      <c r="H412" s="128">
        <f t="shared" si="20"/>
        <v>400</v>
      </c>
      <c r="J412" s="4">
        <f t="shared" si="19"/>
        <v>25.3245</v>
      </c>
      <c r="K412" s="128">
        <f t="shared" si="18"/>
        <v>10129.799999999999</v>
      </c>
    </row>
    <row r="413" spans="1:11">
      <c r="A413" s="35">
        <v>96006</v>
      </c>
      <c r="B413" s="273" t="s">
        <v>592</v>
      </c>
      <c r="C413" s="274"/>
      <c r="D413" s="274"/>
      <c r="E413" s="275"/>
      <c r="F413" s="275"/>
      <c r="H413" s="128">
        <f t="shared" si="20"/>
        <v>0</v>
      </c>
      <c r="J413" s="4">
        <f t="shared" si="19"/>
        <v>25.3245</v>
      </c>
      <c r="K413" s="128">
        <f t="shared" si="18"/>
        <v>0</v>
      </c>
    </row>
    <row r="414" spans="1:11">
      <c r="A414" s="35">
        <v>96007</v>
      </c>
      <c r="B414" s="273" t="s">
        <v>458</v>
      </c>
      <c r="C414" s="274"/>
      <c r="D414" s="274"/>
      <c r="E414" s="275"/>
      <c r="F414" s="275"/>
      <c r="H414" s="128">
        <f t="shared" si="20"/>
        <v>0</v>
      </c>
      <c r="J414" s="4">
        <f t="shared" si="19"/>
        <v>25.3245</v>
      </c>
      <c r="K414" s="128">
        <f t="shared" si="18"/>
        <v>0</v>
      </c>
    </row>
    <row r="415" spans="1:11">
      <c r="A415" s="35">
        <v>96008</v>
      </c>
      <c r="B415" s="273" t="s">
        <v>459</v>
      </c>
      <c r="C415" s="274">
        <v>150</v>
      </c>
      <c r="D415" s="274"/>
      <c r="E415" s="275"/>
      <c r="F415" s="275"/>
      <c r="H415" s="128">
        <f t="shared" si="20"/>
        <v>150</v>
      </c>
      <c r="J415" s="4">
        <f t="shared" si="19"/>
        <v>25.3245</v>
      </c>
      <c r="K415" s="128">
        <f t="shared" si="18"/>
        <v>3798.68</v>
      </c>
    </row>
    <row r="416" spans="1:11">
      <c r="A416" s="35">
        <v>97001</v>
      </c>
      <c r="B416" s="273" t="s">
        <v>463</v>
      </c>
      <c r="C416" s="274"/>
      <c r="D416" s="274"/>
      <c r="E416" s="275"/>
      <c r="F416" s="275"/>
      <c r="H416" s="128">
        <f t="shared" si="20"/>
        <v>0</v>
      </c>
      <c r="J416" s="4">
        <f t="shared" si="19"/>
        <v>25.3245</v>
      </c>
      <c r="K416" s="128">
        <f t="shared" si="18"/>
        <v>0</v>
      </c>
    </row>
    <row r="417" spans="1:11">
      <c r="A417" s="35">
        <v>97002</v>
      </c>
      <c r="B417" s="273" t="s">
        <v>464</v>
      </c>
      <c r="C417" s="274"/>
      <c r="D417" s="274"/>
      <c r="E417" s="275"/>
      <c r="F417" s="275"/>
      <c r="H417" s="128">
        <f t="shared" si="20"/>
        <v>0</v>
      </c>
      <c r="J417" s="4">
        <f t="shared" si="19"/>
        <v>25.3245</v>
      </c>
      <c r="K417" s="128">
        <f t="shared" si="18"/>
        <v>0</v>
      </c>
    </row>
    <row r="418" spans="1:11">
      <c r="A418" s="35">
        <v>97003</v>
      </c>
      <c r="B418" s="273" t="s">
        <v>460</v>
      </c>
      <c r="C418" s="274"/>
      <c r="D418" s="274"/>
      <c r="E418" s="275"/>
      <c r="F418" s="275"/>
      <c r="H418" s="128">
        <f t="shared" si="20"/>
        <v>0</v>
      </c>
      <c r="J418" s="4">
        <f t="shared" si="19"/>
        <v>25.3245</v>
      </c>
      <c r="K418" s="132">
        <f t="shared" si="18"/>
        <v>0</v>
      </c>
    </row>
    <row r="419" spans="1:11">
      <c r="A419" s="35">
        <v>97004</v>
      </c>
      <c r="B419" s="273" t="s">
        <v>461</v>
      </c>
      <c r="C419" s="274">
        <v>202.5</v>
      </c>
      <c r="D419" s="274"/>
      <c r="E419" s="275"/>
      <c r="F419" s="275"/>
      <c r="H419" s="128">
        <f t="shared" si="20"/>
        <v>202.5</v>
      </c>
      <c r="J419" s="4">
        <f t="shared" si="19"/>
        <v>25.3245</v>
      </c>
      <c r="K419" s="128">
        <f t="shared" si="18"/>
        <v>5128.21</v>
      </c>
    </row>
    <row r="420" spans="1:11">
      <c r="A420" s="280">
        <v>97005</v>
      </c>
      <c r="B420" s="277" t="s">
        <v>467</v>
      </c>
      <c r="C420" s="278">
        <v>243.04</v>
      </c>
      <c r="D420" s="278"/>
      <c r="E420" s="278"/>
      <c r="F420" s="278"/>
      <c r="G420" s="132"/>
      <c r="H420" s="132">
        <f t="shared" si="20"/>
        <v>243.04</v>
      </c>
      <c r="J420" s="4">
        <f t="shared" si="19"/>
        <v>25.3245</v>
      </c>
      <c r="K420" s="128">
        <f t="shared" si="18"/>
        <v>6154.87</v>
      </c>
    </row>
    <row r="421" spans="1:11">
      <c r="A421" s="272">
        <v>97006</v>
      </c>
      <c r="B421" s="279" t="s">
        <v>468</v>
      </c>
      <c r="C421" s="274"/>
      <c r="D421" s="274"/>
      <c r="E421" s="275"/>
      <c r="F421" s="275"/>
      <c r="H421" s="128">
        <f t="shared" si="20"/>
        <v>0</v>
      </c>
      <c r="J421" s="4">
        <f t="shared" si="19"/>
        <v>25.3245</v>
      </c>
      <c r="K421" s="128">
        <f t="shared" si="18"/>
        <v>0</v>
      </c>
    </row>
    <row r="422" spans="1:11">
      <c r="A422" s="272">
        <v>98000</v>
      </c>
      <c r="B422" s="279" t="s">
        <v>492</v>
      </c>
      <c r="C422" s="274"/>
      <c r="D422" s="274"/>
      <c r="E422" s="275"/>
      <c r="F422" s="275"/>
      <c r="H422" s="128">
        <f t="shared" si="20"/>
        <v>0</v>
      </c>
      <c r="J422" s="4">
        <f t="shared" si="19"/>
        <v>25.3245</v>
      </c>
      <c r="K422" s="128">
        <f t="shared" si="18"/>
        <v>0</v>
      </c>
    </row>
    <row r="423" spans="1:11">
      <c r="A423" s="272">
        <v>98001</v>
      </c>
      <c r="B423" s="279" t="s">
        <v>493</v>
      </c>
      <c r="C423" s="274"/>
      <c r="D423" s="274"/>
      <c r="E423" s="275"/>
      <c r="F423" s="275"/>
      <c r="H423" s="128">
        <f t="shared" si="20"/>
        <v>0</v>
      </c>
      <c r="J423" s="4">
        <f t="shared" si="19"/>
        <v>25.3245</v>
      </c>
      <c r="K423" s="128">
        <f t="shared" si="18"/>
        <v>0</v>
      </c>
    </row>
    <row r="424" spans="1:11">
      <c r="A424" s="272">
        <v>98002</v>
      </c>
      <c r="B424" s="279" t="s">
        <v>494</v>
      </c>
      <c r="C424" s="274"/>
      <c r="D424" s="274"/>
      <c r="E424" s="275"/>
      <c r="F424" s="275"/>
      <c r="H424" s="128">
        <f t="shared" si="20"/>
        <v>0</v>
      </c>
      <c r="J424" s="4">
        <f t="shared" si="19"/>
        <v>25.3245</v>
      </c>
      <c r="K424" s="128">
        <f t="shared" si="18"/>
        <v>0</v>
      </c>
    </row>
    <row r="425" spans="1:11">
      <c r="A425" s="272">
        <v>60001</v>
      </c>
      <c r="B425" s="279" t="s">
        <v>392</v>
      </c>
      <c r="C425" s="274"/>
      <c r="D425" s="274"/>
      <c r="E425" s="275"/>
      <c r="F425" s="275"/>
      <c r="H425" s="128">
        <f t="shared" si="20"/>
        <v>0</v>
      </c>
      <c r="J425" s="4">
        <f t="shared" si="19"/>
        <v>25.3245</v>
      </c>
      <c r="K425" s="128">
        <f t="shared" si="18"/>
        <v>0</v>
      </c>
    </row>
    <row r="426" spans="1:11">
      <c r="A426" s="272">
        <v>60002</v>
      </c>
      <c r="B426" s="279" t="s">
        <v>393</v>
      </c>
      <c r="C426" s="274"/>
      <c r="D426" s="274"/>
      <c r="E426" s="275"/>
      <c r="F426" s="275"/>
      <c r="H426" s="128">
        <f t="shared" si="20"/>
        <v>0</v>
      </c>
      <c r="J426" s="4">
        <f t="shared" si="19"/>
        <v>25.3245</v>
      </c>
      <c r="K426" s="128">
        <f t="shared" si="18"/>
        <v>0</v>
      </c>
    </row>
    <row r="427" spans="1:11">
      <c r="A427" s="35">
        <v>60003</v>
      </c>
      <c r="B427" s="273" t="s">
        <v>394</v>
      </c>
      <c r="C427" s="274"/>
      <c r="D427" s="274">
        <v>10264.48</v>
      </c>
      <c r="E427" s="275"/>
      <c r="F427" s="275"/>
      <c r="H427" s="128">
        <f t="shared" si="20"/>
        <v>-10264.48</v>
      </c>
      <c r="J427" s="4">
        <f t="shared" si="19"/>
        <v>25.3245</v>
      </c>
      <c r="K427" s="128">
        <f t="shared" si="18"/>
        <v>-259942.82</v>
      </c>
    </row>
    <row r="428" spans="1:11">
      <c r="A428" s="35">
        <v>60004</v>
      </c>
      <c r="B428" s="273" t="s">
        <v>395</v>
      </c>
      <c r="C428" s="274"/>
      <c r="D428" s="274"/>
      <c r="E428" s="275"/>
      <c r="F428" s="275"/>
      <c r="H428" s="128">
        <f t="shared" si="20"/>
        <v>0</v>
      </c>
      <c r="J428" s="4">
        <f t="shared" si="19"/>
        <v>25.3245</v>
      </c>
      <c r="K428" s="128">
        <f t="shared" si="18"/>
        <v>0</v>
      </c>
    </row>
    <row r="429" spans="1:11">
      <c r="A429" s="35">
        <v>60005</v>
      </c>
      <c r="B429" s="273" t="s">
        <v>396</v>
      </c>
      <c r="C429" s="274"/>
      <c r="D429" s="274"/>
      <c r="E429" s="275"/>
      <c r="F429" s="275"/>
      <c r="H429" s="128">
        <f t="shared" si="20"/>
        <v>0</v>
      </c>
      <c r="J429" s="4">
        <f t="shared" si="19"/>
        <v>25.3245</v>
      </c>
      <c r="K429" s="128">
        <f t="shared" si="18"/>
        <v>0</v>
      </c>
    </row>
    <row r="430" spans="1:11">
      <c r="A430" s="35">
        <v>60006</v>
      </c>
      <c r="B430" s="273" t="s">
        <v>462</v>
      </c>
      <c r="C430" s="284"/>
      <c r="D430" s="284"/>
      <c r="E430" s="285"/>
      <c r="F430" s="285"/>
      <c r="H430" s="128">
        <f t="shared" si="20"/>
        <v>0</v>
      </c>
      <c r="J430" s="4">
        <f t="shared" si="19"/>
        <v>25.3245</v>
      </c>
      <c r="K430" s="128">
        <f t="shared" si="18"/>
        <v>0</v>
      </c>
    </row>
    <row r="431" spans="1:11" ht="15" thickBot="1">
      <c r="A431" s="272"/>
      <c r="B431" s="273" t="s">
        <v>489</v>
      </c>
      <c r="C431" s="286">
        <f>SUM(C8:C430)</f>
        <v>3334053.5199999991</v>
      </c>
      <c r="D431" s="286">
        <f>SUM(D8:D430)</f>
        <v>3334053.52</v>
      </c>
      <c r="E431" s="286">
        <f>SUM(E8:E430)</f>
        <v>13352.86</v>
      </c>
      <c r="F431" s="286">
        <f>SUM(F8:F430)</f>
        <v>13352.86</v>
      </c>
      <c r="H431" s="40">
        <f t="shared" ref="H431" si="21">SUM(H8:H430)</f>
        <v>1.0913936421275139E-10</v>
      </c>
      <c r="K431" s="40">
        <f>SUM(K8:K428)</f>
        <v>2.999999382882379E-2</v>
      </c>
    </row>
    <row r="432" spans="1:11" ht="15" thickTop="1">
      <c r="A432" s="273"/>
      <c r="D432" s="287">
        <f>C431-D431</f>
        <v>0</v>
      </c>
      <c r="F432" s="287">
        <f>E431-F431</f>
        <v>0</v>
      </c>
    </row>
    <row r="450" ht="17.899999999999999" customHeight="1"/>
  </sheetData>
  <autoFilter ref="A1:I432" xr:uid="{00000000-0009-0000-0000-00000B000000}"/>
  <conditionalFormatting sqref="B257">
    <cfRule type="duplicateValues" dxfId="9" priority="1"/>
  </conditionalFormatting>
  <conditionalFormatting sqref="B309">
    <cfRule type="duplicateValues" dxfId="8" priority="2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 tint="0.59999389629810485"/>
  </sheetPr>
  <dimension ref="A1:N450"/>
  <sheetViews>
    <sheetView workbookViewId="0">
      <selection activeCell="C2" sqref="C2"/>
    </sheetView>
  </sheetViews>
  <sheetFormatPr defaultRowHeight="14.6"/>
  <cols>
    <col min="1" max="1" width="12.23046875" style="4" customWidth="1"/>
    <col min="2" max="2" width="57" style="4" bestFit="1" customWidth="1"/>
    <col min="3" max="6" width="16.23046875" style="267" customWidth="1"/>
    <col min="7" max="8" width="16.3828125" style="34" customWidth="1"/>
    <col min="10" max="10" width="11.3046875" style="4" bestFit="1" customWidth="1"/>
    <col min="11" max="11" width="16.3046875" style="34" customWidth="1"/>
    <col min="14" max="14" width="10.84375" bestFit="1" customWidth="1"/>
  </cols>
  <sheetData>
    <row r="1" spans="1:11">
      <c r="A1" s="1" t="s">
        <v>471</v>
      </c>
      <c r="B1" s="33" t="s">
        <v>498</v>
      </c>
    </row>
    <row r="2" spans="1:11">
      <c r="A2" s="1" t="s">
        <v>591</v>
      </c>
    </row>
    <row r="3" spans="1:11" ht="17.899999999999999" customHeight="1"/>
    <row r="4" spans="1:11" ht="17.899999999999999" customHeight="1"/>
    <row r="5" spans="1:11">
      <c r="D5" s="267">
        <f>D432</f>
        <v>0</v>
      </c>
      <c r="F5" s="267">
        <f>F432</f>
        <v>0</v>
      </c>
    </row>
    <row r="6" spans="1:11">
      <c r="A6" s="35"/>
      <c r="C6" s="268" t="s">
        <v>570</v>
      </c>
      <c r="D6" s="269"/>
      <c r="E6" s="268" t="s">
        <v>571</v>
      </c>
      <c r="F6" s="269"/>
      <c r="H6" s="218" t="s">
        <v>490</v>
      </c>
      <c r="K6" s="123" t="s">
        <v>490</v>
      </c>
    </row>
    <row r="7" spans="1:11">
      <c r="A7" s="270" t="s">
        <v>472</v>
      </c>
      <c r="B7" s="270" t="s">
        <v>473</v>
      </c>
      <c r="C7" s="271" t="s">
        <v>572</v>
      </c>
      <c r="D7" s="271" t="s">
        <v>573</v>
      </c>
      <c r="E7" s="271" t="s">
        <v>572</v>
      </c>
      <c r="F7" s="271" t="s">
        <v>573</v>
      </c>
      <c r="G7" s="125"/>
      <c r="H7" s="126"/>
      <c r="J7" s="4">
        <f>Ex.rate25!X15</f>
        <v>25.3245</v>
      </c>
      <c r="K7" s="126" t="s">
        <v>513</v>
      </c>
    </row>
    <row r="8" spans="1:11">
      <c r="A8" s="272">
        <v>11100</v>
      </c>
      <c r="B8" s="273" t="s">
        <v>227</v>
      </c>
      <c r="C8" s="274"/>
      <c r="D8" s="274"/>
      <c r="E8" s="275"/>
      <c r="F8" s="275"/>
      <c r="H8" s="128">
        <f>ROUND(C8-D8+E8-F8,2)</f>
        <v>0</v>
      </c>
      <c r="J8" s="4">
        <f>J7</f>
        <v>25.3245</v>
      </c>
      <c r="K8" s="128">
        <f t="shared" ref="K8:K71" si="0">ROUND(H8*J8,2)</f>
        <v>0</v>
      </c>
    </row>
    <row r="9" spans="1:11">
      <c r="A9" s="272">
        <v>11101</v>
      </c>
      <c r="B9" s="273" t="s">
        <v>228</v>
      </c>
      <c r="C9" s="274"/>
      <c r="D9" s="274"/>
      <c r="E9" s="275"/>
      <c r="F9" s="275"/>
      <c r="H9" s="128">
        <f t="shared" ref="H9:H72" si="1">ROUND(C9-D9+E9-F9,2)</f>
        <v>0</v>
      </c>
      <c r="J9" s="4">
        <f t="shared" ref="J9:J72" si="2">J8</f>
        <v>25.3245</v>
      </c>
      <c r="K9" s="128">
        <f t="shared" si="0"/>
        <v>0</v>
      </c>
    </row>
    <row r="10" spans="1:11">
      <c r="A10" s="272">
        <v>11200</v>
      </c>
      <c r="B10" s="273" t="s">
        <v>229</v>
      </c>
      <c r="C10" s="274">
        <v>4875</v>
      </c>
      <c r="D10" s="274"/>
      <c r="E10" s="275"/>
      <c r="F10" s="275"/>
      <c r="H10" s="128">
        <f t="shared" si="1"/>
        <v>4875</v>
      </c>
      <c r="J10" s="4">
        <f t="shared" si="2"/>
        <v>25.3245</v>
      </c>
      <c r="K10" s="128">
        <f t="shared" si="0"/>
        <v>123456.94</v>
      </c>
    </row>
    <row r="11" spans="1:11">
      <c r="A11" s="272">
        <v>11201</v>
      </c>
      <c r="B11" s="273" t="s">
        <v>230</v>
      </c>
      <c r="C11" s="274"/>
      <c r="D11" s="274">
        <v>4875</v>
      </c>
      <c r="E11" s="275"/>
      <c r="F11" s="275"/>
      <c r="H11" s="128">
        <f t="shared" si="1"/>
        <v>-4875</v>
      </c>
      <c r="J11" s="4">
        <f t="shared" si="2"/>
        <v>25.3245</v>
      </c>
      <c r="K11" s="128">
        <f t="shared" si="0"/>
        <v>-123456.94</v>
      </c>
    </row>
    <row r="12" spans="1:11">
      <c r="A12" s="272">
        <v>11300</v>
      </c>
      <c r="B12" s="273" t="s">
        <v>231</v>
      </c>
      <c r="C12" s="274">
        <v>1572.91</v>
      </c>
      <c r="D12" s="274"/>
      <c r="E12" s="275"/>
      <c r="F12" s="275"/>
      <c r="H12" s="128">
        <f t="shared" si="1"/>
        <v>1572.91</v>
      </c>
      <c r="J12" s="4">
        <f t="shared" si="2"/>
        <v>25.3245</v>
      </c>
      <c r="K12" s="128">
        <f t="shared" si="0"/>
        <v>39833.160000000003</v>
      </c>
    </row>
    <row r="13" spans="1:11">
      <c r="A13" s="272">
        <v>11301</v>
      </c>
      <c r="B13" s="273" t="s">
        <v>232</v>
      </c>
      <c r="C13" s="274"/>
      <c r="D13" s="274">
        <v>1572.91</v>
      </c>
      <c r="E13" s="275"/>
      <c r="F13" s="275"/>
      <c r="H13" s="128">
        <f t="shared" si="1"/>
        <v>-1572.91</v>
      </c>
      <c r="J13" s="4">
        <f t="shared" si="2"/>
        <v>25.3245</v>
      </c>
      <c r="K13" s="128">
        <f t="shared" si="0"/>
        <v>-39833.160000000003</v>
      </c>
    </row>
    <row r="14" spans="1:11">
      <c r="A14" s="272">
        <v>11400</v>
      </c>
      <c r="B14" s="273" t="s">
        <v>233</v>
      </c>
      <c r="C14" s="274"/>
      <c r="D14" s="274"/>
      <c r="E14" s="275"/>
      <c r="F14" s="275"/>
      <c r="H14" s="128">
        <f t="shared" si="1"/>
        <v>0</v>
      </c>
      <c r="J14" s="4">
        <f t="shared" si="2"/>
        <v>25.3245</v>
      </c>
      <c r="K14" s="128">
        <f t="shared" si="0"/>
        <v>0</v>
      </c>
    </row>
    <row r="15" spans="1:11">
      <c r="A15" s="272">
        <v>11401</v>
      </c>
      <c r="B15" s="273" t="s">
        <v>234</v>
      </c>
      <c r="C15" s="274"/>
      <c r="D15" s="274"/>
      <c r="E15" s="275"/>
      <c r="F15" s="275"/>
      <c r="H15" s="128">
        <f t="shared" si="1"/>
        <v>0</v>
      </c>
      <c r="J15" s="4">
        <f t="shared" si="2"/>
        <v>25.3245</v>
      </c>
      <c r="K15" s="128">
        <f t="shared" si="0"/>
        <v>0</v>
      </c>
    </row>
    <row r="16" spans="1:11">
      <c r="A16" s="276">
        <v>11500</v>
      </c>
      <c r="B16" s="277" t="s">
        <v>237</v>
      </c>
      <c r="C16" s="278"/>
      <c r="D16" s="278"/>
      <c r="E16" s="278"/>
      <c r="F16" s="278"/>
      <c r="G16" s="132"/>
      <c r="H16" s="132">
        <f t="shared" si="1"/>
        <v>0</v>
      </c>
      <c r="J16" s="4">
        <f t="shared" si="2"/>
        <v>25.3245</v>
      </c>
      <c r="K16" s="132">
        <f t="shared" si="0"/>
        <v>0</v>
      </c>
    </row>
    <row r="17" spans="1:11">
      <c r="A17" s="276">
        <v>11501</v>
      </c>
      <c r="B17" s="277" t="s">
        <v>238</v>
      </c>
      <c r="C17" s="278"/>
      <c r="D17" s="278"/>
      <c r="E17" s="278"/>
      <c r="F17" s="278"/>
      <c r="G17" s="132"/>
      <c r="H17" s="132">
        <f t="shared" si="1"/>
        <v>0</v>
      </c>
      <c r="J17" s="4">
        <f t="shared" si="2"/>
        <v>25.3245</v>
      </c>
      <c r="K17" s="132">
        <f t="shared" si="0"/>
        <v>0</v>
      </c>
    </row>
    <row r="18" spans="1:11">
      <c r="A18" s="272">
        <v>11600</v>
      </c>
      <c r="B18" s="273" t="s">
        <v>239</v>
      </c>
      <c r="C18" s="274"/>
      <c r="D18" s="274"/>
      <c r="E18" s="275"/>
      <c r="F18" s="275"/>
      <c r="H18" s="128">
        <f t="shared" si="1"/>
        <v>0</v>
      </c>
      <c r="J18" s="4">
        <f t="shared" si="2"/>
        <v>25.3245</v>
      </c>
      <c r="K18" s="128">
        <f t="shared" si="0"/>
        <v>0</v>
      </c>
    </row>
    <row r="19" spans="1:11">
      <c r="A19" s="272">
        <v>11601</v>
      </c>
      <c r="B19" s="273" t="s">
        <v>240</v>
      </c>
      <c r="C19" s="274"/>
      <c r="D19" s="274"/>
      <c r="E19" s="275"/>
      <c r="F19" s="275"/>
      <c r="H19" s="128">
        <f t="shared" si="1"/>
        <v>0</v>
      </c>
      <c r="J19" s="4">
        <f t="shared" si="2"/>
        <v>25.3245</v>
      </c>
      <c r="K19" s="128">
        <f t="shared" si="0"/>
        <v>0</v>
      </c>
    </row>
    <row r="20" spans="1:11">
      <c r="A20" s="272">
        <v>11700</v>
      </c>
      <c r="B20" s="273" t="s">
        <v>474</v>
      </c>
      <c r="C20" s="274"/>
      <c r="D20" s="274"/>
      <c r="E20" s="275"/>
      <c r="F20" s="275"/>
      <c r="H20" s="128">
        <f t="shared" si="1"/>
        <v>0</v>
      </c>
      <c r="J20" s="4">
        <f t="shared" si="2"/>
        <v>25.3245</v>
      </c>
      <c r="K20" s="128">
        <f t="shared" si="0"/>
        <v>0</v>
      </c>
    </row>
    <row r="21" spans="1:11">
      <c r="A21" s="272">
        <v>11701</v>
      </c>
      <c r="B21" s="273" t="s">
        <v>236</v>
      </c>
      <c r="C21" s="274"/>
      <c r="D21" s="274"/>
      <c r="E21" s="275"/>
      <c r="F21" s="275"/>
      <c r="H21" s="128">
        <f t="shared" si="1"/>
        <v>0</v>
      </c>
      <c r="J21" s="4">
        <f t="shared" si="2"/>
        <v>25.3245</v>
      </c>
      <c r="K21" s="128">
        <f t="shared" si="0"/>
        <v>0</v>
      </c>
    </row>
    <row r="22" spans="1:11">
      <c r="A22" s="272">
        <v>12001</v>
      </c>
      <c r="B22" s="273" t="s">
        <v>224</v>
      </c>
      <c r="C22" s="274"/>
      <c r="D22" s="274"/>
      <c r="E22" s="275"/>
      <c r="F22" s="275"/>
      <c r="H22" s="128">
        <f t="shared" si="1"/>
        <v>0</v>
      </c>
      <c r="J22" s="4">
        <f t="shared" si="2"/>
        <v>25.3245</v>
      </c>
      <c r="K22" s="128">
        <f t="shared" si="0"/>
        <v>0</v>
      </c>
    </row>
    <row r="23" spans="1:11">
      <c r="A23" s="272">
        <v>12002</v>
      </c>
      <c r="B23" s="273" t="s">
        <v>225</v>
      </c>
      <c r="C23" s="274"/>
      <c r="D23" s="274"/>
      <c r="E23" s="275"/>
      <c r="F23" s="275"/>
      <c r="H23" s="128">
        <f t="shared" si="1"/>
        <v>0</v>
      </c>
      <c r="J23" s="4">
        <f t="shared" si="2"/>
        <v>25.3245</v>
      </c>
      <c r="K23" s="128">
        <f t="shared" si="0"/>
        <v>0</v>
      </c>
    </row>
    <row r="24" spans="1:11" s="134" customFormat="1">
      <c r="A24" s="272">
        <v>12003</v>
      </c>
      <c r="B24" s="279" t="s">
        <v>226</v>
      </c>
      <c r="C24" s="274"/>
      <c r="D24" s="274"/>
      <c r="E24" s="275"/>
      <c r="F24" s="275"/>
      <c r="G24" s="34"/>
      <c r="H24" s="128">
        <f t="shared" si="1"/>
        <v>0</v>
      </c>
      <c r="J24" s="4">
        <f t="shared" si="2"/>
        <v>25.3245</v>
      </c>
      <c r="K24" s="128">
        <f t="shared" si="0"/>
        <v>0</v>
      </c>
    </row>
    <row r="25" spans="1:11">
      <c r="A25" s="35">
        <v>13011</v>
      </c>
      <c r="B25" s="273" t="s">
        <v>91</v>
      </c>
      <c r="C25" s="274"/>
      <c r="D25" s="274"/>
      <c r="E25" s="275"/>
      <c r="F25" s="275"/>
      <c r="H25" s="128">
        <f t="shared" si="1"/>
        <v>0</v>
      </c>
      <c r="J25" s="4">
        <f t="shared" si="2"/>
        <v>25.3245</v>
      </c>
      <c r="K25" s="128">
        <f t="shared" si="0"/>
        <v>0</v>
      </c>
    </row>
    <row r="26" spans="1:11">
      <c r="A26" s="35">
        <v>13012</v>
      </c>
      <c r="B26" s="279" t="s">
        <v>92</v>
      </c>
      <c r="C26" s="274"/>
      <c r="D26" s="274"/>
      <c r="E26" s="275"/>
      <c r="F26" s="275"/>
      <c r="H26" s="128">
        <f t="shared" si="1"/>
        <v>0</v>
      </c>
      <c r="J26" s="4">
        <f t="shared" si="2"/>
        <v>25.3245</v>
      </c>
      <c r="K26" s="128">
        <f t="shared" si="0"/>
        <v>0</v>
      </c>
    </row>
    <row r="27" spans="1:11">
      <c r="A27" s="35">
        <v>13021</v>
      </c>
      <c r="B27" s="273" t="s">
        <v>93</v>
      </c>
      <c r="C27" s="274"/>
      <c r="D27" s="274"/>
      <c r="E27" s="275"/>
      <c r="F27" s="275"/>
      <c r="H27" s="128">
        <f t="shared" si="1"/>
        <v>0</v>
      </c>
      <c r="J27" s="4">
        <f t="shared" si="2"/>
        <v>25.3245</v>
      </c>
      <c r="K27" s="128">
        <f t="shared" si="0"/>
        <v>0</v>
      </c>
    </row>
    <row r="28" spans="1:11">
      <c r="A28" s="35">
        <v>13022</v>
      </c>
      <c r="B28" s="273" t="s">
        <v>94</v>
      </c>
      <c r="C28" s="274"/>
      <c r="D28" s="274"/>
      <c r="E28" s="275"/>
      <c r="F28" s="275"/>
      <c r="H28" s="128">
        <f t="shared" si="1"/>
        <v>0</v>
      </c>
      <c r="J28" s="4">
        <f t="shared" si="2"/>
        <v>25.3245</v>
      </c>
      <c r="K28" s="128">
        <f t="shared" si="0"/>
        <v>0</v>
      </c>
    </row>
    <row r="29" spans="1:11">
      <c r="A29" s="35">
        <v>13023</v>
      </c>
      <c r="B29" s="273" t="s">
        <v>95</v>
      </c>
      <c r="C29" s="274"/>
      <c r="D29" s="274"/>
      <c r="E29" s="275"/>
      <c r="F29" s="275"/>
      <c r="H29" s="128">
        <f t="shared" si="1"/>
        <v>0</v>
      </c>
      <c r="J29" s="4">
        <f t="shared" si="2"/>
        <v>25.3245</v>
      </c>
      <c r="K29" s="128">
        <f t="shared" si="0"/>
        <v>0</v>
      </c>
    </row>
    <row r="30" spans="1:11">
      <c r="A30" s="35">
        <v>13024</v>
      </c>
      <c r="B30" s="273" t="s">
        <v>96</v>
      </c>
      <c r="C30" s="274"/>
      <c r="D30" s="274"/>
      <c r="E30" s="275"/>
      <c r="F30" s="275"/>
      <c r="H30" s="128">
        <f t="shared" si="1"/>
        <v>0</v>
      </c>
      <c r="J30" s="4">
        <f t="shared" si="2"/>
        <v>25.3245</v>
      </c>
      <c r="K30" s="128">
        <f t="shared" si="0"/>
        <v>0</v>
      </c>
    </row>
    <row r="31" spans="1:11">
      <c r="A31" s="35">
        <v>13031</v>
      </c>
      <c r="B31" s="273" t="s">
        <v>97</v>
      </c>
      <c r="C31" s="274"/>
      <c r="D31" s="274"/>
      <c r="E31" s="275"/>
      <c r="F31" s="275"/>
      <c r="H31" s="128">
        <f t="shared" si="1"/>
        <v>0</v>
      </c>
      <c r="J31" s="4">
        <f t="shared" si="2"/>
        <v>25.3245</v>
      </c>
      <c r="K31" s="128">
        <f t="shared" si="0"/>
        <v>0</v>
      </c>
    </row>
    <row r="32" spans="1:11">
      <c r="A32" s="35">
        <v>13032</v>
      </c>
      <c r="B32" s="273" t="s">
        <v>98</v>
      </c>
      <c r="C32" s="274"/>
      <c r="D32" s="274"/>
      <c r="E32" s="275"/>
      <c r="F32" s="275"/>
      <c r="H32" s="128">
        <f t="shared" si="1"/>
        <v>0</v>
      </c>
      <c r="J32" s="4">
        <f t="shared" si="2"/>
        <v>25.3245</v>
      </c>
      <c r="K32" s="128">
        <f t="shared" si="0"/>
        <v>0</v>
      </c>
    </row>
    <row r="33" spans="1:11">
      <c r="A33" s="35">
        <v>13041</v>
      </c>
      <c r="B33" s="273" t="s">
        <v>99</v>
      </c>
      <c r="C33" s="274"/>
      <c r="D33" s="274"/>
      <c r="E33" s="275"/>
      <c r="F33" s="275"/>
      <c r="H33" s="128">
        <f t="shared" si="1"/>
        <v>0</v>
      </c>
      <c r="J33" s="4">
        <f t="shared" si="2"/>
        <v>25.3245</v>
      </c>
      <c r="K33" s="128">
        <f t="shared" si="0"/>
        <v>0</v>
      </c>
    </row>
    <row r="34" spans="1:11">
      <c r="A34" s="35">
        <v>13042</v>
      </c>
      <c r="B34" s="273" t="s">
        <v>100</v>
      </c>
      <c r="C34" s="274"/>
      <c r="D34" s="274"/>
      <c r="E34" s="275"/>
      <c r="F34" s="275"/>
      <c r="H34" s="128">
        <f t="shared" si="1"/>
        <v>0</v>
      </c>
      <c r="J34" s="4">
        <f t="shared" si="2"/>
        <v>25.3245</v>
      </c>
      <c r="K34" s="128">
        <f t="shared" si="0"/>
        <v>0</v>
      </c>
    </row>
    <row r="35" spans="1:11">
      <c r="A35" s="35">
        <v>13043</v>
      </c>
      <c r="B35" s="273" t="s">
        <v>101</v>
      </c>
      <c r="C35" s="274"/>
      <c r="D35" s="274"/>
      <c r="E35" s="275"/>
      <c r="F35" s="275"/>
      <c r="H35" s="128">
        <f t="shared" si="1"/>
        <v>0</v>
      </c>
      <c r="J35" s="4">
        <f t="shared" si="2"/>
        <v>25.3245</v>
      </c>
      <c r="K35" s="128">
        <f t="shared" si="0"/>
        <v>0</v>
      </c>
    </row>
    <row r="36" spans="1:11">
      <c r="A36" s="35">
        <v>13044</v>
      </c>
      <c r="B36" s="273" t="s">
        <v>102</v>
      </c>
      <c r="C36" s="274"/>
      <c r="D36" s="274"/>
      <c r="E36" s="275"/>
      <c r="F36" s="275"/>
      <c r="H36" s="128">
        <f t="shared" si="1"/>
        <v>0</v>
      </c>
      <c r="J36" s="4">
        <f t="shared" si="2"/>
        <v>25.3245</v>
      </c>
      <c r="K36" s="128">
        <f t="shared" si="0"/>
        <v>0</v>
      </c>
    </row>
    <row r="37" spans="1:11">
      <c r="A37" s="35">
        <v>13045</v>
      </c>
      <c r="B37" s="273" t="s">
        <v>103</v>
      </c>
      <c r="C37" s="274"/>
      <c r="D37" s="274"/>
      <c r="E37" s="275"/>
      <c r="F37" s="275"/>
      <c r="H37" s="128">
        <f t="shared" si="1"/>
        <v>0</v>
      </c>
      <c r="J37" s="4">
        <f t="shared" si="2"/>
        <v>25.3245</v>
      </c>
      <c r="K37" s="128">
        <f t="shared" si="0"/>
        <v>0</v>
      </c>
    </row>
    <row r="38" spans="1:11">
      <c r="A38" s="35">
        <v>13051</v>
      </c>
      <c r="B38" s="273" t="s">
        <v>104</v>
      </c>
      <c r="C38" s="274"/>
      <c r="D38" s="274"/>
      <c r="E38" s="275"/>
      <c r="F38" s="275"/>
      <c r="H38" s="128">
        <f t="shared" si="1"/>
        <v>0</v>
      </c>
      <c r="J38" s="4">
        <f t="shared" si="2"/>
        <v>25.3245</v>
      </c>
      <c r="K38" s="128">
        <f t="shared" si="0"/>
        <v>0</v>
      </c>
    </row>
    <row r="39" spans="1:11">
      <c r="A39" s="35">
        <v>13052</v>
      </c>
      <c r="B39" s="273" t="s">
        <v>105</v>
      </c>
      <c r="C39" s="274"/>
      <c r="D39" s="274"/>
      <c r="E39" s="275"/>
      <c r="F39" s="275"/>
      <c r="H39" s="128">
        <f t="shared" si="1"/>
        <v>0</v>
      </c>
      <c r="J39" s="4">
        <f t="shared" si="2"/>
        <v>25.3245</v>
      </c>
      <c r="K39" s="128">
        <f t="shared" si="0"/>
        <v>0</v>
      </c>
    </row>
    <row r="40" spans="1:11">
      <c r="A40" s="35">
        <v>13053</v>
      </c>
      <c r="B40" s="273" t="s">
        <v>106</v>
      </c>
      <c r="C40" s="274"/>
      <c r="D40" s="274"/>
      <c r="E40" s="275"/>
      <c r="F40" s="275"/>
      <c r="H40" s="128">
        <f t="shared" si="1"/>
        <v>0</v>
      </c>
      <c r="J40" s="4">
        <f t="shared" si="2"/>
        <v>25.3245</v>
      </c>
      <c r="K40" s="128">
        <f t="shared" si="0"/>
        <v>0</v>
      </c>
    </row>
    <row r="41" spans="1:11">
      <c r="A41" s="35">
        <v>13054</v>
      </c>
      <c r="B41" s="273" t="s">
        <v>107</v>
      </c>
      <c r="C41" s="274"/>
      <c r="D41" s="274"/>
      <c r="E41" s="275"/>
      <c r="F41" s="275"/>
      <c r="H41" s="128">
        <f t="shared" si="1"/>
        <v>0</v>
      </c>
      <c r="J41" s="4">
        <f t="shared" si="2"/>
        <v>25.3245</v>
      </c>
      <c r="K41" s="128">
        <f t="shared" si="0"/>
        <v>0</v>
      </c>
    </row>
    <row r="42" spans="1:11">
      <c r="A42" s="35">
        <v>13055</v>
      </c>
      <c r="B42" s="273" t="s">
        <v>108</v>
      </c>
      <c r="C42" s="274"/>
      <c r="D42" s="274"/>
      <c r="E42" s="275"/>
      <c r="F42" s="275"/>
      <c r="H42" s="128">
        <f t="shared" si="1"/>
        <v>0</v>
      </c>
      <c r="J42" s="4">
        <f t="shared" si="2"/>
        <v>25.3245</v>
      </c>
      <c r="K42" s="128">
        <f t="shared" si="0"/>
        <v>0</v>
      </c>
    </row>
    <row r="43" spans="1:11">
      <c r="A43" s="35">
        <v>13056</v>
      </c>
      <c r="B43" s="273" t="s">
        <v>109</v>
      </c>
      <c r="C43" s="274"/>
      <c r="D43" s="274"/>
      <c r="E43" s="275"/>
      <c r="F43" s="275"/>
      <c r="H43" s="128">
        <f t="shared" si="1"/>
        <v>0</v>
      </c>
      <c r="J43" s="4">
        <f t="shared" si="2"/>
        <v>25.3245</v>
      </c>
      <c r="K43" s="128">
        <f t="shared" si="0"/>
        <v>0</v>
      </c>
    </row>
    <row r="44" spans="1:11">
      <c r="A44" s="35">
        <v>13061</v>
      </c>
      <c r="B44" s="273" t="s">
        <v>110</v>
      </c>
      <c r="C44" s="274">
        <v>988153.4</v>
      </c>
      <c r="D44" s="274"/>
      <c r="E44" s="275"/>
      <c r="F44" s="275"/>
      <c r="H44" s="128">
        <f t="shared" si="1"/>
        <v>988153.4</v>
      </c>
      <c r="J44" s="4">
        <f t="shared" si="2"/>
        <v>25.3245</v>
      </c>
      <c r="K44" s="128">
        <f t="shared" si="0"/>
        <v>25024490.780000001</v>
      </c>
    </row>
    <row r="45" spans="1:11">
      <c r="A45" s="272">
        <v>13081</v>
      </c>
      <c r="B45" s="273" t="s">
        <v>111</v>
      </c>
      <c r="C45" s="274"/>
      <c r="D45" s="274"/>
      <c r="E45" s="275"/>
      <c r="F45" s="275"/>
      <c r="H45" s="128">
        <f t="shared" si="1"/>
        <v>0</v>
      </c>
      <c r="J45" s="4">
        <f t="shared" si="2"/>
        <v>25.3245</v>
      </c>
      <c r="K45" s="128">
        <f t="shared" si="0"/>
        <v>0</v>
      </c>
    </row>
    <row r="46" spans="1:11">
      <c r="A46" s="272">
        <v>13091</v>
      </c>
      <c r="B46" s="273" t="s">
        <v>112</v>
      </c>
      <c r="C46" s="274"/>
      <c r="D46" s="274"/>
      <c r="E46" s="275"/>
      <c r="F46" s="275"/>
      <c r="H46" s="128">
        <f t="shared" si="1"/>
        <v>0</v>
      </c>
      <c r="J46" s="4">
        <f t="shared" si="2"/>
        <v>25.3245</v>
      </c>
      <c r="K46" s="128">
        <f t="shared" si="0"/>
        <v>0</v>
      </c>
    </row>
    <row r="47" spans="1:11">
      <c r="A47" s="35">
        <v>13101</v>
      </c>
      <c r="B47" s="273" t="s">
        <v>113</v>
      </c>
      <c r="C47" s="274"/>
      <c r="D47" s="274"/>
      <c r="E47" s="275"/>
      <c r="F47" s="275"/>
      <c r="H47" s="128">
        <f t="shared" si="1"/>
        <v>0</v>
      </c>
      <c r="J47" s="4">
        <f t="shared" si="2"/>
        <v>25.3245</v>
      </c>
      <c r="K47" s="128">
        <f t="shared" si="0"/>
        <v>0</v>
      </c>
    </row>
    <row r="48" spans="1:11">
      <c r="A48" s="35">
        <v>13111</v>
      </c>
      <c r="B48" s="273" t="s">
        <v>114</v>
      </c>
      <c r="C48" s="274"/>
      <c r="D48" s="274"/>
      <c r="E48" s="275"/>
      <c r="F48" s="275"/>
      <c r="H48" s="128">
        <f t="shared" si="1"/>
        <v>0</v>
      </c>
      <c r="J48" s="4">
        <f t="shared" si="2"/>
        <v>25.3245</v>
      </c>
      <c r="K48" s="128">
        <f t="shared" si="0"/>
        <v>0</v>
      </c>
    </row>
    <row r="49" spans="1:11">
      <c r="A49" s="35">
        <v>13112</v>
      </c>
      <c r="B49" s="273" t="s">
        <v>115</v>
      </c>
      <c r="C49" s="274"/>
      <c r="D49" s="274"/>
      <c r="E49" s="275"/>
      <c r="F49" s="275"/>
      <c r="H49" s="128">
        <f t="shared" si="1"/>
        <v>0</v>
      </c>
      <c r="J49" s="4">
        <f t="shared" si="2"/>
        <v>25.3245</v>
      </c>
      <c r="K49" s="128">
        <f t="shared" si="0"/>
        <v>0</v>
      </c>
    </row>
    <row r="50" spans="1:11">
      <c r="A50" s="35">
        <v>13113</v>
      </c>
      <c r="B50" s="273" t="s">
        <v>116</v>
      </c>
      <c r="C50" s="274"/>
      <c r="D50" s="274"/>
      <c r="E50" s="275"/>
      <c r="F50" s="275"/>
      <c r="H50" s="128">
        <f t="shared" si="1"/>
        <v>0</v>
      </c>
      <c r="J50" s="4">
        <f t="shared" si="2"/>
        <v>25.3245</v>
      </c>
      <c r="K50" s="128">
        <f t="shared" si="0"/>
        <v>0</v>
      </c>
    </row>
    <row r="51" spans="1:11">
      <c r="A51" s="35">
        <v>13114</v>
      </c>
      <c r="B51" s="273" t="s">
        <v>117</v>
      </c>
      <c r="C51" s="274"/>
      <c r="D51" s="274"/>
      <c r="E51" s="275"/>
      <c r="F51" s="275"/>
      <c r="H51" s="128">
        <f t="shared" si="1"/>
        <v>0</v>
      </c>
      <c r="J51" s="4">
        <f t="shared" si="2"/>
        <v>25.3245</v>
      </c>
      <c r="K51" s="128">
        <f t="shared" si="0"/>
        <v>0</v>
      </c>
    </row>
    <row r="52" spans="1:11">
      <c r="A52" s="35">
        <v>13115</v>
      </c>
      <c r="B52" s="273" t="s">
        <v>118</v>
      </c>
      <c r="C52" s="274"/>
      <c r="D52" s="274"/>
      <c r="E52" s="275"/>
      <c r="F52" s="275"/>
      <c r="H52" s="128">
        <f t="shared" si="1"/>
        <v>0</v>
      </c>
      <c r="J52" s="4">
        <f t="shared" si="2"/>
        <v>25.3245</v>
      </c>
      <c r="K52" s="128">
        <f t="shared" si="0"/>
        <v>0</v>
      </c>
    </row>
    <row r="53" spans="1:11">
      <c r="A53" s="35">
        <v>13116</v>
      </c>
      <c r="B53" s="273" t="s">
        <v>119</v>
      </c>
      <c r="C53" s="274"/>
      <c r="D53" s="274"/>
      <c r="E53" s="275"/>
      <c r="F53" s="275"/>
      <c r="H53" s="128">
        <f t="shared" si="1"/>
        <v>0</v>
      </c>
      <c r="J53" s="4">
        <f t="shared" si="2"/>
        <v>25.3245</v>
      </c>
      <c r="K53" s="128">
        <f t="shared" si="0"/>
        <v>0</v>
      </c>
    </row>
    <row r="54" spans="1:11">
      <c r="A54" s="35">
        <v>13117</v>
      </c>
      <c r="B54" s="273" t="s">
        <v>120</v>
      </c>
      <c r="C54" s="274"/>
      <c r="D54" s="274"/>
      <c r="E54" s="275"/>
      <c r="F54" s="275"/>
      <c r="H54" s="128">
        <f t="shared" si="1"/>
        <v>0</v>
      </c>
      <c r="J54" s="4">
        <f t="shared" si="2"/>
        <v>25.3245</v>
      </c>
      <c r="K54" s="128">
        <f t="shared" si="0"/>
        <v>0</v>
      </c>
    </row>
    <row r="55" spans="1:11">
      <c r="A55" s="35">
        <v>13118</v>
      </c>
      <c r="B55" s="273" t="s">
        <v>121</v>
      </c>
      <c r="C55" s="274"/>
      <c r="D55" s="274"/>
      <c r="E55" s="275"/>
      <c r="F55" s="275"/>
      <c r="H55" s="128">
        <f t="shared" si="1"/>
        <v>0</v>
      </c>
      <c r="J55" s="4">
        <f t="shared" si="2"/>
        <v>25.3245</v>
      </c>
      <c r="K55" s="128">
        <f t="shared" si="0"/>
        <v>0</v>
      </c>
    </row>
    <row r="56" spans="1:11">
      <c r="A56" s="35">
        <v>13121</v>
      </c>
      <c r="B56" s="279" t="s">
        <v>122</v>
      </c>
      <c r="C56" s="274"/>
      <c r="D56" s="274"/>
      <c r="E56" s="275"/>
      <c r="F56" s="275"/>
      <c r="H56" s="128">
        <f t="shared" si="1"/>
        <v>0</v>
      </c>
      <c r="J56" s="4">
        <f t="shared" si="2"/>
        <v>25.3245</v>
      </c>
      <c r="K56" s="128">
        <f t="shared" si="0"/>
        <v>0</v>
      </c>
    </row>
    <row r="57" spans="1:11">
      <c r="A57" s="272">
        <v>13131</v>
      </c>
      <c r="B57" s="273" t="s">
        <v>123</v>
      </c>
      <c r="C57" s="274"/>
      <c r="D57" s="274"/>
      <c r="E57" s="275"/>
      <c r="F57" s="275"/>
      <c r="H57" s="128">
        <f t="shared" si="1"/>
        <v>0</v>
      </c>
      <c r="J57" s="4">
        <f t="shared" si="2"/>
        <v>25.3245</v>
      </c>
      <c r="K57" s="128">
        <f t="shared" si="0"/>
        <v>0</v>
      </c>
    </row>
    <row r="58" spans="1:11">
      <c r="A58" s="272">
        <v>13132</v>
      </c>
      <c r="B58" s="273" t="s">
        <v>124</v>
      </c>
      <c r="C58" s="274"/>
      <c r="D58" s="274"/>
      <c r="E58" s="275"/>
      <c r="F58" s="275"/>
      <c r="H58" s="128">
        <f t="shared" si="1"/>
        <v>0</v>
      </c>
      <c r="J58" s="4">
        <f t="shared" si="2"/>
        <v>25.3245</v>
      </c>
      <c r="K58" s="128">
        <f t="shared" si="0"/>
        <v>0</v>
      </c>
    </row>
    <row r="59" spans="1:11">
      <c r="A59" s="272">
        <v>13133</v>
      </c>
      <c r="B59" s="273" t="s">
        <v>125</v>
      </c>
      <c r="C59" s="274"/>
      <c r="D59" s="274"/>
      <c r="E59" s="275"/>
      <c r="F59" s="275"/>
      <c r="H59" s="128">
        <f t="shared" si="1"/>
        <v>0</v>
      </c>
      <c r="J59" s="4">
        <f t="shared" si="2"/>
        <v>25.3245</v>
      </c>
      <c r="K59" s="128">
        <f t="shared" si="0"/>
        <v>0</v>
      </c>
    </row>
    <row r="60" spans="1:11">
      <c r="A60" s="272">
        <v>13134</v>
      </c>
      <c r="B60" s="273" t="s">
        <v>126</v>
      </c>
      <c r="C60" s="274"/>
      <c r="D60" s="274"/>
      <c r="E60" s="275"/>
      <c r="F60" s="275"/>
      <c r="H60" s="128">
        <f t="shared" si="1"/>
        <v>0</v>
      </c>
      <c r="J60" s="4">
        <f t="shared" si="2"/>
        <v>25.3245</v>
      </c>
      <c r="K60" s="128">
        <f t="shared" si="0"/>
        <v>0</v>
      </c>
    </row>
    <row r="61" spans="1:11">
      <c r="A61" s="272">
        <v>13135</v>
      </c>
      <c r="B61" s="279" t="s">
        <v>127</v>
      </c>
      <c r="C61" s="274"/>
      <c r="D61" s="274"/>
      <c r="E61" s="275"/>
      <c r="F61" s="275"/>
      <c r="H61" s="128">
        <f t="shared" si="1"/>
        <v>0</v>
      </c>
      <c r="J61" s="4">
        <f t="shared" si="2"/>
        <v>25.3245</v>
      </c>
      <c r="K61" s="128">
        <f t="shared" si="0"/>
        <v>0</v>
      </c>
    </row>
    <row r="62" spans="1:11">
      <c r="A62" s="13">
        <v>13136</v>
      </c>
      <c r="B62" s="273" t="s">
        <v>128</v>
      </c>
      <c r="C62" s="274"/>
      <c r="D62" s="274"/>
      <c r="E62" s="275"/>
      <c r="F62" s="275"/>
      <c r="H62" s="128">
        <f t="shared" si="1"/>
        <v>0</v>
      </c>
      <c r="J62" s="4">
        <f t="shared" si="2"/>
        <v>25.3245</v>
      </c>
      <c r="K62" s="128">
        <f t="shared" si="0"/>
        <v>0</v>
      </c>
    </row>
    <row r="63" spans="1:11">
      <c r="A63" s="272">
        <v>13141</v>
      </c>
      <c r="B63" s="279" t="s">
        <v>129</v>
      </c>
      <c r="C63" s="274"/>
      <c r="D63" s="274"/>
      <c r="E63" s="275"/>
      <c r="F63" s="275"/>
      <c r="H63" s="128">
        <f t="shared" si="1"/>
        <v>0</v>
      </c>
      <c r="J63" s="4">
        <f t="shared" si="2"/>
        <v>25.3245</v>
      </c>
      <c r="K63" s="128">
        <f t="shared" si="0"/>
        <v>0</v>
      </c>
    </row>
    <row r="64" spans="1:11">
      <c r="A64" s="272">
        <v>13142</v>
      </c>
      <c r="B64" s="279" t="s">
        <v>130</v>
      </c>
      <c r="C64" s="274"/>
      <c r="D64" s="274"/>
      <c r="E64" s="275"/>
      <c r="F64" s="275"/>
      <c r="H64" s="128">
        <f t="shared" si="1"/>
        <v>0</v>
      </c>
      <c r="J64" s="4">
        <f t="shared" si="2"/>
        <v>25.3245</v>
      </c>
      <c r="K64" s="128">
        <f t="shared" si="0"/>
        <v>0</v>
      </c>
    </row>
    <row r="65" spans="1:11">
      <c r="A65" s="272">
        <v>13143</v>
      </c>
      <c r="B65" s="273" t="s">
        <v>131</v>
      </c>
      <c r="C65" s="274"/>
      <c r="D65" s="274"/>
      <c r="E65" s="275"/>
      <c r="F65" s="275"/>
      <c r="H65" s="128">
        <f t="shared" si="1"/>
        <v>0</v>
      </c>
      <c r="J65" s="4">
        <f t="shared" si="2"/>
        <v>25.3245</v>
      </c>
      <c r="K65" s="128">
        <f t="shared" si="0"/>
        <v>0</v>
      </c>
    </row>
    <row r="66" spans="1:11">
      <c r="A66" s="272">
        <v>13144</v>
      </c>
      <c r="B66" s="273" t="s">
        <v>132</v>
      </c>
      <c r="C66" s="274"/>
      <c r="D66" s="274"/>
      <c r="E66" s="275"/>
      <c r="F66" s="275"/>
      <c r="H66" s="128">
        <f t="shared" si="1"/>
        <v>0</v>
      </c>
      <c r="J66" s="4">
        <f t="shared" si="2"/>
        <v>25.3245</v>
      </c>
      <c r="K66" s="128">
        <f t="shared" si="0"/>
        <v>0</v>
      </c>
    </row>
    <row r="67" spans="1:11">
      <c r="A67" s="272">
        <v>13151</v>
      </c>
      <c r="B67" s="273" t="s">
        <v>133</v>
      </c>
      <c r="C67" s="274"/>
      <c r="D67" s="274"/>
      <c r="E67" s="275"/>
      <c r="F67" s="275"/>
      <c r="H67" s="128">
        <f t="shared" si="1"/>
        <v>0</v>
      </c>
      <c r="J67" s="4">
        <f t="shared" si="2"/>
        <v>25.3245</v>
      </c>
      <c r="K67" s="128">
        <f t="shared" si="0"/>
        <v>0</v>
      </c>
    </row>
    <row r="68" spans="1:11">
      <c r="A68" s="272">
        <v>13152</v>
      </c>
      <c r="B68" s="273" t="s">
        <v>134</v>
      </c>
      <c r="C68" s="274"/>
      <c r="D68" s="274"/>
      <c r="E68" s="275"/>
      <c r="F68" s="275"/>
      <c r="H68" s="128">
        <f t="shared" si="1"/>
        <v>0</v>
      </c>
      <c r="J68" s="4">
        <f t="shared" si="2"/>
        <v>25.3245</v>
      </c>
      <c r="K68" s="128">
        <f t="shared" si="0"/>
        <v>0</v>
      </c>
    </row>
    <row r="69" spans="1:11">
      <c r="A69" s="272">
        <v>13153</v>
      </c>
      <c r="B69" s="273" t="s">
        <v>135</v>
      </c>
      <c r="C69" s="274"/>
      <c r="D69" s="274"/>
      <c r="E69" s="275"/>
      <c r="F69" s="275"/>
      <c r="H69" s="128">
        <f t="shared" si="1"/>
        <v>0</v>
      </c>
      <c r="J69" s="4">
        <f t="shared" si="2"/>
        <v>25.3245</v>
      </c>
      <c r="K69" s="128">
        <f t="shared" si="0"/>
        <v>0</v>
      </c>
    </row>
    <row r="70" spans="1:11">
      <c r="A70" s="272">
        <v>13161</v>
      </c>
      <c r="B70" s="273" t="s">
        <v>475</v>
      </c>
      <c r="C70" s="274"/>
      <c r="D70" s="274"/>
      <c r="E70" s="275"/>
      <c r="F70" s="275"/>
      <c r="H70" s="128">
        <f t="shared" si="1"/>
        <v>0</v>
      </c>
      <c r="J70" s="4">
        <f t="shared" si="2"/>
        <v>25.3245</v>
      </c>
      <c r="K70" s="128">
        <f t="shared" si="0"/>
        <v>0</v>
      </c>
    </row>
    <row r="71" spans="1:11">
      <c r="A71" s="272">
        <v>13162</v>
      </c>
      <c r="B71" s="273" t="s">
        <v>476</v>
      </c>
      <c r="C71" s="274"/>
      <c r="D71" s="274"/>
      <c r="E71" s="275"/>
      <c r="F71" s="275"/>
      <c r="H71" s="128">
        <f t="shared" si="1"/>
        <v>0</v>
      </c>
      <c r="J71" s="4">
        <f t="shared" si="2"/>
        <v>25.3245</v>
      </c>
      <c r="K71" s="128">
        <f t="shared" si="0"/>
        <v>0</v>
      </c>
    </row>
    <row r="72" spans="1:11">
      <c r="A72" s="272">
        <v>13163</v>
      </c>
      <c r="B72" s="273" t="s">
        <v>477</v>
      </c>
      <c r="C72" s="274"/>
      <c r="D72" s="274"/>
      <c r="E72" s="275"/>
      <c r="F72" s="275"/>
      <c r="H72" s="128">
        <f t="shared" si="1"/>
        <v>0</v>
      </c>
      <c r="J72" s="4">
        <f t="shared" si="2"/>
        <v>25.3245</v>
      </c>
      <c r="K72" s="128">
        <f t="shared" ref="K72:K135" si="3">ROUND(H72*J72,2)</f>
        <v>0</v>
      </c>
    </row>
    <row r="73" spans="1:11">
      <c r="A73" s="272">
        <v>13164</v>
      </c>
      <c r="B73" s="273" t="s">
        <v>139</v>
      </c>
      <c r="C73" s="274"/>
      <c r="D73" s="274"/>
      <c r="E73" s="275"/>
      <c r="F73" s="275"/>
      <c r="H73" s="128">
        <f t="shared" ref="H73:H138" si="4">ROUND(C73-D73+E73-F73,2)</f>
        <v>0</v>
      </c>
      <c r="J73" s="4">
        <f t="shared" ref="J73:J136" si="5">J72</f>
        <v>25.3245</v>
      </c>
      <c r="K73" s="128">
        <f t="shared" si="3"/>
        <v>0</v>
      </c>
    </row>
    <row r="74" spans="1:11">
      <c r="A74" s="35">
        <v>13171</v>
      </c>
      <c r="B74" s="279" t="s">
        <v>140</v>
      </c>
      <c r="C74" s="274"/>
      <c r="D74" s="274"/>
      <c r="E74" s="275"/>
      <c r="F74" s="275"/>
      <c r="H74" s="128">
        <f t="shared" si="4"/>
        <v>0</v>
      </c>
      <c r="J74" s="4">
        <f t="shared" si="5"/>
        <v>25.3245</v>
      </c>
      <c r="K74" s="128">
        <f t="shared" si="3"/>
        <v>0</v>
      </c>
    </row>
    <row r="75" spans="1:11">
      <c r="A75" s="35">
        <v>13172</v>
      </c>
      <c r="B75" s="279" t="s">
        <v>141</v>
      </c>
      <c r="C75" s="274"/>
      <c r="D75" s="274"/>
      <c r="E75" s="275"/>
      <c r="F75" s="275"/>
      <c r="H75" s="128">
        <f t="shared" si="4"/>
        <v>0</v>
      </c>
      <c r="J75" s="4">
        <f t="shared" si="5"/>
        <v>25.3245</v>
      </c>
      <c r="K75" s="128">
        <f t="shared" si="3"/>
        <v>0</v>
      </c>
    </row>
    <row r="76" spans="1:11">
      <c r="A76" s="35">
        <v>13181</v>
      </c>
      <c r="B76" s="279" t="s">
        <v>478</v>
      </c>
      <c r="C76" s="274"/>
      <c r="D76" s="274"/>
      <c r="E76" s="275"/>
      <c r="F76" s="275"/>
      <c r="H76" s="128">
        <f t="shared" si="4"/>
        <v>0</v>
      </c>
      <c r="J76" s="4">
        <f t="shared" si="5"/>
        <v>25.3245</v>
      </c>
      <c r="K76" s="128">
        <f t="shared" si="3"/>
        <v>0</v>
      </c>
    </row>
    <row r="77" spans="1:11">
      <c r="A77" s="35">
        <v>13182</v>
      </c>
      <c r="B77" s="279" t="s">
        <v>143</v>
      </c>
      <c r="C77" s="274"/>
      <c r="D77" s="274"/>
      <c r="E77" s="275"/>
      <c r="F77" s="275"/>
      <c r="H77" s="128">
        <f t="shared" si="4"/>
        <v>0</v>
      </c>
      <c r="J77" s="4">
        <f t="shared" si="5"/>
        <v>25.3245</v>
      </c>
      <c r="K77" s="128">
        <f t="shared" si="3"/>
        <v>0</v>
      </c>
    </row>
    <row r="78" spans="1:11">
      <c r="A78" s="35">
        <v>13183</v>
      </c>
      <c r="B78" s="279" t="s">
        <v>144</v>
      </c>
      <c r="C78" s="274"/>
      <c r="D78" s="274"/>
      <c r="E78" s="275"/>
      <c r="F78" s="275"/>
      <c r="H78" s="128">
        <f t="shared" si="4"/>
        <v>0</v>
      </c>
      <c r="J78" s="4">
        <f t="shared" si="5"/>
        <v>25.3245</v>
      </c>
      <c r="K78" s="128">
        <f t="shared" si="3"/>
        <v>0</v>
      </c>
    </row>
    <row r="79" spans="1:11">
      <c r="A79" s="35">
        <v>13191</v>
      </c>
      <c r="B79" s="279" t="s">
        <v>145</v>
      </c>
      <c r="C79" s="274"/>
      <c r="D79" s="274"/>
      <c r="E79" s="275"/>
      <c r="F79" s="275"/>
      <c r="H79" s="128">
        <f t="shared" si="4"/>
        <v>0</v>
      </c>
      <c r="J79" s="4">
        <f t="shared" si="5"/>
        <v>25.3245</v>
      </c>
      <c r="K79" s="128">
        <f t="shared" si="3"/>
        <v>0</v>
      </c>
    </row>
    <row r="80" spans="1:11">
      <c r="A80" s="35">
        <v>13192</v>
      </c>
      <c r="B80" s="279" t="s">
        <v>146</v>
      </c>
      <c r="C80" s="274"/>
      <c r="D80" s="274"/>
      <c r="E80" s="275"/>
      <c r="F80" s="275"/>
      <c r="H80" s="128">
        <f t="shared" si="4"/>
        <v>0</v>
      </c>
      <c r="J80" s="4">
        <f t="shared" si="5"/>
        <v>25.3245</v>
      </c>
      <c r="K80" s="128">
        <f t="shared" si="3"/>
        <v>0</v>
      </c>
    </row>
    <row r="81" spans="1:11">
      <c r="A81" s="35">
        <v>13193</v>
      </c>
      <c r="B81" s="279" t="s">
        <v>147</v>
      </c>
      <c r="C81" s="274"/>
      <c r="D81" s="274"/>
      <c r="E81" s="275"/>
      <c r="F81" s="275"/>
      <c r="H81" s="128">
        <f t="shared" si="4"/>
        <v>0</v>
      </c>
      <c r="J81" s="4">
        <f t="shared" si="5"/>
        <v>25.3245</v>
      </c>
      <c r="K81" s="128">
        <f t="shared" si="3"/>
        <v>0</v>
      </c>
    </row>
    <row r="82" spans="1:11">
      <c r="A82" s="35">
        <v>13194</v>
      </c>
      <c r="B82" s="279" t="s">
        <v>148</v>
      </c>
      <c r="C82" s="274"/>
      <c r="D82" s="274"/>
      <c r="E82" s="275"/>
      <c r="F82" s="275"/>
      <c r="H82" s="128">
        <f t="shared" si="4"/>
        <v>0</v>
      </c>
      <c r="J82" s="4">
        <f t="shared" si="5"/>
        <v>25.3245</v>
      </c>
      <c r="K82" s="128">
        <f t="shared" si="3"/>
        <v>0</v>
      </c>
    </row>
    <row r="83" spans="1:11">
      <c r="A83" s="35">
        <v>13195</v>
      </c>
      <c r="B83" s="279" t="s">
        <v>149</v>
      </c>
      <c r="C83" s="274"/>
      <c r="D83" s="274"/>
      <c r="E83" s="275"/>
      <c r="F83" s="275"/>
      <c r="H83" s="128">
        <f t="shared" si="4"/>
        <v>0</v>
      </c>
      <c r="J83" s="4">
        <f t="shared" si="5"/>
        <v>25.3245</v>
      </c>
      <c r="K83" s="128">
        <f t="shared" si="3"/>
        <v>0</v>
      </c>
    </row>
    <row r="84" spans="1:11">
      <c r="A84" s="35">
        <v>13196</v>
      </c>
      <c r="B84" s="279" t="s">
        <v>150</v>
      </c>
      <c r="C84" s="274"/>
      <c r="D84" s="274"/>
      <c r="E84" s="275"/>
      <c r="F84" s="275"/>
      <c r="H84" s="128">
        <f t="shared" si="4"/>
        <v>0</v>
      </c>
      <c r="J84" s="4">
        <f t="shared" si="5"/>
        <v>25.3245</v>
      </c>
      <c r="K84" s="128">
        <f t="shared" si="3"/>
        <v>0</v>
      </c>
    </row>
    <row r="85" spans="1:11">
      <c r="A85" s="35">
        <v>13201</v>
      </c>
      <c r="B85" s="279" t="s">
        <v>151</v>
      </c>
      <c r="C85" s="274"/>
      <c r="D85" s="274"/>
      <c r="E85" s="275"/>
      <c r="F85" s="275"/>
      <c r="H85" s="128">
        <f t="shared" si="4"/>
        <v>0</v>
      </c>
      <c r="J85" s="4">
        <f t="shared" si="5"/>
        <v>25.3245</v>
      </c>
      <c r="K85" s="128">
        <f t="shared" si="3"/>
        <v>0</v>
      </c>
    </row>
    <row r="86" spans="1:11">
      <c r="A86" s="35">
        <v>13202</v>
      </c>
      <c r="B86" s="279" t="s">
        <v>152</v>
      </c>
      <c r="C86" s="274"/>
      <c r="D86" s="274"/>
      <c r="E86" s="275"/>
      <c r="F86" s="275"/>
      <c r="H86" s="128">
        <f t="shared" si="4"/>
        <v>0</v>
      </c>
      <c r="J86" s="4">
        <f t="shared" si="5"/>
        <v>25.3245</v>
      </c>
      <c r="K86" s="128">
        <f t="shared" si="3"/>
        <v>0</v>
      </c>
    </row>
    <row r="87" spans="1:11">
      <c r="A87" s="35">
        <v>13203</v>
      </c>
      <c r="B87" s="279" t="s">
        <v>153</v>
      </c>
      <c r="C87" s="274"/>
      <c r="D87" s="274"/>
      <c r="E87" s="275"/>
      <c r="F87" s="275"/>
      <c r="H87" s="128">
        <f t="shared" si="4"/>
        <v>0</v>
      </c>
      <c r="J87" s="4">
        <f t="shared" si="5"/>
        <v>25.3245</v>
      </c>
      <c r="K87" s="128">
        <f t="shared" si="3"/>
        <v>0</v>
      </c>
    </row>
    <row r="88" spans="1:11">
      <c r="A88" s="35">
        <v>13204</v>
      </c>
      <c r="B88" s="279" t="s">
        <v>154</v>
      </c>
      <c r="C88" s="274"/>
      <c r="D88" s="274"/>
      <c r="E88" s="275"/>
      <c r="F88" s="275"/>
      <c r="H88" s="128">
        <f t="shared" si="4"/>
        <v>0</v>
      </c>
      <c r="J88" s="4">
        <f t="shared" si="5"/>
        <v>25.3245</v>
      </c>
      <c r="K88" s="128">
        <f t="shared" si="3"/>
        <v>0</v>
      </c>
    </row>
    <row r="89" spans="1:11">
      <c r="A89" s="35">
        <v>13205</v>
      </c>
      <c r="B89" s="279" t="s">
        <v>155</v>
      </c>
      <c r="C89" s="274"/>
      <c r="D89" s="274"/>
      <c r="E89" s="275"/>
      <c r="F89" s="275"/>
      <c r="H89" s="128">
        <f t="shared" si="4"/>
        <v>0</v>
      </c>
      <c r="J89" s="4">
        <f t="shared" si="5"/>
        <v>25.3245</v>
      </c>
      <c r="K89" s="128">
        <f t="shared" si="3"/>
        <v>0</v>
      </c>
    </row>
    <row r="90" spans="1:11">
      <c r="A90" s="35">
        <v>13206</v>
      </c>
      <c r="B90" s="279" t="s">
        <v>156</v>
      </c>
      <c r="C90" s="274"/>
      <c r="D90" s="274"/>
      <c r="E90" s="275"/>
      <c r="F90" s="275"/>
      <c r="H90" s="128">
        <f t="shared" si="4"/>
        <v>0</v>
      </c>
      <c r="J90" s="4">
        <f t="shared" si="5"/>
        <v>25.3245</v>
      </c>
      <c r="K90" s="128">
        <f t="shared" si="3"/>
        <v>0</v>
      </c>
    </row>
    <row r="91" spans="1:11">
      <c r="A91" s="35">
        <v>13211</v>
      </c>
      <c r="B91" s="279" t="s">
        <v>157</v>
      </c>
      <c r="C91" s="274"/>
      <c r="D91" s="274"/>
      <c r="E91" s="275"/>
      <c r="F91" s="275"/>
      <c r="H91" s="128">
        <f t="shared" si="4"/>
        <v>0</v>
      </c>
      <c r="J91" s="4">
        <f t="shared" si="5"/>
        <v>25.3245</v>
      </c>
      <c r="K91" s="128">
        <f t="shared" si="3"/>
        <v>0</v>
      </c>
    </row>
    <row r="92" spans="1:11">
      <c r="A92" s="35">
        <v>13212</v>
      </c>
      <c r="B92" s="279" t="s">
        <v>158</v>
      </c>
      <c r="C92" s="274"/>
      <c r="D92" s="274"/>
      <c r="E92" s="275"/>
      <c r="F92" s="275"/>
      <c r="H92" s="128">
        <f t="shared" si="4"/>
        <v>0</v>
      </c>
      <c r="J92" s="4">
        <f t="shared" si="5"/>
        <v>25.3245</v>
      </c>
      <c r="K92" s="128">
        <f t="shared" si="3"/>
        <v>0</v>
      </c>
    </row>
    <row r="93" spans="1:11">
      <c r="A93" s="35">
        <v>13213</v>
      </c>
      <c r="B93" s="279" t="s">
        <v>159</v>
      </c>
      <c r="C93" s="274"/>
      <c r="D93" s="274"/>
      <c r="E93" s="275"/>
      <c r="F93" s="275"/>
      <c r="H93" s="128">
        <f t="shared" si="4"/>
        <v>0</v>
      </c>
      <c r="J93" s="4">
        <f t="shared" si="5"/>
        <v>25.3245</v>
      </c>
      <c r="K93" s="128">
        <f t="shared" si="3"/>
        <v>0</v>
      </c>
    </row>
    <row r="94" spans="1:11">
      <c r="A94" s="35">
        <v>13214</v>
      </c>
      <c r="B94" s="279" t="s">
        <v>160</v>
      </c>
      <c r="C94" s="274"/>
      <c r="D94" s="274"/>
      <c r="E94" s="275"/>
      <c r="F94" s="275"/>
      <c r="H94" s="128">
        <f t="shared" si="4"/>
        <v>0</v>
      </c>
      <c r="J94" s="4">
        <f t="shared" si="5"/>
        <v>25.3245</v>
      </c>
      <c r="K94" s="128">
        <f t="shared" si="3"/>
        <v>0</v>
      </c>
    </row>
    <row r="95" spans="1:11">
      <c r="A95" s="35">
        <v>13215</v>
      </c>
      <c r="B95" s="279" t="s">
        <v>161</v>
      </c>
      <c r="C95" s="274"/>
      <c r="D95" s="274"/>
      <c r="E95" s="275"/>
      <c r="F95" s="275"/>
      <c r="H95" s="128">
        <f t="shared" si="4"/>
        <v>0</v>
      </c>
      <c r="J95" s="4">
        <f t="shared" si="5"/>
        <v>25.3245</v>
      </c>
      <c r="K95" s="128">
        <f t="shared" si="3"/>
        <v>0</v>
      </c>
    </row>
    <row r="96" spans="1:11">
      <c r="A96" s="35">
        <v>13216</v>
      </c>
      <c r="B96" s="279" t="s">
        <v>162</v>
      </c>
      <c r="C96" s="274"/>
      <c r="D96" s="274"/>
      <c r="E96" s="275"/>
      <c r="F96" s="275"/>
      <c r="H96" s="128">
        <f t="shared" si="4"/>
        <v>0</v>
      </c>
      <c r="J96" s="4">
        <f t="shared" si="5"/>
        <v>25.3245</v>
      </c>
      <c r="K96" s="128">
        <f t="shared" si="3"/>
        <v>0</v>
      </c>
    </row>
    <row r="97" spans="1:11">
      <c r="A97" s="35">
        <v>13217</v>
      </c>
      <c r="B97" s="279" t="s">
        <v>163</v>
      </c>
      <c r="C97" s="274"/>
      <c r="D97" s="274"/>
      <c r="E97" s="275"/>
      <c r="F97" s="275"/>
      <c r="H97" s="128">
        <f t="shared" si="4"/>
        <v>0</v>
      </c>
      <c r="J97" s="4">
        <f t="shared" si="5"/>
        <v>25.3245</v>
      </c>
      <c r="K97" s="128">
        <f t="shared" si="3"/>
        <v>0</v>
      </c>
    </row>
    <row r="98" spans="1:11">
      <c r="A98" s="35">
        <v>13221</v>
      </c>
      <c r="B98" s="279" t="s">
        <v>164</v>
      </c>
      <c r="C98" s="274"/>
      <c r="D98" s="274"/>
      <c r="E98" s="275"/>
      <c r="F98" s="275"/>
      <c r="H98" s="128">
        <f t="shared" si="4"/>
        <v>0</v>
      </c>
      <c r="J98" s="4">
        <f t="shared" si="5"/>
        <v>25.3245</v>
      </c>
      <c r="K98" s="128">
        <f t="shared" si="3"/>
        <v>0</v>
      </c>
    </row>
    <row r="99" spans="1:11">
      <c r="A99" s="35">
        <v>13231</v>
      </c>
      <c r="B99" s="279" t="s">
        <v>479</v>
      </c>
      <c r="C99" s="274"/>
      <c r="D99" s="274"/>
      <c r="E99" s="275"/>
      <c r="F99" s="275"/>
      <c r="H99" s="128">
        <f t="shared" si="4"/>
        <v>0</v>
      </c>
      <c r="J99" s="4">
        <f t="shared" si="5"/>
        <v>25.3245</v>
      </c>
      <c r="K99" s="128">
        <f t="shared" si="3"/>
        <v>0</v>
      </c>
    </row>
    <row r="100" spans="1:11">
      <c r="A100" s="13">
        <v>13232</v>
      </c>
      <c r="B100" s="279" t="s">
        <v>166</v>
      </c>
      <c r="C100" s="274"/>
      <c r="D100" s="274"/>
      <c r="E100" s="275"/>
      <c r="F100" s="275"/>
      <c r="H100" s="128">
        <f t="shared" si="4"/>
        <v>0</v>
      </c>
      <c r="J100" s="4">
        <f t="shared" si="5"/>
        <v>25.3245</v>
      </c>
      <c r="K100" s="128">
        <f t="shared" si="3"/>
        <v>0</v>
      </c>
    </row>
    <row r="101" spans="1:11">
      <c r="A101" s="35">
        <v>13241</v>
      </c>
      <c r="B101" s="279" t="s">
        <v>167</v>
      </c>
      <c r="C101" s="274"/>
      <c r="D101" s="274"/>
      <c r="E101" s="275"/>
      <c r="F101" s="275"/>
      <c r="H101" s="128">
        <f t="shared" si="4"/>
        <v>0</v>
      </c>
      <c r="J101" s="4">
        <f t="shared" si="5"/>
        <v>25.3245</v>
      </c>
      <c r="K101" s="128">
        <f t="shared" si="3"/>
        <v>0</v>
      </c>
    </row>
    <row r="102" spans="1:11">
      <c r="A102" s="35">
        <v>13242</v>
      </c>
      <c r="B102" s="279" t="s">
        <v>480</v>
      </c>
      <c r="C102" s="274"/>
      <c r="D102" s="274"/>
      <c r="E102" s="275"/>
      <c r="F102" s="275"/>
      <c r="H102" s="128">
        <f t="shared" si="4"/>
        <v>0</v>
      </c>
      <c r="J102" s="4">
        <f t="shared" si="5"/>
        <v>25.3245</v>
      </c>
      <c r="K102" s="128">
        <f t="shared" si="3"/>
        <v>0</v>
      </c>
    </row>
    <row r="103" spans="1:11">
      <c r="A103" s="35">
        <v>13243</v>
      </c>
      <c r="B103" s="279" t="s">
        <v>169</v>
      </c>
      <c r="C103" s="274"/>
      <c r="D103" s="274"/>
      <c r="E103" s="275"/>
      <c r="F103" s="275"/>
      <c r="H103" s="128">
        <f t="shared" si="4"/>
        <v>0</v>
      </c>
      <c r="J103" s="4">
        <f t="shared" si="5"/>
        <v>25.3245</v>
      </c>
      <c r="K103" s="128">
        <f t="shared" si="3"/>
        <v>0</v>
      </c>
    </row>
    <row r="104" spans="1:11">
      <c r="A104" s="35">
        <v>13251</v>
      </c>
      <c r="B104" s="273" t="s">
        <v>170</v>
      </c>
      <c r="C104" s="274"/>
      <c r="D104" s="274"/>
      <c r="E104" s="275"/>
      <c r="F104" s="275"/>
      <c r="H104" s="128">
        <f t="shared" si="4"/>
        <v>0</v>
      </c>
      <c r="J104" s="4">
        <f t="shared" si="5"/>
        <v>25.3245</v>
      </c>
      <c r="K104" s="128">
        <f t="shared" si="3"/>
        <v>0</v>
      </c>
    </row>
    <row r="105" spans="1:11">
      <c r="A105" s="35">
        <v>13252</v>
      </c>
      <c r="B105" s="273" t="s">
        <v>171</v>
      </c>
      <c r="C105" s="274"/>
      <c r="D105" s="274"/>
      <c r="E105" s="275"/>
      <c r="F105" s="275"/>
      <c r="H105" s="128">
        <f t="shared" si="4"/>
        <v>0</v>
      </c>
      <c r="J105" s="4">
        <f t="shared" si="5"/>
        <v>25.3245</v>
      </c>
      <c r="K105" s="128">
        <f t="shared" si="3"/>
        <v>0</v>
      </c>
    </row>
    <row r="106" spans="1:11">
      <c r="A106" s="35">
        <v>13253</v>
      </c>
      <c r="B106" s="273" t="s">
        <v>172</v>
      </c>
      <c r="C106" s="274"/>
      <c r="D106" s="274"/>
      <c r="E106" s="275"/>
      <c r="F106" s="275"/>
      <c r="H106" s="128">
        <f t="shared" si="4"/>
        <v>0</v>
      </c>
      <c r="J106" s="4">
        <f t="shared" si="5"/>
        <v>25.3245</v>
      </c>
      <c r="K106" s="128">
        <f t="shared" si="3"/>
        <v>0</v>
      </c>
    </row>
    <row r="107" spans="1:11">
      <c r="A107" s="35">
        <v>13254</v>
      </c>
      <c r="B107" s="273" t="s">
        <v>173</v>
      </c>
      <c r="C107" s="274"/>
      <c r="D107" s="274"/>
      <c r="E107" s="275"/>
      <c r="F107" s="275"/>
      <c r="H107" s="128">
        <f t="shared" si="4"/>
        <v>0</v>
      </c>
      <c r="J107" s="4">
        <f t="shared" si="5"/>
        <v>25.3245</v>
      </c>
      <c r="K107" s="128">
        <f t="shared" si="3"/>
        <v>0</v>
      </c>
    </row>
    <row r="108" spans="1:11">
      <c r="A108" s="13">
        <v>13261</v>
      </c>
      <c r="B108" s="273" t="s">
        <v>174</v>
      </c>
      <c r="C108" s="274"/>
      <c r="D108" s="274"/>
      <c r="E108" s="275"/>
      <c r="F108" s="275"/>
      <c r="H108" s="128">
        <f>ROUND(C108-D108+E108-F108,2)</f>
        <v>0</v>
      </c>
      <c r="J108" s="4">
        <f t="shared" si="5"/>
        <v>25.3245</v>
      </c>
      <c r="K108" s="128">
        <f t="shared" si="3"/>
        <v>0</v>
      </c>
    </row>
    <row r="109" spans="1:11">
      <c r="A109" s="35">
        <v>13501</v>
      </c>
      <c r="B109" s="273" t="s">
        <v>176</v>
      </c>
      <c r="C109" s="274"/>
      <c r="D109" s="274"/>
      <c r="E109" s="275"/>
      <c r="F109" s="275"/>
      <c r="H109" s="128">
        <f t="shared" si="4"/>
        <v>0</v>
      </c>
      <c r="J109" s="4">
        <f t="shared" si="5"/>
        <v>25.3245</v>
      </c>
      <c r="K109" s="128">
        <f t="shared" si="3"/>
        <v>0</v>
      </c>
    </row>
    <row r="110" spans="1:11">
      <c r="A110" s="35">
        <v>13502</v>
      </c>
      <c r="B110" s="273" t="s">
        <v>177</v>
      </c>
      <c r="C110" s="274"/>
      <c r="D110" s="274"/>
      <c r="E110" s="275"/>
      <c r="F110" s="275"/>
      <c r="H110" s="128">
        <f t="shared" si="4"/>
        <v>0</v>
      </c>
      <c r="J110" s="4">
        <f t="shared" si="5"/>
        <v>25.3245</v>
      </c>
      <c r="K110" s="128">
        <f t="shared" si="3"/>
        <v>0</v>
      </c>
    </row>
    <row r="111" spans="1:11">
      <c r="A111" s="35">
        <v>13503</v>
      </c>
      <c r="B111" s="273" t="s">
        <v>178</v>
      </c>
      <c r="C111" s="274"/>
      <c r="D111" s="274"/>
      <c r="E111" s="275"/>
      <c r="F111" s="275"/>
      <c r="H111" s="128">
        <f t="shared" si="4"/>
        <v>0</v>
      </c>
      <c r="J111" s="4">
        <f t="shared" si="5"/>
        <v>25.3245</v>
      </c>
      <c r="K111" s="128">
        <f t="shared" si="3"/>
        <v>0</v>
      </c>
    </row>
    <row r="112" spans="1:11">
      <c r="A112" s="35">
        <v>13601</v>
      </c>
      <c r="B112" s="273" t="s">
        <v>175</v>
      </c>
      <c r="C112" s="274"/>
      <c r="D112" s="274"/>
      <c r="E112" s="275"/>
      <c r="F112" s="275"/>
      <c r="H112" s="128">
        <f t="shared" si="4"/>
        <v>0</v>
      </c>
      <c r="J112" s="4">
        <f t="shared" si="5"/>
        <v>25.3245</v>
      </c>
      <c r="K112" s="128">
        <f t="shared" si="3"/>
        <v>0</v>
      </c>
    </row>
    <row r="113" spans="1:11">
      <c r="A113" s="35">
        <v>14101</v>
      </c>
      <c r="B113" s="279" t="s">
        <v>179</v>
      </c>
      <c r="C113" s="274"/>
      <c r="D113" s="274"/>
      <c r="E113" s="275"/>
      <c r="F113" s="275"/>
      <c r="H113" s="128">
        <f t="shared" si="4"/>
        <v>0</v>
      </c>
      <c r="J113" s="4">
        <f t="shared" si="5"/>
        <v>25.3245</v>
      </c>
      <c r="K113" s="128">
        <f t="shared" si="3"/>
        <v>0</v>
      </c>
    </row>
    <row r="114" spans="1:11">
      <c r="A114" s="35">
        <v>14102</v>
      </c>
      <c r="B114" s="279" t="s">
        <v>180</v>
      </c>
      <c r="C114" s="274">
        <v>486741.52</v>
      </c>
      <c r="D114" s="274"/>
      <c r="E114" s="275"/>
      <c r="F114" s="275"/>
      <c r="H114" s="128">
        <f t="shared" si="4"/>
        <v>486741.52</v>
      </c>
      <c r="J114" s="4">
        <f t="shared" si="5"/>
        <v>25.3245</v>
      </c>
      <c r="K114" s="128">
        <f t="shared" si="3"/>
        <v>12326485.619999999</v>
      </c>
    </row>
    <row r="115" spans="1:11">
      <c r="A115" s="280">
        <v>14103</v>
      </c>
      <c r="B115" s="281" t="s">
        <v>481</v>
      </c>
      <c r="C115" s="278"/>
      <c r="D115" s="278"/>
      <c r="E115" s="278"/>
      <c r="F115" s="278"/>
      <c r="G115" s="132"/>
      <c r="H115" s="132">
        <f t="shared" si="4"/>
        <v>0</v>
      </c>
      <c r="J115" s="4">
        <f t="shared" si="5"/>
        <v>25.3245</v>
      </c>
      <c r="K115" s="132">
        <f t="shared" si="3"/>
        <v>0</v>
      </c>
    </row>
    <row r="116" spans="1:11">
      <c r="A116" s="35">
        <v>14201</v>
      </c>
      <c r="B116" s="279" t="s">
        <v>181</v>
      </c>
      <c r="C116" s="274"/>
      <c r="D116" s="274"/>
      <c r="E116" s="275"/>
      <c r="F116" s="275"/>
      <c r="H116" s="128">
        <f t="shared" si="4"/>
        <v>0</v>
      </c>
      <c r="J116" s="4">
        <f t="shared" si="5"/>
        <v>25.3245</v>
      </c>
      <c r="K116" s="128">
        <f t="shared" si="3"/>
        <v>0</v>
      </c>
    </row>
    <row r="117" spans="1:11">
      <c r="A117" s="35">
        <v>15001</v>
      </c>
      <c r="B117" s="273" t="s">
        <v>182</v>
      </c>
      <c r="C117" s="274"/>
      <c r="D117" s="274"/>
      <c r="E117" s="275"/>
      <c r="F117" s="275"/>
      <c r="H117" s="128">
        <f t="shared" si="4"/>
        <v>0</v>
      </c>
      <c r="J117" s="4">
        <f t="shared" si="5"/>
        <v>25.3245</v>
      </c>
      <c r="K117" s="128">
        <f t="shared" si="3"/>
        <v>0</v>
      </c>
    </row>
    <row r="118" spans="1:11">
      <c r="A118" s="35">
        <v>15002</v>
      </c>
      <c r="B118" s="273" t="s">
        <v>183</v>
      </c>
      <c r="C118" s="274"/>
      <c r="D118" s="274"/>
      <c r="E118" s="275"/>
      <c r="F118" s="275"/>
      <c r="H118" s="128">
        <f t="shared" si="4"/>
        <v>0</v>
      </c>
      <c r="J118" s="4">
        <f t="shared" si="5"/>
        <v>25.3245</v>
      </c>
      <c r="K118" s="128">
        <f t="shared" si="3"/>
        <v>0</v>
      </c>
    </row>
    <row r="119" spans="1:11">
      <c r="A119" s="35">
        <v>15003</v>
      </c>
      <c r="B119" s="273" t="s">
        <v>184</v>
      </c>
      <c r="C119" s="274"/>
      <c r="D119" s="274"/>
      <c r="E119" s="275"/>
      <c r="F119" s="275"/>
      <c r="H119" s="128">
        <f t="shared" si="4"/>
        <v>0</v>
      </c>
      <c r="J119" s="4">
        <f t="shared" si="5"/>
        <v>25.3245</v>
      </c>
      <c r="K119" s="128">
        <f t="shared" si="3"/>
        <v>0</v>
      </c>
    </row>
    <row r="120" spans="1:11">
      <c r="A120" s="35">
        <v>15004</v>
      </c>
      <c r="B120" s="273" t="s">
        <v>243</v>
      </c>
      <c r="C120" s="274"/>
      <c r="D120" s="274"/>
      <c r="E120" s="275"/>
      <c r="F120" s="275"/>
      <c r="H120" s="128">
        <f t="shared" si="4"/>
        <v>0</v>
      </c>
      <c r="J120" s="4">
        <f t="shared" si="5"/>
        <v>25.3245</v>
      </c>
      <c r="K120" s="128">
        <f t="shared" si="3"/>
        <v>0</v>
      </c>
    </row>
    <row r="121" spans="1:11">
      <c r="A121" s="35">
        <v>15005</v>
      </c>
      <c r="B121" s="273" t="s">
        <v>185</v>
      </c>
      <c r="C121" s="274">
        <v>13177.02</v>
      </c>
      <c r="D121" s="274"/>
      <c r="E121" s="275"/>
      <c r="F121" s="275"/>
      <c r="H121" s="128">
        <f t="shared" si="4"/>
        <v>13177.02</v>
      </c>
      <c r="J121" s="4">
        <f t="shared" si="5"/>
        <v>25.3245</v>
      </c>
      <c r="K121" s="128">
        <f t="shared" si="3"/>
        <v>333701.44</v>
      </c>
    </row>
    <row r="122" spans="1:11">
      <c r="A122" s="35">
        <v>15006</v>
      </c>
      <c r="B122" s="273" t="s">
        <v>218</v>
      </c>
      <c r="C122" s="274"/>
      <c r="D122" s="274"/>
      <c r="E122" s="275"/>
      <c r="F122" s="275"/>
      <c r="H122" s="128">
        <f t="shared" si="4"/>
        <v>0</v>
      </c>
      <c r="J122" s="4">
        <f t="shared" si="5"/>
        <v>25.3245</v>
      </c>
      <c r="K122" s="128">
        <f t="shared" si="3"/>
        <v>0</v>
      </c>
    </row>
    <row r="123" spans="1:11">
      <c r="A123" s="35">
        <v>15007</v>
      </c>
      <c r="B123" s="273" t="s">
        <v>186</v>
      </c>
      <c r="C123" s="274"/>
      <c r="D123" s="274"/>
      <c r="E123" s="275"/>
      <c r="F123" s="275"/>
      <c r="H123" s="128">
        <f t="shared" si="4"/>
        <v>0</v>
      </c>
      <c r="J123" s="4">
        <f t="shared" si="5"/>
        <v>25.3245</v>
      </c>
      <c r="K123" s="128">
        <f t="shared" si="3"/>
        <v>0</v>
      </c>
    </row>
    <row r="124" spans="1:11">
      <c r="A124" s="35">
        <v>15008</v>
      </c>
      <c r="B124" s="273" t="s">
        <v>187</v>
      </c>
      <c r="C124" s="274"/>
      <c r="D124" s="274"/>
      <c r="E124" s="275"/>
      <c r="F124" s="275"/>
      <c r="H124" s="128">
        <f t="shared" si="4"/>
        <v>0</v>
      </c>
      <c r="J124" s="4">
        <f t="shared" si="5"/>
        <v>25.3245</v>
      </c>
      <c r="K124" s="128">
        <f t="shared" si="3"/>
        <v>0</v>
      </c>
    </row>
    <row r="125" spans="1:11">
      <c r="A125" s="35">
        <v>15009</v>
      </c>
      <c r="B125" s="273" t="s">
        <v>245</v>
      </c>
      <c r="C125" s="274">
        <v>0.45</v>
      </c>
      <c r="D125" s="274"/>
      <c r="E125" s="275"/>
      <c r="F125" s="275"/>
      <c r="H125" s="128">
        <f t="shared" si="4"/>
        <v>0.45</v>
      </c>
      <c r="J125" s="4">
        <f t="shared" si="5"/>
        <v>25.3245</v>
      </c>
      <c r="K125" s="128">
        <f t="shared" si="3"/>
        <v>11.4</v>
      </c>
    </row>
    <row r="126" spans="1:11">
      <c r="A126" s="35">
        <v>15010</v>
      </c>
      <c r="B126" s="273" t="s">
        <v>219</v>
      </c>
      <c r="C126" s="274">
        <v>4262.6499999999996</v>
      </c>
      <c r="D126" s="274"/>
      <c r="E126" s="275"/>
      <c r="F126" s="275"/>
      <c r="H126" s="128">
        <f t="shared" si="4"/>
        <v>4262.6499999999996</v>
      </c>
      <c r="J126" s="4">
        <f t="shared" si="5"/>
        <v>25.3245</v>
      </c>
      <c r="K126" s="128">
        <f t="shared" si="3"/>
        <v>107949.48</v>
      </c>
    </row>
    <row r="127" spans="1:11">
      <c r="A127" s="35">
        <v>15011</v>
      </c>
      <c r="B127" s="273" t="s">
        <v>220</v>
      </c>
      <c r="C127" s="274"/>
      <c r="D127" s="274"/>
      <c r="E127" s="275"/>
      <c r="F127" s="275"/>
      <c r="H127" s="128">
        <f t="shared" si="4"/>
        <v>0</v>
      </c>
      <c r="J127" s="4">
        <f t="shared" si="5"/>
        <v>25.3245</v>
      </c>
      <c r="K127" s="128">
        <f t="shared" si="3"/>
        <v>0</v>
      </c>
    </row>
    <row r="128" spans="1:11">
      <c r="A128" s="35">
        <v>15012</v>
      </c>
      <c r="B128" s="273" t="s">
        <v>221</v>
      </c>
      <c r="C128" s="274"/>
      <c r="D128" s="274"/>
      <c r="E128" s="275"/>
      <c r="F128" s="275"/>
      <c r="H128" s="128">
        <f t="shared" si="4"/>
        <v>0</v>
      </c>
      <c r="J128" s="4">
        <f t="shared" si="5"/>
        <v>25.3245</v>
      </c>
      <c r="K128" s="128">
        <f t="shared" si="3"/>
        <v>0</v>
      </c>
    </row>
    <row r="129" spans="1:11">
      <c r="A129" s="35">
        <v>15013</v>
      </c>
      <c r="B129" s="273" t="s">
        <v>244</v>
      </c>
      <c r="C129" s="274"/>
      <c r="D129" s="274"/>
      <c r="E129" s="275"/>
      <c r="F129" s="275"/>
      <c r="H129" s="128">
        <f t="shared" si="4"/>
        <v>0</v>
      </c>
      <c r="J129" s="4">
        <f t="shared" si="5"/>
        <v>25.3245</v>
      </c>
      <c r="K129" s="128">
        <f t="shared" si="3"/>
        <v>0</v>
      </c>
    </row>
    <row r="130" spans="1:11">
      <c r="A130" s="35">
        <v>15014</v>
      </c>
      <c r="B130" s="273" t="s">
        <v>188</v>
      </c>
      <c r="C130" s="274">
        <v>162663.85999999999</v>
      </c>
      <c r="D130" s="274"/>
      <c r="E130" s="275"/>
      <c r="F130" s="275"/>
      <c r="H130" s="128">
        <f t="shared" si="4"/>
        <v>162663.85999999999</v>
      </c>
      <c r="J130" s="4">
        <f t="shared" si="5"/>
        <v>25.3245</v>
      </c>
      <c r="K130" s="128">
        <f t="shared" si="3"/>
        <v>4119380.92</v>
      </c>
    </row>
    <row r="131" spans="1:11">
      <c r="A131" s="35">
        <v>15015</v>
      </c>
      <c r="B131" s="273" t="s">
        <v>189</v>
      </c>
      <c r="C131" s="274"/>
      <c r="D131" s="274"/>
      <c r="E131" s="275"/>
      <c r="F131" s="275"/>
      <c r="H131" s="128">
        <f t="shared" si="4"/>
        <v>0</v>
      </c>
      <c r="J131" s="4">
        <f t="shared" si="5"/>
        <v>25.3245</v>
      </c>
      <c r="K131" s="128">
        <f t="shared" si="3"/>
        <v>0</v>
      </c>
    </row>
    <row r="132" spans="1:11">
      <c r="A132" s="280">
        <v>15016</v>
      </c>
      <c r="B132" s="277" t="s">
        <v>241</v>
      </c>
      <c r="C132" s="278">
        <v>1985.88</v>
      </c>
      <c r="D132" s="278"/>
      <c r="E132" s="278"/>
      <c r="F132" s="278">
        <v>1985.88</v>
      </c>
      <c r="G132" s="132"/>
      <c r="H132" s="132">
        <f t="shared" si="4"/>
        <v>0</v>
      </c>
      <c r="J132" s="4">
        <f t="shared" si="5"/>
        <v>25.3245</v>
      </c>
      <c r="K132" s="132">
        <f t="shared" si="3"/>
        <v>0</v>
      </c>
    </row>
    <row r="133" spans="1:11">
      <c r="A133" s="35">
        <v>15017</v>
      </c>
      <c r="B133" s="279" t="s">
        <v>222</v>
      </c>
      <c r="C133" s="274"/>
      <c r="D133" s="274"/>
      <c r="E133" s="275"/>
      <c r="F133" s="275"/>
      <c r="H133" s="128">
        <f t="shared" si="4"/>
        <v>0</v>
      </c>
      <c r="J133" s="4">
        <f t="shared" si="5"/>
        <v>25.3245</v>
      </c>
      <c r="K133" s="128">
        <f t="shared" si="3"/>
        <v>0</v>
      </c>
    </row>
    <row r="134" spans="1:11">
      <c r="A134" s="35">
        <v>15018</v>
      </c>
      <c r="B134" s="279" t="s">
        <v>223</v>
      </c>
      <c r="C134" s="274"/>
      <c r="D134" s="274"/>
      <c r="E134" s="275"/>
      <c r="F134" s="275"/>
      <c r="H134" s="128">
        <f t="shared" si="4"/>
        <v>0</v>
      </c>
      <c r="J134" s="4">
        <f t="shared" si="5"/>
        <v>25.3245</v>
      </c>
      <c r="K134" s="128">
        <f t="shared" si="3"/>
        <v>0</v>
      </c>
    </row>
    <row r="135" spans="1:11">
      <c r="A135" s="282"/>
      <c r="B135" s="283" t="s">
        <v>482</v>
      </c>
      <c r="C135" s="274"/>
      <c r="D135" s="274"/>
      <c r="E135" s="275"/>
      <c r="F135" s="275"/>
      <c r="H135" s="128">
        <f t="shared" si="4"/>
        <v>0</v>
      </c>
      <c r="J135" s="4">
        <f t="shared" si="5"/>
        <v>25.3245</v>
      </c>
      <c r="K135" s="128">
        <f t="shared" si="3"/>
        <v>0</v>
      </c>
    </row>
    <row r="136" spans="1:11">
      <c r="A136" s="35">
        <v>15101</v>
      </c>
      <c r="B136" s="273" t="s">
        <v>207</v>
      </c>
      <c r="C136" s="274"/>
      <c r="D136" s="274"/>
      <c r="E136" s="275"/>
      <c r="F136" s="275"/>
      <c r="H136" s="128">
        <f t="shared" si="4"/>
        <v>0</v>
      </c>
      <c r="J136" s="4">
        <f t="shared" si="5"/>
        <v>25.3245</v>
      </c>
      <c r="K136" s="128">
        <f t="shared" ref="K136:K199" si="6">ROUND(H136*J136,2)</f>
        <v>0</v>
      </c>
    </row>
    <row r="137" spans="1:11">
      <c r="A137" s="35">
        <v>15102</v>
      </c>
      <c r="B137" s="273" t="s">
        <v>208</v>
      </c>
      <c r="C137" s="274"/>
      <c r="D137" s="274"/>
      <c r="E137" s="275"/>
      <c r="F137" s="275"/>
      <c r="H137" s="128">
        <f t="shared" si="4"/>
        <v>0</v>
      </c>
      <c r="J137" s="4">
        <f t="shared" ref="J137:J200" si="7">J136</f>
        <v>25.3245</v>
      </c>
      <c r="K137" s="128">
        <f t="shared" si="6"/>
        <v>0</v>
      </c>
    </row>
    <row r="138" spans="1:11">
      <c r="A138" s="35">
        <v>15103</v>
      </c>
      <c r="B138" s="273" t="s">
        <v>209</v>
      </c>
      <c r="C138" s="274"/>
      <c r="D138" s="274"/>
      <c r="E138" s="275"/>
      <c r="F138" s="275"/>
      <c r="H138" s="128">
        <f t="shared" si="4"/>
        <v>0</v>
      </c>
      <c r="J138" s="4">
        <f t="shared" si="7"/>
        <v>25.3245</v>
      </c>
      <c r="K138" s="128">
        <f t="shared" si="6"/>
        <v>0</v>
      </c>
    </row>
    <row r="139" spans="1:11">
      <c r="A139" s="35">
        <v>15104</v>
      </c>
      <c r="B139" s="273" t="s">
        <v>210</v>
      </c>
      <c r="C139" s="274"/>
      <c r="D139" s="274"/>
      <c r="E139" s="275"/>
      <c r="F139" s="275"/>
      <c r="H139" s="128">
        <f t="shared" ref="H139:H202" si="8">ROUND(C139-D139+E139-F139,2)</f>
        <v>0</v>
      </c>
      <c r="J139" s="4">
        <f t="shared" si="7"/>
        <v>25.3245</v>
      </c>
      <c r="K139" s="128">
        <f t="shared" si="6"/>
        <v>0</v>
      </c>
    </row>
    <row r="140" spans="1:11">
      <c r="A140" s="35">
        <v>15105</v>
      </c>
      <c r="B140" s="273" t="s">
        <v>211</v>
      </c>
      <c r="C140" s="274"/>
      <c r="D140" s="274"/>
      <c r="E140" s="275"/>
      <c r="F140" s="275"/>
      <c r="H140" s="128">
        <f t="shared" si="8"/>
        <v>0</v>
      </c>
      <c r="J140" s="4">
        <f t="shared" si="7"/>
        <v>25.3245</v>
      </c>
      <c r="K140" s="128">
        <f t="shared" si="6"/>
        <v>0</v>
      </c>
    </row>
    <row r="141" spans="1:11">
      <c r="A141" s="35">
        <v>15106</v>
      </c>
      <c r="B141" s="273" t="s">
        <v>212</v>
      </c>
      <c r="C141" s="274"/>
      <c r="D141" s="274"/>
      <c r="E141" s="275"/>
      <c r="F141" s="275"/>
      <c r="H141" s="128">
        <f t="shared" si="8"/>
        <v>0</v>
      </c>
      <c r="J141" s="4">
        <f t="shared" si="7"/>
        <v>25.3245</v>
      </c>
      <c r="K141" s="128">
        <f t="shared" si="6"/>
        <v>0</v>
      </c>
    </row>
    <row r="142" spans="1:11">
      <c r="A142" s="35">
        <v>15107</v>
      </c>
      <c r="B142" s="273" t="s">
        <v>213</v>
      </c>
      <c r="C142" s="274"/>
      <c r="D142" s="274"/>
      <c r="E142" s="275"/>
      <c r="F142" s="275"/>
      <c r="H142" s="128">
        <f t="shared" si="8"/>
        <v>0</v>
      </c>
      <c r="J142" s="4">
        <f t="shared" si="7"/>
        <v>25.3245</v>
      </c>
      <c r="K142" s="128">
        <f t="shared" si="6"/>
        <v>0</v>
      </c>
    </row>
    <row r="143" spans="1:11">
      <c r="A143" s="35">
        <v>15108</v>
      </c>
      <c r="B143" s="273" t="s">
        <v>214</v>
      </c>
      <c r="C143" s="274"/>
      <c r="D143" s="274"/>
      <c r="E143" s="275"/>
      <c r="F143" s="275"/>
      <c r="H143" s="128">
        <f t="shared" si="8"/>
        <v>0</v>
      </c>
      <c r="J143" s="4">
        <f t="shared" si="7"/>
        <v>25.3245</v>
      </c>
      <c r="K143" s="128">
        <f t="shared" si="6"/>
        <v>0</v>
      </c>
    </row>
    <row r="144" spans="1:11">
      <c r="A144" s="35">
        <v>15109</v>
      </c>
      <c r="B144" s="273" t="s">
        <v>215</v>
      </c>
      <c r="C144" s="274"/>
      <c r="D144" s="274"/>
      <c r="E144" s="275"/>
      <c r="F144" s="275"/>
      <c r="H144" s="128">
        <f t="shared" si="8"/>
        <v>0</v>
      </c>
      <c r="J144" s="4">
        <f t="shared" si="7"/>
        <v>25.3245</v>
      </c>
      <c r="K144" s="128">
        <f t="shared" si="6"/>
        <v>0</v>
      </c>
    </row>
    <row r="145" spans="1:11">
      <c r="A145" s="35">
        <v>15110</v>
      </c>
      <c r="B145" s="273" t="s">
        <v>190</v>
      </c>
      <c r="C145" s="274"/>
      <c r="D145" s="274"/>
      <c r="E145" s="275"/>
      <c r="F145" s="275"/>
      <c r="H145" s="128">
        <f t="shared" si="8"/>
        <v>0</v>
      </c>
      <c r="J145" s="4">
        <f t="shared" si="7"/>
        <v>25.3245</v>
      </c>
      <c r="K145" s="128">
        <f t="shared" si="6"/>
        <v>0</v>
      </c>
    </row>
    <row r="146" spans="1:11">
      <c r="A146" s="35">
        <v>15111</v>
      </c>
      <c r="B146" s="273" t="s">
        <v>191</v>
      </c>
      <c r="C146" s="274"/>
      <c r="D146" s="274"/>
      <c r="E146" s="275"/>
      <c r="F146" s="275"/>
      <c r="H146" s="128">
        <f t="shared" si="8"/>
        <v>0</v>
      </c>
      <c r="J146" s="4">
        <f t="shared" si="7"/>
        <v>25.3245</v>
      </c>
      <c r="K146" s="128">
        <f t="shared" si="6"/>
        <v>0</v>
      </c>
    </row>
    <row r="147" spans="1:11">
      <c r="A147" s="35">
        <v>15112</v>
      </c>
      <c r="B147" s="273" t="s">
        <v>192</v>
      </c>
      <c r="C147" s="274"/>
      <c r="D147" s="274"/>
      <c r="E147" s="275"/>
      <c r="F147" s="275"/>
      <c r="H147" s="128">
        <f t="shared" si="8"/>
        <v>0</v>
      </c>
      <c r="J147" s="4">
        <f t="shared" si="7"/>
        <v>25.3245</v>
      </c>
      <c r="K147" s="128">
        <f t="shared" si="6"/>
        <v>0</v>
      </c>
    </row>
    <row r="148" spans="1:11">
      <c r="A148" s="35">
        <v>15113</v>
      </c>
      <c r="B148" s="273" t="s">
        <v>193</v>
      </c>
      <c r="C148" s="274"/>
      <c r="D148" s="274"/>
      <c r="E148" s="275"/>
      <c r="F148" s="275"/>
      <c r="H148" s="128">
        <f t="shared" si="8"/>
        <v>0</v>
      </c>
      <c r="J148" s="4">
        <f t="shared" si="7"/>
        <v>25.3245</v>
      </c>
      <c r="K148" s="128">
        <f t="shared" si="6"/>
        <v>0</v>
      </c>
    </row>
    <row r="149" spans="1:11">
      <c r="A149" s="35">
        <v>15114</v>
      </c>
      <c r="B149" s="273" t="s">
        <v>216</v>
      </c>
      <c r="C149" s="274"/>
      <c r="D149" s="274"/>
      <c r="E149" s="275"/>
      <c r="F149" s="275"/>
      <c r="H149" s="128">
        <f t="shared" si="8"/>
        <v>0</v>
      </c>
      <c r="J149" s="4">
        <f t="shared" si="7"/>
        <v>25.3245</v>
      </c>
      <c r="K149" s="128">
        <f t="shared" si="6"/>
        <v>0</v>
      </c>
    </row>
    <row r="150" spans="1:11">
      <c r="A150" s="35">
        <v>15115</v>
      </c>
      <c r="B150" s="273" t="s">
        <v>194</v>
      </c>
      <c r="C150" s="274"/>
      <c r="D150" s="274"/>
      <c r="E150" s="275"/>
      <c r="F150" s="275"/>
      <c r="H150" s="128">
        <f t="shared" si="8"/>
        <v>0</v>
      </c>
      <c r="J150" s="4">
        <f t="shared" si="7"/>
        <v>25.3245</v>
      </c>
      <c r="K150" s="128">
        <f t="shared" si="6"/>
        <v>0</v>
      </c>
    </row>
    <row r="151" spans="1:11">
      <c r="A151" s="35">
        <v>15116</v>
      </c>
      <c r="B151" s="273" t="s">
        <v>195</v>
      </c>
      <c r="C151" s="274"/>
      <c r="D151" s="274"/>
      <c r="E151" s="275"/>
      <c r="F151" s="275"/>
      <c r="H151" s="128">
        <f t="shared" si="8"/>
        <v>0</v>
      </c>
      <c r="J151" s="4">
        <f t="shared" si="7"/>
        <v>25.3245</v>
      </c>
      <c r="K151" s="128">
        <f t="shared" si="6"/>
        <v>0</v>
      </c>
    </row>
    <row r="152" spans="1:11">
      <c r="A152" s="35">
        <v>15117</v>
      </c>
      <c r="B152" s="273" t="s">
        <v>196</v>
      </c>
      <c r="C152" s="274"/>
      <c r="D152" s="274"/>
      <c r="E152" s="275"/>
      <c r="F152" s="275"/>
      <c r="H152" s="128">
        <f t="shared" si="8"/>
        <v>0</v>
      </c>
      <c r="J152" s="4">
        <f t="shared" si="7"/>
        <v>25.3245</v>
      </c>
      <c r="K152" s="128">
        <f t="shared" si="6"/>
        <v>0</v>
      </c>
    </row>
    <row r="153" spans="1:11">
      <c r="A153" s="35">
        <v>15118</v>
      </c>
      <c r="B153" s="273" t="s">
        <v>197</v>
      </c>
      <c r="C153" s="274"/>
      <c r="D153" s="274"/>
      <c r="E153" s="275"/>
      <c r="F153" s="275"/>
      <c r="H153" s="128">
        <f t="shared" si="8"/>
        <v>0</v>
      </c>
      <c r="J153" s="4">
        <f t="shared" si="7"/>
        <v>25.3245</v>
      </c>
      <c r="K153" s="128">
        <f t="shared" si="6"/>
        <v>0</v>
      </c>
    </row>
    <row r="154" spans="1:11">
      <c r="A154" s="35">
        <v>15119</v>
      </c>
      <c r="B154" s="273" t="s">
        <v>198</v>
      </c>
      <c r="C154" s="274"/>
      <c r="D154" s="274"/>
      <c r="E154" s="275"/>
      <c r="F154" s="275"/>
      <c r="H154" s="128">
        <f t="shared" si="8"/>
        <v>0</v>
      </c>
      <c r="J154" s="4">
        <f t="shared" si="7"/>
        <v>25.3245</v>
      </c>
      <c r="K154" s="128">
        <f t="shared" si="6"/>
        <v>0</v>
      </c>
    </row>
    <row r="155" spans="1:11">
      <c r="A155" s="35">
        <v>15120</v>
      </c>
      <c r="B155" s="273" t="s">
        <v>199</v>
      </c>
      <c r="C155" s="274"/>
      <c r="D155" s="274"/>
      <c r="E155" s="275"/>
      <c r="F155" s="275"/>
      <c r="H155" s="128">
        <f t="shared" si="8"/>
        <v>0</v>
      </c>
      <c r="J155" s="4">
        <f t="shared" si="7"/>
        <v>25.3245</v>
      </c>
      <c r="K155" s="128">
        <f t="shared" si="6"/>
        <v>0</v>
      </c>
    </row>
    <row r="156" spans="1:11">
      <c r="A156" s="35">
        <v>15121</v>
      </c>
      <c r="B156" s="273" t="s">
        <v>200</v>
      </c>
      <c r="C156" s="274"/>
      <c r="D156" s="274"/>
      <c r="E156" s="275"/>
      <c r="F156" s="275"/>
      <c r="H156" s="128">
        <f t="shared" si="8"/>
        <v>0</v>
      </c>
      <c r="J156" s="4">
        <f t="shared" si="7"/>
        <v>25.3245</v>
      </c>
      <c r="K156" s="128">
        <f t="shared" si="6"/>
        <v>0</v>
      </c>
    </row>
    <row r="157" spans="1:11">
      <c r="A157" s="35">
        <v>15122</v>
      </c>
      <c r="B157" s="273" t="s">
        <v>201</v>
      </c>
      <c r="C157" s="274"/>
      <c r="D157" s="274"/>
      <c r="E157" s="275"/>
      <c r="F157" s="275"/>
      <c r="H157" s="128">
        <f t="shared" si="8"/>
        <v>0</v>
      </c>
      <c r="J157" s="4">
        <f t="shared" si="7"/>
        <v>25.3245</v>
      </c>
      <c r="K157" s="128">
        <f t="shared" si="6"/>
        <v>0</v>
      </c>
    </row>
    <row r="158" spans="1:11">
      <c r="A158" s="35">
        <v>15123</v>
      </c>
      <c r="B158" s="273" t="s">
        <v>202</v>
      </c>
      <c r="C158" s="274"/>
      <c r="D158" s="274"/>
      <c r="E158" s="275"/>
      <c r="F158" s="275"/>
      <c r="H158" s="128">
        <f t="shared" si="8"/>
        <v>0</v>
      </c>
      <c r="J158" s="4">
        <f t="shared" si="7"/>
        <v>25.3245</v>
      </c>
      <c r="K158" s="128">
        <f t="shared" si="6"/>
        <v>0</v>
      </c>
    </row>
    <row r="159" spans="1:11">
      <c r="A159" s="35">
        <v>15124</v>
      </c>
      <c r="B159" s="273" t="s">
        <v>203</v>
      </c>
      <c r="C159" s="274"/>
      <c r="D159" s="274"/>
      <c r="E159" s="275"/>
      <c r="F159" s="275"/>
      <c r="H159" s="128">
        <f t="shared" si="8"/>
        <v>0</v>
      </c>
      <c r="J159" s="4">
        <f t="shared" si="7"/>
        <v>25.3245</v>
      </c>
      <c r="K159" s="128">
        <f t="shared" si="6"/>
        <v>0</v>
      </c>
    </row>
    <row r="160" spans="1:11">
      <c r="A160" s="35">
        <v>15125</v>
      </c>
      <c r="B160" s="273" t="s">
        <v>204</v>
      </c>
      <c r="C160" s="274"/>
      <c r="D160" s="274"/>
      <c r="E160" s="275"/>
      <c r="F160" s="275"/>
      <c r="H160" s="128">
        <f t="shared" si="8"/>
        <v>0</v>
      </c>
      <c r="J160" s="4">
        <f t="shared" si="7"/>
        <v>25.3245</v>
      </c>
      <c r="K160" s="128">
        <f t="shared" si="6"/>
        <v>0</v>
      </c>
    </row>
    <row r="161" spans="1:11">
      <c r="A161" s="35">
        <v>15126</v>
      </c>
      <c r="B161" s="273" t="s">
        <v>205</v>
      </c>
      <c r="C161" s="274"/>
      <c r="D161" s="274"/>
      <c r="E161" s="275"/>
      <c r="F161" s="275"/>
      <c r="H161" s="128">
        <f t="shared" si="8"/>
        <v>0</v>
      </c>
      <c r="J161" s="4">
        <f t="shared" si="7"/>
        <v>25.3245</v>
      </c>
      <c r="K161" s="128">
        <f t="shared" si="6"/>
        <v>0</v>
      </c>
    </row>
    <row r="162" spans="1:11">
      <c r="A162" s="35">
        <v>15136</v>
      </c>
      <c r="B162" s="273" t="s">
        <v>217</v>
      </c>
      <c r="C162" s="274"/>
      <c r="D162" s="274"/>
      <c r="E162" s="275"/>
      <c r="F162" s="275"/>
      <c r="H162" s="128">
        <f t="shared" si="8"/>
        <v>0</v>
      </c>
      <c r="J162" s="4">
        <f t="shared" si="7"/>
        <v>25.3245</v>
      </c>
      <c r="K162" s="128">
        <f t="shared" si="6"/>
        <v>0</v>
      </c>
    </row>
    <row r="163" spans="1:11">
      <c r="A163" s="35">
        <v>15137</v>
      </c>
      <c r="B163" s="273" t="s">
        <v>206</v>
      </c>
      <c r="C163" s="274"/>
      <c r="D163" s="274"/>
      <c r="E163" s="275"/>
      <c r="F163" s="275"/>
      <c r="H163" s="128">
        <f t="shared" si="8"/>
        <v>0</v>
      </c>
      <c r="J163" s="4">
        <f t="shared" si="7"/>
        <v>25.3245</v>
      </c>
      <c r="K163" s="128">
        <f t="shared" si="6"/>
        <v>0</v>
      </c>
    </row>
    <row r="164" spans="1:11">
      <c r="A164" s="280">
        <v>21000</v>
      </c>
      <c r="B164" s="277" t="s">
        <v>483</v>
      </c>
      <c r="C164" s="278"/>
      <c r="D164" s="278"/>
      <c r="E164" s="278"/>
      <c r="F164" s="278"/>
      <c r="G164" s="132"/>
      <c r="H164" s="132">
        <f t="shared" si="8"/>
        <v>0</v>
      </c>
      <c r="J164" s="4">
        <f t="shared" si="7"/>
        <v>25.3245</v>
      </c>
      <c r="K164" s="132">
        <f t="shared" si="6"/>
        <v>0</v>
      </c>
    </row>
    <row r="165" spans="1:11">
      <c r="A165" s="35">
        <v>21001</v>
      </c>
      <c r="B165" s="273" t="s">
        <v>256</v>
      </c>
      <c r="C165" s="274"/>
      <c r="D165" s="274"/>
      <c r="E165" s="275"/>
      <c r="F165" s="275"/>
      <c r="H165" s="128">
        <f t="shared" si="8"/>
        <v>0</v>
      </c>
      <c r="J165" s="4">
        <f t="shared" si="7"/>
        <v>25.3245</v>
      </c>
      <c r="K165" s="128">
        <f t="shared" si="6"/>
        <v>0</v>
      </c>
    </row>
    <row r="166" spans="1:11" s="134" customFormat="1">
      <c r="A166" s="35">
        <v>21002</v>
      </c>
      <c r="B166" s="273" t="s">
        <v>294</v>
      </c>
      <c r="C166" s="274"/>
      <c r="D166" s="274"/>
      <c r="E166" s="275"/>
      <c r="F166" s="275"/>
      <c r="G166" s="34"/>
      <c r="H166" s="128">
        <f t="shared" si="8"/>
        <v>0</v>
      </c>
      <c r="J166" s="4">
        <f t="shared" si="7"/>
        <v>25.3245</v>
      </c>
      <c r="K166" s="128">
        <f t="shared" si="6"/>
        <v>0</v>
      </c>
    </row>
    <row r="167" spans="1:11">
      <c r="A167" s="35">
        <v>22001</v>
      </c>
      <c r="B167" s="279" t="s">
        <v>179</v>
      </c>
      <c r="C167" s="274"/>
      <c r="D167" s="274"/>
      <c r="E167" s="275"/>
      <c r="F167" s="275"/>
      <c r="H167" s="128">
        <f t="shared" si="8"/>
        <v>0</v>
      </c>
      <c r="J167" s="4">
        <f t="shared" si="7"/>
        <v>25.3245</v>
      </c>
      <c r="K167" s="128">
        <f t="shared" si="6"/>
        <v>0</v>
      </c>
    </row>
    <row r="168" spans="1:11">
      <c r="A168" s="35">
        <v>22002</v>
      </c>
      <c r="B168" s="279" t="s">
        <v>180</v>
      </c>
      <c r="C168" s="274"/>
      <c r="D168" s="274">
        <v>239720.44</v>
      </c>
      <c r="E168" s="275"/>
      <c r="F168" s="275"/>
      <c r="H168" s="128">
        <f t="shared" si="8"/>
        <v>-239720.44</v>
      </c>
      <c r="J168" s="4">
        <f t="shared" si="7"/>
        <v>25.3245</v>
      </c>
      <c r="K168" s="128">
        <f t="shared" si="6"/>
        <v>-6070800.2800000003</v>
      </c>
    </row>
    <row r="169" spans="1:11">
      <c r="A169" s="35">
        <v>22101</v>
      </c>
      <c r="B169" s="273" t="s">
        <v>247</v>
      </c>
      <c r="C169" s="274"/>
      <c r="D169" s="274">
        <v>29.43</v>
      </c>
      <c r="E169" s="275"/>
      <c r="F169" s="275"/>
      <c r="H169" s="128">
        <f t="shared" si="8"/>
        <v>-29.43</v>
      </c>
      <c r="J169" s="4">
        <f t="shared" si="7"/>
        <v>25.3245</v>
      </c>
      <c r="K169" s="128">
        <f t="shared" si="6"/>
        <v>-745.3</v>
      </c>
    </row>
    <row r="170" spans="1:11">
      <c r="A170" s="35">
        <v>23001</v>
      </c>
      <c r="B170" s="273" t="s">
        <v>246</v>
      </c>
      <c r="C170" s="274"/>
      <c r="D170" s="274"/>
      <c r="E170" s="275"/>
      <c r="F170" s="275"/>
      <c r="H170" s="128">
        <f t="shared" si="8"/>
        <v>0</v>
      </c>
      <c r="J170" s="4">
        <f t="shared" si="7"/>
        <v>25.3245</v>
      </c>
      <c r="K170" s="128">
        <f t="shared" si="6"/>
        <v>0</v>
      </c>
    </row>
    <row r="171" spans="1:11">
      <c r="A171" s="35">
        <v>25001</v>
      </c>
      <c r="B171" s="273" t="s">
        <v>248</v>
      </c>
      <c r="C171" s="274"/>
      <c r="D171" s="274"/>
      <c r="E171" s="275"/>
      <c r="F171" s="275"/>
      <c r="H171" s="128">
        <f t="shared" si="8"/>
        <v>0</v>
      </c>
      <c r="J171" s="4">
        <f t="shared" si="7"/>
        <v>25.3245</v>
      </c>
      <c r="K171" s="128">
        <f t="shared" si="6"/>
        <v>0</v>
      </c>
    </row>
    <row r="172" spans="1:11">
      <c r="A172" s="35">
        <v>25002</v>
      </c>
      <c r="B172" s="273" t="s">
        <v>249</v>
      </c>
      <c r="C172" s="274"/>
      <c r="D172" s="274"/>
      <c r="E172" s="275"/>
      <c r="F172" s="275"/>
      <c r="H172" s="128">
        <f t="shared" si="8"/>
        <v>0</v>
      </c>
      <c r="J172" s="4">
        <f t="shared" si="7"/>
        <v>25.3245</v>
      </c>
      <c r="K172" s="128">
        <f t="shared" si="6"/>
        <v>0</v>
      </c>
    </row>
    <row r="173" spans="1:11">
      <c r="A173" s="35">
        <v>25003</v>
      </c>
      <c r="B173" s="273" t="s">
        <v>250</v>
      </c>
      <c r="C173" s="274"/>
      <c r="D173" s="274"/>
      <c r="E173" s="275"/>
      <c r="F173" s="275"/>
      <c r="H173" s="128">
        <f t="shared" si="8"/>
        <v>0</v>
      </c>
      <c r="J173" s="4">
        <f t="shared" si="7"/>
        <v>25.3245</v>
      </c>
      <c r="K173" s="128">
        <f t="shared" si="6"/>
        <v>0</v>
      </c>
    </row>
    <row r="174" spans="1:11">
      <c r="A174" s="35">
        <v>25004</v>
      </c>
      <c r="B174" s="273" t="s">
        <v>251</v>
      </c>
      <c r="C174" s="274"/>
      <c r="D174" s="274">
        <v>138455.48000000001</v>
      </c>
      <c r="E174" s="275"/>
      <c r="F174" s="275"/>
      <c r="H174" s="128">
        <f t="shared" si="8"/>
        <v>-138455.48000000001</v>
      </c>
      <c r="J174" s="4">
        <f t="shared" si="7"/>
        <v>25.3245</v>
      </c>
      <c r="K174" s="128">
        <f t="shared" si="6"/>
        <v>-3506315.8</v>
      </c>
    </row>
    <row r="175" spans="1:11">
      <c r="A175" s="35">
        <v>25005</v>
      </c>
      <c r="B175" s="273" t="s">
        <v>252</v>
      </c>
      <c r="C175" s="274"/>
      <c r="D175" s="274">
        <v>11122.83</v>
      </c>
      <c r="E175" s="275"/>
      <c r="F175" s="275"/>
      <c r="H175" s="128">
        <f t="shared" si="8"/>
        <v>-11122.83</v>
      </c>
      <c r="J175" s="4">
        <f t="shared" si="7"/>
        <v>25.3245</v>
      </c>
      <c r="K175" s="128">
        <f t="shared" si="6"/>
        <v>-281680.11</v>
      </c>
    </row>
    <row r="176" spans="1:11">
      <c r="A176" s="35">
        <v>25006</v>
      </c>
      <c r="B176" s="273" t="s">
        <v>483</v>
      </c>
      <c r="C176" s="274"/>
      <c r="D176" s="274"/>
      <c r="E176" s="275"/>
      <c r="F176" s="275"/>
      <c r="H176" s="128">
        <f t="shared" si="8"/>
        <v>0</v>
      </c>
      <c r="J176" s="4">
        <f t="shared" si="7"/>
        <v>25.3245</v>
      </c>
      <c r="K176" s="128">
        <f t="shared" si="6"/>
        <v>0</v>
      </c>
    </row>
    <row r="177" spans="1:11">
      <c r="A177" s="280">
        <v>25007</v>
      </c>
      <c r="B177" s="277" t="s">
        <v>286</v>
      </c>
      <c r="C177" s="278"/>
      <c r="D177" s="278">
        <f>E177</f>
        <v>11065.960000000001</v>
      </c>
      <c r="E177" s="278">
        <v>11065.960000000001</v>
      </c>
      <c r="F177" s="278"/>
      <c r="G177" s="132"/>
      <c r="H177" s="132">
        <f t="shared" si="8"/>
        <v>0</v>
      </c>
      <c r="J177" s="4">
        <f t="shared" si="7"/>
        <v>25.3245</v>
      </c>
      <c r="K177" s="132">
        <f t="shared" si="6"/>
        <v>0</v>
      </c>
    </row>
    <row r="178" spans="1:11">
      <c r="A178" s="35">
        <v>25008</v>
      </c>
      <c r="B178" s="279" t="s">
        <v>287</v>
      </c>
      <c r="C178" s="274"/>
      <c r="D178" s="274"/>
      <c r="E178" s="275"/>
      <c r="F178" s="275"/>
      <c r="H178" s="128">
        <f t="shared" si="8"/>
        <v>0</v>
      </c>
      <c r="J178" s="4">
        <f t="shared" si="7"/>
        <v>25.3245</v>
      </c>
      <c r="K178" s="128">
        <f t="shared" si="6"/>
        <v>0</v>
      </c>
    </row>
    <row r="179" spans="1:11">
      <c r="A179" s="35">
        <v>25009</v>
      </c>
      <c r="B179" s="279" t="s">
        <v>288</v>
      </c>
      <c r="C179" s="274"/>
      <c r="D179" s="274"/>
      <c r="E179" s="275"/>
      <c r="F179" s="275"/>
      <c r="H179" s="128">
        <f t="shared" si="8"/>
        <v>0</v>
      </c>
      <c r="J179" s="4">
        <f t="shared" si="7"/>
        <v>25.3245</v>
      </c>
      <c r="K179" s="128">
        <f t="shared" si="6"/>
        <v>0</v>
      </c>
    </row>
    <row r="180" spans="1:11">
      <c r="A180" s="35">
        <f>A179+1</f>
        <v>25010</v>
      </c>
      <c r="B180" s="273" t="s">
        <v>253</v>
      </c>
      <c r="C180" s="274"/>
      <c r="D180" s="274"/>
      <c r="E180" s="275"/>
      <c r="F180" s="275"/>
      <c r="H180" s="128">
        <f t="shared" si="8"/>
        <v>0</v>
      </c>
      <c r="J180" s="4">
        <f t="shared" si="7"/>
        <v>25.3245</v>
      </c>
      <c r="K180" s="128">
        <f t="shared" si="6"/>
        <v>0</v>
      </c>
    </row>
    <row r="181" spans="1:11">
      <c r="A181" s="35">
        <v>25011</v>
      </c>
      <c r="B181" s="279" t="s">
        <v>289</v>
      </c>
      <c r="C181" s="274"/>
      <c r="D181" s="274"/>
      <c r="E181" s="275"/>
      <c r="F181" s="275"/>
      <c r="H181" s="128">
        <f t="shared" si="8"/>
        <v>0</v>
      </c>
      <c r="J181" s="4">
        <f t="shared" si="7"/>
        <v>25.3245</v>
      </c>
      <c r="K181" s="128">
        <f t="shared" si="6"/>
        <v>0</v>
      </c>
    </row>
    <row r="182" spans="1:11">
      <c r="A182" s="280">
        <v>25012</v>
      </c>
      <c r="B182" s="277" t="s">
        <v>242</v>
      </c>
      <c r="C182" s="278"/>
      <c r="D182" s="278">
        <v>1906.42</v>
      </c>
      <c r="E182" s="278">
        <v>1906.42</v>
      </c>
      <c r="F182" s="278"/>
      <c r="H182" s="128">
        <f t="shared" si="8"/>
        <v>0</v>
      </c>
      <c r="J182" s="4">
        <f t="shared" si="7"/>
        <v>25.3245</v>
      </c>
      <c r="K182" s="128">
        <f t="shared" si="6"/>
        <v>0</v>
      </c>
    </row>
    <row r="183" spans="1:11">
      <c r="A183" s="35">
        <v>25013</v>
      </c>
      <c r="B183" s="273" t="s">
        <v>292</v>
      </c>
      <c r="C183" s="274"/>
      <c r="D183" s="274"/>
      <c r="E183" s="275"/>
      <c r="F183" s="275"/>
      <c r="H183" s="128">
        <f t="shared" si="8"/>
        <v>0</v>
      </c>
      <c r="J183" s="4">
        <f t="shared" si="7"/>
        <v>25.3245</v>
      </c>
      <c r="K183" s="128">
        <f t="shared" si="6"/>
        <v>0</v>
      </c>
    </row>
    <row r="184" spans="1:11">
      <c r="A184" s="35">
        <v>25014</v>
      </c>
      <c r="B184" s="279" t="s">
        <v>293</v>
      </c>
      <c r="C184" s="274"/>
      <c r="D184" s="274"/>
      <c r="E184" s="275"/>
      <c r="F184" s="275"/>
      <c r="H184" s="128">
        <f t="shared" si="8"/>
        <v>0</v>
      </c>
      <c r="J184" s="4">
        <f t="shared" si="7"/>
        <v>25.3245</v>
      </c>
      <c r="K184" s="128">
        <f t="shared" si="6"/>
        <v>0</v>
      </c>
    </row>
    <row r="185" spans="1:11">
      <c r="A185" s="35">
        <v>25015</v>
      </c>
      <c r="B185" s="279" t="s">
        <v>290</v>
      </c>
      <c r="C185" s="274"/>
      <c r="D185" s="274"/>
      <c r="E185" s="275"/>
      <c r="F185" s="275"/>
      <c r="H185" s="128">
        <f t="shared" si="8"/>
        <v>0</v>
      </c>
      <c r="J185" s="4">
        <f t="shared" si="7"/>
        <v>25.3245</v>
      </c>
      <c r="K185" s="128">
        <f t="shared" si="6"/>
        <v>0</v>
      </c>
    </row>
    <row r="186" spans="1:11">
      <c r="A186" s="35">
        <v>25016</v>
      </c>
      <c r="B186" s="279" t="s">
        <v>291</v>
      </c>
      <c r="C186" s="274"/>
      <c r="D186" s="274"/>
      <c r="E186" s="275"/>
      <c r="F186" s="275"/>
      <c r="H186" s="128">
        <f t="shared" si="8"/>
        <v>0</v>
      </c>
      <c r="J186" s="4">
        <f t="shared" si="7"/>
        <v>25.3245</v>
      </c>
      <c r="K186" s="128">
        <f t="shared" si="6"/>
        <v>0</v>
      </c>
    </row>
    <row r="187" spans="1:11">
      <c r="A187" s="282"/>
      <c r="B187" s="283" t="s">
        <v>484</v>
      </c>
      <c r="C187" s="274"/>
      <c r="D187" s="274"/>
      <c r="E187" s="275"/>
      <c r="F187" s="275"/>
      <c r="H187" s="128">
        <f t="shared" si="8"/>
        <v>0</v>
      </c>
      <c r="J187" s="4">
        <f t="shared" si="7"/>
        <v>25.3245</v>
      </c>
      <c r="K187" s="128">
        <f t="shared" si="6"/>
        <v>0</v>
      </c>
    </row>
    <row r="188" spans="1:11">
      <c r="A188" s="35" t="s">
        <v>275</v>
      </c>
      <c r="B188" s="273" t="s">
        <v>207</v>
      </c>
      <c r="C188" s="274"/>
      <c r="D188" s="274"/>
      <c r="E188" s="275"/>
      <c r="F188" s="275"/>
      <c r="H188" s="128">
        <f t="shared" si="8"/>
        <v>0</v>
      </c>
      <c r="J188" s="4">
        <f t="shared" si="7"/>
        <v>25.3245</v>
      </c>
      <c r="K188" s="128">
        <f t="shared" si="6"/>
        <v>0</v>
      </c>
    </row>
    <row r="189" spans="1:11">
      <c r="A189" s="35" t="s">
        <v>276</v>
      </c>
      <c r="B189" s="273" t="s">
        <v>208</v>
      </c>
      <c r="C189" s="274"/>
      <c r="D189" s="274"/>
      <c r="E189" s="275"/>
      <c r="F189" s="275"/>
      <c r="H189" s="128">
        <f t="shared" si="8"/>
        <v>0</v>
      </c>
      <c r="J189" s="4">
        <f t="shared" si="7"/>
        <v>25.3245</v>
      </c>
      <c r="K189" s="128">
        <f t="shared" si="6"/>
        <v>0</v>
      </c>
    </row>
    <row r="190" spans="1:11">
      <c r="A190" s="35" t="s">
        <v>277</v>
      </c>
      <c r="B190" s="273" t="s">
        <v>209</v>
      </c>
      <c r="C190" s="274"/>
      <c r="D190" s="274"/>
      <c r="E190" s="275"/>
      <c r="F190" s="275"/>
      <c r="H190" s="128">
        <f t="shared" si="8"/>
        <v>0</v>
      </c>
      <c r="J190" s="4">
        <f t="shared" si="7"/>
        <v>25.3245</v>
      </c>
      <c r="K190" s="128">
        <f t="shared" si="6"/>
        <v>0</v>
      </c>
    </row>
    <row r="191" spans="1:11">
      <c r="A191" s="35" t="s">
        <v>278</v>
      </c>
      <c r="B191" s="273" t="s">
        <v>210</v>
      </c>
      <c r="C191" s="274"/>
      <c r="D191" s="274"/>
      <c r="E191" s="275"/>
      <c r="F191" s="275"/>
      <c r="H191" s="128">
        <f t="shared" si="8"/>
        <v>0</v>
      </c>
      <c r="J191" s="4">
        <f t="shared" si="7"/>
        <v>25.3245</v>
      </c>
      <c r="K191" s="128">
        <f t="shared" si="6"/>
        <v>0</v>
      </c>
    </row>
    <row r="192" spans="1:11">
      <c r="A192" s="35" t="s">
        <v>279</v>
      </c>
      <c r="B192" s="273" t="s">
        <v>211</v>
      </c>
      <c r="C192" s="274"/>
      <c r="D192" s="274"/>
      <c r="E192" s="275"/>
      <c r="F192" s="275"/>
      <c r="H192" s="128">
        <f t="shared" si="8"/>
        <v>0</v>
      </c>
      <c r="J192" s="4">
        <f t="shared" si="7"/>
        <v>25.3245</v>
      </c>
      <c r="K192" s="128">
        <f t="shared" si="6"/>
        <v>0</v>
      </c>
    </row>
    <row r="193" spans="1:11">
      <c r="A193" s="35" t="s">
        <v>280</v>
      </c>
      <c r="B193" s="273" t="s">
        <v>212</v>
      </c>
      <c r="C193" s="274"/>
      <c r="D193" s="274"/>
      <c r="E193" s="275"/>
      <c r="F193" s="275"/>
      <c r="H193" s="128">
        <f t="shared" si="8"/>
        <v>0</v>
      </c>
      <c r="J193" s="4">
        <f t="shared" si="7"/>
        <v>25.3245</v>
      </c>
      <c r="K193" s="128">
        <f t="shared" si="6"/>
        <v>0</v>
      </c>
    </row>
    <row r="194" spans="1:11">
      <c r="A194" s="35" t="s">
        <v>281</v>
      </c>
      <c r="B194" s="273" t="s">
        <v>213</v>
      </c>
      <c r="C194" s="274"/>
      <c r="D194" s="274"/>
      <c r="E194" s="275"/>
      <c r="F194" s="275"/>
      <c r="H194" s="128">
        <f t="shared" si="8"/>
        <v>0</v>
      </c>
      <c r="J194" s="4">
        <f t="shared" si="7"/>
        <v>25.3245</v>
      </c>
      <c r="K194" s="128">
        <f t="shared" si="6"/>
        <v>0</v>
      </c>
    </row>
    <row r="195" spans="1:11">
      <c r="A195" s="35" t="s">
        <v>282</v>
      </c>
      <c r="B195" s="273" t="s">
        <v>214</v>
      </c>
      <c r="C195" s="274"/>
      <c r="D195" s="274"/>
      <c r="E195" s="275"/>
      <c r="F195" s="275"/>
      <c r="H195" s="128">
        <f t="shared" si="8"/>
        <v>0</v>
      </c>
      <c r="J195" s="4">
        <f t="shared" si="7"/>
        <v>25.3245</v>
      </c>
      <c r="K195" s="128">
        <f t="shared" si="6"/>
        <v>0</v>
      </c>
    </row>
    <row r="196" spans="1:11">
      <c r="A196" s="35" t="s">
        <v>283</v>
      </c>
      <c r="B196" s="273" t="s">
        <v>215</v>
      </c>
      <c r="C196" s="274"/>
      <c r="D196" s="274"/>
      <c r="E196" s="275"/>
      <c r="F196" s="275"/>
      <c r="H196" s="128">
        <f t="shared" si="8"/>
        <v>0</v>
      </c>
      <c r="J196" s="4">
        <f t="shared" si="7"/>
        <v>25.3245</v>
      </c>
      <c r="K196" s="128">
        <f t="shared" si="6"/>
        <v>0</v>
      </c>
    </row>
    <row r="197" spans="1:11">
      <c r="A197" s="35" t="s">
        <v>258</v>
      </c>
      <c r="B197" s="273" t="s">
        <v>190</v>
      </c>
      <c r="C197" s="274"/>
      <c r="D197" s="274"/>
      <c r="E197" s="275"/>
      <c r="F197" s="275"/>
      <c r="H197" s="128">
        <f t="shared" si="8"/>
        <v>0</v>
      </c>
      <c r="J197" s="4">
        <f t="shared" si="7"/>
        <v>25.3245</v>
      </c>
      <c r="K197" s="128">
        <f t="shared" si="6"/>
        <v>0</v>
      </c>
    </row>
    <row r="198" spans="1:11">
      <c r="A198" s="35" t="s">
        <v>259</v>
      </c>
      <c r="B198" s="273" t="s">
        <v>191</v>
      </c>
      <c r="C198" s="274"/>
      <c r="D198" s="274"/>
      <c r="E198" s="275"/>
      <c r="F198" s="275"/>
      <c r="H198" s="128">
        <f t="shared" si="8"/>
        <v>0</v>
      </c>
      <c r="J198" s="4">
        <f t="shared" si="7"/>
        <v>25.3245</v>
      </c>
      <c r="K198" s="128">
        <f t="shared" si="6"/>
        <v>0</v>
      </c>
    </row>
    <row r="199" spans="1:11">
      <c r="A199" s="35" t="s">
        <v>260</v>
      </c>
      <c r="B199" s="273" t="s">
        <v>192</v>
      </c>
      <c r="C199" s="274"/>
      <c r="D199" s="274"/>
      <c r="E199" s="275"/>
      <c r="F199" s="275"/>
      <c r="H199" s="128">
        <f t="shared" si="8"/>
        <v>0</v>
      </c>
      <c r="J199" s="4">
        <f t="shared" si="7"/>
        <v>25.3245</v>
      </c>
      <c r="K199" s="128">
        <f t="shared" si="6"/>
        <v>0</v>
      </c>
    </row>
    <row r="200" spans="1:11">
      <c r="A200" s="35" t="s">
        <v>261</v>
      </c>
      <c r="B200" s="273" t="s">
        <v>193</v>
      </c>
      <c r="C200" s="274"/>
      <c r="D200" s="274"/>
      <c r="E200" s="275"/>
      <c r="F200" s="275"/>
      <c r="H200" s="128">
        <f t="shared" si="8"/>
        <v>0</v>
      </c>
      <c r="J200" s="4">
        <f t="shared" si="7"/>
        <v>25.3245</v>
      </c>
      <c r="K200" s="128">
        <f t="shared" ref="K200:K263" si="9">ROUND(H200*J200,2)</f>
        <v>0</v>
      </c>
    </row>
    <row r="201" spans="1:11">
      <c r="A201" s="35" t="s">
        <v>284</v>
      </c>
      <c r="B201" s="273" t="s">
        <v>216</v>
      </c>
      <c r="C201" s="274"/>
      <c r="D201" s="274"/>
      <c r="E201" s="275"/>
      <c r="F201" s="275"/>
      <c r="H201" s="128">
        <f t="shared" si="8"/>
        <v>0</v>
      </c>
      <c r="J201" s="4">
        <f t="shared" ref="J201:J264" si="10">J200</f>
        <v>25.3245</v>
      </c>
      <c r="K201" s="128">
        <f t="shared" si="9"/>
        <v>0</v>
      </c>
    </row>
    <row r="202" spans="1:11">
      <c r="A202" s="35" t="s">
        <v>262</v>
      </c>
      <c r="B202" s="273" t="s">
        <v>194</v>
      </c>
      <c r="C202" s="274"/>
      <c r="D202" s="274"/>
      <c r="E202" s="275"/>
      <c r="F202" s="275"/>
      <c r="H202" s="128">
        <f t="shared" si="8"/>
        <v>0</v>
      </c>
      <c r="J202" s="4">
        <f t="shared" si="10"/>
        <v>25.3245</v>
      </c>
      <c r="K202" s="128">
        <f t="shared" si="9"/>
        <v>0</v>
      </c>
    </row>
    <row r="203" spans="1:11">
      <c r="A203" s="35" t="s">
        <v>263</v>
      </c>
      <c r="B203" s="273" t="s">
        <v>195</v>
      </c>
      <c r="C203" s="274"/>
      <c r="D203" s="274"/>
      <c r="E203" s="275"/>
      <c r="F203" s="275"/>
      <c r="H203" s="128">
        <f t="shared" ref="H203:H267" si="11">ROUND(C203-D203+E203-F203,2)</f>
        <v>0</v>
      </c>
      <c r="J203" s="4">
        <f t="shared" si="10"/>
        <v>25.3245</v>
      </c>
      <c r="K203" s="128">
        <f t="shared" si="9"/>
        <v>0</v>
      </c>
    </row>
    <row r="204" spans="1:11">
      <c r="A204" s="35" t="s">
        <v>264</v>
      </c>
      <c r="B204" s="273" t="s">
        <v>196</v>
      </c>
      <c r="C204" s="274"/>
      <c r="D204" s="274"/>
      <c r="E204" s="275"/>
      <c r="F204" s="275"/>
      <c r="H204" s="128">
        <f t="shared" si="11"/>
        <v>0</v>
      </c>
      <c r="J204" s="4">
        <f t="shared" si="10"/>
        <v>25.3245</v>
      </c>
      <c r="K204" s="128">
        <f t="shared" si="9"/>
        <v>0</v>
      </c>
    </row>
    <row r="205" spans="1:11">
      <c r="A205" s="35" t="s">
        <v>265</v>
      </c>
      <c r="B205" s="273" t="s">
        <v>197</v>
      </c>
      <c r="C205" s="274"/>
      <c r="D205" s="274"/>
      <c r="E205" s="275"/>
      <c r="F205" s="275"/>
      <c r="H205" s="128">
        <f t="shared" si="11"/>
        <v>0</v>
      </c>
      <c r="J205" s="4">
        <f t="shared" si="10"/>
        <v>25.3245</v>
      </c>
      <c r="K205" s="128">
        <f t="shared" si="9"/>
        <v>0</v>
      </c>
    </row>
    <row r="206" spans="1:11">
      <c r="A206" s="35" t="s">
        <v>266</v>
      </c>
      <c r="B206" s="273" t="s">
        <v>198</v>
      </c>
      <c r="C206" s="274"/>
      <c r="D206" s="274"/>
      <c r="E206" s="275"/>
      <c r="F206" s="275"/>
      <c r="H206" s="128">
        <f t="shared" si="11"/>
        <v>0</v>
      </c>
      <c r="J206" s="4">
        <f t="shared" si="10"/>
        <v>25.3245</v>
      </c>
      <c r="K206" s="128">
        <f t="shared" si="9"/>
        <v>0</v>
      </c>
    </row>
    <row r="207" spans="1:11">
      <c r="A207" s="35" t="s">
        <v>267</v>
      </c>
      <c r="B207" s="273" t="s">
        <v>199</v>
      </c>
      <c r="C207" s="274"/>
      <c r="D207" s="274"/>
      <c r="E207" s="275"/>
      <c r="F207" s="275"/>
      <c r="H207" s="128">
        <f t="shared" si="11"/>
        <v>0</v>
      </c>
      <c r="J207" s="4">
        <f t="shared" si="10"/>
        <v>25.3245</v>
      </c>
      <c r="K207" s="128">
        <f t="shared" si="9"/>
        <v>0</v>
      </c>
    </row>
    <row r="208" spans="1:11">
      <c r="A208" s="35" t="s">
        <v>268</v>
      </c>
      <c r="B208" s="273" t="s">
        <v>200</v>
      </c>
      <c r="C208" s="274"/>
      <c r="D208" s="274"/>
      <c r="E208" s="275"/>
      <c r="F208" s="275"/>
      <c r="H208" s="128">
        <f t="shared" si="11"/>
        <v>0</v>
      </c>
      <c r="J208" s="4">
        <f t="shared" si="10"/>
        <v>25.3245</v>
      </c>
      <c r="K208" s="128">
        <f t="shared" si="9"/>
        <v>0</v>
      </c>
    </row>
    <row r="209" spans="1:14">
      <c r="A209" s="35" t="s">
        <v>269</v>
      </c>
      <c r="B209" s="273" t="s">
        <v>201</v>
      </c>
      <c r="C209" s="274"/>
      <c r="D209" s="274"/>
      <c r="E209" s="275"/>
      <c r="F209" s="275"/>
      <c r="H209" s="128">
        <f t="shared" si="11"/>
        <v>0</v>
      </c>
      <c r="J209" s="4">
        <f t="shared" si="10"/>
        <v>25.3245</v>
      </c>
      <c r="K209" s="128">
        <f t="shared" si="9"/>
        <v>0</v>
      </c>
    </row>
    <row r="210" spans="1:14">
      <c r="A210" s="35" t="s">
        <v>270</v>
      </c>
      <c r="B210" s="273" t="s">
        <v>202</v>
      </c>
      <c r="C210" s="274"/>
      <c r="D210" s="274"/>
      <c r="E210" s="275"/>
      <c r="F210" s="275"/>
      <c r="H210" s="128">
        <f t="shared" si="11"/>
        <v>0</v>
      </c>
      <c r="J210" s="4">
        <f t="shared" si="10"/>
        <v>25.3245</v>
      </c>
      <c r="K210" s="128">
        <f t="shared" si="9"/>
        <v>0</v>
      </c>
    </row>
    <row r="211" spans="1:14">
      <c r="A211" s="35" t="s">
        <v>271</v>
      </c>
      <c r="B211" s="273" t="s">
        <v>203</v>
      </c>
      <c r="C211" s="274"/>
      <c r="D211" s="274"/>
      <c r="E211" s="275"/>
      <c r="F211" s="275"/>
      <c r="H211" s="128">
        <f t="shared" si="11"/>
        <v>0</v>
      </c>
      <c r="J211" s="4">
        <f t="shared" si="10"/>
        <v>25.3245</v>
      </c>
      <c r="K211" s="128">
        <f t="shared" si="9"/>
        <v>0</v>
      </c>
    </row>
    <row r="212" spans="1:14">
      <c r="A212" s="35" t="s">
        <v>272</v>
      </c>
      <c r="B212" s="273" t="s">
        <v>204</v>
      </c>
      <c r="C212" s="274"/>
      <c r="D212" s="274"/>
      <c r="E212" s="275"/>
      <c r="F212" s="275"/>
      <c r="H212" s="128">
        <f t="shared" si="11"/>
        <v>0</v>
      </c>
      <c r="J212" s="4">
        <f t="shared" si="10"/>
        <v>25.3245</v>
      </c>
      <c r="K212" s="128">
        <f t="shared" si="9"/>
        <v>0</v>
      </c>
    </row>
    <row r="213" spans="1:14">
      <c r="A213" s="35" t="s">
        <v>273</v>
      </c>
      <c r="B213" s="273" t="s">
        <v>205</v>
      </c>
      <c r="C213" s="274"/>
      <c r="D213" s="274"/>
      <c r="E213" s="275"/>
      <c r="F213" s="275"/>
      <c r="H213" s="128">
        <f t="shared" si="11"/>
        <v>0</v>
      </c>
      <c r="J213" s="4">
        <f t="shared" si="10"/>
        <v>25.3245</v>
      </c>
      <c r="K213" s="128">
        <f t="shared" si="9"/>
        <v>0</v>
      </c>
    </row>
    <row r="214" spans="1:14">
      <c r="A214" s="35" t="s">
        <v>285</v>
      </c>
      <c r="B214" s="273" t="s">
        <v>217</v>
      </c>
      <c r="C214" s="274"/>
      <c r="D214" s="274"/>
      <c r="E214" s="275"/>
      <c r="F214" s="275"/>
      <c r="H214" s="128">
        <f t="shared" si="11"/>
        <v>0</v>
      </c>
      <c r="J214" s="4">
        <f t="shared" si="10"/>
        <v>25.3245</v>
      </c>
      <c r="K214" s="128">
        <f t="shared" si="9"/>
        <v>0</v>
      </c>
    </row>
    <row r="215" spans="1:14">
      <c r="A215" s="35" t="s">
        <v>274</v>
      </c>
      <c r="B215" s="273" t="s">
        <v>206</v>
      </c>
      <c r="C215" s="274"/>
      <c r="D215" s="274"/>
      <c r="E215" s="275"/>
      <c r="F215" s="275"/>
      <c r="H215" s="128">
        <f t="shared" si="11"/>
        <v>0</v>
      </c>
      <c r="J215" s="4">
        <f t="shared" si="10"/>
        <v>25.3245</v>
      </c>
      <c r="K215" s="128">
        <f t="shared" si="9"/>
        <v>0</v>
      </c>
    </row>
    <row r="216" spans="1:14">
      <c r="A216" s="35">
        <v>30010</v>
      </c>
      <c r="B216" s="273" t="s">
        <v>295</v>
      </c>
      <c r="C216" s="274"/>
      <c r="D216" s="274">
        <v>1000000</v>
      </c>
      <c r="E216" s="275"/>
      <c r="F216" s="275"/>
      <c r="H216" s="128">
        <f t="shared" si="11"/>
        <v>-1000000</v>
      </c>
      <c r="J216" s="4">
        <f t="shared" si="10"/>
        <v>25.3245</v>
      </c>
      <c r="K216" s="128">
        <f t="shared" si="9"/>
        <v>-25324500</v>
      </c>
    </row>
    <row r="217" spans="1:14">
      <c r="A217" s="35">
        <v>30011</v>
      </c>
      <c r="B217" s="279" t="s">
        <v>296</v>
      </c>
      <c r="C217" s="274"/>
      <c r="D217" s="274"/>
      <c r="E217" s="275"/>
      <c r="F217" s="275"/>
      <c r="H217" s="128">
        <f t="shared" si="11"/>
        <v>0</v>
      </c>
      <c r="J217" s="4">
        <f t="shared" si="10"/>
        <v>25.3245</v>
      </c>
      <c r="K217" s="128">
        <f t="shared" si="9"/>
        <v>0</v>
      </c>
    </row>
    <row r="218" spans="1:14">
      <c r="A218" s="35">
        <v>30020</v>
      </c>
      <c r="B218" s="273" t="s">
        <v>297</v>
      </c>
      <c r="C218" s="274"/>
      <c r="D218" s="274"/>
      <c r="E218" s="275"/>
      <c r="F218" s="275"/>
      <c r="H218" s="128">
        <f t="shared" si="11"/>
        <v>0</v>
      </c>
      <c r="J218" s="4">
        <f t="shared" si="10"/>
        <v>25.3245</v>
      </c>
      <c r="K218" s="128">
        <f t="shared" si="9"/>
        <v>0</v>
      </c>
    </row>
    <row r="219" spans="1:14">
      <c r="A219" s="35">
        <v>30030</v>
      </c>
      <c r="B219" s="273" t="s">
        <v>298</v>
      </c>
      <c r="C219" s="274"/>
      <c r="D219" s="274"/>
      <c r="E219" s="275"/>
      <c r="F219" s="275"/>
      <c r="H219" s="128">
        <f t="shared" si="11"/>
        <v>0</v>
      </c>
      <c r="J219" s="4">
        <f t="shared" si="10"/>
        <v>25.3245</v>
      </c>
      <c r="K219" s="128">
        <f t="shared" si="9"/>
        <v>0</v>
      </c>
    </row>
    <row r="220" spans="1:14">
      <c r="A220" s="35">
        <v>30031</v>
      </c>
      <c r="B220" s="279" t="s">
        <v>299</v>
      </c>
      <c r="C220" s="274"/>
      <c r="D220" s="274"/>
      <c r="E220" s="275"/>
      <c r="F220" s="275"/>
      <c r="H220" s="128">
        <f t="shared" si="11"/>
        <v>0</v>
      </c>
      <c r="J220" s="4">
        <f t="shared" si="10"/>
        <v>25.3245</v>
      </c>
      <c r="K220" s="128">
        <f t="shared" si="9"/>
        <v>0</v>
      </c>
    </row>
    <row r="221" spans="1:14">
      <c r="A221" s="280">
        <v>30040</v>
      </c>
      <c r="B221" s="277" t="s">
        <v>301</v>
      </c>
      <c r="C221" s="278"/>
      <c r="D221" s="278">
        <f>276073.4+C132-D182</f>
        <v>276152.86000000004</v>
      </c>
      <c r="E221" s="278"/>
      <c r="F221" s="278"/>
      <c r="G221" s="132"/>
      <c r="H221" s="132">
        <f>ROUND(C221-D221+E221-F221,2)</f>
        <v>-276152.86</v>
      </c>
      <c r="J221" s="4">
        <f t="shared" si="10"/>
        <v>25.3245</v>
      </c>
      <c r="K221" s="132">
        <f t="shared" si="9"/>
        <v>-6993433.0999999996</v>
      </c>
    </row>
    <row r="222" spans="1:14">
      <c r="A222" s="35">
        <v>30041</v>
      </c>
      <c r="B222" s="279" t="s">
        <v>300</v>
      </c>
      <c r="C222" s="274"/>
      <c r="D222" s="274"/>
      <c r="E222" s="275"/>
      <c r="F222" s="275"/>
      <c r="H222" s="128">
        <f>ROUND(C222-D222+E222-F222,2)</f>
        <v>0</v>
      </c>
      <c r="J222" s="4">
        <f t="shared" si="10"/>
        <v>25.3245</v>
      </c>
      <c r="K222" s="128">
        <f t="shared" si="9"/>
        <v>0</v>
      </c>
      <c r="N222" s="221"/>
    </row>
    <row r="223" spans="1:14">
      <c r="A223" s="35">
        <v>30050</v>
      </c>
      <c r="B223" s="273" t="s">
        <v>302</v>
      </c>
      <c r="C223" s="274"/>
      <c r="D223" s="274"/>
      <c r="E223" s="275"/>
      <c r="F223" s="275"/>
      <c r="H223" s="128">
        <f t="shared" si="11"/>
        <v>0</v>
      </c>
      <c r="J223" s="4">
        <f t="shared" si="10"/>
        <v>25.3245</v>
      </c>
      <c r="K223" s="128">
        <f t="shared" si="9"/>
        <v>0</v>
      </c>
    </row>
    <row r="224" spans="1:14">
      <c r="A224" s="35">
        <v>71000</v>
      </c>
      <c r="B224" s="273" t="s">
        <v>485</v>
      </c>
      <c r="C224" s="274"/>
      <c r="D224" s="274"/>
      <c r="E224" s="275"/>
      <c r="F224" s="275"/>
      <c r="H224" s="128">
        <f t="shared" si="11"/>
        <v>0</v>
      </c>
      <c r="J224" s="4">
        <f t="shared" si="10"/>
        <v>25.3245</v>
      </c>
      <c r="K224" s="128">
        <f t="shared" si="9"/>
        <v>0</v>
      </c>
    </row>
    <row r="225" spans="1:11">
      <c r="A225" s="35">
        <v>71001</v>
      </c>
      <c r="B225" s="273" t="s">
        <v>304</v>
      </c>
      <c r="C225" s="274"/>
      <c r="D225" s="274"/>
      <c r="E225" s="275"/>
      <c r="F225" s="275"/>
      <c r="H225" s="128">
        <f t="shared" si="11"/>
        <v>0</v>
      </c>
      <c r="J225" s="4">
        <f t="shared" si="10"/>
        <v>25.3245</v>
      </c>
      <c r="K225" s="128">
        <f t="shared" si="9"/>
        <v>0</v>
      </c>
    </row>
    <row r="226" spans="1:11">
      <c r="A226" s="35">
        <v>71002</v>
      </c>
      <c r="B226" s="273" t="s">
        <v>305</v>
      </c>
      <c r="C226" s="274"/>
      <c r="D226" s="274"/>
      <c r="E226" s="275"/>
      <c r="F226" s="275"/>
      <c r="H226" s="128">
        <f t="shared" si="11"/>
        <v>0</v>
      </c>
      <c r="J226" s="4">
        <f t="shared" si="10"/>
        <v>25.3245</v>
      </c>
      <c r="K226" s="128">
        <f t="shared" si="9"/>
        <v>0</v>
      </c>
    </row>
    <row r="227" spans="1:11">
      <c r="A227" s="35">
        <v>71003</v>
      </c>
      <c r="B227" s="273" t="s">
        <v>306</v>
      </c>
      <c r="C227" s="274"/>
      <c r="D227" s="274"/>
      <c r="E227" s="275"/>
      <c r="F227" s="275"/>
      <c r="H227" s="128">
        <f t="shared" si="11"/>
        <v>0</v>
      </c>
      <c r="J227" s="4">
        <f t="shared" si="10"/>
        <v>25.3245</v>
      </c>
      <c r="K227" s="128">
        <f t="shared" si="9"/>
        <v>0</v>
      </c>
    </row>
    <row r="228" spans="1:11">
      <c r="A228" s="35">
        <v>71004</v>
      </c>
      <c r="B228" s="273" t="s">
        <v>307</v>
      </c>
      <c r="C228" s="274"/>
      <c r="D228" s="274"/>
      <c r="E228" s="275"/>
      <c r="F228" s="275"/>
      <c r="H228" s="128">
        <f t="shared" si="11"/>
        <v>0</v>
      </c>
      <c r="J228" s="4">
        <f t="shared" si="10"/>
        <v>25.3245</v>
      </c>
      <c r="K228" s="128">
        <f t="shared" si="9"/>
        <v>0</v>
      </c>
    </row>
    <row r="229" spans="1:11">
      <c r="A229" s="35">
        <v>71005</v>
      </c>
      <c r="B229" s="273" t="s">
        <v>308</v>
      </c>
      <c r="C229" s="274"/>
      <c r="D229" s="274"/>
      <c r="E229" s="275"/>
      <c r="F229" s="275"/>
      <c r="H229" s="128">
        <f t="shared" si="11"/>
        <v>0</v>
      </c>
      <c r="J229" s="4">
        <f t="shared" si="10"/>
        <v>25.3245</v>
      </c>
      <c r="K229" s="128">
        <f t="shared" si="9"/>
        <v>0</v>
      </c>
    </row>
    <row r="230" spans="1:11">
      <c r="A230" s="35">
        <v>71006</v>
      </c>
      <c r="B230" s="273" t="s">
        <v>309</v>
      </c>
      <c r="C230" s="274"/>
      <c r="D230" s="274"/>
      <c r="E230" s="275"/>
      <c r="F230" s="275"/>
      <c r="H230" s="128">
        <f t="shared" si="11"/>
        <v>0</v>
      </c>
      <c r="J230" s="4">
        <f t="shared" si="10"/>
        <v>25.3245</v>
      </c>
      <c r="K230" s="128">
        <f t="shared" si="9"/>
        <v>0</v>
      </c>
    </row>
    <row r="231" spans="1:11">
      <c r="A231" s="35">
        <v>71007</v>
      </c>
      <c r="B231" s="273" t="s">
        <v>310</v>
      </c>
      <c r="C231" s="274"/>
      <c r="D231" s="274"/>
      <c r="E231" s="275"/>
      <c r="F231" s="275"/>
      <c r="H231" s="128">
        <f t="shared" si="11"/>
        <v>0</v>
      </c>
      <c r="J231" s="4">
        <f t="shared" si="10"/>
        <v>25.3245</v>
      </c>
      <c r="K231" s="128">
        <f t="shared" si="9"/>
        <v>0</v>
      </c>
    </row>
    <row r="232" spans="1:11">
      <c r="A232" s="35">
        <v>71008</v>
      </c>
      <c r="B232" s="273" t="s">
        <v>311</v>
      </c>
      <c r="C232" s="274"/>
      <c r="D232" s="274"/>
      <c r="E232" s="275"/>
      <c r="F232" s="275"/>
      <c r="H232" s="128">
        <f t="shared" si="11"/>
        <v>0</v>
      </c>
      <c r="J232" s="4">
        <f t="shared" si="10"/>
        <v>25.3245</v>
      </c>
      <c r="K232" s="128">
        <f t="shared" si="9"/>
        <v>0</v>
      </c>
    </row>
    <row r="233" spans="1:11">
      <c r="A233" s="35">
        <v>71009</v>
      </c>
      <c r="B233" s="273" t="s">
        <v>312</v>
      </c>
      <c r="C233" s="274"/>
      <c r="D233" s="274"/>
      <c r="E233" s="275"/>
      <c r="F233" s="275"/>
      <c r="H233" s="128">
        <f t="shared" si="11"/>
        <v>0</v>
      </c>
      <c r="J233" s="4">
        <f t="shared" si="10"/>
        <v>25.3245</v>
      </c>
      <c r="K233" s="128">
        <f t="shared" si="9"/>
        <v>0</v>
      </c>
    </row>
    <row r="234" spans="1:11">
      <c r="A234" s="35">
        <v>71010</v>
      </c>
      <c r="B234" s="279" t="s">
        <v>313</v>
      </c>
      <c r="C234" s="274"/>
      <c r="D234" s="274"/>
      <c r="E234" s="275"/>
      <c r="F234" s="275"/>
      <c r="H234" s="128">
        <f t="shared" si="11"/>
        <v>0</v>
      </c>
      <c r="J234" s="4">
        <f t="shared" si="10"/>
        <v>25.3245</v>
      </c>
      <c r="K234" s="128">
        <f t="shared" si="9"/>
        <v>0</v>
      </c>
    </row>
    <row r="235" spans="1:11">
      <c r="A235" s="272">
        <v>71011</v>
      </c>
      <c r="B235" s="279" t="s">
        <v>314</v>
      </c>
      <c r="C235" s="274"/>
      <c r="D235" s="274"/>
      <c r="E235" s="275"/>
      <c r="F235" s="275"/>
      <c r="H235" s="128">
        <f t="shared" si="11"/>
        <v>0</v>
      </c>
      <c r="J235" s="4">
        <f t="shared" si="10"/>
        <v>25.3245</v>
      </c>
      <c r="K235" s="128">
        <f t="shared" si="9"/>
        <v>0</v>
      </c>
    </row>
    <row r="236" spans="1:11">
      <c r="A236" s="272">
        <v>71012</v>
      </c>
      <c r="B236" s="279" t="s">
        <v>315</v>
      </c>
      <c r="C236" s="274"/>
      <c r="D236" s="274"/>
      <c r="E236" s="275"/>
      <c r="F236" s="275"/>
      <c r="H236" s="128">
        <f t="shared" si="11"/>
        <v>0</v>
      </c>
      <c r="J236" s="4">
        <f t="shared" si="10"/>
        <v>25.3245</v>
      </c>
      <c r="K236" s="128">
        <f t="shared" si="9"/>
        <v>0</v>
      </c>
    </row>
    <row r="237" spans="1:11">
      <c r="A237" s="272">
        <v>71013</v>
      </c>
      <c r="B237" s="279" t="s">
        <v>316</v>
      </c>
      <c r="C237" s="274"/>
      <c r="D237" s="274"/>
      <c r="E237" s="275"/>
      <c r="F237" s="275"/>
      <c r="H237" s="128">
        <f t="shared" si="11"/>
        <v>0</v>
      </c>
      <c r="J237" s="4">
        <f t="shared" si="10"/>
        <v>25.3245</v>
      </c>
      <c r="K237" s="128">
        <f t="shared" si="9"/>
        <v>0</v>
      </c>
    </row>
    <row r="238" spans="1:11">
      <c r="A238" s="272">
        <v>71014</v>
      </c>
      <c r="B238" s="279" t="s">
        <v>317</v>
      </c>
      <c r="C238" s="274"/>
      <c r="D238" s="274"/>
      <c r="E238" s="275"/>
      <c r="F238" s="275"/>
      <c r="H238" s="128">
        <f t="shared" si="11"/>
        <v>0</v>
      </c>
      <c r="J238" s="4">
        <f t="shared" si="10"/>
        <v>25.3245</v>
      </c>
      <c r="K238" s="128">
        <f t="shared" si="9"/>
        <v>0</v>
      </c>
    </row>
    <row r="239" spans="1:11">
      <c r="A239" s="272">
        <v>71015</v>
      </c>
      <c r="B239" s="279" t="s">
        <v>318</v>
      </c>
      <c r="C239" s="274"/>
      <c r="D239" s="274"/>
      <c r="E239" s="275"/>
      <c r="F239" s="275"/>
      <c r="H239" s="128">
        <f t="shared" si="11"/>
        <v>0</v>
      </c>
      <c r="J239" s="4">
        <f t="shared" si="10"/>
        <v>25.3245</v>
      </c>
      <c r="K239" s="128">
        <f t="shared" si="9"/>
        <v>0</v>
      </c>
    </row>
    <row r="240" spans="1:11">
      <c r="A240" s="272">
        <v>71016</v>
      </c>
      <c r="B240" s="279" t="s">
        <v>319</v>
      </c>
      <c r="C240" s="274"/>
      <c r="D240" s="274"/>
      <c r="E240" s="275"/>
      <c r="F240" s="275"/>
      <c r="H240" s="128">
        <f t="shared" si="11"/>
        <v>0</v>
      </c>
      <c r="J240" s="4">
        <f t="shared" si="10"/>
        <v>25.3245</v>
      </c>
      <c r="K240" s="128">
        <f t="shared" si="9"/>
        <v>0</v>
      </c>
    </row>
    <row r="241" spans="1:11">
      <c r="A241" s="272">
        <v>71017</v>
      </c>
      <c r="B241" s="279" t="s">
        <v>320</v>
      </c>
      <c r="C241" s="274"/>
      <c r="D241" s="274"/>
      <c r="E241" s="275"/>
      <c r="F241" s="275"/>
      <c r="H241" s="128">
        <f t="shared" si="11"/>
        <v>0</v>
      </c>
      <c r="J241" s="4">
        <f t="shared" si="10"/>
        <v>25.3245</v>
      </c>
      <c r="K241" s="128">
        <f t="shared" si="9"/>
        <v>0</v>
      </c>
    </row>
    <row r="242" spans="1:11">
      <c r="A242" s="272">
        <v>71018</v>
      </c>
      <c r="B242" s="279" t="s">
        <v>321</v>
      </c>
      <c r="C242" s="274"/>
      <c r="D242" s="274"/>
      <c r="E242" s="275"/>
      <c r="F242" s="275"/>
      <c r="H242" s="128">
        <f t="shared" si="11"/>
        <v>0</v>
      </c>
      <c r="J242" s="4">
        <f t="shared" si="10"/>
        <v>25.3245</v>
      </c>
      <c r="K242" s="128">
        <f t="shared" si="9"/>
        <v>0</v>
      </c>
    </row>
    <row r="243" spans="1:11">
      <c r="A243" s="272">
        <v>71019</v>
      </c>
      <c r="B243" s="279" t="s">
        <v>322</v>
      </c>
      <c r="C243" s="274"/>
      <c r="D243" s="274"/>
      <c r="E243" s="275"/>
      <c r="F243" s="275"/>
      <c r="H243" s="128">
        <f t="shared" si="11"/>
        <v>0</v>
      </c>
      <c r="J243" s="4">
        <f t="shared" si="10"/>
        <v>25.3245</v>
      </c>
      <c r="K243" s="128">
        <f t="shared" si="9"/>
        <v>0</v>
      </c>
    </row>
    <row r="244" spans="1:11">
      <c r="A244" s="272">
        <v>71020</v>
      </c>
      <c r="B244" s="279" t="s">
        <v>323</v>
      </c>
      <c r="C244" s="274"/>
      <c r="D244" s="274"/>
      <c r="E244" s="275"/>
      <c r="F244" s="275"/>
      <c r="H244" s="128">
        <f t="shared" si="11"/>
        <v>0</v>
      </c>
      <c r="J244" s="4">
        <f t="shared" si="10"/>
        <v>25.3245</v>
      </c>
      <c r="K244" s="128">
        <f t="shared" si="9"/>
        <v>0</v>
      </c>
    </row>
    <row r="245" spans="1:11">
      <c r="A245" s="272">
        <v>71021</v>
      </c>
      <c r="B245" s="279" t="s">
        <v>324</v>
      </c>
      <c r="C245" s="274"/>
      <c r="D245" s="274"/>
      <c r="E245" s="275"/>
      <c r="F245" s="275"/>
      <c r="H245" s="128">
        <f t="shared" si="11"/>
        <v>0</v>
      </c>
      <c r="J245" s="4">
        <f t="shared" si="10"/>
        <v>25.3245</v>
      </c>
      <c r="K245" s="128">
        <f t="shared" si="9"/>
        <v>0</v>
      </c>
    </row>
    <row r="246" spans="1:11">
      <c r="A246" s="272">
        <v>71022</v>
      </c>
      <c r="B246" s="279" t="s">
        <v>325</v>
      </c>
      <c r="C246" s="274"/>
      <c r="D246" s="274"/>
      <c r="E246" s="275"/>
      <c r="F246" s="275"/>
      <c r="H246" s="128">
        <f t="shared" si="11"/>
        <v>0</v>
      </c>
      <c r="J246" s="4">
        <f t="shared" si="10"/>
        <v>25.3245</v>
      </c>
      <c r="K246" s="128">
        <f t="shared" si="9"/>
        <v>0</v>
      </c>
    </row>
    <row r="247" spans="1:11">
      <c r="A247" s="272">
        <v>71023</v>
      </c>
      <c r="B247" s="279" t="s">
        <v>326</v>
      </c>
      <c r="C247" s="274"/>
      <c r="D247" s="274"/>
      <c r="E247" s="275"/>
      <c r="F247" s="275"/>
      <c r="H247" s="128">
        <f t="shared" si="11"/>
        <v>0</v>
      </c>
      <c r="J247" s="4">
        <f t="shared" si="10"/>
        <v>25.3245</v>
      </c>
      <c r="K247" s="128">
        <f t="shared" si="9"/>
        <v>0</v>
      </c>
    </row>
    <row r="248" spans="1:11">
      <c r="A248" s="272">
        <v>71024</v>
      </c>
      <c r="B248" s="279" t="s">
        <v>327</v>
      </c>
      <c r="C248" s="274"/>
      <c r="D248" s="274"/>
      <c r="E248" s="275"/>
      <c r="F248" s="275"/>
      <c r="H248" s="128">
        <f t="shared" si="11"/>
        <v>0</v>
      </c>
      <c r="J248" s="4">
        <f t="shared" si="10"/>
        <v>25.3245</v>
      </c>
      <c r="K248" s="128">
        <f t="shared" si="9"/>
        <v>0</v>
      </c>
    </row>
    <row r="249" spans="1:11">
      <c r="A249" s="13">
        <v>71025</v>
      </c>
      <c r="B249" s="273" t="s">
        <v>328</v>
      </c>
      <c r="C249" s="274"/>
      <c r="D249" s="274"/>
      <c r="E249" s="275"/>
      <c r="F249" s="275"/>
      <c r="H249" s="128">
        <f t="shared" si="11"/>
        <v>0</v>
      </c>
      <c r="J249" s="4">
        <f t="shared" si="10"/>
        <v>25.3245</v>
      </c>
      <c r="K249" s="128">
        <f t="shared" si="9"/>
        <v>0</v>
      </c>
    </row>
    <row r="250" spans="1:11">
      <c r="A250" s="13">
        <v>71026</v>
      </c>
      <c r="B250" s="273" t="s">
        <v>329</v>
      </c>
      <c r="C250" s="274"/>
      <c r="D250" s="274"/>
      <c r="E250" s="275"/>
      <c r="F250" s="275"/>
      <c r="H250" s="128">
        <f t="shared" si="11"/>
        <v>0</v>
      </c>
      <c r="J250" s="4">
        <f t="shared" si="10"/>
        <v>25.3245</v>
      </c>
      <c r="K250" s="128">
        <f t="shared" si="9"/>
        <v>0</v>
      </c>
    </row>
    <row r="251" spans="1:11">
      <c r="A251" s="13">
        <v>71027</v>
      </c>
      <c r="B251" s="273" t="s">
        <v>330</v>
      </c>
      <c r="C251" s="274"/>
      <c r="D251" s="274"/>
      <c r="E251" s="275"/>
      <c r="F251" s="275"/>
      <c r="H251" s="128">
        <f t="shared" si="11"/>
        <v>0</v>
      </c>
      <c r="J251" s="4">
        <f t="shared" si="10"/>
        <v>25.3245</v>
      </c>
      <c r="K251" s="128">
        <f t="shared" si="9"/>
        <v>0</v>
      </c>
    </row>
    <row r="252" spans="1:11">
      <c r="A252" s="13">
        <v>71028</v>
      </c>
      <c r="B252" s="273" t="s">
        <v>331</v>
      </c>
      <c r="C252" s="274"/>
      <c r="D252" s="274"/>
      <c r="E252" s="275"/>
      <c r="F252" s="275"/>
      <c r="H252" s="128">
        <f t="shared" si="11"/>
        <v>0</v>
      </c>
      <c r="J252" s="4">
        <f t="shared" si="10"/>
        <v>25.3245</v>
      </c>
      <c r="K252" s="128">
        <f t="shared" si="9"/>
        <v>0</v>
      </c>
    </row>
    <row r="253" spans="1:11">
      <c r="A253" s="35">
        <v>71998</v>
      </c>
      <c r="B253" s="273" t="s">
        <v>332</v>
      </c>
      <c r="C253" s="274"/>
      <c r="D253" s="274"/>
      <c r="E253" s="275"/>
      <c r="F253" s="275"/>
      <c r="H253" s="128">
        <f t="shared" si="11"/>
        <v>0</v>
      </c>
      <c r="J253" s="4">
        <f t="shared" si="10"/>
        <v>25.3245</v>
      </c>
      <c r="K253" s="128">
        <f t="shared" si="9"/>
        <v>0</v>
      </c>
    </row>
    <row r="254" spans="1:11">
      <c r="A254" s="35">
        <v>72100</v>
      </c>
      <c r="B254" s="273" t="s">
        <v>333</v>
      </c>
      <c r="C254" s="274"/>
      <c r="D254" s="274"/>
      <c r="E254" s="275"/>
      <c r="F254" s="275"/>
      <c r="H254" s="128">
        <f t="shared" si="11"/>
        <v>0</v>
      </c>
      <c r="J254" s="4">
        <f t="shared" si="10"/>
        <v>25.3245</v>
      </c>
      <c r="K254" s="128">
        <f t="shared" si="9"/>
        <v>0</v>
      </c>
    </row>
    <row r="255" spans="1:11">
      <c r="A255" s="35">
        <v>72101</v>
      </c>
      <c r="B255" s="273" t="s">
        <v>334</v>
      </c>
      <c r="C255" s="274"/>
      <c r="D255" s="274">
        <v>443857.84</v>
      </c>
      <c r="E255" s="275"/>
      <c r="F255" s="275"/>
      <c r="H255" s="128">
        <f t="shared" si="11"/>
        <v>-443857.84</v>
      </c>
      <c r="J255" s="4">
        <f t="shared" si="10"/>
        <v>25.3245</v>
      </c>
      <c r="K255" s="128">
        <f t="shared" si="9"/>
        <v>-11240477.869999999</v>
      </c>
    </row>
    <row r="256" spans="1:11">
      <c r="A256" s="35">
        <v>72102</v>
      </c>
      <c r="B256" s="273" t="s">
        <v>335</v>
      </c>
      <c r="C256" s="274"/>
      <c r="D256" s="274">
        <v>506351</v>
      </c>
      <c r="E256" s="275"/>
      <c r="F256" s="275"/>
      <c r="H256" s="128">
        <f t="shared" si="11"/>
        <v>-506351</v>
      </c>
      <c r="J256" s="4">
        <f t="shared" si="10"/>
        <v>25.3245</v>
      </c>
      <c r="K256" s="128">
        <f t="shared" si="9"/>
        <v>-12823085.9</v>
      </c>
    </row>
    <row r="257" spans="1:11">
      <c r="A257" s="35">
        <v>72103</v>
      </c>
      <c r="B257" s="273" t="s">
        <v>336</v>
      </c>
      <c r="C257" s="274"/>
      <c r="D257" s="274">
        <v>473717.68</v>
      </c>
      <c r="E257" s="275"/>
      <c r="F257" s="275"/>
      <c r="H257" s="128">
        <f t="shared" si="11"/>
        <v>-473717.68</v>
      </c>
      <c r="J257" s="4">
        <f t="shared" si="10"/>
        <v>25.3245</v>
      </c>
      <c r="K257" s="128">
        <f t="shared" si="9"/>
        <v>-11996663.390000001</v>
      </c>
    </row>
    <row r="258" spans="1:11">
      <c r="A258" s="35">
        <v>72200</v>
      </c>
      <c r="B258" s="273" t="s">
        <v>337</v>
      </c>
      <c r="C258" s="274"/>
      <c r="D258" s="274">
        <v>209745</v>
      </c>
      <c r="E258" s="275"/>
      <c r="F258" s="275"/>
      <c r="H258" s="128">
        <f t="shared" si="11"/>
        <v>-209745</v>
      </c>
      <c r="J258" s="4">
        <f t="shared" si="10"/>
        <v>25.3245</v>
      </c>
      <c r="K258" s="128">
        <f t="shared" si="9"/>
        <v>-5311687.25</v>
      </c>
    </row>
    <row r="259" spans="1:11">
      <c r="A259" s="13">
        <v>73006</v>
      </c>
      <c r="B259" s="273" t="s">
        <v>338</v>
      </c>
      <c r="C259" s="274"/>
      <c r="D259" s="274"/>
      <c r="E259" s="275"/>
      <c r="F259" s="275"/>
      <c r="H259" s="128">
        <f t="shared" si="11"/>
        <v>0</v>
      </c>
      <c r="J259" s="4">
        <f t="shared" si="10"/>
        <v>25.3245</v>
      </c>
      <c r="K259" s="128">
        <f t="shared" si="9"/>
        <v>0</v>
      </c>
    </row>
    <row r="260" spans="1:11">
      <c r="A260" s="35">
        <v>74100</v>
      </c>
      <c r="B260" s="273" t="s">
        <v>339</v>
      </c>
      <c r="C260" s="274"/>
      <c r="D260" s="274"/>
      <c r="E260" s="275"/>
      <c r="F260" s="275"/>
      <c r="H260" s="128">
        <f t="shared" si="11"/>
        <v>0</v>
      </c>
      <c r="J260" s="4">
        <f t="shared" si="10"/>
        <v>25.3245</v>
      </c>
      <c r="K260" s="128">
        <f t="shared" si="9"/>
        <v>0</v>
      </c>
    </row>
    <row r="261" spans="1:11">
      <c r="A261" s="35">
        <v>74101</v>
      </c>
      <c r="B261" s="273" t="s">
        <v>340</v>
      </c>
      <c r="C261" s="274"/>
      <c r="D261" s="274"/>
      <c r="E261" s="275"/>
      <c r="F261" s="275"/>
      <c r="H261" s="128">
        <f t="shared" si="11"/>
        <v>0</v>
      </c>
      <c r="J261" s="4">
        <f t="shared" si="10"/>
        <v>25.3245</v>
      </c>
      <c r="K261" s="128">
        <f t="shared" si="9"/>
        <v>0</v>
      </c>
    </row>
    <row r="262" spans="1:11">
      <c r="A262" s="35">
        <v>74102</v>
      </c>
      <c r="B262" s="273" t="s">
        <v>341</v>
      </c>
      <c r="C262" s="274"/>
      <c r="D262" s="274"/>
      <c r="E262" s="275"/>
      <c r="F262" s="275"/>
      <c r="H262" s="128">
        <f t="shared" si="11"/>
        <v>0</v>
      </c>
      <c r="J262" s="4">
        <f t="shared" si="10"/>
        <v>25.3245</v>
      </c>
      <c r="K262" s="128">
        <f t="shared" si="9"/>
        <v>0</v>
      </c>
    </row>
    <row r="263" spans="1:11">
      <c r="A263" s="35">
        <v>74200</v>
      </c>
      <c r="B263" s="273" t="s">
        <v>342</v>
      </c>
      <c r="C263" s="274"/>
      <c r="D263" s="274"/>
      <c r="E263" s="275"/>
      <c r="F263" s="275"/>
      <c r="H263" s="128">
        <f t="shared" si="11"/>
        <v>0</v>
      </c>
      <c r="J263" s="4">
        <f t="shared" si="10"/>
        <v>25.3245</v>
      </c>
      <c r="K263" s="128">
        <f t="shared" si="9"/>
        <v>0</v>
      </c>
    </row>
    <row r="264" spans="1:11">
      <c r="A264" s="35">
        <v>74201</v>
      </c>
      <c r="B264" s="273" t="s">
        <v>343</v>
      </c>
      <c r="C264" s="274"/>
      <c r="D264" s="274"/>
      <c r="E264" s="275"/>
      <c r="F264" s="275"/>
      <c r="H264" s="128">
        <f t="shared" si="11"/>
        <v>0</v>
      </c>
      <c r="J264" s="4">
        <f t="shared" si="10"/>
        <v>25.3245</v>
      </c>
      <c r="K264" s="128">
        <f t="shared" ref="K264:K327" si="12">ROUND(H264*J264,2)</f>
        <v>0</v>
      </c>
    </row>
    <row r="265" spans="1:11">
      <c r="A265" s="35">
        <v>74202</v>
      </c>
      <c r="B265" s="273" t="s">
        <v>344</v>
      </c>
      <c r="C265" s="274"/>
      <c r="D265" s="274"/>
      <c r="E265" s="275"/>
      <c r="F265" s="275"/>
      <c r="H265" s="128">
        <f t="shared" si="11"/>
        <v>0</v>
      </c>
      <c r="J265" s="4">
        <f t="shared" ref="J265:J328" si="13">J264</f>
        <v>25.3245</v>
      </c>
      <c r="K265" s="128">
        <f t="shared" si="12"/>
        <v>0</v>
      </c>
    </row>
    <row r="266" spans="1:11">
      <c r="A266" s="35">
        <v>74203</v>
      </c>
      <c r="B266" s="273" t="s">
        <v>345</v>
      </c>
      <c r="C266" s="274"/>
      <c r="D266" s="274"/>
      <c r="E266" s="275"/>
      <c r="F266" s="275"/>
      <c r="H266" s="128">
        <f t="shared" si="11"/>
        <v>0</v>
      </c>
      <c r="J266" s="4">
        <f t="shared" si="13"/>
        <v>25.3245</v>
      </c>
      <c r="K266" s="128">
        <f t="shared" si="12"/>
        <v>0</v>
      </c>
    </row>
    <row r="267" spans="1:11">
      <c r="A267" s="35">
        <v>74204</v>
      </c>
      <c r="B267" s="273" t="s">
        <v>346</v>
      </c>
      <c r="C267" s="274"/>
      <c r="D267" s="274"/>
      <c r="E267" s="275"/>
      <c r="F267" s="275"/>
      <c r="H267" s="128">
        <f t="shared" si="11"/>
        <v>0</v>
      </c>
      <c r="J267" s="4">
        <f t="shared" si="13"/>
        <v>25.3245</v>
      </c>
      <c r="K267" s="128">
        <f t="shared" si="12"/>
        <v>0</v>
      </c>
    </row>
    <row r="268" spans="1:11">
      <c r="A268" s="35">
        <v>74300</v>
      </c>
      <c r="B268" s="273" t="s">
        <v>347</v>
      </c>
      <c r="C268" s="274"/>
      <c r="D268" s="274"/>
      <c r="E268" s="275"/>
      <c r="F268" s="275"/>
      <c r="H268" s="128">
        <f t="shared" ref="H268:H336" si="14">ROUND(C268-D268+E268-F268,2)</f>
        <v>0</v>
      </c>
      <c r="J268" s="4">
        <f t="shared" si="13"/>
        <v>25.3245</v>
      </c>
      <c r="K268" s="128">
        <f t="shared" si="12"/>
        <v>0</v>
      </c>
    </row>
    <row r="269" spans="1:11">
      <c r="A269" s="35">
        <v>81000</v>
      </c>
      <c r="B269" s="273" t="s">
        <v>486</v>
      </c>
      <c r="C269" s="274"/>
      <c r="D269" s="274"/>
      <c r="E269" s="275"/>
      <c r="F269" s="275"/>
      <c r="H269" s="128">
        <f t="shared" si="14"/>
        <v>0</v>
      </c>
      <c r="J269" s="4">
        <f t="shared" si="13"/>
        <v>25.3245</v>
      </c>
      <c r="K269" s="128">
        <f t="shared" si="12"/>
        <v>0</v>
      </c>
    </row>
    <row r="270" spans="1:11">
      <c r="A270" s="35">
        <v>81001</v>
      </c>
      <c r="B270" s="279" t="s">
        <v>304</v>
      </c>
      <c r="C270" s="274"/>
      <c r="D270" s="274"/>
      <c r="E270" s="275"/>
      <c r="F270" s="275"/>
      <c r="H270" s="128">
        <f t="shared" si="14"/>
        <v>0</v>
      </c>
      <c r="J270" s="4">
        <f t="shared" si="13"/>
        <v>25.3245</v>
      </c>
      <c r="K270" s="128">
        <f t="shared" si="12"/>
        <v>0</v>
      </c>
    </row>
    <row r="271" spans="1:11">
      <c r="A271" s="35">
        <v>81002</v>
      </c>
      <c r="B271" s="279" t="s">
        <v>305</v>
      </c>
      <c r="C271" s="274"/>
      <c r="D271" s="274"/>
      <c r="E271" s="275"/>
      <c r="F271" s="275"/>
      <c r="H271" s="128">
        <f t="shared" si="14"/>
        <v>0</v>
      </c>
      <c r="J271" s="4">
        <f t="shared" si="13"/>
        <v>25.3245</v>
      </c>
      <c r="K271" s="128">
        <f t="shared" si="12"/>
        <v>0</v>
      </c>
    </row>
    <row r="272" spans="1:11">
      <c r="A272" s="35">
        <v>81003</v>
      </c>
      <c r="B272" s="279" t="s">
        <v>306</v>
      </c>
      <c r="C272" s="274"/>
      <c r="D272" s="274"/>
      <c r="E272" s="275"/>
      <c r="F272" s="275"/>
      <c r="H272" s="128">
        <f t="shared" si="14"/>
        <v>0</v>
      </c>
      <c r="J272" s="4">
        <f t="shared" si="13"/>
        <v>25.3245</v>
      </c>
      <c r="K272" s="128">
        <f t="shared" si="12"/>
        <v>0</v>
      </c>
    </row>
    <row r="273" spans="1:11">
      <c r="A273" s="35">
        <v>81004</v>
      </c>
      <c r="B273" s="279" t="s">
        <v>307</v>
      </c>
      <c r="C273" s="274"/>
      <c r="D273" s="274"/>
      <c r="E273" s="275"/>
      <c r="F273" s="275"/>
      <c r="H273" s="128">
        <f t="shared" si="14"/>
        <v>0</v>
      </c>
      <c r="J273" s="4">
        <f t="shared" si="13"/>
        <v>25.3245</v>
      </c>
      <c r="K273" s="128">
        <f t="shared" si="12"/>
        <v>0</v>
      </c>
    </row>
    <row r="274" spans="1:11">
      <c r="A274" s="35">
        <v>81005</v>
      </c>
      <c r="B274" s="279" t="s">
        <v>308</v>
      </c>
      <c r="C274" s="274"/>
      <c r="D274" s="274"/>
      <c r="E274" s="275"/>
      <c r="F274" s="275"/>
      <c r="H274" s="128">
        <f t="shared" si="14"/>
        <v>0</v>
      </c>
      <c r="J274" s="4">
        <f t="shared" si="13"/>
        <v>25.3245</v>
      </c>
      <c r="K274" s="128">
        <f t="shared" si="12"/>
        <v>0</v>
      </c>
    </row>
    <row r="275" spans="1:11">
      <c r="A275" s="35">
        <v>81006</v>
      </c>
      <c r="B275" s="279" t="s">
        <v>309</v>
      </c>
      <c r="C275" s="274"/>
      <c r="D275" s="274"/>
      <c r="E275" s="275"/>
      <c r="F275" s="275"/>
      <c r="H275" s="128">
        <f t="shared" si="14"/>
        <v>0</v>
      </c>
      <c r="J275" s="4">
        <f t="shared" si="13"/>
        <v>25.3245</v>
      </c>
      <c r="K275" s="128">
        <f t="shared" si="12"/>
        <v>0</v>
      </c>
    </row>
    <row r="276" spans="1:11">
      <c r="A276" s="35">
        <v>81007</v>
      </c>
      <c r="B276" s="273" t="s">
        <v>310</v>
      </c>
      <c r="C276" s="274"/>
      <c r="D276" s="274"/>
      <c r="E276" s="275"/>
      <c r="F276" s="275"/>
      <c r="H276" s="128">
        <f t="shared" si="14"/>
        <v>0</v>
      </c>
      <c r="J276" s="4">
        <f t="shared" si="13"/>
        <v>25.3245</v>
      </c>
      <c r="K276" s="128">
        <f t="shared" si="12"/>
        <v>0</v>
      </c>
    </row>
    <row r="277" spans="1:11">
      <c r="A277" s="35">
        <v>81008</v>
      </c>
      <c r="B277" s="273" t="s">
        <v>311</v>
      </c>
      <c r="C277" s="274"/>
      <c r="D277" s="274"/>
      <c r="E277" s="275"/>
      <c r="F277" s="275"/>
      <c r="H277" s="128">
        <f t="shared" si="14"/>
        <v>0</v>
      </c>
      <c r="J277" s="4">
        <f t="shared" si="13"/>
        <v>25.3245</v>
      </c>
      <c r="K277" s="128">
        <f t="shared" si="12"/>
        <v>0</v>
      </c>
    </row>
    <row r="278" spans="1:11">
      <c r="A278" s="35">
        <v>81009</v>
      </c>
      <c r="B278" s="273" t="s">
        <v>312</v>
      </c>
      <c r="C278" s="274"/>
      <c r="D278" s="274"/>
      <c r="E278" s="275"/>
      <c r="F278" s="275"/>
      <c r="H278" s="128">
        <f t="shared" si="14"/>
        <v>0</v>
      </c>
      <c r="J278" s="4">
        <f t="shared" si="13"/>
        <v>25.3245</v>
      </c>
      <c r="K278" s="128">
        <f t="shared" si="12"/>
        <v>0</v>
      </c>
    </row>
    <row r="279" spans="1:11">
      <c r="A279" s="35">
        <v>81010</v>
      </c>
      <c r="B279" s="279" t="s">
        <v>313</v>
      </c>
      <c r="C279" s="274"/>
      <c r="D279" s="274"/>
      <c r="E279" s="275"/>
      <c r="F279" s="275"/>
      <c r="H279" s="128">
        <f t="shared" si="14"/>
        <v>0</v>
      </c>
      <c r="J279" s="4">
        <f t="shared" si="13"/>
        <v>25.3245</v>
      </c>
      <c r="K279" s="128">
        <f t="shared" si="12"/>
        <v>0</v>
      </c>
    </row>
    <row r="280" spans="1:11">
      <c r="A280" s="35">
        <v>81011</v>
      </c>
      <c r="B280" s="279" t="s">
        <v>314</v>
      </c>
      <c r="C280" s="274"/>
      <c r="D280" s="274"/>
      <c r="E280" s="275"/>
      <c r="F280" s="275"/>
      <c r="H280" s="128">
        <f t="shared" si="14"/>
        <v>0</v>
      </c>
      <c r="J280" s="4">
        <f t="shared" si="13"/>
        <v>25.3245</v>
      </c>
      <c r="K280" s="128">
        <f t="shared" si="12"/>
        <v>0</v>
      </c>
    </row>
    <row r="281" spans="1:11">
      <c r="A281" s="35">
        <v>81012</v>
      </c>
      <c r="B281" s="279" t="s">
        <v>315</v>
      </c>
      <c r="C281" s="274"/>
      <c r="D281" s="274"/>
      <c r="E281" s="275"/>
      <c r="F281" s="275"/>
      <c r="H281" s="128">
        <f t="shared" si="14"/>
        <v>0</v>
      </c>
      <c r="J281" s="4">
        <f t="shared" si="13"/>
        <v>25.3245</v>
      </c>
      <c r="K281" s="128">
        <f t="shared" si="12"/>
        <v>0</v>
      </c>
    </row>
    <row r="282" spans="1:11">
      <c r="A282" s="35">
        <v>81013</v>
      </c>
      <c r="B282" s="279" t="s">
        <v>316</v>
      </c>
      <c r="C282" s="274"/>
      <c r="D282" s="274"/>
      <c r="E282" s="275"/>
      <c r="F282" s="275"/>
      <c r="H282" s="128">
        <f t="shared" si="14"/>
        <v>0</v>
      </c>
      <c r="J282" s="4">
        <f t="shared" si="13"/>
        <v>25.3245</v>
      </c>
      <c r="K282" s="128">
        <f t="shared" si="12"/>
        <v>0</v>
      </c>
    </row>
    <row r="283" spans="1:11">
      <c r="A283" s="35">
        <v>81014</v>
      </c>
      <c r="B283" s="279" t="s">
        <v>317</v>
      </c>
      <c r="C283" s="274"/>
      <c r="D283" s="274"/>
      <c r="E283" s="275"/>
      <c r="F283" s="275"/>
      <c r="H283" s="128">
        <f t="shared" si="14"/>
        <v>0</v>
      </c>
      <c r="J283" s="4">
        <f t="shared" si="13"/>
        <v>25.3245</v>
      </c>
      <c r="K283" s="128">
        <f t="shared" si="12"/>
        <v>0</v>
      </c>
    </row>
    <row r="284" spans="1:11">
      <c r="A284" s="35">
        <v>81015</v>
      </c>
      <c r="B284" s="279" t="s">
        <v>318</v>
      </c>
      <c r="C284" s="274"/>
      <c r="D284" s="274"/>
      <c r="E284" s="275"/>
      <c r="F284" s="275"/>
      <c r="H284" s="128">
        <f t="shared" si="14"/>
        <v>0</v>
      </c>
      <c r="J284" s="4">
        <f t="shared" si="13"/>
        <v>25.3245</v>
      </c>
      <c r="K284" s="128">
        <f t="shared" si="12"/>
        <v>0</v>
      </c>
    </row>
    <row r="285" spans="1:11">
      <c r="A285" s="272">
        <v>81016</v>
      </c>
      <c r="B285" s="279" t="s">
        <v>319</v>
      </c>
      <c r="C285" s="274"/>
      <c r="D285" s="274"/>
      <c r="E285" s="275"/>
      <c r="F285" s="275"/>
      <c r="H285" s="128">
        <f t="shared" si="14"/>
        <v>0</v>
      </c>
      <c r="J285" s="4">
        <f t="shared" si="13"/>
        <v>25.3245</v>
      </c>
      <c r="K285" s="128">
        <f t="shared" si="12"/>
        <v>0</v>
      </c>
    </row>
    <row r="286" spans="1:11">
      <c r="A286" s="272">
        <v>81017</v>
      </c>
      <c r="B286" s="279" t="s">
        <v>320</v>
      </c>
      <c r="C286" s="274"/>
      <c r="D286" s="274"/>
      <c r="E286" s="275"/>
      <c r="F286" s="275"/>
      <c r="H286" s="128">
        <f t="shared" si="14"/>
        <v>0</v>
      </c>
      <c r="J286" s="4">
        <f t="shared" si="13"/>
        <v>25.3245</v>
      </c>
      <c r="K286" s="128">
        <f t="shared" si="12"/>
        <v>0</v>
      </c>
    </row>
    <row r="287" spans="1:11">
      <c r="A287" s="272">
        <v>81018</v>
      </c>
      <c r="B287" s="279" t="s">
        <v>321</v>
      </c>
      <c r="C287" s="274"/>
      <c r="D287" s="274"/>
      <c r="E287" s="275"/>
      <c r="F287" s="275"/>
      <c r="H287" s="128">
        <f t="shared" si="14"/>
        <v>0</v>
      </c>
      <c r="J287" s="4">
        <f t="shared" si="13"/>
        <v>25.3245</v>
      </c>
      <c r="K287" s="128">
        <f t="shared" si="12"/>
        <v>0</v>
      </c>
    </row>
    <row r="288" spans="1:11">
      <c r="A288" s="272">
        <v>81019</v>
      </c>
      <c r="B288" s="279" t="s">
        <v>322</v>
      </c>
      <c r="C288" s="274"/>
      <c r="D288" s="274"/>
      <c r="E288" s="275"/>
      <c r="F288" s="275"/>
      <c r="H288" s="128">
        <f t="shared" si="14"/>
        <v>0</v>
      </c>
      <c r="J288" s="4">
        <f t="shared" si="13"/>
        <v>25.3245</v>
      </c>
      <c r="K288" s="128">
        <f t="shared" si="12"/>
        <v>0</v>
      </c>
    </row>
    <row r="289" spans="1:11">
      <c r="A289" s="272">
        <v>81020</v>
      </c>
      <c r="B289" s="279" t="s">
        <v>323</v>
      </c>
      <c r="C289" s="274"/>
      <c r="D289" s="274"/>
      <c r="E289" s="275"/>
      <c r="F289" s="275"/>
      <c r="H289" s="128">
        <f t="shared" si="14"/>
        <v>0</v>
      </c>
      <c r="J289" s="4">
        <f t="shared" si="13"/>
        <v>25.3245</v>
      </c>
      <c r="K289" s="128">
        <f t="shared" si="12"/>
        <v>0</v>
      </c>
    </row>
    <row r="290" spans="1:11">
      <c r="A290" s="272">
        <v>81021</v>
      </c>
      <c r="B290" s="279" t="s">
        <v>324</v>
      </c>
      <c r="C290" s="274"/>
      <c r="D290" s="274"/>
      <c r="E290" s="275"/>
      <c r="F290" s="275"/>
      <c r="H290" s="128">
        <f t="shared" si="14"/>
        <v>0</v>
      </c>
      <c r="J290" s="4">
        <f t="shared" si="13"/>
        <v>25.3245</v>
      </c>
      <c r="K290" s="128">
        <f t="shared" si="12"/>
        <v>0</v>
      </c>
    </row>
    <row r="291" spans="1:11">
      <c r="A291" s="272">
        <v>81022</v>
      </c>
      <c r="B291" s="279" t="s">
        <v>325</v>
      </c>
      <c r="C291" s="274"/>
      <c r="D291" s="274"/>
      <c r="E291" s="275"/>
      <c r="F291" s="275"/>
      <c r="H291" s="128">
        <f t="shared" si="14"/>
        <v>0</v>
      </c>
      <c r="J291" s="4">
        <f t="shared" si="13"/>
        <v>25.3245</v>
      </c>
      <c r="K291" s="128">
        <f t="shared" si="12"/>
        <v>0</v>
      </c>
    </row>
    <row r="292" spans="1:11">
      <c r="A292" s="272">
        <v>81023</v>
      </c>
      <c r="B292" s="279" t="s">
        <v>326</v>
      </c>
      <c r="C292" s="274"/>
      <c r="D292" s="274"/>
      <c r="E292" s="275"/>
      <c r="F292" s="275"/>
      <c r="H292" s="128">
        <f t="shared" si="14"/>
        <v>0</v>
      </c>
      <c r="J292" s="4">
        <f t="shared" si="13"/>
        <v>25.3245</v>
      </c>
      <c r="K292" s="128">
        <f t="shared" si="12"/>
        <v>0</v>
      </c>
    </row>
    <row r="293" spans="1:11">
      <c r="A293" s="272">
        <v>81024</v>
      </c>
      <c r="B293" s="279" t="s">
        <v>327</v>
      </c>
      <c r="C293" s="274"/>
      <c r="D293" s="274"/>
      <c r="E293" s="275"/>
      <c r="F293" s="275"/>
      <c r="H293" s="128">
        <f t="shared" si="14"/>
        <v>0</v>
      </c>
      <c r="J293" s="4">
        <f t="shared" si="13"/>
        <v>25.3245</v>
      </c>
      <c r="K293" s="128">
        <f t="shared" si="12"/>
        <v>0</v>
      </c>
    </row>
    <row r="294" spans="1:11">
      <c r="A294" s="13">
        <v>81025</v>
      </c>
      <c r="B294" s="273" t="s">
        <v>328</v>
      </c>
      <c r="C294" s="274"/>
      <c r="D294" s="274"/>
      <c r="E294" s="275"/>
      <c r="F294" s="275"/>
      <c r="H294" s="128">
        <f t="shared" si="14"/>
        <v>0</v>
      </c>
      <c r="J294" s="4">
        <f t="shared" si="13"/>
        <v>25.3245</v>
      </c>
      <c r="K294" s="128">
        <f t="shared" si="12"/>
        <v>0</v>
      </c>
    </row>
    <row r="295" spans="1:11">
      <c r="A295" s="13">
        <v>81026</v>
      </c>
      <c r="B295" s="273" t="s">
        <v>329</v>
      </c>
      <c r="C295" s="274"/>
      <c r="D295" s="274"/>
      <c r="E295" s="275"/>
      <c r="F295" s="275"/>
      <c r="H295" s="128">
        <f t="shared" si="14"/>
        <v>0</v>
      </c>
      <c r="J295" s="4">
        <f t="shared" si="13"/>
        <v>25.3245</v>
      </c>
      <c r="K295" s="128">
        <f t="shared" si="12"/>
        <v>0</v>
      </c>
    </row>
    <row r="296" spans="1:11">
      <c r="A296" s="13">
        <v>81027</v>
      </c>
      <c r="B296" s="273" t="s">
        <v>330</v>
      </c>
      <c r="C296" s="274"/>
      <c r="D296" s="274"/>
      <c r="E296" s="275"/>
      <c r="F296" s="275"/>
      <c r="H296" s="128">
        <f t="shared" si="14"/>
        <v>0</v>
      </c>
      <c r="J296" s="4">
        <f t="shared" si="13"/>
        <v>25.3245</v>
      </c>
      <c r="K296" s="128">
        <f t="shared" si="12"/>
        <v>0</v>
      </c>
    </row>
    <row r="297" spans="1:11">
      <c r="A297" s="13">
        <v>81028</v>
      </c>
      <c r="B297" s="273" t="s">
        <v>331</v>
      </c>
      <c r="C297" s="274"/>
      <c r="D297" s="274"/>
      <c r="E297" s="275"/>
      <c r="F297" s="275"/>
      <c r="H297" s="128">
        <f t="shared" si="14"/>
        <v>0</v>
      </c>
      <c r="J297" s="4">
        <f t="shared" si="13"/>
        <v>25.3245</v>
      </c>
      <c r="K297" s="128">
        <f t="shared" si="12"/>
        <v>0</v>
      </c>
    </row>
    <row r="298" spans="1:11">
      <c r="A298" s="35">
        <v>81998</v>
      </c>
      <c r="B298" s="279" t="s">
        <v>348</v>
      </c>
      <c r="C298" s="274"/>
      <c r="D298" s="274"/>
      <c r="E298" s="275"/>
      <c r="F298" s="275"/>
      <c r="H298" s="128">
        <f t="shared" si="14"/>
        <v>0</v>
      </c>
      <c r="J298" s="4">
        <f t="shared" si="13"/>
        <v>25.3245</v>
      </c>
      <c r="K298" s="128">
        <f t="shared" si="12"/>
        <v>0</v>
      </c>
    </row>
    <row r="299" spans="1:11">
      <c r="A299" s="35">
        <v>82099</v>
      </c>
      <c r="B299" s="273" t="s">
        <v>349</v>
      </c>
      <c r="C299" s="274"/>
      <c r="D299" s="274"/>
      <c r="E299" s="275"/>
      <c r="F299" s="275"/>
      <c r="H299" s="128">
        <f t="shared" si="14"/>
        <v>0</v>
      </c>
      <c r="J299" s="4">
        <f t="shared" si="13"/>
        <v>25.3245</v>
      </c>
      <c r="K299" s="128">
        <f t="shared" si="12"/>
        <v>0</v>
      </c>
    </row>
    <row r="300" spans="1:11">
      <c r="A300" s="35">
        <v>82100</v>
      </c>
      <c r="B300" s="273" t="s">
        <v>350</v>
      </c>
      <c r="C300" s="274"/>
      <c r="D300" s="274"/>
      <c r="E300" s="275"/>
      <c r="F300" s="275"/>
      <c r="H300" s="128">
        <f t="shared" si="14"/>
        <v>0</v>
      </c>
      <c r="J300" s="4">
        <f t="shared" si="13"/>
        <v>25.3245</v>
      </c>
      <c r="K300" s="128">
        <f t="shared" si="12"/>
        <v>0</v>
      </c>
    </row>
    <row r="301" spans="1:11">
      <c r="A301" s="35">
        <v>82101</v>
      </c>
      <c r="B301" s="273" t="s">
        <v>351</v>
      </c>
      <c r="C301" s="274">
        <v>162392.16</v>
      </c>
      <c r="D301" s="274"/>
      <c r="E301" s="275"/>
      <c r="F301" s="275"/>
      <c r="H301" s="128">
        <f t="shared" si="14"/>
        <v>162392.16</v>
      </c>
      <c r="J301" s="4">
        <f t="shared" si="13"/>
        <v>25.3245</v>
      </c>
      <c r="K301" s="128">
        <f t="shared" si="12"/>
        <v>4112500.26</v>
      </c>
    </row>
    <row r="302" spans="1:11">
      <c r="A302" s="35">
        <v>82102</v>
      </c>
      <c r="B302" s="273" t="s">
        <v>352</v>
      </c>
      <c r="C302" s="274">
        <v>24919.16</v>
      </c>
      <c r="D302" s="274"/>
      <c r="E302" s="275"/>
      <c r="F302" s="275"/>
      <c r="H302" s="128">
        <f t="shared" si="14"/>
        <v>24919.16</v>
      </c>
      <c r="J302" s="4">
        <f t="shared" si="13"/>
        <v>25.3245</v>
      </c>
      <c r="K302" s="128">
        <f t="shared" si="12"/>
        <v>631065.27</v>
      </c>
    </row>
    <row r="303" spans="1:11">
      <c r="A303" s="35">
        <v>82103</v>
      </c>
      <c r="B303" s="273" t="s">
        <v>353</v>
      </c>
      <c r="C303" s="274">
        <v>15466.06</v>
      </c>
      <c r="D303" s="274"/>
      <c r="E303" s="275"/>
      <c r="F303" s="275"/>
      <c r="H303" s="128">
        <f t="shared" si="14"/>
        <v>15466.06</v>
      </c>
      <c r="J303" s="4">
        <f t="shared" si="13"/>
        <v>25.3245</v>
      </c>
      <c r="K303" s="128">
        <f t="shared" si="12"/>
        <v>391670.24</v>
      </c>
    </row>
    <row r="304" spans="1:11">
      <c r="A304" s="35">
        <v>82104</v>
      </c>
      <c r="B304" s="273" t="s">
        <v>354</v>
      </c>
      <c r="C304" s="274">
        <v>84736.59</v>
      </c>
      <c r="D304" s="274"/>
      <c r="E304" s="275"/>
      <c r="F304" s="275"/>
      <c r="H304" s="128">
        <f t="shared" si="14"/>
        <v>84736.59</v>
      </c>
      <c r="J304" s="4">
        <f t="shared" si="13"/>
        <v>25.3245</v>
      </c>
      <c r="K304" s="128">
        <f t="shared" si="12"/>
        <v>2145911.77</v>
      </c>
    </row>
    <row r="305" spans="1:11">
      <c r="A305" s="35">
        <v>82105</v>
      </c>
      <c r="B305" s="273" t="s">
        <v>355</v>
      </c>
      <c r="C305" s="274">
        <v>26694</v>
      </c>
      <c r="D305" s="274"/>
      <c r="E305" s="275"/>
      <c r="F305" s="275"/>
      <c r="H305" s="128">
        <f t="shared" si="14"/>
        <v>26694</v>
      </c>
      <c r="J305" s="4">
        <f t="shared" si="13"/>
        <v>25.3245</v>
      </c>
      <c r="K305" s="128">
        <f t="shared" si="12"/>
        <v>676012.2</v>
      </c>
    </row>
    <row r="306" spans="1:11">
      <c r="A306" s="35">
        <v>82106</v>
      </c>
      <c r="B306" s="279" t="s">
        <v>356</v>
      </c>
      <c r="C306" s="274">
        <v>539</v>
      </c>
      <c r="D306" s="274"/>
      <c r="E306" s="275"/>
      <c r="F306" s="275"/>
      <c r="H306" s="128">
        <f t="shared" si="14"/>
        <v>539</v>
      </c>
      <c r="J306" s="4">
        <f t="shared" si="13"/>
        <v>25.3245</v>
      </c>
      <c r="K306" s="128">
        <f t="shared" si="12"/>
        <v>13649.91</v>
      </c>
    </row>
    <row r="307" spans="1:11">
      <c r="A307" s="35">
        <v>82107</v>
      </c>
      <c r="B307" s="279" t="s">
        <v>357</v>
      </c>
      <c r="C307" s="274">
        <v>11700</v>
      </c>
      <c r="D307" s="274"/>
      <c r="E307" s="275"/>
      <c r="F307" s="275"/>
      <c r="H307" s="128">
        <f t="shared" si="14"/>
        <v>11700</v>
      </c>
      <c r="J307" s="4">
        <f t="shared" si="13"/>
        <v>25.3245</v>
      </c>
      <c r="K307" s="128">
        <f t="shared" si="12"/>
        <v>296296.65000000002</v>
      </c>
    </row>
    <row r="308" spans="1:11">
      <c r="A308" s="35">
        <v>82108</v>
      </c>
      <c r="B308" s="273" t="s">
        <v>358</v>
      </c>
      <c r="C308" s="274"/>
      <c r="D308" s="274"/>
      <c r="E308" s="275"/>
      <c r="F308" s="275"/>
      <c r="H308" s="128">
        <f t="shared" si="14"/>
        <v>0</v>
      </c>
      <c r="J308" s="4">
        <f t="shared" si="13"/>
        <v>25.3245</v>
      </c>
      <c r="K308" s="128">
        <f t="shared" si="12"/>
        <v>0</v>
      </c>
    </row>
    <row r="309" spans="1:11">
      <c r="A309" s="35">
        <v>82109</v>
      </c>
      <c r="B309" s="273" t="s">
        <v>359</v>
      </c>
      <c r="C309" s="274">
        <v>431940.74</v>
      </c>
      <c r="D309" s="274"/>
      <c r="E309" s="275"/>
      <c r="F309" s="275"/>
      <c r="H309" s="128">
        <f t="shared" si="14"/>
        <v>431940.74</v>
      </c>
      <c r="J309" s="4">
        <f t="shared" si="13"/>
        <v>25.3245</v>
      </c>
      <c r="K309" s="128">
        <f t="shared" si="12"/>
        <v>10938683.27</v>
      </c>
    </row>
    <row r="310" spans="1:11">
      <c r="A310" s="35">
        <v>82201</v>
      </c>
      <c r="B310" s="279" t="s">
        <v>360</v>
      </c>
      <c r="C310" s="274">
        <v>5178.42</v>
      </c>
      <c r="D310" s="274"/>
      <c r="E310" s="275"/>
      <c r="F310" s="275"/>
      <c r="H310" s="128">
        <f t="shared" si="14"/>
        <v>5178.42</v>
      </c>
      <c r="J310" s="4">
        <f t="shared" si="13"/>
        <v>25.3245</v>
      </c>
      <c r="K310" s="128">
        <f t="shared" si="12"/>
        <v>131140.9</v>
      </c>
    </row>
    <row r="311" spans="1:11">
      <c r="A311" s="35">
        <v>82202</v>
      </c>
      <c r="B311" s="279" t="s">
        <v>361</v>
      </c>
      <c r="C311" s="274"/>
      <c r="D311" s="274"/>
      <c r="E311" s="275"/>
      <c r="F311" s="275"/>
      <c r="H311" s="128">
        <f t="shared" si="14"/>
        <v>0</v>
      </c>
      <c r="J311" s="4">
        <f t="shared" si="13"/>
        <v>25.3245</v>
      </c>
      <c r="K311" s="128">
        <f t="shared" si="12"/>
        <v>0</v>
      </c>
    </row>
    <row r="312" spans="1:11">
      <c r="A312" s="35">
        <v>82203</v>
      </c>
      <c r="B312" s="279" t="s">
        <v>362</v>
      </c>
      <c r="C312" s="274">
        <v>390086.53</v>
      </c>
      <c r="D312" s="274"/>
      <c r="E312" s="275"/>
      <c r="F312" s="275"/>
      <c r="H312" s="128">
        <f t="shared" si="14"/>
        <v>390086.53</v>
      </c>
      <c r="J312" s="4">
        <f t="shared" si="13"/>
        <v>25.3245</v>
      </c>
      <c r="K312" s="128">
        <f t="shared" si="12"/>
        <v>9878746.3300000001</v>
      </c>
    </row>
    <row r="313" spans="1:11">
      <c r="A313" s="35">
        <v>82204</v>
      </c>
      <c r="B313" s="279" t="s">
        <v>363</v>
      </c>
      <c r="C313" s="274">
        <v>62000</v>
      </c>
      <c r="D313" s="274"/>
      <c r="E313" s="275"/>
      <c r="F313" s="275"/>
      <c r="H313" s="128">
        <f t="shared" si="14"/>
        <v>62000</v>
      </c>
      <c r="J313" s="4">
        <f t="shared" si="13"/>
        <v>25.3245</v>
      </c>
      <c r="K313" s="128">
        <f t="shared" si="12"/>
        <v>1570119</v>
      </c>
    </row>
    <row r="314" spans="1:11">
      <c r="A314" s="35">
        <v>82205</v>
      </c>
      <c r="B314" s="279" t="s">
        <v>364</v>
      </c>
      <c r="C314" s="274">
        <v>180810.5</v>
      </c>
      <c r="D314" s="274"/>
      <c r="E314" s="275"/>
      <c r="F314" s="275"/>
      <c r="H314" s="128">
        <f t="shared" si="14"/>
        <v>180810.5</v>
      </c>
      <c r="J314" s="4">
        <f t="shared" si="13"/>
        <v>25.3245</v>
      </c>
      <c r="K314" s="128">
        <f t="shared" si="12"/>
        <v>4578935.51</v>
      </c>
    </row>
    <row r="315" spans="1:11">
      <c r="A315" s="35">
        <v>82600</v>
      </c>
      <c r="B315" s="273" t="s">
        <v>365</v>
      </c>
      <c r="C315" s="274"/>
      <c r="D315" s="274"/>
      <c r="E315" s="275"/>
      <c r="F315" s="275"/>
      <c r="H315" s="128">
        <f t="shared" si="14"/>
        <v>0</v>
      </c>
      <c r="J315" s="4">
        <f t="shared" si="13"/>
        <v>25.3245</v>
      </c>
      <c r="K315" s="128">
        <f t="shared" si="12"/>
        <v>0</v>
      </c>
    </row>
    <row r="316" spans="1:11">
      <c r="A316" s="35">
        <v>82601</v>
      </c>
      <c r="B316" s="273" t="s">
        <v>366</v>
      </c>
      <c r="C316" s="274">
        <v>8228.02</v>
      </c>
      <c r="D316" s="274"/>
      <c r="E316" s="275"/>
      <c r="F316" s="275"/>
      <c r="H316" s="128">
        <f t="shared" si="14"/>
        <v>8228.02</v>
      </c>
      <c r="J316" s="4">
        <f t="shared" si="13"/>
        <v>25.3245</v>
      </c>
      <c r="K316" s="128">
        <f t="shared" si="12"/>
        <v>208370.49</v>
      </c>
    </row>
    <row r="317" spans="1:11">
      <c r="A317" s="35">
        <v>82602</v>
      </c>
      <c r="B317" s="273" t="s">
        <v>367</v>
      </c>
      <c r="C317" s="274"/>
      <c r="D317" s="274"/>
      <c r="E317" s="275"/>
      <c r="F317" s="275"/>
      <c r="H317" s="128">
        <f t="shared" si="14"/>
        <v>0</v>
      </c>
      <c r="J317" s="4">
        <f t="shared" si="13"/>
        <v>25.3245</v>
      </c>
      <c r="K317" s="128">
        <f t="shared" si="12"/>
        <v>0</v>
      </c>
    </row>
    <row r="318" spans="1:11">
      <c r="A318" s="35">
        <v>82603</v>
      </c>
      <c r="B318" s="273" t="s">
        <v>368</v>
      </c>
      <c r="C318" s="274">
        <v>4240.8</v>
      </c>
      <c r="D318" s="274"/>
      <c r="E318" s="275"/>
      <c r="F318" s="275"/>
      <c r="H318" s="128">
        <f t="shared" si="14"/>
        <v>4240.8</v>
      </c>
      <c r="J318" s="4">
        <f t="shared" si="13"/>
        <v>25.3245</v>
      </c>
      <c r="K318" s="128">
        <f t="shared" si="12"/>
        <v>107396.14</v>
      </c>
    </row>
    <row r="319" spans="1:11">
      <c r="A319" s="35">
        <v>82604</v>
      </c>
      <c r="B319" s="273" t="s">
        <v>369</v>
      </c>
      <c r="C319" s="274">
        <v>4875.22</v>
      </c>
      <c r="D319" s="274"/>
      <c r="E319" s="275"/>
      <c r="F319" s="275"/>
      <c r="H319" s="128">
        <f t="shared" si="14"/>
        <v>4875.22</v>
      </c>
      <c r="J319" s="4">
        <f t="shared" si="13"/>
        <v>25.3245</v>
      </c>
      <c r="K319" s="128">
        <f t="shared" si="12"/>
        <v>123462.51</v>
      </c>
    </row>
    <row r="320" spans="1:11">
      <c r="A320" s="35">
        <v>82605</v>
      </c>
      <c r="B320" s="273" t="s">
        <v>370</v>
      </c>
      <c r="C320" s="274"/>
      <c r="D320" s="274"/>
      <c r="E320" s="275"/>
      <c r="F320" s="275"/>
      <c r="H320" s="128">
        <f t="shared" si="14"/>
        <v>0</v>
      </c>
      <c r="J320" s="4">
        <f t="shared" si="13"/>
        <v>25.3245</v>
      </c>
      <c r="K320" s="128">
        <f t="shared" si="12"/>
        <v>0</v>
      </c>
    </row>
    <row r="321" spans="1:11">
      <c r="A321" s="35">
        <v>82606</v>
      </c>
      <c r="B321" s="279" t="s">
        <v>371</v>
      </c>
      <c r="C321" s="274">
        <v>31</v>
      </c>
      <c r="D321" s="274"/>
      <c r="E321" s="275"/>
      <c r="F321" s="275"/>
      <c r="H321" s="128">
        <f t="shared" si="14"/>
        <v>31</v>
      </c>
      <c r="J321" s="4">
        <f t="shared" si="13"/>
        <v>25.3245</v>
      </c>
      <c r="K321" s="128">
        <f t="shared" si="12"/>
        <v>785.06</v>
      </c>
    </row>
    <row r="322" spans="1:11">
      <c r="A322" s="35">
        <v>82607</v>
      </c>
      <c r="B322" s="279" t="s">
        <v>372</v>
      </c>
      <c r="C322" s="274">
        <v>2013.16</v>
      </c>
      <c r="D322" s="274"/>
      <c r="E322" s="275"/>
      <c r="F322" s="275"/>
      <c r="H322" s="128">
        <f t="shared" si="14"/>
        <v>2013.16</v>
      </c>
      <c r="J322" s="4">
        <f t="shared" si="13"/>
        <v>25.3245</v>
      </c>
      <c r="K322" s="128">
        <f t="shared" si="12"/>
        <v>50982.27</v>
      </c>
    </row>
    <row r="323" spans="1:11">
      <c r="A323" s="35">
        <v>82700</v>
      </c>
      <c r="B323" s="273" t="s">
        <v>373</v>
      </c>
      <c r="C323" s="274"/>
      <c r="D323" s="274"/>
      <c r="E323" s="275"/>
      <c r="F323" s="275"/>
      <c r="H323" s="128">
        <f t="shared" si="14"/>
        <v>0</v>
      </c>
      <c r="J323" s="4">
        <f t="shared" si="13"/>
        <v>25.3245</v>
      </c>
      <c r="K323" s="128">
        <f t="shared" si="12"/>
        <v>0</v>
      </c>
    </row>
    <row r="324" spans="1:11">
      <c r="A324" s="35">
        <v>82701</v>
      </c>
      <c r="B324" s="273" t="s">
        <v>374</v>
      </c>
      <c r="C324" s="274">
        <v>88000</v>
      </c>
      <c r="D324" s="274"/>
      <c r="E324" s="275"/>
      <c r="F324" s="275"/>
      <c r="H324" s="128">
        <f t="shared" si="14"/>
        <v>88000</v>
      </c>
      <c r="J324" s="4">
        <f t="shared" si="13"/>
        <v>25.3245</v>
      </c>
      <c r="K324" s="128">
        <f t="shared" si="12"/>
        <v>2228556</v>
      </c>
    </row>
    <row r="325" spans="1:11">
      <c r="A325" s="35">
        <v>82702</v>
      </c>
      <c r="B325" s="273" t="s">
        <v>375</v>
      </c>
      <c r="C325" s="274">
        <v>3745</v>
      </c>
      <c r="D325" s="274"/>
      <c r="E325" s="275"/>
      <c r="F325" s="275"/>
      <c r="H325" s="128">
        <f t="shared" si="14"/>
        <v>3745</v>
      </c>
      <c r="J325" s="4">
        <f t="shared" si="13"/>
        <v>25.3245</v>
      </c>
      <c r="K325" s="128">
        <f t="shared" si="12"/>
        <v>94840.25</v>
      </c>
    </row>
    <row r="326" spans="1:11">
      <c r="A326" s="35">
        <v>82703</v>
      </c>
      <c r="B326" s="273" t="s">
        <v>376</v>
      </c>
      <c r="C326" s="274">
        <v>19694.349999999999</v>
      </c>
      <c r="D326" s="274"/>
      <c r="E326" s="275"/>
      <c r="F326" s="275"/>
      <c r="H326" s="128">
        <f t="shared" si="14"/>
        <v>19694.349999999999</v>
      </c>
      <c r="J326" s="4">
        <f t="shared" si="13"/>
        <v>25.3245</v>
      </c>
      <c r="K326" s="128">
        <f t="shared" si="12"/>
        <v>498749.57</v>
      </c>
    </row>
    <row r="327" spans="1:11">
      <c r="A327" s="35">
        <v>82704</v>
      </c>
      <c r="B327" s="273" t="s">
        <v>377</v>
      </c>
      <c r="C327" s="274">
        <v>1084.44</v>
      </c>
      <c r="D327" s="274"/>
      <c r="E327" s="275"/>
      <c r="F327" s="275"/>
      <c r="H327" s="128">
        <f t="shared" si="14"/>
        <v>1084.44</v>
      </c>
      <c r="J327" s="4">
        <f t="shared" si="13"/>
        <v>25.3245</v>
      </c>
      <c r="K327" s="128">
        <f t="shared" si="12"/>
        <v>27462.9</v>
      </c>
    </row>
    <row r="328" spans="1:11">
      <c r="A328" s="35">
        <v>82705</v>
      </c>
      <c r="B328" s="273" t="s">
        <v>378</v>
      </c>
      <c r="C328" s="274"/>
      <c r="D328" s="274"/>
      <c r="E328" s="275"/>
      <c r="F328" s="275"/>
      <c r="H328" s="128">
        <f t="shared" si="14"/>
        <v>0</v>
      </c>
      <c r="J328" s="4">
        <f t="shared" si="13"/>
        <v>25.3245</v>
      </c>
      <c r="K328" s="128">
        <f t="shared" ref="K328:K391" si="15">ROUND(H328*J328,2)</f>
        <v>0</v>
      </c>
    </row>
    <row r="329" spans="1:11">
      <c r="A329" s="35">
        <v>82706</v>
      </c>
      <c r="B329" s="273" t="s">
        <v>379</v>
      </c>
      <c r="C329" s="274">
        <v>994</v>
      </c>
      <c r="D329" s="274"/>
      <c r="E329" s="275"/>
      <c r="F329" s="275"/>
      <c r="H329" s="128">
        <f t="shared" si="14"/>
        <v>994</v>
      </c>
      <c r="J329" s="4">
        <f t="shared" ref="J329:J392" si="16">J328</f>
        <v>25.3245</v>
      </c>
      <c r="K329" s="128">
        <f t="shared" si="15"/>
        <v>25172.55</v>
      </c>
    </row>
    <row r="330" spans="1:11">
      <c r="A330" s="13">
        <v>83006</v>
      </c>
      <c r="B330" s="273" t="s">
        <v>380</v>
      </c>
      <c r="C330" s="274"/>
      <c r="D330" s="274"/>
      <c r="E330" s="275"/>
      <c r="F330" s="275"/>
      <c r="H330" s="128">
        <f t="shared" si="14"/>
        <v>0</v>
      </c>
      <c r="J330" s="4">
        <f t="shared" si="16"/>
        <v>25.3245</v>
      </c>
      <c r="K330" s="128">
        <f t="shared" si="15"/>
        <v>0</v>
      </c>
    </row>
    <row r="331" spans="1:11">
      <c r="A331" s="35">
        <v>84100</v>
      </c>
      <c r="B331" s="273" t="s">
        <v>381</v>
      </c>
      <c r="C331" s="274"/>
      <c r="D331" s="274"/>
      <c r="E331" s="275"/>
      <c r="F331" s="275"/>
      <c r="H331" s="128">
        <f t="shared" si="14"/>
        <v>0</v>
      </c>
      <c r="J331" s="4">
        <f t="shared" si="16"/>
        <v>25.3245</v>
      </c>
      <c r="K331" s="128">
        <f t="shared" si="15"/>
        <v>0</v>
      </c>
    </row>
    <row r="332" spans="1:11">
      <c r="A332" s="35">
        <v>84101</v>
      </c>
      <c r="B332" s="273" t="s">
        <v>382</v>
      </c>
      <c r="C332" s="274"/>
      <c r="D332" s="274"/>
      <c r="E332" s="275"/>
      <c r="F332" s="275"/>
      <c r="H332" s="128">
        <f t="shared" si="14"/>
        <v>0</v>
      </c>
      <c r="J332" s="4">
        <f t="shared" si="16"/>
        <v>25.3245</v>
      </c>
      <c r="K332" s="128">
        <f t="shared" si="15"/>
        <v>0</v>
      </c>
    </row>
    <row r="333" spans="1:11">
      <c r="A333" s="35">
        <v>84102</v>
      </c>
      <c r="B333" s="273" t="s">
        <v>383</v>
      </c>
      <c r="C333" s="274"/>
      <c r="D333" s="274"/>
      <c r="E333" s="275"/>
      <c r="F333" s="275"/>
      <c r="H333" s="128">
        <f t="shared" si="14"/>
        <v>0</v>
      </c>
      <c r="J333" s="4">
        <f t="shared" si="16"/>
        <v>25.3245</v>
      </c>
      <c r="K333" s="128">
        <f t="shared" si="15"/>
        <v>0</v>
      </c>
    </row>
    <row r="334" spans="1:11">
      <c r="A334" s="35">
        <v>84103</v>
      </c>
      <c r="B334" s="273" t="s">
        <v>384</v>
      </c>
      <c r="C334" s="274"/>
      <c r="D334" s="274"/>
      <c r="E334" s="275"/>
      <c r="F334" s="275"/>
      <c r="H334" s="128">
        <f t="shared" si="14"/>
        <v>0</v>
      </c>
      <c r="J334" s="4">
        <f t="shared" si="16"/>
        <v>25.3245</v>
      </c>
      <c r="K334" s="128">
        <f t="shared" si="15"/>
        <v>0</v>
      </c>
    </row>
    <row r="335" spans="1:11">
      <c r="A335" s="35">
        <v>84104</v>
      </c>
      <c r="B335" s="273" t="s">
        <v>385</v>
      </c>
      <c r="C335" s="274"/>
      <c r="D335" s="274"/>
      <c r="E335" s="275"/>
      <c r="F335" s="275"/>
      <c r="H335" s="128">
        <f t="shared" si="14"/>
        <v>0</v>
      </c>
      <c r="J335" s="4">
        <f t="shared" si="16"/>
        <v>25.3245</v>
      </c>
      <c r="K335" s="128">
        <f t="shared" si="15"/>
        <v>0</v>
      </c>
    </row>
    <row r="336" spans="1:11">
      <c r="A336" s="35">
        <v>84201</v>
      </c>
      <c r="B336" s="273" t="s">
        <v>343</v>
      </c>
      <c r="C336" s="274"/>
      <c r="D336" s="274"/>
      <c r="E336" s="275"/>
      <c r="F336" s="275"/>
      <c r="H336" s="128">
        <f t="shared" si="14"/>
        <v>0</v>
      </c>
      <c r="J336" s="4">
        <f t="shared" si="16"/>
        <v>25.3245</v>
      </c>
      <c r="K336" s="128">
        <f t="shared" si="15"/>
        <v>0</v>
      </c>
    </row>
    <row r="337" spans="1:11">
      <c r="A337" s="35">
        <v>84202</v>
      </c>
      <c r="B337" s="273" t="s">
        <v>344</v>
      </c>
      <c r="C337" s="274"/>
      <c r="D337" s="274"/>
      <c r="E337" s="275"/>
      <c r="F337" s="275"/>
      <c r="H337" s="128">
        <f t="shared" ref="H337:H400" si="17">ROUND(C337-D337+E337-F337,2)</f>
        <v>0</v>
      </c>
      <c r="J337" s="4">
        <f t="shared" si="16"/>
        <v>25.3245</v>
      </c>
      <c r="K337" s="128">
        <f t="shared" si="15"/>
        <v>0</v>
      </c>
    </row>
    <row r="338" spans="1:11">
      <c r="A338" s="35">
        <v>84203</v>
      </c>
      <c r="B338" s="273" t="s">
        <v>345</v>
      </c>
      <c r="C338" s="274"/>
      <c r="D338" s="274"/>
      <c r="E338" s="275"/>
      <c r="F338" s="275"/>
      <c r="H338" s="128">
        <f t="shared" si="17"/>
        <v>0</v>
      </c>
      <c r="J338" s="4">
        <f t="shared" si="16"/>
        <v>25.3245</v>
      </c>
      <c r="K338" s="128">
        <f t="shared" si="15"/>
        <v>0</v>
      </c>
    </row>
    <row r="339" spans="1:11">
      <c r="A339" s="35">
        <v>84204</v>
      </c>
      <c r="B339" s="273" t="s">
        <v>346</v>
      </c>
      <c r="C339" s="274"/>
      <c r="D339" s="274"/>
      <c r="E339" s="275"/>
      <c r="F339" s="275"/>
      <c r="H339" s="128">
        <f t="shared" si="17"/>
        <v>0</v>
      </c>
      <c r="J339" s="4">
        <f t="shared" si="16"/>
        <v>25.3245</v>
      </c>
      <c r="K339" s="128">
        <f t="shared" si="15"/>
        <v>0</v>
      </c>
    </row>
    <row r="340" spans="1:11">
      <c r="A340" s="35">
        <v>84205</v>
      </c>
      <c r="B340" s="273" t="s">
        <v>386</v>
      </c>
      <c r="C340" s="274"/>
      <c r="D340" s="274"/>
      <c r="E340" s="275"/>
      <c r="F340" s="275"/>
      <c r="H340" s="128">
        <f t="shared" si="17"/>
        <v>0</v>
      </c>
      <c r="J340" s="4">
        <f t="shared" si="16"/>
        <v>25.3245</v>
      </c>
      <c r="K340" s="128">
        <f t="shared" si="15"/>
        <v>0</v>
      </c>
    </row>
    <row r="341" spans="1:11">
      <c r="A341" s="35">
        <v>84206</v>
      </c>
      <c r="B341" s="273" t="s">
        <v>387</v>
      </c>
      <c r="C341" s="274"/>
      <c r="D341" s="274"/>
      <c r="E341" s="275"/>
      <c r="F341" s="275"/>
      <c r="H341" s="128">
        <f t="shared" si="17"/>
        <v>0</v>
      </c>
      <c r="J341" s="4">
        <f t="shared" si="16"/>
        <v>25.3245</v>
      </c>
      <c r="K341" s="128">
        <f t="shared" si="15"/>
        <v>0</v>
      </c>
    </row>
    <row r="342" spans="1:11">
      <c r="A342" s="35">
        <v>84207</v>
      </c>
      <c r="B342" s="273" t="s">
        <v>388</v>
      </c>
      <c r="C342" s="274"/>
      <c r="D342" s="274"/>
      <c r="E342" s="275"/>
      <c r="F342" s="275"/>
      <c r="H342" s="128">
        <f t="shared" si="17"/>
        <v>0</v>
      </c>
      <c r="J342" s="4">
        <f t="shared" si="16"/>
        <v>25.3245</v>
      </c>
      <c r="K342" s="128">
        <f t="shared" si="15"/>
        <v>0</v>
      </c>
    </row>
    <row r="343" spans="1:11">
      <c r="A343" s="35">
        <v>84300</v>
      </c>
      <c r="B343" s="273" t="s">
        <v>389</v>
      </c>
      <c r="C343" s="274"/>
      <c r="D343" s="274"/>
      <c r="E343" s="275"/>
      <c r="F343" s="275"/>
      <c r="H343" s="128">
        <f t="shared" si="17"/>
        <v>0</v>
      </c>
      <c r="J343" s="4">
        <f t="shared" si="16"/>
        <v>25.3245</v>
      </c>
      <c r="K343" s="128">
        <f t="shared" si="15"/>
        <v>0</v>
      </c>
    </row>
    <row r="344" spans="1:11">
      <c r="A344" s="35">
        <v>85001</v>
      </c>
      <c r="B344" s="279" t="s">
        <v>390</v>
      </c>
      <c r="C344" s="274"/>
      <c r="D344" s="274"/>
      <c r="E344" s="275"/>
      <c r="F344" s="275"/>
      <c r="H344" s="128">
        <f t="shared" si="17"/>
        <v>0</v>
      </c>
      <c r="J344" s="4">
        <f t="shared" si="16"/>
        <v>25.3245</v>
      </c>
      <c r="K344" s="128">
        <f t="shared" si="15"/>
        <v>0</v>
      </c>
    </row>
    <row r="345" spans="1:11">
      <c r="A345" s="35">
        <v>85002</v>
      </c>
      <c r="B345" s="279" t="s">
        <v>391</v>
      </c>
      <c r="C345" s="274"/>
      <c r="D345" s="274"/>
      <c r="E345" s="275"/>
      <c r="F345" s="275"/>
      <c r="H345" s="128">
        <f t="shared" si="17"/>
        <v>0</v>
      </c>
      <c r="J345" s="4">
        <f t="shared" si="16"/>
        <v>25.3245</v>
      </c>
      <c r="K345" s="128">
        <f t="shared" si="15"/>
        <v>0</v>
      </c>
    </row>
    <row r="346" spans="1:11">
      <c r="A346" s="35">
        <v>91001</v>
      </c>
      <c r="B346" s="273" t="s">
        <v>400</v>
      </c>
      <c r="C346" s="274">
        <v>83700</v>
      </c>
      <c r="D346" s="274"/>
      <c r="E346" s="275"/>
      <c r="F346" s="275"/>
      <c r="H346" s="128">
        <f t="shared" si="17"/>
        <v>83700</v>
      </c>
      <c r="J346" s="4">
        <f t="shared" si="16"/>
        <v>25.3245</v>
      </c>
      <c r="K346" s="128">
        <f t="shared" si="15"/>
        <v>2119660.65</v>
      </c>
    </row>
    <row r="347" spans="1:11">
      <c r="A347" s="35">
        <v>91002</v>
      </c>
      <c r="B347" s="273" t="s">
        <v>401</v>
      </c>
      <c r="C347" s="274">
        <v>7975.48</v>
      </c>
      <c r="D347" s="274"/>
      <c r="E347" s="275"/>
      <c r="F347" s="275"/>
      <c r="H347" s="128">
        <f t="shared" si="17"/>
        <v>7975.48</v>
      </c>
      <c r="J347" s="4">
        <f t="shared" si="16"/>
        <v>25.3245</v>
      </c>
      <c r="K347" s="128">
        <f t="shared" si="15"/>
        <v>201975.04000000001</v>
      </c>
    </row>
    <row r="348" spans="1:11">
      <c r="A348" s="35">
        <v>91003</v>
      </c>
      <c r="B348" s="273" t="s">
        <v>402</v>
      </c>
      <c r="C348" s="274">
        <v>4800</v>
      </c>
      <c r="D348" s="274"/>
      <c r="E348" s="275"/>
      <c r="F348" s="275"/>
      <c r="H348" s="128">
        <f t="shared" si="17"/>
        <v>4800</v>
      </c>
      <c r="J348" s="4">
        <f t="shared" si="16"/>
        <v>25.3245</v>
      </c>
      <c r="K348" s="128">
        <f t="shared" si="15"/>
        <v>121557.6</v>
      </c>
    </row>
    <row r="349" spans="1:11">
      <c r="A349" s="35">
        <v>91004</v>
      </c>
      <c r="B349" s="279" t="s">
        <v>403</v>
      </c>
      <c r="C349" s="274"/>
      <c r="D349" s="274"/>
      <c r="E349" s="275"/>
      <c r="F349" s="275"/>
      <c r="H349" s="128">
        <f t="shared" si="17"/>
        <v>0</v>
      </c>
      <c r="J349" s="4">
        <f t="shared" si="16"/>
        <v>25.3245</v>
      </c>
      <c r="K349" s="128">
        <f t="shared" si="15"/>
        <v>0</v>
      </c>
    </row>
    <row r="350" spans="1:11">
      <c r="A350" s="35">
        <v>91005</v>
      </c>
      <c r="B350" s="279" t="s">
        <v>404</v>
      </c>
      <c r="C350" s="274"/>
      <c r="D350" s="274"/>
      <c r="E350" s="275"/>
      <c r="F350" s="275"/>
      <c r="H350" s="128">
        <f t="shared" si="17"/>
        <v>0</v>
      </c>
      <c r="J350" s="4">
        <f t="shared" si="16"/>
        <v>25.3245</v>
      </c>
      <c r="K350" s="128">
        <f t="shared" si="15"/>
        <v>0</v>
      </c>
    </row>
    <row r="351" spans="1:11">
      <c r="A351" s="35">
        <v>91006</v>
      </c>
      <c r="B351" s="279" t="s">
        <v>405</v>
      </c>
      <c r="C351" s="274">
        <v>3691.31</v>
      </c>
      <c r="D351" s="274"/>
      <c r="E351" s="275"/>
      <c r="F351" s="275"/>
      <c r="H351" s="128">
        <f t="shared" si="17"/>
        <v>3691.31</v>
      </c>
      <c r="J351" s="4">
        <f t="shared" si="16"/>
        <v>25.3245</v>
      </c>
      <c r="K351" s="128">
        <f t="shared" si="15"/>
        <v>93480.58</v>
      </c>
    </row>
    <row r="352" spans="1:11">
      <c r="A352" s="35">
        <v>91007</v>
      </c>
      <c r="B352" s="279" t="s">
        <v>406</v>
      </c>
      <c r="C352" s="274">
        <v>1520.32</v>
      </c>
      <c r="D352" s="274"/>
      <c r="E352" s="275"/>
      <c r="F352" s="275"/>
      <c r="H352" s="128">
        <f t="shared" si="17"/>
        <v>1520.32</v>
      </c>
      <c r="J352" s="4">
        <f t="shared" si="16"/>
        <v>25.3245</v>
      </c>
      <c r="K352" s="128">
        <f t="shared" si="15"/>
        <v>38501.339999999997</v>
      </c>
    </row>
    <row r="353" spans="1:11">
      <c r="A353" s="35">
        <v>91008</v>
      </c>
      <c r="B353" s="279" t="s">
        <v>407</v>
      </c>
      <c r="C353" s="274">
        <v>13323.51</v>
      </c>
      <c r="D353" s="274"/>
      <c r="E353" s="275"/>
      <c r="F353" s="275"/>
      <c r="H353" s="128">
        <f t="shared" si="17"/>
        <v>13323.51</v>
      </c>
      <c r="J353" s="4">
        <f t="shared" si="16"/>
        <v>25.3245</v>
      </c>
      <c r="K353" s="128">
        <f t="shared" si="15"/>
        <v>337411.23</v>
      </c>
    </row>
    <row r="354" spans="1:11">
      <c r="A354" s="35">
        <v>91009</v>
      </c>
      <c r="B354" s="279" t="s">
        <v>408</v>
      </c>
      <c r="C354" s="274">
        <v>600</v>
      </c>
      <c r="D354" s="274"/>
      <c r="E354" s="275"/>
      <c r="F354" s="275"/>
      <c r="H354" s="128">
        <f t="shared" si="17"/>
        <v>600</v>
      </c>
      <c r="J354" s="4">
        <f t="shared" si="16"/>
        <v>25.3245</v>
      </c>
      <c r="K354" s="128">
        <f t="shared" si="15"/>
        <v>15194.7</v>
      </c>
    </row>
    <row r="355" spans="1:11">
      <c r="A355" s="35">
        <v>91010</v>
      </c>
      <c r="B355" s="279" t="s">
        <v>487</v>
      </c>
      <c r="C355" s="274"/>
      <c r="D355" s="274"/>
      <c r="E355" s="275"/>
      <c r="F355" s="275"/>
      <c r="H355" s="128">
        <f t="shared" si="17"/>
        <v>0</v>
      </c>
      <c r="J355" s="4">
        <f t="shared" si="16"/>
        <v>25.3245</v>
      </c>
      <c r="K355" s="128">
        <f t="shared" si="15"/>
        <v>0</v>
      </c>
    </row>
    <row r="356" spans="1:11">
      <c r="A356" s="35">
        <v>91011</v>
      </c>
      <c r="B356" s="279" t="s">
        <v>410</v>
      </c>
      <c r="C356" s="274"/>
      <c r="D356" s="274">
        <v>4744.84</v>
      </c>
      <c r="E356" s="275"/>
      <c r="F356" s="275"/>
      <c r="H356" s="128">
        <f t="shared" si="17"/>
        <v>-4744.84</v>
      </c>
      <c r="J356" s="4">
        <f t="shared" si="16"/>
        <v>25.3245</v>
      </c>
      <c r="K356" s="128">
        <f t="shared" si="15"/>
        <v>-120160.7</v>
      </c>
    </row>
    <row r="357" spans="1:11">
      <c r="A357" s="35">
        <v>91012</v>
      </c>
      <c r="B357" s="273" t="s">
        <v>252</v>
      </c>
      <c r="C357" s="274"/>
      <c r="D357" s="274"/>
      <c r="E357" s="275"/>
      <c r="F357" s="275"/>
      <c r="H357" s="128">
        <f t="shared" si="17"/>
        <v>0</v>
      </c>
      <c r="J357" s="4">
        <f t="shared" si="16"/>
        <v>25.3245</v>
      </c>
      <c r="K357" s="128">
        <f t="shared" si="15"/>
        <v>0</v>
      </c>
    </row>
    <row r="358" spans="1:11">
      <c r="A358" s="272">
        <v>91013</v>
      </c>
      <c r="B358" s="279" t="s">
        <v>411</v>
      </c>
      <c r="C358" s="274"/>
      <c r="D358" s="274"/>
      <c r="E358" s="275"/>
      <c r="F358" s="275"/>
      <c r="H358" s="128">
        <f t="shared" si="17"/>
        <v>0</v>
      </c>
      <c r="J358" s="4">
        <f t="shared" si="16"/>
        <v>25.3245</v>
      </c>
      <c r="K358" s="128">
        <f t="shared" si="15"/>
        <v>0</v>
      </c>
    </row>
    <row r="359" spans="1:11">
      <c r="A359" s="35">
        <v>91200</v>
      </c>
      <c r="B359" s="279" t="s">
        <v>412</v>
      </c>
      <c r="C359" s="274">
        <v>6600</v>
      </c>
      <c r="D359" s="274"/>
      <c r="E359" s="275"/>
      <c r="F359" s="275"/>
      <c r="H359" s="128">
        <f t="shared" si="17"/>
        <v>6600</v>
      </c>
      <c r="J359" s="4">
        <f t="shared" si="16"/>
        <v>25.3245</v>
      </c>
      <c r="K359" s="128">
        <f t="shared" si="15"/>
        <v>167141.70000000001</v>
      </c>
    </row>
    <row r="360" spans="1:11">
      <c r="A360" s="35">
        <v>91201</v>
      </c>
      <c r="B360" s="279" t="s">
        <v>413</v>
      </c>
      <c r="C360" s="274">
        <v>132</v>
      </c>
      <c r="D360" s="274"/>
      <c r="E360" s="275"/>
      <c r="F360" s="275"/>
      <c r="H360" s="128">
        <f t="shared" si="17"/>
        <v>132</v>
      </c>
      <c r="J360" s="4">
        <f t="shared" si="16"/>
        <v>25.3245</v>
      </c>
      <c r="K360" s="128">
        <f t="shared" si="15"/>
        <v>3342.83</v>
      </c>
    </row>
    <row r="361" spans="1:11">
      <c r="A361" s="35">
        <v>91202</v>
      </c>
      <c r="B361" s="279" t="s">
        <v>414</v>
      </c>
      <c r="C361" s="274"/>
      <c r="D361" s="274"/>
      <c r="E361" s="275"/>
      <c r="F361" s="275"/>
      <c r="H361" s="128">
        <f t="shared" si="17"/>
        <v>0</v>
      </c>
      <c r="J361" s="4">
        <f t="shared" si="16"/>
        <v>25.3245</v>
      </c>
      <c r="K361" s="128">
        <f t="shared" si="15"/>
        <v>0</v>
      </c>
    </row>
    <row r="362" spans="1:11">
      <c r="A362" s="35">
        <v>92001</v>
      </c>
      <c r="B362" s="279" t="s">
        <v>415</v>
      </c>
      <c r="C362" s="274"/>
      <c r="D362" s="274"/>
      <c r="E362" s="275"/>
      <c r="F362" s="275"/>
      <c r="H362" s="128">
        <f t="shared" si="17"/>
        <v>0</v>
      </c>
      <c r="J362" s="4">
        <f t="shared" si="16"/>
        <v>25.3245</v>
      </c>
      <c r="K362" s="128">
        <f t="shared" si="15"/>
        <v>0</v>
      </c>
    </row>
    <row r="363" spans="1:11">
      <c r="A363" s="35">
        <v>92002</v>
      </c>
      <c r="B363" s="279" t="s">
        <v>416</v>
      </c>
      <c r="C363" s="274"/>
      <c r="D363" s="274"/>
      <c r="E363" s="275"/>
      <c r="F363" s="275"/>
      <c r="H363" s="128">
        <f t="shared" si="17"/>
        <v>0</v>
      </c>
      <c r="J363" s="4">
        <f t="shared" si="16"/>
        <v>25.3245</v>
      </c>
      <c r="K363" s="128">
        <f t="shared" si="15"/>
        <v>0</v>
      </c>
    </row>
    <row r="364" spans="1:11">
      <c r="A364" s="35">
        <v>92003</v>
      </c>
      <c r="B364" s="279" t="s">
        <v>417</v>
      </c>
      <c r="C364" s="274"/>
      <c r="D364" s="274"/>
      <c r="E364" s="275"/>
      <c r="F364" s="275"/>
      <c r="H364" s="128">
        <f t="shared" si="17"/>
        <v>0</v>
      </c>
      <c r="J364" s="4">
        <f t="shared" si="16"/>
        <v>25.3245</v>
      </c>
      <c r="K364" s="128">
        <f t="shared" si="15"/>
        <v>0</v>
      </c>
    </row>
    <row r="365" spans="1:11">
      <c r="A365" s="35">
        <v>92004</v>
      </c>
      <c r="B365" s="279" t="s">
        <v>418</v>
      </c>
      <c r="C365" s="274"/>
      <c r="D365" s="274"/>
      <c r="E365" s="275"/>
      <c r="F365" s="275"/>
      <c r="H365" s="128">
        <f t="shared" si="17"/>
        <v>0</v>
      </c>
      <c r="J365" s="4">
        <f t="shared" si="16"/>
        <v>25.3245</v>
      </c>
      <c r="K365" s="128">
        <f t="shared" si="15"/>
        <v>0</v>
      </c>
    </row>
    <row r="366" spans="1:11">
      <c r="A366" s="35">
        <v>92005</v>
      </c>
      <c r="B366" s="279" t="s">
        <v>419</v>
      </c>
      <c r="C366" s="274"/>
      <c r="D366" s="274"/>
      <c r="E366" s="275"/>
      <c r="F366" s="275"/>
      <c r="H366" s="128">
        <f t="shared" si="17"/>
        <v>0</v>
      </c>
      <c r="J366" s="4">
        <f t="shared" si="16"/>
        <v>25.3245</v>
      </c>
      <c r="K366" s="128">
        <f t="shared" si="15"/>
        <v>0</v>
      </c>
    </row>
    <row r="367" spans="1:11">
      <c r="A367" s="35">
        <v>92006</v>
      </c>
      <c r="B367" s="279" t="s">
        <v>420</v>
      </c>
      <c r="C367" s="274"/>
      <c r="D367" s="274"/>
      <c r="E367" s="275"/>
      <c r="F367" s="275"/>
      <c r="H367" s="128">
        <f t="shared" si="17"/>
        <v>0</v>
      </c>
      <c r="J367" s="4">
        <f t="shared" si="16"/>
        <v>25.3245</v>
      </c>
      <c r="K367" s="128">
        <f t="shared" si="15"/>
        <v>0</v>
      </c>
    </row>
    <row r="368" spans="1:11">
      <c r="A368" s="35">
        <v>92007</v>
      </c>
      <c r="B368" s="279" t="s">
        <v>421</v>
      </c>
      <c r="C368" s="274"/>
      <c r="D368" s="274"/>
      <c r="E368" s="275"/>
      <c r="F368" s="275"/>
      <c r="H368" s="128">
        <f t="shared" si="17"/>
        <v>0</v>
      </c>
      <c r="J368" s="4">
        <f t="shared" si="16"/>
        <v>25.3245</v>
      </c>
      <c r="K368" s="128">
        <f t="shared" si="15"/>
        <v>0</v>
      </c>
    </row>
    <row r="369" spans="1:11">
      <c r="A369" s="35">
        <v>92008</v>
      </c>
      <c r="B369" s="279" t="s">
        <v>422</v>
      </c>
      <c r="C369" s="274"/>
      <c r="D369" s="274"/>
      <c r="E369" s="275"/>
      <c r="F369" s="275"/>
      <c r="H369" s="128">
        <f t="shared" si="17"/>
        <v>0</v>
      </c>
      <c r="J369" s="4">
        <f t="shared" si="16"/>
        <v>25.3245</v>
      </c>
      <c r="K369" s="128">
        <f t="shared" si="15"/>
        <v>0</v>
      </c>
    </row>
    <row r="370" spans="1:11">
      <c r="A370" s="20">
        <v>92009</v>
      </c>
      <c r="B370" s="273" t="s">
        <v>423</v>
      </c>
      <c r="C370" s="274"/>
      <c r="D370" s="274"/>
      <c r="E370" s="275"/>
      <c r="F370" s="275"/>
      <c r="H370" s="128">
        <f t="shared" si="17"/>
        <v>0</v>
      </c>
      <c r="J370" s="4">
        <f t="shared" si="16"/>
        <v>25.3245</v>
      </c>
      <c r="K370" s="128">
        <f t="shared" si="15"/>
        <v>0</v>
      </c>
    </row>
    <row r="371" spans="1:11">
      <c r="A371" s="35">
        <v>93001</v>
      </c>
      <c r="B371" s="279" t="s">
        <v>424</v>
      </c>
      <c r="C371" s="274">
        <v>69.33</v>
      </c>
      <c r="D371" s="274"/>
      <c r="E371" s="275"/>
      <c r="F371" s="275"/>
      <c r="H371" s="128">
        <f t="shared" si="17"/>
        <v>69.33</v>
      </c>
      <c r="J371" s="4">
        <f t="shared" si="16"/>
        <v>25.3245</v>
      </c>
      <c r="K371" s="128">
        <f t="shared" si="15"/>
        <v>1755.75</v>
      </c>
    </row>
    <row r="372" spans="1:11">
      <c r="A372" s="35">
        <v>93002</v>
      </c>
      <c r="B372" s="279" t="s">
        <v>425</v>
      </c>
      <c r="C372" s="274">
        <v>346.08</v>
      </c>
      <c r="D372" s="274"/>
      <c r="E372" s="275"/>
      <c r="F372" s="275"/>
      <c r="H372" s="128">
        <f t="shared" si="17"/>
        <v>346.08</v>
      </c>
      <c r="J372" s="4">
        <f t="shared" si="16"/>
        <v>25.3245</v>
      </c>
      <c r="K372" s="128">
        <f t="shared" si="15"/>
        <v>8764.2999999999993</v>
      </c>
    </row>
    <row r="373" spans="1:11">
      <c r="A373" s="35">
        <v>93003</v>
      </c>
      <c r="B373" s="279" t="s">
        <v>426</v>
      </c>
      <c r="C373" s="274"/>
      <c r="D373" s="274"/>
      <c r="E373" s="275"/>
      <c r="F373" s="275"/>
      <c r="H373" s="128">
        <f t="shared" si="17"/>
        <v>0</v>
      </c>
      <c r="J373" s="4">
        <f t="shared" si="16"/>
        <v>25.3245</v>
      </c>
      <c r="K373" s="128">
        <f t="shared" si="15"/>
        <v>0</v>
      </c>
    </row>
    <row r="374" spans="1:11">
      <c r="A374" s="35">
        <v>93004</v>
      </c>
      <c r="B374" s="279" t="s">
        <v>427</v>
      </c>
      <c r="C374" s="274">
        <v>189</v>
      </c>
      <c r="D374" s="274"/>
      <c r="E374" s="275"/>
      <c r="F374" s="275"/>
      <c r="H374" s="128">
        <f t="shared" si="17"/>
        <v>189</v>
      </c>
      <c r="J374" s="4">
        <f t="shared" si="16"/>
        <v>25.3245</v>
      </c>
      <c r="K374" s="132">
        <f t="shared" si="15"/>
        <v>4786.33</v>
      </c>
    </row>
    <row r="375" spans="1:11">
      <c r="A375" s="35">
        <v>93005</v>
      </c>
      <c r="B375" s="279" t="s">
        <v>428</v>
      </c>
      <c r="C375" s="274"/>
      <c r="D375" s="274"/>
      <c r="E375" s="275"/>
      <c r="F375" s="275"/>
      <c r="H375" s="128">
        <f t="shared" si="17"/>
        <v>0</v>
      </c>
      <c r="J375" s="4">
        <f t="shared" si="16"/>
        <v>25.3245</v>
      </c>
      <c r="K375" s="128">
        <f t="shared" si="15"/>
        <v>0</v>
      </c>
    </row>
    <row r="376" spans="1:11">
      <c r="A376" s="280">
        <v>94001</v>
      </c>
      <c r="B376" s="281" t="s">
        <v>429</v>
      </c>
      <c r="C376" s="278"/>
      <c r="D376" s="278"/>
      <c r="E376" s="278"/>
      <c r="F376" s="278"/>
      <c r="G376" s="132"/>
      <c r="H376" s="132">
        <f t="shared" si="17"/>
        <v>0</v>
      </c>
      <c r="J376" s="4">
        <f t="shared" si="16"/>
        <v>25.3245</v>
      </c>
      <c r="K376" s="128">
        <f t="shared" si="15"/>
        <v>0</v>
      </c>
    </row>
    <row r="377" spans="1:11">
      <c r="A377" s="35">
        <v>94002</v>
      </c>
      <c r="B377" s="279" t="s">
        <v>430</v>
      </c>
      <c r="C377" s="274"/>
      <c r="D377" s="274"/>
      <c r="E377" s="275"/>
      <c r="F377" s="275"/>
      <c r="H377" s="128">
        <f t="shared" si="17"/>
        <v>0</v>
      </c>
      <c r="J377" s="4">
        <f t="shared" si="16"/>
        <v>25.3245</v>
      </c>
      <c r="K377" s="128">
        <f t="shared" si="15"/>
        <v>0</v>
      </c>
    </row>
    <row r="378" spans="1:11">
      <c r="A378" s="35">
        <v>94003</v>
      </c>
      <c r="B378" s="279" t="s">
        <v>431</v>
      </c>
      <c r="C378" s="274"/>
      <c r="D378" s="274"/>
      <c r="E378" s="275"/>
      <c r="F378" s="275"/>
      <c r="H378" s="128">
        <f t="shared" si="17"/>
        <v>0</v>
      </c>
      <c r="J378" s="4">
        <f t="shared" si="16"/>
        <v>25.3245</v>
      </c>
      <c r="K378" s="128">
        <f t="shared" si="15"/>
        <v>0</v>
      </c>
    </row>
    <row r="379" spans="1:11">
      <c r="A379" s="35">
        <v>94004</v>
      </c>
      <c r="B379" s="279" t="s">
        <v>432</v>
      </c>
      <c r="C379" s="274"/>
      <c r="D379" s="274"/>
      <c r="E379" s="275"/>
      <c r="F379" s="275"/>
      <c r="H379" s="128">
        <f t="shared" si="17"/>
        <v>0</v>
      </c>
      <c r="J379" s="4">
        <f t="shared" si="16"/>
        <v>25.3245</v>
      </c>
      <c r="K379" s="128">
        <f t="shared" si="15"/>
        <v>0</v>
      </c>
    </row>
    <row r="380" spans="1:11">
      <c r="A380" s="35">
        <v>94005</v>
      </c>
      <c r="B380" s="279" t="s">
        <v>433</v>
      </c>
      <c r="C380" s="274"/>
      <c r="D380" s="274"/>
      <c r="E380" s="275"/>
      <c r="F380" s="275"/>
      <c r="H380" s="128">
        <f t="shared" si="17"/>
        <v>0</v>
      </c>
      <c r="J380" s="4">
        <f t="shared" si="16"/>
        <v>25.3245</v>
      </c>
      <c r="K380" s="128">
        <f t="shared" si="15"/>
        <v>0</v>
      </c>
    </row>
    <row r="381" spans="1:11">
      <c r="A381" s="35">
        <v>94006</v>
      </c>
      <c r="B381" s="279" t="s">
        <v>434</v>
      </c>
      <c r="C381" s="274"/>
      <c r="D381" s="274"/>
      <c r="E381" s="275"/>
      <c r="F381" s="275"/>
      <c r="H381" s="128">
        <f t="shared" si="17"/>
        <v>0</v>
      </c>
      <c r="J381" s="4">
        <f t="shared" si="16"/>
        <v>25.3245</v>
      </c>
      <c r="K381" s="128">
        <f t="shared" si="15"/>
        <v>0</v>
      </c>
    </row>
    <row r="382" spans="1:11">
      <c r="A382" s="35">
        <v>94007</v>
      </c>
      <c r="B382" s="279" t="s">
        <v>435</v>
      </c>
      <c r="C382" s="274">
        <v>3.05</v>
      </c>
      <c r="D382" s="274"/>
      <c r="E382" s="275"/>
      <c r="F382" s="275"/>
      <c r="H382" s="128">
        <f t="shared" si="17"/>
        <v>3.05</v>
      </c>
      <c r="J382" s="4">
        <f t="shared" si="16"/>
        <v>25.3245</v>
      </c>
      <c r="K382" s="128">
        <f t="shared" si="15"/>
        <v>77.239999999999995</v>
      </c>
    </row>
    <row r="383" spans="1:11">
      <c r="A383" s="35">
        <v>94008</v>
      </c>
      <c r="B383" s="279" t="s">
        <v>436</v>
      </c>
      <c r="C383" s="274"/>
      <c r="D383" s="274"/>
      <c r="E383" s="275"/>
      <c r="F383" s="275"/>
      <c r="H383" s="128">
        <f t="shared" si="17"/>
        <v>0</v>
      </c>
      <c r="J383" s="4">
        <f t="shared" si="16"/>
        <v>25.3245</v>
      </c>
      <c r="K383" s="128">
        <f t="shared" si="15"/>
        <v>0</v>
      </c>
    </row>
    <row r="384" spans="1:11">
      <c r="A384" s="35">
        <v>94009</v>
      </c>
      <c r="B384" s="279" t="s">
        <v>437</v>
      </c>
      <c r="C384" s="274"/>
      <c r="D384" s="274"/>
      <c r="E384" s="275"/>
      <c r="F384" s="275"/>
      <c r="H384" s="128">
        <f t="shared" si="17"/>
        <v>0</v>
      </c>
      <c r="J384" s="4">
        <f t="shared" si="16"/>
        <v>25.3245</v>
      </c>
      <c r="K384" s="128">
        <f t="shared" si="15"/>
        <v>0</v>
      </c>
    </row>
    <row r="385" spans="1:11">
      <c r="A385" s="35">
        <v>94010</v>
      </c>
      <c r="B385" s="279" t="s">
        <v>438</v>
      </c>
      <c r="C385" s="274">
        <v>9853.26</v>
      </c>
      <c r="D385" s="274"/>
      <c r="E385" s="275"/>
      <c r="F385" s="275"/>
      <c r="H385" s="128">
        <f t="shared" si="17"/>
        <v>9853.26</v>
      </c>
      <c r="J385" s="4">
        <f t="shared" si="16"/>
        <v>25.3245</v>
      </c>
      <c r="K385" s="128">
        <f t="shared" si="15"/>
        <v>249528.88</v>
      </c>
    </row>
    <row r="386" spans="1:11">
      <c r="A386" s="35">
        <v>94011</v>
      </c>
      <c r="B386" s="279" t="s">
        <v>439</v>
      </c>
      <c r="C386" s="274"/>
      <c r="D386" s="274"/>
      <c r="E386" s="275"/>
      <c r="F386" s="275"/>
      <c r="H386" s="128">
        <f t="shared" si="17"/>
        <v>0</v>
      </c>
      <c r="J386" s="4">
        <f t="shared" si="16"/>
        <v>25.3245</v>
      </c>
      <c r="K386" s="128">
        <f t="shared" si="15"/>
        <v>0</v>
      </c>
    </row>
    <row r="387" spans="1:11">
      <c r="A387" s="35">
        <v>94012</v>
      </c>
      <c r="B387" s="279" t="s">
        <v>440</v>
      </c>
      <c r="C387" s="274">
        <v>200.02</v>
      </c>
      <c r="D387" s="274"/>
      <c r="E387" s="275"/>
      <c r="F387" s="275"/>
      <c r="H387" s="128">
        <f t="shared" si="17"/>
        <v>200.02</v>
      </c>
      <c r="J387" s="4">
        <f t="shared" si="16"/>
        <v>25.3245</v>
      </c>
      <c r="K387" s="132">
        <f t="shared" si="15"/>
        <v>5065.41</v>
      </c>
    </row>
    <row r="388" spans="1:11">
      <c r="A388" s="35">
        <v>94013</v>
      </c>
      <c r="B388" s="279" t="s">
        <v>441</v>
      </c>
      <c r="C388" s="274"/>
      <c r="D388" s="274"/>
      <c r="E388" s="275"/>
      <c r="F388" s="275"/>
      <c r="H388" s="128">
        <f t="shared" si="17"/>
        <v>0</v>
      </c>
      <c r="J388" s="4">
        <f t="shared" si="16"/>
        <v>25.3245</v>
      </c>
      <c r="K388" s="128">
        <f t="shared" si="15"/>
        <v>0</v>
      </c>
    </row>
    <row r="389" spans="1:11">
      <c r="A389" s="280">
        <v>94014</v>
      </c>
      <c r="B389" s="281" t="s">
        <v>465</v>
      </c>
      <c r="C389" s="278"/>
      <c r="D389" s="278"/>
      <c r="E389" s="278"/>
      <c r="F389" s="278"/>
      <c r="G389" s="132"/>
      <c r="H389" s="132">
        <f t="shared" si="17"/>
        <v>0</v>
      </c>
      <c r="J389" s="4">
        <f t="shared" si="16"/>
        <v>25.3245</v>
      </c>
      <c r="K389" s="132">
        <f t="shared" si="15"/>
        <v>0</v>
      </c>
    </row>
    <row r="390" spans="1:11">
      <c r="A390" s="35">
        <v>94015</v>
      </c>
      <c r="B390" s="279" t="s">
        <v>466</v>
      </c>
      <c r="C390" s="274"/>
      <c r="D390" s="274"/>
      <c r="E390" s="275"/>
      <c r="F390" s="275"/>
      <c r="H390" s="128">
        <f t="shared" si="17"/>
        <v>0</v>
      </c>
      <c r="J390" s="4">
        <f t="shared" si="16"/>
        <v>25.3245</v>
      </c>
      <c r="K390" s="128">
        <f t="shared" si="15"/>
        <v>0</v>
      </c>
    </row>
    <row r="391" spans="1:11">
      <c r="A391" s="280">
        <v>94016</v>
      </c>
      <c r="B391" s="281" t="s">
        <v>442</v>
      </c>
      <c r="C391" s="278">
        <v>2360.89</v>
      </c>
      <c r="D391" s="278"/>
      <c r="E391" s="278"/>
      <c r="F391" s="278"/>
      <c r="G391" s="132"/>
      <c r="H391" s="132">
        <f t="shared" si="17"/>
        <v>2360.89</v>
      </c>
      <c r="J391" s="4">
        <f t="shared" si="16"/>
        <v>25.3245</v>
      </c>
      <c r="K391" s="128">
        <f t="shared" si="15"/>
        <v>59788.36</v>
      </c>
    </row>
    <row r="392" spans="1:11">
      <c r="A392" s="35">
        <v>94017</v>
      </c>
      <c r="B392" s="279" t="s">
        <v>443</v>
      </c>
      <c r="C392" s="274"/>
      <c r="D392" s="274">
        <v>471.35</v>
      </c>
      <c r="E392" s="275"/>
      <c r="F392" s="275"/>
      <c r="H392" s="128">
        <f t="shared" si="17"/>
        <v>-471.35</v>
      </c>
      <c r="J392" s="4">
        <f t="shared" si="16"/>
        <v>25.3245</v>
      </c>
      <c r="K392" s="128">
        <f t="shared" ref="K392:K430" si="18">ROUND(H392*J392,2)</f>
        <v>-11936.7</v>
      </c>
    </row>
    <row r="393" spans="1:11">
      <c r="A393" s="35">
        <v>94018</v>
      </c>
      <c r="B393" s="279" t="s">
        <v>444</v>
      </c>
      <c r="C393" s="274">
        <v>83</v>
      </c>
      <c r="D393" s="274"/>
      <c r="E393" s="275"/>
      <c r="F393" s="275"/>
      <c r="H393" s="128">
        <f t="shared" si="17"/>
        <v>83</v>
      </c>
      <c r="J393" s="4">
        <f t="shared" ref="J393:J430" si="19">J392</f>
        <v>25.3245</v>
      </c>
      <c r="K393" s="128">
        <f t="shared" si="18"/>
        <v>2101.9299999999998</v>
      </c>
    </row>
    <row r="394" spans="1:11">
      <c r="A394" s="35">
        <v>94019</v>
      </c>
      <c r="B394" s="279" t="s">
        <v>417</v>
      </c>
      <c r="C394" s="274">
        <v>116.01</v>
      </c>
      <c r="D394" s="274"/>
      <c r="E394" s="275"/>
      <c r="F394" s="275"/>
      <c r="H394" s="128">
        <f t="shared" si="17"/>
        <v>116.01</v>
      </c>
      <c r="J394" s="4">
        <f t="shared" si="19"/>
        <v>25.3245</v>
      </c>
      <c r="K394" s="128">
        <f t="shared" si="18"/>
        <v>2937.9</v>
      </c>
    </row>
    <row r="395" spans="1:11">
      <c r="A395" s="35">
        <v>94020</v>
      </c>
      <c r="B395" s="273" t="s">
        <v>384</v>
      </c>
      <c r="C395" s="274"/>
      <c r="D395" s="274"/>
      <c r="E395" s="275"/>
      <c r="F395" s="275"/>
      <c r="H395" s="128">
        <f t="shared" si="17"/>
        <v>0</v>
      </c>
      <c r="J395" s="4">
        <f t="shared" si="19"/>
        <v>25.3245</v>
      </c>
      <c r="K395" s="128">
        <f t="shared" si="18"/>
        <v>0</v>
      </c>
    </row>
    <row r="396" spans="1:11">
      <c r="A396" s="35">
        <v>94021</v>
      </c>
      <c r="B396" s="279" t="s">
        <v>445</v>
      </c>
      <c r="C396" s="274"/>
      <c r="D396" s="274"/>
      <c r="E396" s="275"/>
      <c r="F396" s="275"/>
      <c r="H396" s="128">
        <f t="shared" si="17"/>
        <v>0</v>
      </c>
      <c r="J396" s="4">
        <f t="shared" si="19"/>
        <v>25.3245</v>
      </c>
      <c r="K396" s="128">
        <f t="shared" si="18"/>
        <v>0</v>
      </c>
    </row>
    <row r="397" spans="1:11">
      <c r="A397" s="35">
        <v>94022</v>
      </c>
      <c r="B397" s="279" t="s">
        <v>446</v>
      </c>
      <c r="C397" s="274"/>
      <c r="D397" s="274"/>
      <c r="E397" s="275"/>
      <c r="F397" s="275"/>
      <c r="H397" s="128">
        <f t="shared" si="17"/>
        <v>0</v>
      </c>
      <c r="J397" s="4">
        <f t="shared" si="19"/>
        <v>25.3245</v>
      </c>
      <c r="K397" s="128">
        <f t="shared" si="18"/>
        <v>0</v>
      </c>
    </row>
    <row r="398" spans="1:11">
      <c r="A398" s="35">
        <v>94023</v>
      </c>
      <c r="B398" s="279" t="s">
        <v>447</v>
      </c>
      <c r="C398" s="274">
        <v>975</v>
      </c>
      <c r="D398" s="274"/>
      <c r="E398" s="275"/>
      <c r="F398" s="275"/>
      <c r="H398" s="128">
        <f t="shared" si="17"/>
        <v>975</v>
      </c>
      <c r="J398" s="4">
        <f t="shared" si="19"/>
        <v>25.3245</v>
      </c>
      <c r="K398" s="128">
        <f t="shared" si="18"/>
        <v>24691.39</v>
      </c>
    </row>
    <row r="399" spans="1:11">
      <c r="A399" s="35">
        <v>94024</v>
      </c>
      <c r="B399" s="279" t="s">
        <v>448</v>
      </c>
      <c r="C399" s="274"/>
      <c r="D399" s="274"/>
      <c r="E399" s="275"/>
      <c r="F399" s="275"/>
      <c r="H399" s="128">
        <f t="shared" si="17"/>
        <v>0</v>
      </c>
      <c r="J399" s="4">
        <f t="shared" si="19"/>
        <v>25.3245</v>
      </c>
      <c r="K399" s="132">
        <f t="shared" si="18"/>
        <v>0</v>
      </c>
    </row>
    <row r="400" spans="1:11">
      <c r="A400" s="35">
        <v>94025</v>
      </c>
      <c r="B400" s="279" t="s">
        <v>449</v>
      </c>
      <c r="C400" s="274"/>
      <c r="D400" s="274"/>
      <c r="E400" s="275"/>
      <c r="F400" s="275"/>
      <c r="H400" s="128">
        <f t="shared" si="17"/>
        <v>0</v>
      </c>
      <c r="J400" s="4">
        <f t="shared" si="19"/>
        <v>25.3245</v>
      </c>
      <c r="K400" s="128">
        <f t="shared" si="18"/>
        <v>0</v>
      </c>
    </row>
    <row r="401" spans="1:11">
      <c r="A401" s="280">
        <v>94026</v>
      </c>
      <c r="B401" s="277" t="s">
        <v>488</v>
      </c>
      <c r="C401" s="278"/>
      <c r="D401" s="278"/>
      <c r="E401" s="278">
        <v>380.48</v>
      </c>
      <c r="F401" s="278">
        <v>11366.980000000001</v>
      </c>
      <c r="G401" s="132"/>
      <c r="H401" s="132">
        <f>ROUND(C401-D401+E401-F401,2)</f>
        <v>-10986.5</v>
      </c>
      <c r="J401" s="4">
        <f t="shared" si="19"/>
        <v>25.3245</v>
      </c>
      <c r="K401" s="128">
        <f t="shared" si="18"/>
        <v>-278227.62</v>
      </c>
    </row>
    <row r="402" spans="1:11">
      <c r="A402" s="35">
        <v>94027</v>
      </c>
      <c r="B402" s="279" t="s">
        <v>450</v>
      </c>
      <c r="C402" s="274">
        <v>187.6</v>
      </c>
      <c r="D402" s="274"/>
      <c r="E402" s="275"/>
      <c r="F402" s="275"/>
      <c r="H402" s="128">
        <f t="shared" ref="H402:H430" si="20">ROUND(C402-D402+E402-F402,2)</f>
        <v>187.6</v>
      </c>
      <c r="J402" s="4">
        <f t="shared" si="19"/>
        <v>25.3245</v>
      </c>
      <c r="K402" s="128">
        <f t="shared" si="18"/>
        <v>4750.88</v>
      </c>
    </row>
    <row r="403" spans="1:11">
      <c r="A403" s="35">
        <v>94028</v>
      </c>
      <c r="B403" s="4" t="s">
        <v>451</v>
      </c>
      <c r="C403" s="274"/>
      <c r="D403" s="274"/>
      <c r="E403" s="275"/>
      <c r="F403" s="275"/>
      <c r="H403" s="128">
        <f t="shared" si="20"/>
        <v>0</v>
      </c>
      <c r="J403" s="4">
        <f t="shared" si="19"/>
        <v>25.3245</v>
      </c>
      <c r="K403" s="128">
        <f t="shared" si="18"/>
        <v>0</v>
      </c>
    </row>
    <row r="404" spans="1:11">
      <c r="A404" s="35">
        <v>94029</v>
      </c>
      <c r="B404" s="4" t="s">
        <v>452</v>
      </c>
      <c r="C404" s="274"/>
      <c r="D404" s="274"/>
      <c r="E404" s="275"/>
      <c r="F404" s="275"/>
      <c r="H404" s="128">
        <f t="shared" si="20"/>
        <v>0</v>
      </c>
      <c r="J404" s="4">
        <f t="shared" si="19"/>
        <v>25.3245</v>
      </c>
      <c r="K404" s="128">
        <f t="shared" si="18"/>
        <v>0</v>
      </c>
    </row>
    <row r="405" spans="1:11">
      <c r="A405" s="35">
        <v>95001</v>
      </c>
      <c r="B405" s="273" t="s">
        <v>397</v>
      </c>
      <c r="C405" s="274"/>
      <c r="D405" s="274"/>
      <c r="E405" s="275"/>
      <c r="F405" s="275"/>
      <c r="H405" s="128">
        <f t="shared" si="20"/>
        <v>0</v>
      </c>
      <c r="J405" s="4">
        <f t="shared" si="19"/>
        <v>25.3245</v>
      </c>
      <c r="K405" s="128">
        <f t="shared" si="18"/>
        <v>0</v>
      </c>
    </row>
    <row r="406" spans="1:11">
      <c r="A406" s="35">
        <v>95002</v>
      </c>
      <c r="B406" s="273" t="s">
        <v>398</v>
      </c>
      <c r="C406" s="274"/>
      <c r="D406" s="274"/>
      <c r="E406" s="275"/>
      <c r="F406" s="275"/>
      <c r="H406" s="128">
        <f t="shared" si="20"/>
        <v>0</v>
      </c>
      <c r="J406" s="4">
        <f t="shared" si="19"/>
        <v>25.3245</v>
      </c>
      <c r="K406" s="128">
        <f t="shared" si="18"/>
        <v>0</v>
      </c>
    </row>
    <row r="407" spans="1:11">
      <c r="A407" s="35">
        <v>95003</v>
      </c>
      <c r="B407" s="273" t="s">
        <v>399</v>
      </c>
      <c r="C407" s="274"/>
      <c r="D407" s="274"/>
      <c r="E407" s="275"/>
      <c r="F407" s="275"/>
      <c r="H407" s="128">
        <f t="shared" si="20"/>
        <v>0</v>
      </c>
      <c r="J407" s="4">
        <f t="shared" si="19"/>
        <v>25.3245</v>
      </c>
      <c r="K407" s="128">
        <f t="shared" si="18"/>
        <v>0</v>
      </c>
    </row>
    <row r="408" spans="1:11">
      <c r="A408" s="35">
        <v>96001</v>
      </c>
      <c r="B408" s="273" t="s">
        <v>453</v>
      </c>
      <c r="C408" s="274">
        <v>2450.2800000000002</v>
      </c>
      <c r="D408" s="274"/>
      <c r="E408" s="275"/>
      <c r="F408" s="275"/>
      <c r="H408" s="128">
        <f t="shared" si="20"/>
        <v>2450.2800000000002</v>
      </c>
      <c r="J408" s="4">
        <f t="shared" si="19"/>
        <v>25.3245</v>
      </c>
      <c r="K408" s="128">
        <f t="shared" si="18"/>
        <v>62052.12</v>
      </c>
    </row>
    <row r="409" spans="1:11">
      <c r="A409" s="35">
        <v>96002</v>
      </c>
      <c r="B409" s="273" t="s">
        <v>454</v>
      </c>
      <c r="C409" s="274">
        <v>300</v>
      </c>
      <c r="D409" s="274"/>
      <c r="E409" s="275"/>
      <c r="F409" s="275"/>
      <c r="H409" s="128">
        <f t="shared" si="20"/>
        <v>300</v>
      </c>
      <c r="J409" s="4">
        <f t="shared" si="19"/>
        <v>25.3245</v>
      </c>
      <c r="K409" s="128">
        <f t="shared" si="18"/>
        <v>7597.35</v>
      </c>
    </row>
    <row r="410" spans="1:11">
      <c r="A410" s="35">
        <v>96003</v>
      </c>
      <c r="B410" s="273" t="s">
        <v>455</v>
      </c>
      <c r="C410" s="274">
        <v>780</v>
      </c>
      <c r="D410" s="274"/>
      <c r="E410" s="275"/>
      <c r="F410" s="275"/>
      <c r="H410" s="128">
        <f t="shared" si="20"/>
        <v>780</v>
      </c>
      <c r="J410" s="4">
        <f t="shared" si="19"/>
        <v>25.3245</v>
      </c>
      <c r="K410" s="128">
        <f t="shared" si="18"/>
        <v>19753.11</v>
      </c>
    </row>
    <row r="411" spans="1:11">
      <c r="A411" s="35">
        <v>96004</v>
      </c>
      <c r="B411" s="273" t="s">
        <v>456</v>
      </c>
      <c r="C411" s="274"/>
      <c r="D411" s="274"/>
      <c r="E411" s="275"/>
      <c r="F411" s="275"/>
      <c r="H411" s="128">
        <f t="shared" si="20"/>
        <v>0</v>
      </c>
      <c r="J411" s="4">
        <f t="shared" si="19"/>
        <v>25.3245</v>
      </c>
      <c r="K411" s="128">
        <f t="shared" si="18"/>
        <v>0</v>
      </c>
    </row>
    <row r="412" spans="1:11">
      <c r="A412" s="35">
        <v>96005</v>
      </c>
      <c r="B412" s="273" t="s">
        <v>457</v>
      </c>
      <c r="C412" s="274">
        <v>400</v>
      </c>
      <c r="D412" s="274"/>
      <c r="E412" s="275"/>
      <c r="F412" s="275"/>
      <c r="H412" s="128">
        <f t="shared" si="20"/>
        <v>400</v>
      </c>
      <c r="J412" s="4">
        <f t="shared" si="19"/>
        <v>25.3245</v>
      </c>
      <c r="K412" s="128">
        <f t="shared" si="18"/>
        <v>10129.799999999999</v>
      </c>
    </row>
    <row r="413" spans="1:11">
      <c r="A413" s="35">
        <v>96006</v>
      </c>
      <c r="B413" s="273" t="s">
        <v>592</v>
      </c>
      <c r="C413" s="274"/>
      <c r="D413" s="274"/>
      <c r="E413" s="275"/>
      <c r="F413" s="275"/>
      <c r="H413" s="128">
        <f t="shared" si="20"/>
        <v>0</v>
      </c>
      <c r="J413" s="4">
        <f t="shared" si="19"/>
        <v>25.3245</v>
      </c>
      <c r="K413" s="128">
        <f t="shared" si="18"/>
        <v>0</v>
      </c>
    </row>
    <row r="414" spans="1:11">
      <c r="A414" s="35">
        <v>96007</v>
      </c>
      <c r="B414" s="273" t="s">
        <v>458</v>
      </c>
      <c r="C414" s="274"/>
      <c r="D414" s="274"/>
      <c r="E414" s="275"/>
      <c r="F414" s="275"/>
      <c r="H414" s="128">
        <f t="shared" si="20"/>
        <v>0</v>
      </c>
      <c r="J414" s="4">
        <f t="shared" si="19"/>
        <v>25.3245</v>
      </c>
      <c r="K414" s="128">
        <f t="shared" si="18"/>
        <v>0</v>
      </c>
    </row>
    <row r="415" spans="1:11">
      <c r="A415" s="35">
        <v>96008</v>
      </c>
      <c r="B415" s="273" t="s">
        <v>459</v>
      </c>
      <c r="C415" s="274">
        <v>150</v>
      </c>
      <c r="D415" s="274"/>
      <c r="E415" s="275"/>
      <c r="F415" s="275"/>
      <c r="H415" s="128">
        <f t="shared" si="20"/>
        <v>150</v>
      </c>
      <c r="J415" s="4">
        <f t="shared" si="19"/>
        <v>25.3245</v>
      </c>
      <c r="K415" s="128">
        <f t="shared" si="18"/>
        <v>3798.68</v>
      </c>
    </row>
    <row r="416" spans="1:11">
      <c r="A416" s="35">
        <v>97001</v>
      </c>
      <c r="B416" s="273" t="s">
        <v>463</v>
      </c>
      <c r="C416" s="274"/>
      <c r="D416" s="274"/>
      <c r="E416" s="275"/>
      <c r="F416" s="275"/>
      <c r="H416" s="128">
        <f t="shared" si="20"/>
        <v>0</v>
      </c>
      <c r="J416" s="4">
        <f t="shared" si="19"/>
        <v>25.3245</v>
      </c>
      <c r="K416" s="128">
        <f t="shared" si="18"/>
        <v>0</v>
      </c>
    </row>
    <row r="417" spans="1:11">
      <c r="A417" s="35">
        <v>97002</v>
      </c>
      <c r="B417" s="273" t="s">
        <v>464</v>
      </c>
      <c r="C417" s="274"/>
      <c r="D417" s="274"/>
      <c r="E417" s="275"/>
      <c r="F417" s="275"/>
      <c r="H417" s="128">
        <f t="shared" si="20"/>
        <v>0</v>
      </c>
      <c r="J417" s="4">
        <f t="shared" si="19"/>
        <v>25.3245</v>
      </c>
      <c r="K417" s="128">
        <f t="shared" si="18"/>
        <v>0</v>
      </c>
    </row>
    <row r="418" spans="1:11">
      <c r="A418" s="35">
        <v>97003</v>
      </c>
      <c r="B418" s="273" t="s">
        <v>460</v>
      </c>
      <c r="C418" s="274"/>
      <c r="D418" s="274"/>
      <c r="E418" s="275"/>
      <c r="F418" s="275"/>
      <c r="H418" s="128">
        <f t="shared" si="20"/>
        <v>0</v>
      </c>
      <c r="J418" s="4">
        <f t="shared" si="19"/>
        <v>25.3245</v>
      </c>
      <c r="K418" s="132">
        <f t="shared" si="18"/>
        <v>0</v>
      </c>
    </row>
    <row r="419" spans="1:11">
      <c r="A419" s="35">
        <v>97004</v>
      </c>
      <c r="B419" s="273" t="s">
        <v>461</v>
      </c>
      <c r="C419" s="274">
        <v>202.5</v>
      </c>
      <c r="D419" s="274"/>
      <c r="E419" s="275"/>
      <c r="F419" s="275"/>
      <c r="H419" s="128">
        <f t="shared" si="20"/>
        <v>202.5</v>
      </c>
      <c r="J419" s="4">
        <f t="shared" si="19"/>
        <v>25.3245</v>
      </c>
      <c r="K419" s="128">
        <f t="shared" si="18"/>
        <v>5128.21</v>
      </c>
    </row>
    <row r="420" spans="1:11">
      <c r="A420" s="280">
        <v>97005</v>
      </c>
      <c r="B420" s="277" t="s">
        <v>467</v>
      </c>
      <c r="C420" s="278">
        <v>243.04</v>
      </c>
      <c r="D420" s="278"/>
      <c r="E420" s="278"/>
      <c r="F420" s="278"/>
      <c r="G420" s="132"/>
      <c r="H420" s="132">
        <f t="shared" si="20"/>
        <v>243.04</v>
      </c>
      <c r="J420" s="4">
        <f t="shared" si="19"/>
        <v>25.3245</v>
      </c>
      <c r="K420" s="128">
        <f t="shared" si="18"/>
        <v>6154.87</v>
      </c>
    </row>
    <row r="421" spans="1:11">
      <c r="A421" s="272">
        <v>97006</v>
      </c>
      <c r="B421" s="279" t="s">
        <v>468</v>
      </c>
      <c r="C421" s="274"/>
      <c r="D421" s="274"/>
      <c r="E421" s="275"/>
      <c r="F421" s="275"/>
      <c r="H421" s="128">
        <f t="shared" si="20"/>
        <v>0</v>
      </c>
      <c r="J421" s="4">
        <f t="shared" si="19"/>
        <v>25.3245</v>
      </c>
      <c r="K421" s="128">
        <f t="shared" si="18"/>
        <v>0</v>
      </c>
    </row>
    <row r="422" spans="1:11">
      <c r="A422" s="272">
        <v>98000</v>
      </c>
      <c r="B422" s="279" t="s">
        <v>492</v>
      </c>
      <c r="C422" s="274"/>
      <c r="D422" s="274"/>
      <c r="E422" s="275"/>
      <c r="F422" s="275"/>
      <c r="H422" s="128">
        <f t="shared" si="20"/>
        <v>0</v>
      </c>
      <c r="J422" s="4">
        <f t="shared" si="19"/>
        <v>25.3245</v>
      </c>
      <c r="K422" s="128">
        <f t="shared" si="18"/>
        <v>0</v>
      </c>
    </row>
    <row r="423" spans="1:11">
      <c r="A423" s="272">
        <v>98001</v>
      </c>
      <c r="B423" s="279" t="s">
        <v>493</v>
      </c>
      <c r="C423" s="274"/>
      <c r="D423" s="274"/>
      <c r="E423" s="275"/>
      <c r="F423" s="275"/>
      <c r="H423" s="128">
        <f t="shared" si="20"/>
        <v>0</v>
      </c>
      <c r="J423" s="4">
        <f t="shared" si="19"/>
        <v>25.3245</v>
      </c>
      <c r="K423" s="128">
        <f t="shared" si="18"/>
        <v>0</v>
      </c>
    </row>
    <row r="424" spans="1:11">
      <c r="A424" s="272">
        <v>98002</v>
      </c>
      <c r="B424" s="279" t="s">
        <v>494</v>
      </c>
      <c r="C424" s="274"/>
      <c r="D424" s="274"/>
      <c r="E424" s="275"/>
      <c r="F424" s="275"/>
      <c r="H424" s="128">
        <f t="shared" si="20"/>
        <v>0</v>
      </c>
      <c r="J424" s="4">
        <f t="shared" si="19"/>
        <v>25.3245</v>
      </c>
      <c r="K424" s="128">
        <f t="shared" si="18"/>
        <v>0</v>
      </c>
    </row>
    <row r="425" spans="1:11">
      <c r="A425" s="272">
        <v>60001</v>
      </c>
      <c r="B425" s="279" t="s">
        <v>392</v>
      </c>
      <c r="C425" s="274"/>
      <c r="D425" s="274"/>
      <c r="E425" s="275"/>
      <c r="F425" s="275"/>
      <c r="H425" s="128">
        <f t="shared" si="20"/>
        <v>0</v>
      </c>
      <c r="J425" s="4">
        <f t="shared" si="19"/>
        <v>25.3245</v>
      </c>
      <c r="K425" s="128">
        <f t="shared" si="18"/>
        <v>0</v>
      </c>
    </row>
    <row r="426" spans="1:11">
      <c r="A426" s="272">
        <v>60002</v>
      </c>
      <c r="B426" s="279" t="s">
        <v>393</v>
      </c>
      <c r="C426" s="274"/>
      <c r="D426" s="274"/>
      <c r="E426" s="275"/>
      <c r="F426" s="275"/>
      <c r="H426" s="128">
        <f t="shared" si="20"/>
        <v>0</v>
      </c>
      <c r="J426" s="4">
        <f t="shared" si="19"/>
        <v>25.3245</v>
      </c>
      <c r="K426" s="128">
        <f t="shared" si="18"/>
        <v>0</v>
      </c>
    </row>
    <row r="427" spans="1:11">
      <c r="A427" s="35">
        <v>60003</v>
      </c>
      <c r="B427" s="273" t="s">
        <v>394</v>
      </c>
      <c r="C427" s="274"/>
      <c r="D427" s="274">
        <v>10264.48</v>
      </c>
      <c r="E427" s="275"/>
      <c r="F427" s="275"/>
      <c r="H427" s="128">
        <f t="shared" si="20"/>
        <v>-10264.48</v>
      </c>
      <c r="J427" s="4">
        <f t="shared" si="19"/>
        <v>25.3245</v>
      </c>
      <c r="K427" s="128">
        <f t="shared" si="18"/>
        <v>-259942.82</v>
      </c>
    </row>
    <row r="428" spans="1:11">
      <c r="A428" s="35">
        <v>60004</v>
      </c>
      <c r="B428" s="273" t="s">
        <v>395</v>
      </c>
      <c r="C428" s="274"/>
      <c r="D428" s="274"/>
      <c r="E428" s="275"/>
      <c r="F428" s="275"/>
      <c r="H428" s="128">
        <f t="shared" si="20"/>
        <v>0</v>
      </c>
      <c r="J428" s="4">
        <f t="shared" si="19"/>
        <v>25.3245</v>
      </c>
      <c r="K428" s="128">
        <f t="shared" si="18"/>
        <v>0</v>
      </c>
    </row>
    <row r="429" spans="1:11">
      <c r="A429" s="35">
        <v>60005</v>
      </c>
      <c r="B429" s="273" t="s">
        <v>396</v>
      </c>
      <c r="C429" s="274"/>
      <c r="D429" s="274"/>
      <c r="E429" s="275"/>
      <c r="F429" s="275"/>
      <c r="H429" s="128">
        <f t="shared" si="20"/>
        <v>0</v>
      </c>
      <c r="J429" s="4">
        <f t="shared" si="19"/>
        <v>25.3245</v>
      </c>
      <c r="K429" s="128">
        <f t="shared" si="18"/>
        <v>0</v>
      </c>
    </row>
    <row r="430" spans="1:11">
      <c r="A430" s="35">
        <v>60006</v>
      </c>
      <c r="B430" s="273" t="s">
        <v>462</v>
      </c>
      <c r="C430" s="284"/>
      <c r="D430" s="284"/>
      <c r="E430" s="285"/>
      <c r="F430" s="285"/>
      <c r="H430" s="128">
        <f t="shared" si="20"/>
        <v>0</v>
      </c>
      <c r="J430" s="4">
        <f t="shared" si="19"/>
        <v>25.3245</v>
      </c>
      <c r="K430" s="128">
        <f t="shared" si="18"/>
        <v>0</v>
      </c>
    </row>
    <row r="431" spans="1:11" ht="15" thickBot="1">
      <c r="A431" s="272"/>
      <c r="B431" s="273" t="s">
        <v>489</v>
      </c>
      <c r="C431" s="286">
        <f>SUM(C8:C430)</f>
        <v>3334053.5199999991</v>
      </c>
      <c r="D431" s="286">
        <f>SUM(D8:D430)</f>
        <v>3334053.52</v>
      </c>
      <c r="E431" s="286">
        <f>SUM(E8:E430)</f>
        <v>13352.86</v>
      </c>
      <c r="F431" s="286">
        <f>SUM(F8:F430)</f>
        <v>13352.86</v>
      </c>
      <c r="H431" s="40">
        <f t="shared" ref="H431" si="21">SUM(H8:H430)</f>
        <v>1.0913936421275139E-10</v>
      </c>
      <c r="K431" s="40">
        <f>SUM(K8:K428)</f>
        <v>2.999999382882379E-2</v>
      </c>
    </row>
    <row r="432" spans="1:11" ht="15" thickTop="1">
      <c r="A432" s="273"/>
      <c r="D432" s="287">
        <f>C431-D431</f>
        <v>0</v>
      </c>
      <c r="F432" s="287">
        <f>E431-F431</f>
        <v>0</v>
      </c>
    </row>
    <row r="450" ht="17.899999999999999" customHeight="1"/>
  </sheetData>
  <conditionalFormatting sqref="B257">
    <cfRule type="duplicateValues" dxfId="7" priority="1"/>
  </conditionalFormatting>
  <conditionalFormatting sqref="B309">
    <cfRule type="duplicateValues" dxfId="6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7" tint="0.59999389629810485"/>
  </sheetPr>
  <dimension ref="A1:N450"/>
  <sheetViews>
    <sheetView workbookViewId="0">
      <selection activeCell="C2" sqref="C2"/>
    </sheetView>
  </sheetViews>
  <sheetFormatPr defaultRowHeight="14.6"/>
  <cols>
    <col min="1" max="1" width="12.23046875" style="4" customWidth="1"/>
    <col min="2" max="2" width="57" style="4" bestFit="1" customWidth="1"/>
    <col min="3" max="6" width="16.23046875" style="267" customWidth="1"/>
    <col min="7" max="8" width="16.3828125" style="34" customWidth="1"/>
    <col min="10" max="10" width="11.3046875" style="4" bestFit="1" customWidth="1"/>
    <col min="11" max="11" width="16.3046875" style="34" customWidth="1"/>
    <col min="14" max="14" width="10.84375" bestFit="1" customWidth="1"/>
  </cols>
  <sheetData>
    <row r="1" spans="1:11">
      <c r="A1" s="1" t="s">
        <v>471</v>
      </c>
      <c r="B1" s="33" t="s">
        <v>498</v>
      </c>
    </row>
    <row r="2" spans="1:11">
      <c r="A2" s="1" t="s">
        <v>591</v>
      </c>
    </row>
    <row r="3" spans="1:11" ht="17.899999999999999" customHeight="1"/>
    <row r="4" spans="1:11" ht="17.899999999999999" customHeight="1"/>
    <row r="5" spans="1:11">
      <c r="D5" s="267">
        <f>D432</f>
        <v>0</v>
      </c>
      <c r="F5" s="267">
        <f>F432</f>
        <v>0</v>
      </c>
    </row>
    <row r="6" spans="1:11">
      <c r="A6" s="35"/>
      <c r="C6" s="268" t="s">
        <v>570</v>
      </c>
      <c r="D6" s="269"/>
      <c r="E6" s="268" t="s">
        <v>571</v>
      </c>
      <c r="F6" s="269"/>
      <c r="H6" s="218" t="s">
        <v>490</v>
      </c>
      <c r="K6" s="123" t="s">
        <v>490</v>
      </c>
    </row>
    <row r="7" spans="1:11">
      <c r="A7" s="270" t="s">
        <v>472</v>
      </c>
      <c r="B7" s="270" t="s">
        <v>473</v>
      </c>
      <c r="C7" s="271" t="s">
        <v>572</v>
      </c>
      <c r="D7" s="271" t="s">
        <v>573</v>
      </c>
      <c r="E7" s="271" t="s">
        <v>572</v>
      </c>
      <c r="F7" s="271" t="s">
        <v>573</v>
      </c>
      <c r="G7" s="125"/>
      <c r="H7" s="126"/>
      <c r="J7" s="4">
        <f>Ex.rate25!Y15</f>
        <v>25.3245</v>
      </c>
      <c r="K7" s="126" t="s">
        <v>513</v>
      </c>
    </row>
    <row r="8" spans="1:11">
      <c r="A8" s="272">
        <v>11100</v>
      </c>
      <c r="B8" s="273" t="s">
        <v>227</v>
      </c>
      <c r="C8" s="274"/>
      <c r="D8" s="274"/>
      <c r="E8" s="275"/>
      <c r="F8" s="275"/>
      <c r="H8" s="128">
        <f>ROUND(C8-D8+E8-F8,2)</f>
        <v>0</v>
      </c>
      <c r="J8" s="4">
        <f>J7</f>
        <v>25.3245</v>
      </c>
      <c r="K8" s="128">
        <f t="shared" ref="K8:K71" si="0">ROUND(H8*J8,2)</f>
        <v>0</v>
      </c>
    </row>
    <row r="9" spans="1:11">
      <c r="A9" s="272">
        <v>11101</v>
      </c>
      <c r="B9" s="273" t="s">
        <v>228</v>
      </c>
      <c r="C9" s="274"/>
      <c r="D9" s="274"/>
      <c r="E9" s="275"/>
      <c r="F9" s="275"/>
      <c r="H9" s="128">
        <f t="shared" ref="H9:H72" si="1">ROUND(C9-D9+E9-F9,2)</f>
        <v>0</v>
      </c>
      <c r="J9" s="4">
        <f t="shared" ref="J9:J72" si="2">J8</f>
        <v>25.3245</v>
      </c>
      <c r="K9" s="128">
        <f t="shared" si="0"/>
        <v>0</v>
      </c>
    </row>
    <row r="10" spans="1:11">
      <c r="A10" s="272">
        <v>11200</v>
      </c>
      <c r="B10" s="273" t="s">
        <v>229</v>
      </c>
      <c r="C10" s="274">
        <v>4875</v>
      </c>
      <c r="D10" s="274"/>
      <c r="E10" s="275"/>
      <c r="F10" s="275"/>
      <c r="H10" s="128">
        <f t="shared" si="1"/>
        <v>4875</v>
      </c>
      <c r="J10" s="4">
        <f t="shared" si="2"/>
        <v>25.3245</v>
      </c>
      <c r="K10" s="128">
        <f t="shared" si="0"/>
        <v>123456.94</v>
      </c>
    </row>
    <row r="11" spans="1:11">
      <c r="A11" s="272">
        <v>11201</v>
      </c>
      <c r="B11" s="273" t="s">
        <v>230</v>
      </c>
      <c r="C11" s="274"/>
      <c r="D11" s="274">
        <v>4875</v>
      </c>
      <c r="E11" s="275"/>
      <c r="F11" s="275"/>
      <c r="H11" s="128">
        <f t="shared" si="1"/>
        <v>-4875</v>
      </c>
      <c r="J11" s="4">
        <f t="shared" si="2"/>
        <v>25.3245</v>
      </c>
      <c r="K11" s="128">
        <f t="shared" si="0"/>
        <v>-123456.94</v>
      </c>
    </row>
    <row r="12" spans="1:11">
      <c r="A12" s="272">
        <v>11300</v>
      </c>
      <c r="B12" s="273" t="s">
        <v>231</v>
      </c>
      <c r="C12" s="274">
        <v>1572.91</v>
      </c>
      <c r="D12" s="274"/>
      <c r="E12" s="275"/>
      <c r="F12" s="275"/>
      <c r="H12" s="128">
        <f t="shared" si="1"/>
        <v>1572.91</v>
      </c>
      <c r="J12" s="4">
        <f t="shared" si="2"/>
        <v>25.3245</v>
      </c>
      <c r="K12" s="128">
        <f t="shared" si="0"/>
        <v>39833.160000000003</v>
      </c>
    </row>
    <row r="13" spans="1:11">
      <c r="A13" s="272">
        <v>11301</v>
      </c>
      <c r="B13" s="273" t="s">
        <v>232</v>
      </c>
      <c r="C13" s="274"/>
      <c r="D13" s="274">
        <v>1572.91</v>
      </c>
      <c r="E13" s="275"/>
      <c r="F13" s="275"/>
      <c r="H13" s="128">
        <f t="shared" si="1"/>
        <v>-1572.91</v>
      </c>
      <c r="J13" s="4">
        <f t="shared" si="2"/>
        <v>25.3245</v>
      </c>
      <c r="K13" s="128">
        <f t="shared" si="0"/>
        <v>-39833.160000000003</v>
      </c>
    </row>
    <row r="14" spans="1:11">
      <c r="A14" s="272">
        <v>11400</v>
      </c>
      <c r="B14" s="273" t="s">
        <v>233</v>
      </c>
      <c r="C14" s="274"/>
      <c r="D14" s="274"/>
      <c r="E14" s="275"/>
      <c r="F14" s="275"/>
      <c r="H14" s="128">
        <f t="shared" si="1"/>
        <v>0</v>
      </c>
      <c r="J14" s="4">
        <f t="shared" si="2"/>
        <v>25.3245</v>
      </c>
      <c r="K14" s="128">
        <f t="shared" si="0"/>
        <v>0</v>
      </c>
    </row>
    <row r="15" spans="1:11">
      <c r="A15" s="272">
        <v>11401</v>
      </c>
      <c r="B15" s="273" t="s">
        <v>234</v>
      </c>
      <c r="C15" s="274"/>
      <c r="D15" s="274"/>
      <c r="E15" s="275"/>
      <c r="F15" s="275"/>
      <c r="H15" s="128">
        <f t="shared" si="1"/>
        <v>0</v>
      </c>
      <c r="J15" s="4">
        <f t="shared" si="2"/>
        <v>25.3245</v>
      </c>
      <c r="K15" s="128">
        <f t="shared" si="0"/>
        <v>0</v>
      </c>
    </row>
    <row r="16" spans="1:11">
      <c r="A16" s="276">
        <v>11500</v>
      </c>
      <c r="B16" s="277" t="s">
        <v>237</v>
      </c>
      <c r="C16" s="278"/>
      <c r="D16" s="278"/>
      <c r="E16" s="278"/>
      <c r="F16" s="278"/>
      <c r="G16" s="132"/>
      <c r="H16" s="132">
        <f t="shared" si="1"/>
        <v>0</v>
      </c>
      <c r="J16" s="4">
        <f t="shared" si="2"/>
        <v>25.3245</v>
      </c>
      <c r="K16" s="132">
        <f t="shared" si="0"/>
        <v>0</v>
      </c>
    </row>
    <row r="17" spans="1:11">
      <c r="A17" s="276">
        <v>11501</v>
      </c>
      <c r="B17" s="277" t="s">
        <v>238</v>
      </c>
      <c r="C17" s="278"/>
      <c r="D17" s="278"/>
      <c r="E17" s="278"/>
      <c r="F17" s="278"/>
      <c r="G17" s="132"/>
      <c r="H17" s="132">
        <f t="shared" si="1"/>
        <v>0</v>
      </c>
      <c r="J17" s="4">
        <f t="shared" si="2"/>
        <v>25.3245</v>
      </c>
      <c r="K17" s="132">
        <f t="shared" si="0"/>
        <v>0</v>
      </c>
    </row>
    <row r="18" spans="1:11">
      <c r="A18" s="272">
        <v>11600</v>
      </c>
      <c r="B18" s="273" t="s">
        <v>239</v>
      </c>
      <c r="C18" s="274"/>
      <c r="D18" s="274"/>
      <c r="E18" s="275"/>
      <c r="F18" s="275"/>
      <c r="H18" s="128">
        <f t="shared" si="1"/>
        <v>0</v>
      </c>
      <c r="J18" s="4">
        <f t="shared" si="2"/>
        <v>25.3245</v>
      </c>
      <c r="K18" s="128">
        <f t="shared" si="0"/>
        <v>0</v>
      </c>
    </row>
    <row r="19" spans="1:11">
      <c r="A19" s="272">
        <v>11601</v>
      </c>
      <c r="B19" s="273" t="s">
        <v>240</v>
      </c>
      <c r="C19" s="274"/>
      <c r="D19" s="274"/>
      <c r="E19" s="275"/>
      <c r="F19" s="275"/>
      <c r="H19" s="128">
        <f t="shared" si="1"/>
        <v>0</v>
      </c>
      <c r="J19" s="4">
        <f t="shared" si="2"/>
        <v>25.3245</v>
      </c>
      <c r="K19" s="128">
        <f t="shared" si="0"/>
        <v>0</v>
      </c>
    </row>
    <row r="20" spans="1:11">
      <c r="A20" s="272">
        <v>11700</v>
      </c>
      <c r="B20" s="273" t="s">
        <v>474</v>
      </c>
      <c r="C20" s="274"/>
      <c r="D20" s="274"/>
      <c r="E20" s="275"/>
      <c r="F20" s="275"/>
      <c r="H20" s="128">
        <f t="shared" si="1"/>
        <v>0</v>
      </c>
      <c r="J20" s="4">
        <f t="shared" si="2"/>
        <v>25.3245</v>
      </c>
      <c r="K20" s="128">
        <f t="shared" si="0"/>
        <v>0</v>
      </c>
    </row>
    <row r="21" spans="1:11">
      <c r="A21" s="272">
        <v>11701</v>
      </c>
      <c r="B21" s="273" t="s">
        <v>236</v>
      </c>
      <c r="C21" s="274"/>
      <c r="D21" s="274"/>
      <c r="E21" s="275"/>
      <c r="F21" s="275"/>
      <c r="H21" s="128">
        <f t="shared" si="1"/>
        <v>0</v>
      </c>
      <c r="J21" s="4">
        <f t="shared" si="2"/>
        <v>25.3245</v>
      </c>
      <c r="K21" s="128">
        <f t="shared" si="0"/>
        <v>0</v>
      </c>
    </row>
    <row r="22" spans="1:11">
      <c r="A22" s="272">
        <v>12001</v>
      </c>
      <c r="B22" s="273" t="s">
        <v>224</v>
      </c>
      <c r="C22" s="274"/>
      <c r="D22" s="274"/>
      <c r="E22" s="275"/>
      <c r="F22" s="275"/>
      <c r="H22" s="128">
        <f t="shared" si="1"/>
        <v>0</v>
      </c>
      <c r="J22" s="4">
        <f t="shared" si="2"/>
        <v>25.3245</v>
      </c>
      <c r="K22" s="128">
        <f t="shared" si="0"/>
        <v>0</v>
      </c>
    </row>
    <row r="23" spans="1:11">
      <c r="A23" s="272">
        <v>12002</v>
      </c>
      <c r="B23" s="273" t="s">
        <v>225</v>
      </c>
      <c r="C23" s="274"/>
      <c r="D23" s="274"/>
      <c r="E23" s="275"/>
      <c r="F23" s="275"/>
      <c r="H23" s="128">
        <f t="shared" si="1"/>
        <v>0</v>
      </c>
      <c r="J23" s="4">
        <f t="shared" si="2"/>
        <v>25.3245</v>
      </c>
      <c r="K23" s="128">
        <f t="shared" si="0"/>
        <v>0</v>
      </c>
    </row>
    <row r="24" spans="1:11" s="134" customFormat="1">
      <c r="A24" s="272">
        <v>12003</v>
      </c>
      <c r="B24" s="279" t="s">
        <v>226</v>
      </c>
      <c r="C24" s="274"/>
      <c r="D24" s="274"/>
      <c r="E24" s="275"/>
      <c r="F24" s="275"/>
      <c r="G24" s="34"/>
      <c r="H24" s="128">
        <f t="shared" si="1"/>
        <v>0</v>
      </c>
      <c r="J24" s="4">
        <f t="shared" si="2"/>
        <v>25.3245</v>
      </c>
      <c r="K24" s="128">
        <f t="shared" si="0"/>
        <v>0</v>
      </c>
    </row>
    <row r="25" spans="1:11">
      <c r="A25" s="35">
        <v>13011</v>
      </c>
      <c r="B25" s="273" t="s">
        <v>91</v>
      </c>
      <c r="C25" s="274"/>
      <c r="D25" s="274"/>
      <c r="E25" s="275"/>
      <c r="F25" s="275"/>
      <c r="H25" s="128">
        <f t="shared" si="1"/>
        <v>0</v>
      </c>
      <c r="J25" s="4">
        <f t="shared" si="2"/>
        <v>25.3245</v>
      </c>
      <c r="K25" s="128">
        <f t="shared" si="0"/>
        <v>0</v>
      </c>
    </row>
    <row r="26" spans="1:11">
      <c r="A26" s="35">
        <v>13012</v>
      </c>
      <c r="B26" s="279" t="s">
        <v>92</v>
      </c>
      <c r="C26" s="274"/>
      <c r="D26" s="274"/>
      <c r="E26" s="275"/>
      <c r="F26" s="275"/>
      <c r="H26" s="128">
        <f t="shared" si="1"/>
        <v>0</v>
      </c>
      <c r="J26" s="4">
        <f t="shared" si="2"/>
        <v>25.3245</v>
      </c>
      <c r="K26" s="128">
        <f t="shared" si="0"/>
        <v>0</v>
      </c>
    </row>
    <row r="27" spans="1:11">
      <c r="A27" s="35">
        <v>13021</v>
      </c>
      <c r="B27" s="273" t="s">
        <v>93</v>
      </c>
      <c r="C27" s="274"/>
      <c r="D27" s="274"/>
      <c r="E27" s="275"/>
      <c r="F27" s="275"/>
      <c r="H27" s="128">
        <f t="shared" si="1"/>
        <v>0</v>
      </c>
      <c r="J27" s="4">
        <f t="shared" si="2"/>
        <v>25.3245</v>
      </c>
      <c r="K27" s="128">
        <f t="shared" si="0"/>
        <v>0</v>
      </c>
    </row>
    <row r="28" spans="1:11">
      <c r="A28" s="35">
        <v>13022</v>
      </c>
      <c r="B28" s="273" t="s">
        <v>94</v>
      </c>
      <c r="C28" s="274"/>
      <c r="D28" s="274"/>
      <c r="E28" s="275"/>
      <c r="F28" s="275"/>
      <c r="H28" s="128">
        <f t="shared" si="1"/>
        <v>0</v>
      </c>
      <c r="J28" s="4">
        <f t="shared" si="2"/>
        <v>25.3245</v>
      </c>
      <c r="K28" s="128">
        <f t="shared" si="0"/>
        <v>0</v>
      </c>
    </row>
    <row r="29" spans="1:11">
      <c r="A29" s="35">
        <v>13023</v>
      </c>
      <c r="B29" s="273" t="s">
        <v>95</v>
      </c>
      <c r="C29" s="274"/>
      <c r="D29" s="274"/>
      <c r="E29" s="275"/>
      <c r="F29" s="275"/>
      <c r="H29" s="128">
        <f t="shared" si="1"/>
        <v>0</v>
      </c>
      <c r="J29" s="4">
        <f t="shared" si="2"/>
        <v>25.3245</v>
      </c>
      <c r="K29" s="128">
        <f t="shared" si="0"/>
        <v>0</v>
      </c>
    </row>
    <row r="30" spans="1:11">
      <c r="A30" s="35">
        <v>13024</v>
      </c>
      <c r="B30" s="273" t="s">
        <v>96</v>
      </c>
      <c r="C30" s="274"/>
      <c r="D30" s="274"/>
      <c r="E30" s="275"/>
      <c r="F30" s="275"/>
      <c r="H30" s="128">
        <f t="shared" si="1"/>
        <v>0</v>
      </c>
      <c r="J30" s="4">
        <f t="shared" si="2"/>
        <v>25.3245</v>
      </c>
      <c r="K30" s="128">
        <f t="shared" si="0"/>
        <v>0</v>
      </c>
    </row>
    <row r="31" spans="1:11">
      <c r="A31" s="35">
        <v>13031</v>
      </c>
      <c r="B31" s="273" t="s">
        <v>97</v>
      </c>
      <c r="C31" s="274"/>
      <c r="D31" s="274"/>
      <c r="E31" s="275"/>
      <c r="F31" s="275"/>
      <c r="H31" s="128">
        <f t="shared" si="1"/>
        <v>0</v>
      </c>
      <c r="J31" s="4">
        <f t="shared" si="2"/>
        <v>25.3245</v>
      </c>
      <c r="K31" s="128">
        <f t="shared" si="0"/>
        <v>0</v>
      </c>
    </row>
    <row r="32" spans="1:11">
      <c r="A32" s="35">
        <v>13032</v>
      </c>
      <c r="B32" s="273" t="s">
        <v>98</v>
      </c>
      <c r="C32" s="274"/>
      <c r="D32" s="274"/>
      <c r="E32" s="275"/>
      <c r="F32" s="275"/>
      <c r="H32" s="128">
        <f t="shared" si="1"/>
        <v>0</v>
      </c>
      <c r="J32" s="4">
        <f t="shared" si="2"/>
        <v>25.3245</v>
      </c>
      <c r="K32" s="128">
        <f t="shared" si="0"/>
        <v>0</v>
      </c>
    </row>
    <row r="33" spans="1:11">
      <c r="A33" s="35">
        <v>13041</v>
      </c>
      <c r="B33" s="273" t="s">
        <v>99</v>
      </c>
      <c r="C33" s="274"/>
      <c r="D33" s="274"/>
      <c r="E33" s="275"/>
      <c r="F33" s="275"/>
      <c r="H33" s="128">
        <f t="shared" si="1"/>
        <v>0</v>
      </c>
      <c r="J33" s="4">
        <f t="shared" si="2"/>
        <v>25.3245</v>
      </c>
      <c r="K33" s="128">
        <f t="shared" si="0"/>
        <v>0</v>
      </c>
    </row>
    <row r="34" spans="1:11">
      <c r="A34" s="35">
        <v>13042</v>
      </c>
      <c r="B34" s="273" t="s">
        <v>100</v>
      </c>
      <c r="C34" s="274"/>
      <c r="D34" s="274"/>
      <c r="E34" s="275"/>
      <c r="F34" s="275"/>
      <c r="H34" s="128">
        <f t="shared" si="1"/>
        <v>0</v>
      </c>
      <c r="J34" s="4">
        <f t="shared" si="2"/>
        <v>25.3245</v>
      </c>
      <c r="K34" s="128">
        <f t="shared" si="0"/>
        <v>0</v>
      </c>
    </row>
    <row r="35" spans="1:11">
      <c r="A35" s="35">
        <v>13043</v>
      </c>
      <c r="B35" s="273" t="s">
        <v>101</v>
      </c>
      <c r="C35" s="274"/>
      <c r="D35" s="274"/>
      <c r="E35" s="275"/>
      <c r="F35" s="275"/>
      <c r="H35" s="128">
        <f t="shared" si="1"/>
        <v>0</v>
      </c>
      <c r="J35" s="4">
        <f t="shared" si="2"/>
        <v>25.3245</v>
      </c>
      <c r="K35" s="128">
        <f t="shared" si="0"/>
        <v>0</v>
      </c>
    </row>
    <row r="36" spans="1:11">
      <c r="A36" s="35">
        <v>13044</v>
      </c>
      <c r="B36" s="273" t="s">
        <v>102</v>
      </c>
      <c r="C36" s="274"/>
      <c r="D36" s="274"/>
      <c r="E36" s="275"/>
      <c r="F36" s="275"/>
      <c r="H36" s="128">
        <f t="shared" si="1"/>
        <v>0</v>
      </c>
      <c r="J36" s="4">
        <f t="shared" si="2"/>
        <v>25.3245</v>
      </c>
      <c r="K36" s="128">
        <f t="shared" si="0"/>
        <v>0</v>
      </c>
    </row>
    <row r="37" spans="1:11">
      <c r="A37" s="35">
        <v>13045</v>
      </c>
      <c r="B37" s="273" t="s">
        <v>103</v>
      </c>
      <c r="C37" s="274"/>
      <c r="D37" s="274"/>
      <c r="E37" s="275"/>
      <c r="F37" s="275"/>
      <c r="H37" s="128">
        <f t="shared" si="1"/>
        <v>0</v>
      </c>
      <c r="J37" s="4">
        <f t="shared" si="2"/>
        <v>25.3245</v>
      </c>
      <c r="K37" s="128">
        <f t="shared" si="0"/>
        <v>0</v>
      </c>
    </row>
    <row r="38" spans="1:11">
      <c r="A38" s="35">
        <v>13051</v>
      </c>
      <c r="B38" s="273" t="s">
        <v>104</v>
      </c>
      <c r="C38" s="274"/>
      <c r="D38" s="274"/>
      <c r="E38" s="275"/>
      <c r="F38" s="275"/>
      <c r="H38" s="128">
        <f t="shared" si="1"/>
        <v>0</v>
      </c>
      <c r="J38" s="4">
        <f t="shared" si="2"/>
        <v>25.3245</v>
      </c>
      <c r="K38" s="128">
        <f t="shared" si="0"/>
        <v>0</v>
      </c>
    </row>
    <row r="39" spans="1:11">
      <c r="A39" s="35">
        <v>13052</v>
      </c>
      <c r="B39" s="273" t="s">
        <v>105</v>
      </c>
      <c r="C39" s="274"/>
      <c r="D39" s="274"/>
      <c r="E39" s="275"/>
      <c r="F39" s="275"/>
      <c r="H39" s="128">
        <f t="shared" si="1"/>
        <v>0</v>
      </c>
      <c r="J39" s="4">
        <f t="shared" si="2"/>
        <v>25.3245</v>
      </c>
      <c r="K39" s="128">
        <f t="shared" si="0"/>
        <v>0</v>
      </c>
    </row>
    <row r="40" spans="1:11">
      <c r="A40" s="35">
        <v>13053</v>
      </c>
      <c r="B40" s="273" t="s">
        <v>106</v>
      </c>
      <c r="C40" s="274"/>
      <c r="D40" s="274"/>
      <c r="E40" s="275"/>
      <c r="F40" s="275"/>
      <c r="H40" s="128">
        <f t="shared" si="1"/>
        <v>0</v>
      </c>
      <c r="J40" s="4">
        <f t="shared" si="2"/>
        <v>25.3245</v>
      </c>
      <c r="K40" s="128">
        <f t="shared" si="0"/>
        <v>0</v>
      </c>
    </row>
    <row r="41" spans="1:11">
      <c r="A41" s="35">
        <v>13054</v>
      </c>
      <c r="B41" s="273" t="s">
        <v>107</v>
      </c>
      <c r="C41" s="274"/>
      <c r="D41" s="274"/>
      <c r="E41" s="275"/>
      <c r="F41" s="275"/>
      <c r="H41" s="128">
        <f t="shared" si="1"/>
        <v>0</v>
      </c>
      <c r="J41" s="4">
        <f t="shared" si="2"/>
        <v>25.3245</v>
      </c>
      <c r="K41" s="128">
        <f t="shared" si="0"/>
        <v>0</v>
      </c>
    </row>
    <row r="42" spans="1:11">
      <c r="A42" s="35">
        <v>13055</v>
      </c>
      <c r="B42" s="273" t="s">
        <v>108</v>
      </c>
      <c r="C42" s="274"/>
      <c r="D42" s="274"/>
      <c r="E42" s="275"/>
      <c r="F42" s="275"/>
      <c r="H42" s="128">
        <f t="shared" si="1"/>
        <v>0</v>
      </c>
      <c r="J42" s="4">
        <f t="shared" si="2"/>
        <v>25.3245</v>
      </c>
      <c r="K42" s="128">
        <f t="shared" si="0"/>
        <v>0</v>
      </c>
    </row>
    <row r="43" spans="1:11">
      <c r="A43" s="35">
        <v>13056</v>
      </c>
      <c r="B43" s="273" t="s">
        <v>109</v>
      </c>
      <c r="C43" s="274"/>
      <c r="D43" s="274"/>
      <c r="E43" s="275"/>
      <c r="F43" s="275"/>
      <c r="H43" s="128">
        <f t="shared" si="1"/>
        <v>0</v>
      </c>
      <c r="J43" s="4">
        <f t="shared" si="2"/>
        <v>25.3245</v>
      </c>
      <c r="K43" s="128">
        <f t="shared" si="0"/>
        <v>0</v>
      </c>
    </row>
    <row r="44" spans="1:11">
      <c r="A44" s="35">
        <v>13061</v>
      </c>
      <c r="B44" s="273" t="s">
        <v>110</v>
      </c>
      <c r="C44" s="274">
        <v>988153.4</v>
      </c>
      <c r="D44" s="274"/>
      <c r="E44" s="275"/>
      <c r="F44" s="275"/>
      <c r="H44" s="128">
        <f t="shared" si="1"/>
        <v>988153.4</v>
      </c>
      <c r="J44" s="4">
        <f t="shared" si="2"/>
        <v>25.3245</v>
      </c>
      <c r="K44" s="128">
        <f t="shared" si="0"/>
        <v>25024490.780000001</v>
      </c>
    </row>
    <row r="45" spans="1:11">
      <c r="A45" s="272">
        <v>13081</v>
      </c>
      <c r="B45" s="273" t="s">
        <v>111</v>
      </c>
      <c r="C45" s="274"/>
      <c r="D45" s="274"/>
      <c r="E45" s="275"/>
      <c r="F45" s="275"/>
      <c r="H45" s="128">
        <f t="shared" si="1"/>
        <v>0</v>
      </c>
      <c r="J45" s="4">
        <f t="shared" si="2"/>
        <v>25.3245</v>
      </c>
      <c r="K45" s="128">
        <f t="shared" si="0"/>
        <v>0</v>
      </c>
    </row>
    <row r="46" spans="1:11">
      <c r="A46" s="272">
        <v>13091</v>
      </c>
      <c r="B46" s="273" t="s">
        <v>112</v>
      </c>
      <c r="C46" s="274"/>
      <c r="D46" s="274"/>
      <c r="E46" s="275"/>
      <c r="F46" s="275"/>
      <c r="H46" s="128">
        <f t="shared" si="1"/>
        <v>0</v>
      </c>
      <c r="J46" s="4">
        <f t="shared" si="2"/>
        <v>25.3245</v>
      </c>
      <c r="K46" s="128">
        <f t="shared" si="0"/>
        <v>0</v>
      </c>
    </row>
    <row r="47" spans="1:11">
      <c r="A47" s="35">
        <v>13101</v>
      </c>
      <c r="B47" s="273" t="s">
        <v>113</v>
      </c>
      <c r="C47" s="274"/>
      <c r="D47" s="274"/>
      <c r="E47" s="275"/>
      <c r="F47" s="275"/>
      <c r="H47" s="128">
        <f t="shared" si="1"/>
        <v>0</v>
      </c>
      <c r="J47" s="4">
        <f t="shared" si="2"/>
        <v>25.3245</v>
      </c>
      <c r="K47" s="128">
        <f t="shared" si="0"/>
        <v>0</v>
      </c>
    </row>
    <row r="48" spans="1:11">
      <c r="A48" s="35">
        <v>13111</v>
      </c>
      <c r="B48" s="273" t="s">
        <v>114</v>
      </c>
      <c r="C48" s="274"/>
      <c r="D48" s="274"/>
      <c r="E48" s="275"/>
      <c r="F48" s="275"/>
      <c r="H48" s="128">
        <f t="shared" si="1"/>
        <v>0</v>
      </c>
      <c r="J48" s="4">
        <f t="shared" si="2"/>
        <v>25.3245</v>
      </c>
      <c r="K48" s="128">
        <f t="shared" si="0"/>
        <v>0</v>
      </c>
    </row>
    <row r="49" spans="1:11">
      <c r="A49" s="35">
        <v>13112</v>
      </c>
      <c r="B49" s="273" t="s">
        <v>115</v>
      </c>
      <c r="C49" s="274"/>
      <c r="D49" s="274"/>
      <c r="E49" s="275"/>
      <c r="F49" s="275"/>
      <c r="H49" s="128">
        <f t="shared" si="1"/>
        <v>0</v>
      </c>
      <c r="J49" s="4">
        <f t="shared" si="2"/>
        <v>25.3245</v>
      </c>
      <c r="K49" s="128">
        <f t="shared" si="0"/>
        <v>0</v>
      </c>
    </row>
    <row r="50" spans="1:11">
      <c r="A50" s="35">
        <v>13113</v>
      </c>
      <c r="B50" s="273" t="s">
        <v>116</v>
      </c>
      <c r="C50" s="274"/>
      <c r="D50" s="274"/>
      <c r="E50" s="275"/>
      <c r="F50" s="275"/>
      <c r="H50" s="128">
        <f t="shared" si="1"/>
        <v>0</v>
      </c>
      <c r="J50" s="4">
        <f t="shared" si="2"/>
        <v>25.3245</v>
      </c>
      <c r="K50" s="128">
        <f t="shared" si="0"/>
        <v>0</v>
      </c>
    </row>
    <row r="51" spans="1:11">
      <c r="A51" s="35">
        <v>13114</v>
      </c>
      <c r="B51" s="273" t="s">
        <v>117</v>
      </c>
      <c r="C51" s="274"/>
      <c r="D51" s="274"/>
      <c r="E51" s="275"/>
      <c r="F51" s="275"/>
      <c r="H51" s="128">
        <f t="shared" si="1"/>
        <v>0</v>
      </c>
      <c r="J51" s="4">
        <f t="shared" si="2"/>
        <v>25.3245</v>
      </c>
      <c r="K51" s="128">
        <f t="shared" si="0"/>
        <v>0</v>
      </c>
    </row>
    <row r="52" spans="1:11">
      <c r="A52" s="35">
        <v>13115</v>
      </c>
      <c r="B52" s="273" t="s">
        <v>118</v>
      </c>
      <c r="C52" s="274"/>
      <c r="D52" s="274"/>
      <c r="E52" s="275"/>
      <c r="F52" s="275"/>
      <c r="H52" s="128">
        <f t="shared" si="1"/>
        <v>0</v>
      </c>
      <c r="J52" s="4">
        <f t="shared" si="2"/>
        <v>25.3245</v>
      </c>
      <c r="K52" s="128">
        <f t="shared" si="0"/>
        <v>0</v>
      </c>
    </row>
    <row r="53" spans="1:11">
      <c r="A53" s="35">
        <v>13116</v>
      </c>
      <c r="B53" s="273" t="s">
        <v>119</v>
      </c>
      <c r="C53" s="274"/>
      <c r="D53" s="274"/>
      <c r="E53" s="275"/>
      <c r="F53" s="275"/>
      <c r="H53" s="128">
        <f t="shared" si="1"/>
        <v>0</v>
      </c>
      <c r="J53" s="4">
        <f t="shared" si="2"/>
        <v>25.3245</v>
      </c>
      <c r="K53" s="128">
        <f t="shared" si="0"/>
        <v>0</v>
      </c>
    </row>
    <row r="54" spans="1:11">
      <c r="A54" s="35">
        <v>13117</v>
      </c>
      <c r="B54" s="273" t="s">
        <v>120</v>
      </c>
      <c r="C54" s="274"/>
      <c r="D54" s="274"/>
      <c r="E54" s="275"/>
      <c r="F54" s="275"/>
      <c r="H54" s="128">
        <f t="shared" si="1"/>
        <v>0</v>
      </c>
      <c r="J54" s="4">
        <f t="shared" si="2"/>
        <v>25.3245</v>
      </c>
      <c r="K54" s="128">
        <f t="shared" si="0"/>
        <v>0</v>
      </c>
    </row>
    <row r="55" spans="1:11">
      <c r="A55" s="35">
        <v>13118</v>
      </c>
      <c r="B55" s="273" t="s">
        <v>121</v>
      </c>
      <c r="C55" s="274"/>
      <c r="D55" s="274"/>
      <c r="E55" s="275"/>
      <c r="F55" s="275"/>
      <c r="H55" s="128">
        <f t="shared" si="1"/>
        <v>0</v>
      </c>
      <c r="J55" s="4">
        <f t="shared" si="2"/>
        <v>25.3245</v>
      </c>
      <c r="K55" s="128">
        <f t="shared" si="0"/>
        <v>0</v>
      </c>
    </row>
    <row r="56" spans="1:11">
      <c r="A56" s="35">
        <v>13121</v>
      </c>
      <c r="B56" s="279" t="s">
        <v>122</v>
      </c>
      <c r="C56" s="274"/>
      <c r="D56" s="274"/>
      <c r="E56" s="275"/>
      <c r="F56" s="275"/>
      <c r="H56" s="128">
        <f t="shared" si="1"/>
        <v>0</v>
      </c>
      <c r="J56" s="4">
        <f t="shared" si="2"/>
        <v>25.3245</v>
      </c>
      <c r="K56" s="128">
        <f t="shared" si="0"/>
        <v>0</v>
      </c>
    </row>
    <row r="57" spans="1:11">
      <c r="A57" s="272">
        <v>13131</v>
      </c>
      <c r="B57" s="273" t="s">
        <v>123</v>
      </c>
      <c r="C57" s="274"/>
      <c r="D57" s="274"/>
      <c r="E57" s="275"/>
      <c r="F57" s="275"/>
      <c r="H57" s="128">
        <f t="shared" si="1"/>
        <v>0</v>
      </c>
      <c r="J57" s="4">
        <f t="shared" si="2"/>
        <v>25.3245</v>
      </c>
      <c r="K57" s="128">
        <f t="shared" si="0"/>
        <v>0</v>
      </c>
    </row>
    <row r="58" spans="1:11">
      <c r="A58" s="272">
        <v>13132</v>
      </c>
      <c r="B58" s="273" t="s">
        <v>124</v>
      </c>
      <c r="C58" s="274"/>
      <c r="D58" s="274"/>
      <c r="E58" s="275"/>
      <c r="F58" s="275"/>
      <c r="H58" s="128">
        <f t="shared" si="1"/>
        <v>0</v>
      </c>
      <c r="J58" s="4">
        <f t="shared" si="2"/>
        <v>25.3245</v>
      </c>
      <c r="K58" s="128">
        <f t="shared" si="0"/>
        <v>0</v>
      </c>
    </row>
    <row r="59" spans="1:11">
      <c r="A59" s="272">
        <v>13133</v>
      </c>
      <c r="B59" s="273" t="s">
        <v>125</v>
      </c>
      <c r="C59" s="274"/>
      <c r="D59" s="274"/>
      <c r="E59" s="275"/>
      <c r="F59" s="275"/>
      <c r="H59" s="128">
        <f t="shared" si="1"/>
        <v>0</v>
      </c>
      <c r="J59" s="4">
        <f t="shared" si="2"/>
        <v>25.3245</v>
      </c>
      <c r="K59" s="128">
        <f t="shared" si="0"/>
        <v>0</v>
      </c>
    </row>
    <row r="60" spans="1:11">
      <c r="A60" s="272">
        <v>13134</v>
      </c>
      <c r="B60" s="273" t="s">
        <v>126</v>
      </c>
      <c r="C60" s="274"/>
      <c r="D60" s="274"/>
      <c r="E60" s="275"/>
      <c r="F60" s="275"/>
      <c r="H60" s="128">
        <f t="shared" si="1"/>
        <v>0</v>
      </c>
      <c r="J60" s="4">
        <f t="shared" si="2"/>
        <v>25.3245</v>
      </c>
      <c r="K60" s="128">
        <f t="shared" si="0"/>
        <v>0</v>
      </c>
    </row>
    <row r="61" spans="1:11">
      <c r="A61" s="272">
        <v>13135</v>
      </c>
      <c r="B61" s="279" t="s">
        <v>127</v>
      </c>
      <c r="C61" s="274"/>
      <c r="D61" s="274"/>
      <c r="E61" s="275"/>
      <c r="F61" s="275"/>
      <c r="H61" s="128">
        <f t="shared" si="1"/>
        <v>0</v>
      </c>
      <c r="J61" s="4">
        <f t="shared" si="2"/>
        <v>25.3245</v>
      </c>
      <c r="K61" s="128">
        <f t="shared" si="0"/>
        <v>0</v>
      </c>
    </row>
    <row r="62" spans="1:11">
      <c r="A62" s="13">
        <v>13136</v>
      </c>
      <c r="B62" s="273" t="s">
        <v>128</v>
      </c>
      <c r="C62" s="274"/>
      <c r="D62" s="274"/>
      <c r="E62" s="275"/>
      <c r="F62" s="275"/>
      <c r="H62" s="128">
        <f t="shared" si="1"/>
        <v>0</v>
      </c>
      <c r="J62" s="4">
        <f t="shared" si="2"/>
        <v>25.3245</v>
      </c>
      <c r="K62" s="128">
        <f t="shared" si="0"/>
        <v>0</v>
      </c>
    </row>
    <row r="63" spans="1:11">
      <c r="A63" s="272">
        <v>13141</v>
      </c>
      <c r="B63" s="279" t="s">
        <v>129</v>
      </c>
      <c r="C63" s="274"/>
      <c r="D63" s="274"/>
      <c r="E63" s="275"/>
      <c r="F63" s="275"/>
      <c r="H63" s="128">
        <f t="shared" si="1"/>
        <v>0</v>
      </c>
      <c r="J63" s="4">
        <f t="shared" si="2"/>
        <v>25.3245</v>
      </c>
      <c r="K63" s="128">
        <f t="shared" si="0"/>
        <v>0</v>
      </c>
    </row>
    <row r="64" spans="1:11">
      <c r="A64" s="272">
        <v>13142</v>
      </c>
      <c r="B64" s="279" t="s">
        <v>130</v>
      </c>
      <c r="C64" s="274"/>
      <c r="D64" s="274"/>
      <c r="E64" s="275"/>
      <c r="F64" s="275"/>
      <c r="H64" s="128">
        <f t="shared" si="1"/>
        <v>0</v>
      </c>
      <c r="J64" s="4">
        <f t="shared" si="2"/>
        <v>25.3245</v>
      </c>
      <c r="K64" s="128">
        <f t="shared" si="0"/>
        <v>0</v>
      </c>
    </row>
    <row r="65" spans="1:11">
      <c r="A65" s="272">
        <v>13143</v>
      </c>
      <c r="B65" s="273" t="s">
        <v>131</v>
      </c>
      <c r="C65" s="274"/>
      <c r="D65" s="274"/>
      <c r="E65" s="275"/>
      <c r="F65" s="275"/>
      <c r="H65" s="128">
        <f t="shared" si="1"/>
        <v>0</v>
      </c>
      <c r="J65" s="4">
        <f t="shared" si="2"/>
        <v>25.3245</v>
      </c>
      <c r="K65" s="128">
        <f t="shared" si="0"/>
        <v>0</v>
      </c>
    </row>
    <row r="66" spans="1:11">
      <c r="A66" s="272">
        <v>13144</v>
      </c>
      <c r="B66" s="273" t="s">
        <v>132</v>
      </c>
      <c r="C66" s="274"/>
      <c r="D66" s="274"/>
      <c r="E66" s="275"/>
      <c r="F66" s="275"/>
      <c r="H66" s="128">
        <f t="shared" si="1"/>
        <v>0</v>
      </c>
      <c r="J66" s="4">
        <f t="shared" si="2"/>
        <v>25.3245</v>
      </c>
      <c r="K66" s="128">
        <f t="shared" si="0"/>
        <v>0</v>
      </c>
    </row>
    <row r="67" spans="1:11">
      <c r="A67" s="272">
        <v>13151</v>
      </c>
      <c r="B67" s="273" t="s">
        <v>133</v>
      </c>
      <c r="C67" s="274"/>
      <c r="D67" s="274"/>
      <c r="E67" s="275"/>
      <c r="F67" s="275"/>
      <c r="H67" s="128">
        <f t="shared" si="1"/>
        <v>0</v>
      </c>
      <c r="J67" s="4">
        <f t="shared" si="2"/>
        <v>25.3245</v>
      </c>
      <c r="K67" s="128">
        <f t="shared" si="0"/>
        <v>0</v>
      </c>
    </row>
    <row r="68" spans="1:11">
      <c r="A68" s="272">
        <v>13152</v>
      </c>
      <c r="B68" s="273" t="s">
        <v>134</v>
      </c>
      <c r="C68" s="274"/>
      <c r="D68" s="274"/>
      <c r="E68" s="275"/>
      <c r="F68" s="275"/>
      <c r="H68" s="128">
        <f t="shared" si="1"/>
        <v>0</v>
      </c>
      <c r="J68" s="4">
        <f t="shared" si="2"/>
        <v>25.3245</v>
      </c>
      <c r="K68" s="128">
        <f t="shared" si="0"/>
        <v>0</v>
      </c>
    </row>
    <row r="69" spans="1:11">
      <c r="A69" s="272">
        <v>13153</v>
      </c>
      <c r="B69" s="273" t="s">
        <v>135</v>
      </c>
      <c r="C69" s="274"/>
      <c r="D69" s="274"/>
      <c r="E69" s="275"/>
      <c r="F69" s="275"/>
      <c r="H69" s="128">
        <f t="shared" si="1"/>
        <v>0</v>
      </c>
      <c r="J69" s="4">
        <f t="shared" si="2"/>
        <v>25.3245</v>
      </c>
      <c r="K69" s="128">
        <f t="shared" si="0"/>
        <v>0</v>
      </c>
    </row>
    <row r="70" spans="1:11">
      <c r="A70" s="272">
        <v>13161</v>
      </c>
      <c r="B70" s="273" t="s">
        <v>475</v>
      </c>
      <c r="C70" s="274"/>
      <c r="D70" s="274"/>
      <c r="E70" s="275"/>
      <c r="F70" s="275"/>
      <c r="H70" s="128">
        <f t="shared" si="1"/>
        <v>0</v>
      </c>
      <c r="J70" s="4">
        <f t="shared" si="2"/>
        <v>25.3245</v>
      </c>
      <c r="K70" s="128">
        <f t="shared" si="0"/>
        <v>0</v>
      </c>
    </row>
    <row r="71" spans="1:11">
      <c r="A71" s="272">
        <v>13162</v>
      </c>
      <c r="B71" s="273" t="s">
        <v>476</v>
      </c>
      <c r="C71" s="274"/>
      <c r="D71" s="274"/>
      <c r="E71" s="275"/>
      <c r="F71" s="275"/>
      <c r="H71" s="128">
        <f t="shared" si="1"/>
        <v>0</v>
      </c>
      <c r="J71" s="4">
        <f t="shared" si="2"/>
        <v>25.3245</v>
      </c>
      <c r="K71" s="128">
        <f t="shared" si="0"/>
        <v>0</v>
      </c>
    </row>
    <row r="72" spans="1:11">
      <c r="A72" s="272">
        <v>13163</v>
      </c>
      <c r="B72" s="273" t="s">
        <v>477</v>
      </c>
      <c r="C72" s="274"/>
      <c r="D72" s="274"/>
      <c r="E72" s="275"/>
      <c r="F72" s="275"/>
      <c r="H72" s="128">
        <f t="shared" si="1"/>
        <v>0</v>
      </c>
      <c r="J72" s="4">
        <f t="shared" si="2"/>
        <v>25.3245</v>
      </c>
      <c r="K72" s="128">
        <f t="shared" ref="K72:K135" si="3">ROUND(H72*J72,2)</f>
        <v>0</v>
      </c>
    </row>
    <row r="73" spans="1:11">
      <c r="A73" s="272">
        <v>13164</v>
      </c>
      <c r="B73" s="273" t="s">
        <v>139</v>
      </c>
      <c r="C73" s="274"/>
      <c r="D73" s="274"/>
      <c r="E73" s="275"/>
      <c r="F73" s="275"/>
      <c r="H73" s="128">
        <f t="shared" ref="H73:H138" si="4">ROUND(C73-D73+E73-F73,2)</f>
        <v>0</v>
      </c>
      <c r="J73" s="4">
        <f t="shared" ref="J73:J136" si="5">J72</f>
        <v>25.3245</v>
      </c>
      <c r="K73" s="128">
        <f t="shared" si="3"/>
        <v>0</v>
      </c>
    </row>
    <row r="74" spans="1:11">
      <c r="A74" s="35">
        <v>13171</v>
      </c>
      <c r="B74" s="279" t="s">
        <v>140</v>
      </c>
      <c r="C74" s="274"/>
      <c r="D74" s="274"/>
      <c r="E74" s="275"/>
      <c r="F74" s="275"/>
      <c r="H74" s="128">
        <f t="shared" si="4"/>
        <v>0</v>
      </c>
      <c r="J74" s="4">
        <f t="shared" si="5"/>
        <v>25.3245</v>
      </c>
      <c r="K74" s="128">
        <f t="shared" si="3"/>
        <v>0</v>
      </c>
    </row>
    <row r="75" spans="1:11">
      <c r="A75" s="35">
        <v>13172</v>
      </c>
      <c r="B75" s="279" t="s">
        <v>141</v>
      </c>
      <c r="C75" s="274"/>
      <c r="D75" s="274"/>
      <c r="E75" s="275"/>
      <c r="F75" s="275"/>
      <c r="H75" s="128">
        <f t="shared" si="4"/>
        <v>0</v>
      </c>
      <c r="J75" s="4">
        <f t="shared" si="5"/>
        <v>25.3245</v>
      </c>
      <c r="K75" s="128">
        <f t="shared" si="3"/>
        <v>0</v>
      </c>
    </row>
    <row r="76" spans="1:11">
      <c r="A76" s="35">
        <v>13181</v>
      </c>
      <c r="B76" s="279" t="s">
        <v>478</v>
      </c>
      <c r="C76" s="274"/>
      <c r="D76" s="274"/>
      <c r="E76" s="275"/>
      <c r="F76" s="275"/>
      <c r="H76" s="128">
        <f t="shared" si="4"/>
        <v>0</v>
      </c>
      <c r="J76" s="4">
        <f t="shared" si="5"/>
        <v>25.3245</v>
      </c>
      <c r="K76" s="128">
        <f t="shared" si="3"/>
        <v>0</v>
      </c>
    </row>
    <row r="77" spans="1:11">
      <c r="A77" s="35">
        <v>13182</v>
      </c>
      <c r="B77" s="279" t="s">
        <v>143</v>
      </c>
      <c r="C77" s="274"/>
      <c r="D77" s="274"/>
      <c r="E77" s="275"/>
      <c r="F77" s="275"/>
      <c r="H77" s="128">
        <f t="shared" si="4"/>
        <v>0</v>
      </c>
      <c r="J77" s="4">
        <f t="shared" si="5"/>
        <v>25.3245</v>
      </c>
      <c r="K77" s="128">
        <f t="shared" si="3"/>
        <v>0</v>
      </c>
    </row>
    <row r="78" spans="1:11">
      <c r="A78" s="35">
        <v>13183</v>
      </c>
      <c r="B78" s="279" t="s">
        <v>144</v>
      </c>
      <c r="C78" s="274"/>
      <c r="D78" s="274"/>
      <c r="E78" s="275"/>
      <c r="F78" s="275"/>
      <c r="H78" s="128">
        <f t="shared" si="4"/>
        <v>0</v>
      </c>
      <c r="J78" s="4">
        <f t="shared" si="5"/>
        <v>25.3245</v>
      </c>
      <c r="K78" s="128">
        <f t="shared" si="3"/>
        <v>0</v>
      </c>
    </row>
    <row r="79" spans="1:11">
      <c r="A79" s="35">
        <v>13191</v>
      </c>
      <c r="B79" s="279" t="s">
        <v>145</v>
      </c>
      <c r="C79" s="274"/>
      <c r="D79" s="274"/>
      <c r="E79" s="275"/>
      <c r="F79" s="275"/>
      <c r="H79" s="128">
        <f t="shared" si="4"/>
        <v>0</v>
      </c>
      <c r="J79" s="4">
        <f t="shared" si="5"/>
        <v>25.3245</v>
      </c>
      <c r="K79" s="128">
        <f t="shared" si="3"/>
        <v>0</v>
      </c>
    </row>
    <row r="80" spans="1:11">
      <c r="A80" s="35">
        <v>13192</v>
      </c>
      <c r="B80" s="279" t="s">
        <v>146</v>
      </c>
      <c r="C80" s="274"/>
      <c r="D80" s="274"/>
      <c r="E80" s="275"/>
      <c r="F80" s="275"/>
      <c r="H80" s="128">
        <f t="shared" si="4"/>
        <v>0</v>
      </c>
      <c r="J80" s="4">
        <f t="shared" si="5"/>
        <v>25.3245</v>
      </c>
      <c r="K80" s="128">
        <f t="shared" si="3"/>
        <v>0</v>
      </c>
    </row>
    <row r="81" spans="1:11">
      <c r="A81" s="35">
        <v>13193</v>
      </c>
      <c r="B81" s="279" t="s">
        <v>147</v>
      </c>
      <c r="C81" s="274"/>
      <c r="D81" s="274"/>
      <c r="E81" s="275"/>
      <c r="F81" s="275"/>
      <c r="H81" s="128">
        <f t="shared" si="4"/>
        <v>0</v>
      </c>
      <c r="J81" s="4">
        <f t="shared" si="5"/>
        <v>25.3245</v>
      </c>
      <c r="K81" s="128">
        <f t="shared" si="3"/>
        <v>0</v>
      </c>
    </row>
    <row r="82" spans="1:11">
      <c r="A82" s="35">
        <v>13194</v>
      </c>
      <c r="B82" s="279" t="s">
        <v>148</v>
      </c>
      <c r="C82" s="274"/>
      <c r="D82" s="274"/>
      <c r="E82" s="275"/>
      <c r="F82" s="275"/>
      <c r="H82" s="128">
        <f t="shared" si="4"/>
        <v>0</v>
      </c>
      <c r="J82" s="4">
        <f t="shared" si="5"/>
        <v>25.3245</v>
      </c>
      <c r="K82" s="128">
        <f t="shared" si="3"/>
        <v>0</v>
      </c>
    </row>
    <row r="83" spans="1:11">
      <c r="A83" s="35">
        <v>13195</v>
      </c>
      <c r="B83" s="279" t="s">
        <v>149</v>
      </c>
      <c r="C83" s="274"/>
      <c r="D83" s="274"/>
      <c r="E83" s="275"/>
      <c r="F83" s="275"/>
      <c r="H83" s="128">
        <f t="shared" si="4"/>
        <v>0</v>
      </c>
      <c r="J83" s="4">
        <f t="shared" si="5"/>
        <v>25.3245</v>
      </c>
      <c r="K83" s="128">
        <f t="shared" si="3"/>
        <v>0</v>
      </c>
    </row>
    <row r="84" spans="1:11">
      <c r="A84" s="35">
        <v>13196</v>
      </c>
      <c r="B84" s="279" t="s">
        <v>150</v>
      </c>
      <c r="C84" s="274"/>
      <c r="D84" s="274"/>
      <c r="E84" s="275"/>
      <c r="F84" s="275"/>
      <c r="H84" s="128">
        <f t="shared" si="4"/>
        <v>0</v>
      </c>
      <c r="J84" s="4">
        <f t="shared" si="5"/>
        <v>25.3245</v>
      </c>
      <c r="K84" s="128">
        <f t="shared" si="3"/>
        <v>0</v>
      </c>
    </row>
    <row r="85" spans="1:11">
      <c r="A85" s="35">
        <v>13201</v>
      </c>
      <c r="B85" s="279" t="s">
        <v>151</v>
      </c>
      <c r="C85" s="274"/>
      <c r="D85" s="274"/>
      <c r="E85" s="275"/>
      <c r="F85" s="275"/>
      <c r="H85" s="128">
        <f t="shared" si="4"/>
        <v>0</v>
      </c>
      <c r="J85" s="4">
        <f t="shared" si="5"/>
        <v>25.3245</v>
      </c>
      <c r="K85" s="128">
        <f t="shared" si="3"/>
        <v>0</v>
      </c>
    </row>
    <row r="86" spans="1:11">
      <c r="A86" s="35">
        <v>13202</v>
      </c>
      <c r="B86" s="279" t="s">
        <v>152</v>
      </c>
      <c r="C86" s="274"/>
      <c r="D86" s="274"/>
      <c r="E86" s="275"/>
      <c r="F86" s="275"/>
      <c r="H86" s="128">
        <f t="shared" si="4"/>
        <v>0</v>
      </c>
      <c r="J86" s="4">
        <f t="shared" si="5"/>
        <v>25.3245</v>
      </c>
      <c r="K86" s="128">
        <f t="shared" si="3"/>
        <v>0</v>
      </c>
    </row>
    <row r="87" spans="1:11">
      <c r="A87" s="35">
        <v>13203</v>
      </c>
      <c r="B87" s="279" t="s">
        <v>153</v>
      </c>
      <c r="C87" s="274"/>
      <c r="D87" s="274"/>
      <c r="E87" s="275"/>
      <c r="F87" s="275"/>
      <c r="H87" s="128">
        <f t="shared" si="4"/>
        <v>0</v>
      </c>
      <c r="J87" s="4">
        <f t="shared" si="5"/>
        <v>25.3245</v>
      </c>
      <c r="K87" s="128">
        <f t="shared" si="3"/>
        <v>0</v>
      </c>
    </row>
    <row r="88" spans="1:11">
      <c r="A88" s="35">
        <v>13204</v>
      </c>
      <c r="B88" s="279" t="s">
        <v>154</v>
      </c>
      <c r="C88" s="274"/>
      <c r="D88" s="274"/>
      <c r="E88" s="275"/>
      <c r="F88" s="275"/>
      <c r="H88" s="128">
        <f t="shared" si="4"/>
        <v>0</v>
      </c>
      <c r="J88" s="4">
        <f t="shared" si="5"/>
        <v>25.3245</v>
      </c>
      <c r="K88" s="128">
        <f t="shared" si="3"/>
        <v>0</v>
      </c>
    </row>
    <row r="89" spans="1:11">
      <c r="A89" s="35">
        <v>13205</v>
      </c>
      <c r="B89" s="279" t="s">
        <v>155</v>
      </c>
      <c r="C89" s="274"/>
      <c r="D89" s="274"/>
      <c r="E89" s="275"/>
      <c r="F89" s="275"/>
      <c r="H89" s="128">
        <f t="shared" si="4"/>
        <v>0</v>
      </c>
      <c r="J89" s="4">
        <f t="shared" si="5"/>
        <v>25.3245</v>
      </c>
      <c r="K89" s="128">
        <f t="shared" si="3"/>
        <v>0</v>
      </c>
    </row>
    <row r="90" spans="1:11">
      <c r="A90" s="35">
        <v>13206</v>
      </c>
      <c r="B90" s="279" t="s">
        <v>156</v>
      </c>
      <c r="C90" s="274"/>
      <c r="D90" s="274"/>
      <c r="E90" s="275"/>
      <c r="F90" s="275"/>
      <c r="H90" s="128">
        <f t="shared" si="4"/>
        <v>0</v>
      </c>
      <c r="J90" s="4">
        <f t="shared" si="5"/>
        <v>25.3245</v>
      </c>
      <c r="K90" s="128">
        <f t="shared" si="3"/>
        <v>0</v>
      </c>
    </row>
    <row r="91" spans="1:11">
      <c r="A91" s="35">
        <v>13211</v>
      </c>
      <c r="B91" s="279" t="s">
        <v>157</v>
      </c>
      <c r="C91" s="274"/>
      <c r="D91" s="274"/>
      <c r="E91" s="275"/>
      <c r="F91" s="275"/>
      <c r="H91" s="128">
        <f t="shared" si="4"/>
        <v>0</v>
      </c>
      <c r="J91" s="4">
        <f t="shared" si="5"/>
        <v>25.3245</v>
      </c>
      <c r="K91" s="128">
        <f t="shared" si="3"/>
        <v>0</v>
      </c>
    </row>
    <row r="92" spans="1:11">
      <c r="A92" s="35">
        <v>13212</v>
      </c>
      <c r="B92" s="279" t="s">
        <v>158</v>
      </c>
      <c r="C92" s="274"/>
      <c r="D92" s="274"/>
      <c r="E92" s="275"/>
      <c r="F92" s="275"/>
      <c r="H92" s="128">
        <f t="shared" si="4"/>
        <v>0</v>
      </c>
      <c r="J92" s="4">
        <f t="shared" si="5"/>
        <v>25.3245</v>
      </c>
      <c r="K92" s="128">
        <f t="shared" si="3"/>
        <v>0</v>
      </c>
    </row>
    <row r="93" spans="1:11">
      <c r="A93" s="35">
        <v>13213</v>
      </c>
      <c r="B93" s="279" t="s">
        <v>159</v>
      </c>
      <c r="C93" s="274"/>
      <c r="D93" s="274"/>
      <c r="E93" s="275"/>
      <c r="F93" s="275"/>
      <c r="H93" s="128">
        <f t="shared" si="4"/>
        <v>0</v>
      </c>
      <c r="J93" s="4">
        <f t="shared" si="5"/>
        <v>25.3245</v>
      </c>
      <c r="K93" s="128">
        <f t="shared" si="3"/>
        <v>0</v>
      </c>
    </row>
    <row r="94" spans="1:11">
      <c r="A94" s="35">
        <v>13214</v>
      </c>
      <c r="B94" s="279" t="s">
        <v>160</v>
      </c>
      <c r="C94" s="274"/>
      <c r="D94" s="274"/>
      <c r="E94" s="275"/>
      <c r="F94" s="275"/>
      <c r="H94" s="128">
        <f t="shared" si="4"/>
        <v>0</v>
      </c>
      <c r="J94" s="4">
        <f t="shared" si="5"/>
        <v>25.3245</v>
      </c>
      <c r="K94" s="128">
        <f t="shared" si="3"/>
        <v>0</v>
      </c>
    </row>
    <row r="95" spans="1:11">
      <c r="A95" s="35">
        <v>13215</v>
      </c>
      <c r="B95" s="279" t="s">
        <v>161</v>
      </c>
      <c r="C95" s="274"/>
      <c r="D95" s="274"/>
      <c r="E95" s="275"/>
      <c r="F95" s="275"/>
      <c r="H95" s="128">
        <f t="shared" si="4"/>
        <v>0</v>
      </c>
      <c r="J95" s="4">
        <f t="shared" si="5"/>
        <v>25.3245</v>
      </c>
      <c r="K95" s="128">
        <f t="shared" si="3"/>
        <v>0</v>
      </c>
    </row>
    <row r="96" spans="1:11">
      <c r="A96" s="35">
        <v>13216</v>
      </c>
      <c r="B96" s="279" t="s">
        <v>162</v>
      </c>
      <c r="C96" s="274"/>
      <c r="D96" s="274"/>
      <c r="E96" s="275"/>
      <c r="F96" s="275"/>
      <c r="H96" s="128">
        <f t="shared" si="4"/>
        <v>0</v>
      </c>
      <c r="J96" s="4">
        <f t="shared" si="5"/>
        <v>25.3245</v>
      </c>
      <c r="K96" s="128">
        <f t="shared" si="3"/>
        <v>0</v>
      </c>
    </row>
    <row r="97" spans="1:11">
      <c r="A97" s="35">
        <v>13217</v>
      </c>
      <c r="B97" s="279" t="s">
        <v>163</v>
      </c>
      <c r="C97" s="274"/>
      <c r="D97" s="274"/>
      <c r="E97" s="275"/>
      <c r="F97" s="275"/>
      <c r="H97" s="128">
        <f t="shared" si="4"/>
        <v>0</v>
      </c>
      <c r="J97" s="4">
        <f t="shared" si="5"/>
        <v>25.3245</v>
      </c>
      <c r="K97" s="128">
        <f t="shared" si="3"/>
        <v>0</v>
      </c>
    </row>
    <row r="98" spans="1:11">
      <c r="A98" s="35">
        <v>13221</v>
      </c>
      <c r="B98" s="279" t="s">
        <v>164</v>
      </c>
      <c r="C98" s="274"/>
      <c r="D98" s="274"/>
      <c r="E98" s="275"/>
      <c r="F98" s="275"/>
      <c r="H98" s="128">
        <f t="shared" si="4"/>
        <v>0</v>
      </c>
      <c r="J98" s="4">
        <f t="shared" si="5"/>
        <v>25.3245</v>
      </c>
      <c r="K98" s="128">
        <f t="shared" si="3"/>
        <v>0</v>
      </c>
    </row>
    <row r="99" spans="1:11">
      <c r="A99" s="35">
        <v>13231</v>
      </c>
      <c r="B99" s="279" t="s">
        <v>479</v>
      </c>
      <c r="C99" s="274"/>
      <c r="D99" s="274"/>
      <c r="E99" s="275"/>
      <c r="F99" s="275"/>
      <c r="H99" s="128">
        <f t="shared" si="4"/>
        <v>0</v>
      </c>
      <c r="J99" s="4">
        <f t="shared" si="5"/>
        <v>25.3245</v>
      </c>
      <c r="K99" s="128">
        <f t="shared" si="3"/>
        <v>0</v>
      </c>
    </row>
    <row r="100" spans="1:11">
      <c r="A100" s="13">
        <v>13232</v>
      </c>
      <c r="B100" s="279" t="s">
        <v>166</v>
      </c>
      <c r="C100" s="274"/>
      <c r="D100" s="274"/>
      <c r="E100" s="275"/>
      <c r="F100" s="275"/>
      <c r="H100" s="128">
        <f t="shared" si="4"/>
        <v>0</v>
      </c>
      <c r="J100" s="4">
        <f t="shared" si="5"/>
        <v>25.3245</v>
      </c>
      <c r="K100" s="128">
        <f t="shared" si="3"/>
        <v>0</v>
      </c>
    </row>
    <row r="101" spans="1:11">
      <c r="A101" s="35">
        <v>13241</v>
      </c>
      <c r="B101" s="279" t="s">
        <v>167</v>
      </c>
      <c r="C101" s="274"/>
      <c r="D101" s="274"/>
      <c r="E101" s="275"/>
      <c r="F101" s="275"/>
      <c r="H101" s="128">
        <f t="shared" si="4"/>
        <v>0</v>
      </c>
      <c r="J101" s="4">
        <f t="shared" si="5"/>
        <v>25.3245</v>
      </c>
      <c r="K101" s="128">
        <f t="shared" si="3"/>
        <v>0</v>
      </c>
    </row>
    <row r="102" spans="1:11">
      <c r="A102" s="35">
        <v>13242</v>
      </c>
      <c r="B102" s="279" t="s">
        <v>480</v>
      </c>
      <c r="C102" s="274"/>
      <c r="D102" s="274"/>
      <c r="E102" s="275"/>
      <c r="F102" s="275"/>
      <c r="H102" s="128">
        <f t="shared" si="4"/>
        <v>0</v>
      </c>
      <c r="J102" s="4">
        <f t="shared" si="5"/>
        <v>25.3245</v>
      </c>
      <c r="K102" s="128">
        <f t="shared" si="3"/>
        <v>0</v>
      </c>
    </row>
    <row r="103" spans="1:11">
      <c r="A103" s="35">
        <v>13243</v>
      </c>
      <c r="B103" s="279" t="s">
        <v>169</v>
      </c>
      <c r="C103" s="274"/>
      <c r="D103" s="274"/>
      <c r="E103" s="275"/>
      <c r="F103" s="275"/>
      <c r="H103" s="128">
        <f t="shared" si="4"/>
        <v>0</v>
      </c>
      <c r="J103" s="4">
        <f t="shared" si="5"/>
        <v>25.3245</v>
      </c>
      <c r="K103" s="128">
        <f t="shared" si="3"/>
        <v>0</v>
      </c>
    </row>
    <row r="104" spans="1:11">
      <c r="A104" s="35">
        <v>13251</v>
      </c>
      <c r="B104" s="273" t="s">
        <v>170</v>
      </c>
      <c r="C104" s="274"/>
      <c r="D104" s="274"/>
      <c r="E104" s="275"/>
      <c r="F104" s="275"/>
      <c r="H104" s="128">
        <f t="shared" si="4"/>
        <v>0</v>
      </c>
      <c r="J104" s="4">
        <f t="shared" si="5"/>
        <v>25.3245</v>
      </c>
      <c r="K104" s="128">
        <f t="shared" si="3"/>
        <v>0</v>
      </c>
    </row>
    <row r="105" spans="1:11">
      <c r="A105" s="35">
        <v>13252</v>
      </c>
      <c r="B105" s="273" t="s">
        <v>171</v>
      </c>
      <c r="C105" s="274"/>
      <c r="D105" s="274"/>
      <c r="E105" s="275"/>
      <c r="F105" s="275"/>
      <c r="H105" s="128">
        <f t="shared" si="4"/>
        <v>0</v>
      </c>
      <c r="J105" s="4">
        <f t="shared" si="5"/>
        <v>25.3245</v>
      </c>
      <c r="K105" s="128">
        <f t="shared" si="3"/>
        <v>0</v>
      </c>
    </row>
    <row r="106" spans="1:11">
      <c r="A106" s="35">
        <v>13253</v>
      </c>
      <c r="B106" s="273" t="s">
        <v>172</v>
      </c>
      <c r="C106" s="274"/>
      <c r="D106" s="274"/>
      <c r="E106" s="275"/>
      <c r="F106" s="275"/>
      <c r="H106" s="128">
        <f t="shared" si="4"/>
        <v>0</v>
      </c>
      <c r="J106" s="4">
        <f t="shared" si="5"/>
        <v>25.3245</v>
      </c>
      <c r="K106" s="128">
        <f t="shared" si="3"/>
        <v>0</v>
      </c>
    </row>
    <row r="107" spans="1:11">
      <c r="A107" s="35">
        <v>13254</v>
      </c>
      <c r="B107" s="273" t="s">
        <v>173</v>
      </c>
      <c r="C107" s="274"/>
      <c r="D107" s="274"/>
      <c r="E107" s="275"/>
      <c r="F107" s="275"/>
      <c r="H107" s="128">
        <f t="shared" si="4"/>
        <v>0</v>
      </c>
      <c r="J107" s="4">
        <f t="shared" si="5"/>
        <v>25.3245</v>
      </c>
      <c r="K107" s="128">
        <f t="shared" si="3"/>
        <v>0</v>
      </c>
    </row>
    <row r="108" spans="1:11">
      <c r="A108" s="13">
        <v>13261</v>
      </c>
      <c r="B108" s="273" t="s">
        <v>174</v>
      </c>
      <c r="C108" s="274"/>
      <c r="D108" s="274"/>
      <c r="E108" s="275"/>
      <c r="F108" s="275"/>
      <c r="H108" s="128">
        <f>ROUND(C108-D108+E108-F108,2)</f>
        <v>0</v>
      </c>
      <c r="J108" s="4">
        <f t="shared" si="5"/>
        <v>25.3245</v>
      </c>
      <c r="K108" s="128">
        <f t="shared" si="3"/>
        <v>0</v>
      </c>
    </row>
    <row r="109" spans="1:11">
      <c r="A109" s="35">
        <v>13501</v>
      </c>
      <c r="B109" s="273" t="s">
        <v>176</v>
      </c>
      <c r="C109" s="274"/>
      <c r="D109" s="274"/>
      <c r="E109" s="275"/>
      <c r="F109" s="275"/>
      <c r="H109" s="128">
        <f t="shared" si="4"/>
        <v>0</v>
      </c>
      <c r="J109" s="4">
        <f t="shared" si="5"/>
        <v>25.3245</v>
      </c>
      <c r="K109" s="128">
        <f t="shared" si="3"/>
        <v>0</v>
      </c>
    </row>
    <row r="110" spans="1:11">
      <c r="A110" s="35">
        <v>13502</v>
      </c>
      <c r="B110" s="273" t="s">
        <v>177</v>
      </c>
      <c r="C110" s="274"/>
      <c r="D110" s="274"/>
      <c r="E110" s="275"/>
      <c r="F110" s="275"/>
      <c r="H110" s="128">
        <f t="shared" si="4"/>
        <v>0</v>
      </c>
      <c r="J110" s="4">
        <f t="shared" si="5"/>
        <v>25.3245</v>
      </c>
      <c r="K110" s="128">
        <f t="shared" si="3"/>
        <v>0</v>
      </c>
    </row>
    <row r="111" spans="1:11">
      <c r="A111" s="35">
        <v>13503</v>
      </c>
      <c r="B111" s="273" t="s">
        <v>178</v>
      </c>
      <c r="C111" s="274"/>
      <c r="D111" s="274"/>
      <c r="E111" s="275"/>
      <c r="F111" s="275"/>
      <c r="H111" s="128">
        <f t="shared" si="4"/>
        <v>0</v>
      </c>
      <c r="J111" s="4">
        <f t="shared" si="5"/>
        <v>25.3245</v>
      </c>
      <c r="K111" s="128">
        <f t="shared" si="3"/>
        <v>0</v>
      </c>
    </row>
    <row r="112" spans="1:11">
      <c r="A112" s="35">
        <v>13601</v>
      </c>
      <c r="B112" s="273" t="s">
        <v>175</v>
      </c>
      <c r="C112" s="274"/>
      <c r="D112" s="274"/>
      <c r="E112" s="275"/>
      <c r="F112" s="275"/>
      <c r="H112" s="128">
        <f t="shared" si="4"/>
        <v>0</v>
      </c>
      <c r="J112" s="4">
        <f t="shared" si="5"/>
        <v>25.3245</v>
      </c>
      <c r="K112" s="128">
        <f t="shared" si="3"/>
        <v>0</v>
      </c>
    </row>
    <row r="113" spans="1:11">
      <c r="A113" s="35">
        <v>14101</v>
      </c>
      <c r="B113" s="279" t="s">
        <v>179</v>
      </c>
      <c r="C113" s="274"/>
      <c r="D113" s="274"/>
      <c r="E113" s="275"/>
      <c r="F113" s="275"/>
      <c r="H113" s="128">
        <f t="shared" si="4"/>
        <v>0</v>
      </c>
      <c r="J113" s="4">
        <f t="shared" si="5"/>
        <v>25.3245</v>
      </c>
      <c r="K113" s="128">
        <f t="shared" si="3"/>
        <v>0</v>
      </c>
    </row>
    <row r="114" spans="1:11">
      <c r="A114" s="35">
        <v>14102</v>
      </c>
      <c r="B114" s="279" t="s">
        <v>180</v>
      </c>
      <c r="C114" s="274">
        <v>486741.52</v>
      </c>
      <c r="D114" s="274"/>
      <c r="E114" s="275"/>
      <c r="F114" s="275"/>
      <c r="H114" s="128">
        <f t="shared" si="4"/>
        <v>486741.52</v>
      </c>
      <c r="J114" s="4">
        <f t="shared" si="5"/>
        <v>25.3245</v>
      </c>
      <c r="K114" s="128">
        <f t="shared" si="3"/>
        <v>12326485.619999999</v>
      </c>
    </row>
    <row r="115" spans="1:11">
      <c r="A115" s="280">
        <v>14103</v>
      </c>
      <c r="B115" s="281" t="s">
        <v>481</v>
      </c>
      <c r="C115" s="278"/>
      <c r="D115" s="278"/>
      <c r="E115" s="278"/>
      <c r="F115" s="278"/>
      <c r="G115" s="132"/>
      <c r="H115" s="132">
        <f t="shared" si="4"/>
        <v>0</v>
      </c>
      <c r="J115" s="4">
        <f t="shared" si="5"/>
        <v>25.3245</v>
      </c>
      <c r="K115" s="132">
        <f t="shared" si="3"/>
        <v>0</v>
      </c>
    </row>
    <row r="116" spans="1:11">
      <c r="A116" s="35">
        <v>14201</v>
      </c>
      <c r="B116" s="279" t="s">
        <v>181</v>
      </c>
      <c r="C116" s="274"/>
      <c r="D116" s="274"/>
      <c r="E116" s="275"/>
      <c r="F116" s="275"/>
      <c r="H116" s="128">
        <f t="shared" si="4"/>
        <v>0</v>
      </c>
      <c r="J116" s="4">
        <f t="shared" si="5"/>
        <v>25.3245</v>
      </c>
      <c r="K116" s="128">
        <f t="shared" si="3"/>
        <v>0</v>
      </c>
    </row>
    <row r="117" spans="1:11">
      <c r="A117" s="35">
        <v>15001</v>
      </c>
      <c r="B117" s="273" t="s">
        <v>182</v>
      </c>
      <c r="C117" s="274"/>
      <c r="D117" s="274"/>
      <c r="E117" s="275"/>
      <c r="F117" s="275"/>
      <c r="H117" s="128">
        <f t="shared" si="4"/>
        <v>0</v>
      </c>
      <c r="J117" s="4">
        <f t="shared" si="5"/>
        <v>25.3245</v>
      </c>
      <c r="K117" s="128">
        <f t="shared" si="3"/>
        <v>0</v>
      </c>
    </row>
    <row r="118" spans="1:11">
      <c r="A118" s="35">
        <v>15002</v>
      </c>
      <c r="B118" s="273" t="s">
        <v>183</v>
      </c>
      <c r="C118" s="274"/>
      <c r="D118" s="274"/>
      <c r="E118" s="275"/>
      <c r="F118" s="275"/>
      <c r="H118" s="128">
        <f t="shared" si="4"/>
        <v>0</v>
      </c>
      <c r="J118" s="4">
        <f t="shared" si="5"/>
        <v>25.3245</v>
      </c>
      <c r="K118" s="128">
        <f t="shared" si="3"/>
        <v>0</v>
      </c>
    </row>
    <row r="119" spans="1:11">
      <c r="A119" s="35">
        <v>15003</v>
      </c>
      <c r="B119" s="273" t="s">
        <v>184</v>
      </c>
      <c r="C119" s="274"/>
      <c r="D119" s="274"/>
      <c r="E119" s="275"/>
      <c r="F119" s="275"/>
      <c r="H119" s="128">
        <f t="shared" si="4"/>
        <v>0</v>
      </c>
      <c r="J119" s="4">
        <f t="shared" si="5"/>
        <v>25.3245</v>
      </c>
      <c r="K119" s="128">
        <f t="shared" si="3"/>
        <v>0</v>
      </c>
    </row>
    <row r="120" spans="1:11">
      <c r="A120" s="35">
        <v>15004</v>
      </c>
      <c r="B120" s="273" t="s">
        <v>243</v>
      </c>
      <c r="C120" s="274"/>
      <c r="D120" s="274"/>
      <c r="E120" s="275"/>
      <c r="F120" s="275"/>
      <c r="H120" s="128">
        <f t="shared" si="4"/>
        <v>0</v>
      </c>
      <c r="J120" s="4">
        <f t="shared" si="5"/>
        <v>25.3245</v>
      </c>
      <c r="K120" s="128">
        <f t="shared" si="3"/>
        <v>0</v>
      </c>
    </row>
    <row r="121" spans="1:11">
      <c r="A121" s="35">
        <v>15005</v>
      </c>
      <c r="B121" s="273" t="s">
        <v>185</v>
      </c>
      <c r="C121" s="274">
        <v>13177.02</v>
      </c>
      <c r="D121" s="274"/>
      <c r="E121" s="275"/>
      <c r="F121" s="275"/>
      <c r="H121" s="128">
        <f t="shared" si="4"/>
        <v>13177.02</v>
      </c>
      <c r="J121" s="4">
        <f t="shared" si="5"/>
        <v>25.3245</v>
      </c>
      <c r="K121" s="128">
        <f t="shared" si="3"/>
        <v>333701.44</v>
      </c>
    </row>
    <row r="122" spans="1:11">
      <c r="A122" s="35">
        <v>15006</v>
      </c>
      <c r="B122" s="273" t="s">
        <v>218</v>
      </c>
      <c r="C122" s="274"/>
      <c r="D122" s="274"/>
      <c r="E122" s="275"/>
      <c r="F122" s="275"/>
      <c r="H122" s="128">
        <f t="shared" si="4"/>
        <v>0</v>
      </c>
      <c r="J122" s="4">
        <f t="shared" si="5"/>
        <v>25.3245</v>
      </c>
      <c r="K122" s="128">
        <f t="shared" si="3"/>
        <v>0</v>
      </c>
    </row>
    <row r="123" spans="1:11">
      <c r="A123" s="35">
        <v>15007</v>
      </c>
      <c r="B123" s="273" t="s">
        <v>186</v>
      </c>
      <c r="C123" s="274"/>
      <c r="D123" s="274"/>
      <c r="E123" s="275"/>
      <c r="F123" s="275"/>
      <c r="H123" s="128">
        <f t="shared" si="4"/>
        <v>0</v>
      </c>
      <c r="J123" s="4">
        <f t="shared" si="5"/>
        <v>25.3245</v>
      </c>
      <c r="K123" s="128">
        <f t="shared" si="3"/>
        <v>0</v>
      </c>
    </row>
    <row r="124" spans="1:11">
      <c r="A124" s="35">
        <v>15008</v>
      </c>
      <c r="B124" s="273" t="s">
        <v>187</v>
      </c>
      <c r="C124" s="274"/>
      <c r="D124" s="274"/>
      <c r="E124" s="275"/>
      <c r="F124" s="275"/>
      <c r="H124" s="128">
        <f t="shared" si="4"/>
        <v>0</v>
      </c>
      <c r="J124" s="4">
        <f t="shared" si="5"/>
        <v>25.3245</v>
      </c>
      <c r="K124" s="128">
        <f t="shared" si="3"/>
        <v>0</v>
      </c>
    </row>
    <row r="125" spans="1:11">
      <c r="A125" s="35">
        <v>15009</v>
      </c>
      <c r="B125" s="273" t="s">
        <v>245</v>
      </c>
      <c r="C125" s="274">
        <v>0.45</v>
      </c>
      <c r="D125" s="274"/>
      <c r="E125" s="275"/>
      <c r="F125" s="275"/>
      <c r="H125" s="128">
        <f t="shared" si="4"/>
        <v>0.45</v>
      </c>
      <c r="J125" s="4">
        <f t="shared" si="5"/>
        <v>25.3245</v>
      </c>
      <c r="K125" s="128">
        <f t="shared" si="3"/>
        <v>11.4</v>
      </c>
    </row>
    <row r="126" spans="1:11">
      <c r="A126" s="35">
        <v>15010</v>
      </c>
      <c r="B126" s="273" t="s">
        <v>219</v>
      </c>
      <c r="C126" s="274">
        <v>4262.6499999999996</v>
      </c>
      <c r="D126" s="274"/>
      <c r="E126" s="275"/>
      <c r="F126" s="275"/>
      <c r="H126" s="128">
        <f t="shared" si="4"/>
        <v>4262.6499999999996</v>
      </c>
      <c r="J126" s="4">
        <f t="shared" si="5"/>
        <v>25.3245</v>
      </c>
      <c r="K126" s="128">
        <f t="shared" si="3"/>
        <v>107949.48</v>
      </c>
    </row>
    <row r="127" spans="1:11">
      <c r="A127" s="35">
        <v>15011</v>
      </c>
      <c r="B127" s="273" t="s">
        <v>220</v>
      </c>
      <c r="C127" s="274"/>
      <c r="D127" s="274"/>
      <c r="E127" s="275"/>
      <c r="F127" s="275"/>
      <c r="H127" s="128">
        <f t="shared" si="4"/>
        <v>0</v>
      </c>
      <c r="J127" s="4">
        <f t="shared" si="5"/>
        <v>25.3245</v>
      </c>
      <c r="K127" s="128">
        <f t="shared" si="3"/>
        <v>0</v>
      </c>
    </row>
    <row r="128" spans="1:11">
      <c r="A128" s="35">
        <v>15012</v>
      </c>
      <c r="B128" s="273" t="s">
        <v>221</v>
      </c>
      <c r="C128" s="274"/>
      <c r="D128" s="274"/>
      <c r="E128" s="275"/>
      <c r="F128" s="275"/>
      <c r="H128" s="128">
        <f t="shared" si="4"/>
        <v>0</v>
      </c>
      <c r="J128" s="4">
        <f t="shared" si="5"/>
        <v>25.3245</v>
      </c>
      <c r="K128" s="128">
        <f t="shared" si="3"/>
        <v>0</v>
      </c>
    </row>
    <row r="129" spans="1:11">
      <c r="A129" s="35">
        <v>15013</v>
      </c>
      <c r="B129" s="273" t="s">
        <v>244</v>
      </c>
      <c r="C129" s="274"/>
      <c r="D129" s="274"/>
      <c r="E129" s="275"/>
      <c r="F129" s="275"/>
      <c r="H129" s="128">
        <f t="shared" si="4"/>
        <v>0</v>
      </c>
      <c r="J129" s="4">
        <f t="shared" si="5"/>
        <v>25.3245</v>
      </c>
      <c r="K129" s="128">
        <f t="shared" si="3"/>
        <v>0</v>
      </c>
    </row>
    <row r="130" spans="1:11">
      <c r="A130" s="35">
        <v>15014</v>
      </c>
      <c r="B130" s="273" t="s">
        <v>188</v>
      </c>
      <c r="C130" s="274">
        <v>162663.85999999999</v>
      </c>
      <c r="D130" s="274"/>
      <c r="E130" s="275"/>
      <c r="F130" s="275"/>
      <c r="H130" s="128">
        <f t="shared" si="4"/>
        <v>162663.85999999999</v>
      </c>
      <c r="J130" s="4">
        <f t="shared" si="5"/>
        <v>25.3245</v>
      </c>
      <c r="K130" s="128">
        <f t="shared" si="3"/>
        <v>4119380.92</v>
      </c>
    </row>
    <row r="131" spans="1:11">
      <c r="A131" s="35">
        <v>15015</v>
      </c>
      <c r="B131" s="273" t="s">
        <v>189</v>
      </c>
      <c r="C131" s="274"/>
      <c r="D131" s="274"/>
      <c r="E131" s="275"/>
      <c r="F131" s="275"/>
      <c r="H131" s="128">
        <f t="shared" si="4"/>
        <v>0</v>
      </c>
      <c r="J131" s="4">
        <f t="shared" si="5"/>
        <v>25.3245</v>
      </c>
      <c r="K131" s="128">
        <f t="shared" si="3"/>
        <v>0</v>
      </c>
    </row>
    <row r="132" spans="1:11">
      <c r="A132" s="280">
        <v>15016</v>
      </c>
      <c r="B132" s="277" t="s">
        <v>241</v>
      </c>
      <c r="C132" s="278">
        <v>1985.88</v>
      </c>
      <c r="D132" s="278"/>
      <c r="E132" s="278"/>
      <c r="F132" s="278">
        <v>1985.88</v>
      </c>
      <c r="G132" s="132"/>
      <c r="H132" s="132">
        <f t="shared" si="4"/>
        <v>0</v>
      </c>
      <c r="J132" s="4">
        <f t="shared" si="5"/>
        <v>25.3245</v>
      </c>
      <c r="K132" s="132">
        <f t="shared" si="3"/>
        <v>0</v>
      </c>
    </row>
    <row r="133" spans="1:11">
      <c r="A133" s="35">
        <v>15017</v>
      </c>
      <c r="B133" s="279" t="s">
        <v>222</v>
      </c>
      <c r="C133" s="274"/>
      <c r="D133" s="274"/>
      <c r="E133" s="275"/>
      <c r="F133" s="275"/>
      <c r="H133" s="128">
        <f t="shared" si="4"/>
        <v>0</v>
      </c>
      <c r="J133" s="4">
        <f t="shared" si="5"/>
        <v>25.3245</v>
      </c>
      <c r="K133" s="128">
        <f t="shared" si="3"/>
        <v>0</v>
      </c>
    </row>
    <row r="134" spans="1:11">
      <c r="A134" s="35">
        <v>15018</v>
      </c>
      <c r="B134" s="279" t="s">
        <v>223</v>
      </c>
      <c r="C134" s="274"/>
      <c r="D134" s="274"/>
      <c r="E134" s="275"/>
      <c r="F134" s="275"/>
      <c r="H134" s="128">
        <f t="shared" si="4"/>
        <v>0</v>
      </c>
      <c r="J134" s="4">
        <f t="shared" si="5"/>
        <v>25.3245</v>
      </c>
      <c r="K134" s="128">
        <f t="shared" si="3"/>
        <v>0</v>
      </c>
    </row>
    <row r="135" spans="1:11">
      <c r="A135" s="282"/>
      <c r="B135" s="283" t="s">
        <v>482</v>
      </c>
      <c r="C135" s="274"/>
      <c r="D135" s="274"/>
      <c r="E135" s="275"/>
      <c r="F135" s="275"/>
      <c r="H135" s="128">
        <f t="shared" si="4"/>
        <v>0</v>
      </c>
      <c r="J135" s="4">
        <f t="shared" si="5"/>
        <v>25.3245</v>
      </c>
      <c r="K135" s="128">
        <f t="shared" si="3"/>
        <v>0</v>
      </c>
    </row>
    <row r="136" spans="1:11">
      <c r="A136" s="35">
        <v>15101</v>
      </c>
      <c r="B136" s="273" t="s">
        <v>207</v>
      </c>
      <c r="C136" s="274"/>
      <c r="D136" s="274"/>
      <c r="E136" s="275"/>
      <c r="F136" s="275"/>
      <c r="H136" s="128">
        <f t="shared" si="4"/>
        <v>0</v>
      </c>
      <c r="J136" s="4">
        <f t="shared" si="5"/>
        <v>25.3245</v>
      </c>
      <c r="K136" s="128">
        <f t="shared" ref="K136:K199" si="6">ROUND(H136*J136,2)</f>
        <v>0</v>
      </c>
    </row>
    <row r="137" spans="1:11">
      <c r="A137" s="35">
        <v>15102</v>
      </c>
      <c r="B137" s="273" t="s">
        <v>208</v>
      </c>
      <c r="C137" s="274"/>
      <c r="D137" s="274"/>
      <c r="E137" s="275"/>
      <c r="F137" s="275"/>
      <c r="H137" s="128">
        <f t="shared" si="4"/>
        <v>0</v>
      </c>
      <c r="J137" s="4">
        <f t="shared" ref="J137:J200" si="7">J136</f>
        <v>25.3245</v>
      </c>
      <c r="K137" s="128">
        <f t="shared" si="6"/>
        <v>0</v>
      </c>
    </row>
    <row r="138" spans="1:11">
      <c r="A138" s="35">
        <v>15103</v>
      </c>
      <c r="B138" s="273" t="s">
        <v>209</v>
      </c>
      <c r="C138" s="274"/>
      <c r="D138" s="274"/>
      <c r="E138" s="275"/>
      <c r="F138" s="275"/>
      <c r="H138" s="128">
        <f t="shared" si="4"/>
        <v>0</v>
      </c>
      <c r="J138" s="4">
        <f t="shared" si="7"/>
        <v>25.3245</v>
      </c>
      <c r="K138" s="128">
        <f t="shared" si="6"/>
        <v>0</v>
      </c>
    </row>
    <row r="139" spans="1:11">
      <c r="A139" s="35">
        <v>15104</v>
      </c>
      <c r="B139" s="273" t="s">
        <v>210</v>
      </c>
      <c r="C139" s="274"/>
      <c r="D139" s="274"/>
      <c r="E139" s="275"/>
      <c r="F139" s="275"/>
      <c r="H139" s="128">
        <f t="shared" ref="H139:H202" si="8">ROUND(C139-D139+E139-F139,2)</f>
        <v>0</v>
      </c>
      <c r="J139" s="4">
        <f t="shared" si="7"/>
        <v>25.3245</v>
      </c>
      <c r="K139" s="128">
        <f t="shared" si="6"/>
        <v>0</v>
      </c>
    </row>
    <row r="140" spans="1:11">
      <c r="A140" s="35">
        <v>15105</v>
      </c>
      <c r="B140" s="273" t="s">
        <v>211</v>
      </c>
      <c r="C140" s="274"/>
      <c r="D140" s="274"/>
      <c r="E140" s="275"/>
      <c r="F140" s="275"/>
      <c r="H140" s="128">
        <f t="shared" si="8"/>
        <v>0</v>
      </c>
      <c r="J140" s="4">
        <f t="shared" si="7"/>
        <v>25.3245</v>
      </c>
      <c r="K140" s="128">
        <f t="shared" si="6"/>
        <v>0</v>
      </c>
    </row>
    <row r="141" spans="1:11">
      <c r="A141" s="35">
        <v>15106</v>
      </c>
      <c r="B141" s="273" t="s">
        <v>212</v>
      </c>
      <c r="C141" s="274"/>
      <c r="D141" s="274"/>
      <c r="E141" s="275"/>
      <c r="F141" s="275"/>
      <c r="H141" s="128">
        <f t="shared" si="8"/>
        <v>0</v>
      </c>
      <c r="J141" s="4">
        <f t="shared" si="7"/>
        <v>25.3245</v>
      </c>
      <c r="K141" s="128">
        <f t="shared" si="6"/>
        <v>0</v>
      </c>
    </row>
    <row r="142" spans="1:11">
      <c r="A142" s="35">
        <v>15107</v>
      </c>
      <c r="B142" s="273" t="s">
        <v>213</v>
      </c>
      <c r="C142" s="274"/>
      <c r="D142" s="274"/>
      <c r="E142" s="275"/>
      <c r="F142" s="275"/>
      <c r="H142" s="128">
        <f t="shared" si="8"/>
        <v>0</v>
      </c>
      <c r="J142" s="4">
        <f t="shared" si="7"/>
        <v>25.3245</v>
      </c>
      <c r="K142" s="128">
        <f t="shared" si="6"/>
        <v>0</v>
      </c>
    </row>
    <row r="143" spans="1:11">
      <c r="A143" s="35">
        <v>15108</v>
      </c>
      <c r="B143" s="273" t="s">
        <v>214</v>
      </c>
      <c r="C143" s="274"/>
      <c r="D143" s="274"/>
      <c r="E143" s="275"/>
      <c r="F143" s="275"/>
      <c r="H143" s="128">
        <f t="shared" si="8"/>
        <v>0</v>
      </c>
      <c r="J143" s="4">
        <f t="shared" si="7"/>
        <v>25.3245</v>
      </c>
      <c r="K143" s="128">
        <f t="shared" si="6"/>
        <v>0</v>
      </c>
    </row>
    <row r="144" spans="1:11">
      <c r="A144" s="35">
        <v>15109</v>
      </c>
      <c r="B144" s="273" t="s">
        <v>215</v>
      </c>
      <c r="C144" s="274"/>
      <c r="D144" s="274"/>
      <c r="E144" s="275"/>
      <c r="F144" s="275"/>
      <c r="H144" s="128">
        <f t="shared" si="8"/>
        <v>0</v>
      </c>
      <c r="J144" s="4">
        <f t="shared" si="7"/>
        <v>25.3245</v>
      </c>
      <c r="K144" s="128">
        <f t="shared" si="6"/>
        <v>0</v>
      </c>
    </row>
    <row r="145" spans="1:11">
      <c r="A145" s="35">
        <v>15110</v>
      </c>
      <c r="B145" s="273" t="s">
        <v>190</v>
      </c>
      <c r="C145" s="274"/>
      <c r="D145" s="274"/>
      <c r="E145" s="275"/>
      <c r="F145" s="275"/>
      <c r="H145" s="128">
        <f t="shared" si="8"/>
        <v>0</v>
      </c>
      <c r="J145" s="4">
        <f t="shared" si="7"/>
        <v>25.3245</v>
      </c>
      <c r="K145" s="128">
        <f t="shared" si="6"/>
        <v>0</v>
      </c>
    </row>
    <row r="146" spans="1:11">
      <c r="A146" s="35">
        <v>15111</v>
      </c>
      <c r="B146" s="273" t="s">
        <v>191</v>
      </c>
      <c r="C146" s="274"/>
      <c r="D146" s="274"/>
      <c r="E146" s="275"/>
      <c r="F146" s="275"/>
      <c r="H146" s="128">
        <f t="shared" si="8"/>
        <v>0</v>
      </c>
      <c r="J146" s="4">
        <f t="shared" si="7"/>
        <v>25.3245</v>
      </c>
      <c r="K146" s="128">
        <f t="shared" si="6"/>
        <v>0</v>
      </c>
    </row>
    <row r="147" spans="1:11">
      <c r="A147" s="35">
        <v>15112</v>
      </c>
      <c r="B147" s="273" t="s">
        <v>192</v>
      </c>
      <c r="C147" s="274"/>
      <c r="D147" s="274"/>
      <c r="E147" s="275"/>
      <c r="F147" s="275"/>
      <c r="H147" s="128">
        <f t="shared" si="8"/>
        <v>0</v>
      </c>
      <c r="J147" s="4">
        <f t="shared" si="7"/>
        <v>25.3245</v>
      </c>
      <c r="K147" s="128">
        <f t="shared" si="6"/>
        <v>0</v>
      </c>
    </row>
    <row r="148" spans="1:11">
      <c r="A148" s="35">
        <v>15113</v>
      </c>
      <c r="B148" s="273" t="s">
        <v>193</v>
      </c>
      <c r="C148" s="274"/>
      <c r="D148" s="274"/>
      <c r="E148" s="275"/>
      <c r="F148" s="275"/>
      <c r="H148" s="128">
        <f t="shared" si="8"/>
        <v>0</v>
      </c>
      <c r="J148" s="4">
        <f t="shared" si="7"/>
        <v>25.3245</v>
      </c>
      <c r="K148" s="128">
        <f t="shared" si="6"/>
        <v>0</v>
      </c>
    </row>
    <row r="149" spans="1:11">
      <c r="A149" s="35">
        <v>15114</v>
      </c>
      <c r="B149" s="273" t="s">
        <v>216</v>
      </c>
      <c r="C149" s="274"/>
      <c r="D149" s="274"/>
      <c r="E149" s="275"/>
      <c r="F149" s="275"/>
      <c r="H149" s="128">
        <f t="shared" si="8"/>
        <v>0</v>
      </c>
      <c r="J149" s="4">
        <f t="shared" si="7"/>
        <v>25.3245</v>
      </c>
      <c r="K149" s="128">
        <f t="shared" si="6"/>
        <v>0</v>
      </c>
    </row>
    <row r="150" spans="1:11">
      <c r="A150" s="35">
        <v>15115</v>
      </c>
      <c r="B150" s="273" t="s">
        <v>194</v>
      </c>
      <c r="C150" s="274"/>
      <c r="D150" s="274"/>
      <c r="E150" s="275"/>
      <c r="F150" s="275"/>
      <c r="H150" s="128">
        <f t="shared" si="8"/>
        <v>0</v>
      </c>
      <c r="J150" s="4">
        <f t="shared" si="7"/>
        <v>25.3245</v>
      </c>
      <c r="K150" s="128">
        <f t="shared" si="6"/>
        <v>0</v>
      </c>
    </row>
    <row r="151" spans="1:11">
      <c r="A151" s="35">
        <v>15116</v>
      </c>
      <c r="B151" s="273" t="s">
        <v>195</v>
      </c>
      <c r="C151" s="274"/>
      <c r="D151" s="274"/>
      <c r="E151" s="275"/>
      <c r="F151" s="275"/>
      <c r="H151" s="128">
        <f t="shared" si="8"/>
        <v>0</v>
      </c>
      <c r="J151" s="4">
        <f t="shared" si="7"/>
        <v>25.3245</v>
      </c>
      <c r="K151" s="128">
        <f t="shared" si="6"/>
        <v>0</v>
      </c>
    </row>
    <row r="152" spans="1:11">
      <c r="A152" s="35">
        <v>15117</v>
      </c>
      <c r="B152" s="273" t="s">
        <v>196</v>
      </c>
      <c r="C152" s="274"/>
      <c r="D152" s="274"/>
      <c r="E152" s="275"/>
      <c r="F152" s="275"/>
      <c r="H152" s="128">
        <f t="shared" si="8"/>
        <v>0</v>
      </c>
      <c r="J152" s="4">
        <f t="shared" si="7"/>
        <v>25.3245</v>
      </c>
      <c r="K152" s="128">
        <f t="shared" si="6"/>
        <v>0</v>
      </c>
    </row>
    <row r="153" spans="1:11">
      <c r="A153" s="35">
        <v>15118</v>
      </c>
      <c r="B153" s="273" t="s">
        <v>197</v>
      </c>
      <c r="C153" s="274"/>
      <c r="D153" s="274"/>
      <c r="E153" s="275"/>
      <c r="F153" s="275"/>
      <c r="H153" s="128">
        <f t="shared" si="8"/>
        <v>0</v>
      </c>
      <c r="J153" s="4">
        <f t="shared" si="7"/>
        <v>25.3245</v>
      </c>
      <c r="K153" s="128">
        <f t="shared" si="6"/>
        <v>0</v>
      </c>
    </row>
    <row r="154" spans="1:11">
      <c r="A154" s="35">
        <v>15119</v>
      </c>
      <c r="B154" s="273" t="s">
        <v>198</v>
      </c>
      <c r="C154" s="274"/>
      <c r="D154" s="274"/>
      <c r="E154" s="275"/>
      <c r="F154" s="275"/>
      <c r="H154" s="128">
        <f t="shared" si="8"/>
        <v>0</v>
      </c>
      <c r="J154" s="4">
        <f t="shared" si="7"/>
        <v>25.3245</v>
      </c>
      <c r="K154" s="128">
        <f t="shared" si="6"/>
        <v>0</v>
      </c>
    </row>
    <row r="155" spans="1:11">
      <c r="A155" s="35">
        <v>15120</v>
      </c>
      <c r="B155" s="273" t="s">
        <v>199</v>
      </c>
      <c r="C155" s="274"/>
      <c r="D155" s="274"/>
      <c r="E155" s="275"/>
      <c r="F155" s="275"/>
      <c r="H155" s="128">
        <f t="shared" si="8"/>
        <v>0</v>
      </c>
      <c r="J155" s="4">
        <f t="shared" si="7"/>
        <v>25.3245</v>
      </c>
      <c r="K155" s="128">
        <f t="shared" si="6"/>
        <v>0</v>
      </c>
    </row>
    <row r="156" spans="1:11">
      <c r="A156" s="35">
        <v>15121</v>
      </c>
      <c r="B156" s="273" t="s">
        <v>200</v>
      </c>
      <c r="C156" s="274"/>
      <c r="D156" s="274"/>
      <c r="E156" s="275"/>
      <c r="F156" s="275"/>
      <c r="H156" s="128">
        <f t="shared" si="8"/>
        <v>0</v>
      </c>
      <c r="J156" s="4">
        <f t="shared" si="7"/>
        <v>25.3245</v>
      </c>
      <c r="K156" s="128">
        <f t="shared" si="6"/>
        <v>0</v>
      </c>
    </row>
    <row r="157" spans="1:11">
      <c r="A157" s="35">
        <v>15122</v>
      </c>
      <c r="B157" s="273" t="s">
        <v>201</v>
      </c>
      <c r="C157" s="274"/>
      <c r="D157" s="274"/>
      <c r="E157" s="275"/>
      <c r="F157" s="275"/>
      <c r="H157" s="128">
        <f t="shared" si="8"/>
        <v>0</v>
      </c>
      <c r="J157" s="4">
        <f t="shared" si="7"/>
        <v>25.3245</v>
      </c>
      <c r="K157" s="128">
        <f t="shared" si="6"/>
        <v>0</v>
      </c>
    </row>
    <row r="158" spans="1:11">
      <c r="A158" s="35">
        <v>15123</v>
      </c>
      <c r="B158" s="273" t="s">
        <v>202</v>
      </c>
      <c r="C158" s="274"/>
      <c r="D158" s="274"/>
      <c r="E158" s="275"/>
      <c r="F158" s="275"/>
      <c r="H158" s="128">
        <f t="shared" si="8"/>
        <v>0</v>
      </c>
      <c r="J158" s="4">
        <f t="shared" si="7"/>
        <v>25.3245</v>
      </c>
      <c r="K158" s="128">
        <f t="shared" si="6"/>
        <v>0</v>
      </c>
    </row>
    <row r="159" spans="1:11">
      <c r="A159" s="35">
        <v>15124</v>
      </c>
      <c r="B159" s="273" t="s">
        <v>203</v>
      </c>
      <c r="C159" s="274"/>
      <c r="D159" s="274"/>
      <c r="E159" s="275"/>
      <c r="F159" s="275"/>
      <c r="H159" s="128">
        <f t="shared" si="8"/>
        <v>0</v>
      </c>
      <c r="J159" s="4">
        <f t="shared" si="7"/>
        <v>25.3245</v>
      </c>
      <c r="K159" s="128">
        <f t="shared" si="6"/>
        <v>0</v>
      </c>
    </row>
    <row r="160" spans="1:11">
      <c r="A160" s="35">
        <v>15125</v>
      </c>
      <c r="B160" s="273" t="s">
        <v>204</v>
      </c>
      <c r="C160" s="274"/>
      <c r="D160" s="274"/>
      <c r="E160" s="275"/>
      <c r="F160" s="275"/>
      <c r="H160" s="128">
        <f t="shared" si="8"/>
        <v>0</v>
      </c>
      <c r="J160" s="4">
        <f t="shared" si="7"/>
        <v>25.3245</v>
      </c>
      <c r="K160" s="128">
        <f t="shared" si="6"/>
        <v>0</v>
      </c>
    </row>
    <row r="161" spans="1:11">
      <c r="A161" s="35">
        <v>15126</v>
      </c>
      <c r="B161" s="273" t="s">
        <v>205</v>
      </c>
      <c r="C161" s="274"/>
      <c r="D161" s="274"/>
      <c r="E161" s="275"/>
      <c r="F161" s="275"/>
      <c r="H161" s="128">
        <f t="shared" si="8"/>
        <v>0</v>
      </c>
      <c r="J161" s="4">
        <f t="shared" si="7"/>
        <v>25.3245</v>
      </c>
      <c r="K161" s="128">
        <f t="shared" si="6"/>
        <v>0</v>
      </c>
    </row>
    <row r="162" spans="1:11">
      <c r="A162" s="35">
        <v>15136</v>
      </c>
      <c r="B162" s="273" t="s">
        <v>217</v>
      </c>
      <c r="C162" s="274"/>
      <c r="D162" s="274"/>
      <c r="E162" s="275"/>
      <c r="F162" s="275"/>
      <c r="H162" s="128">
        <f t="shared" si="8"/>
        <v>0</v>
      </c>
      <c r="J162" s="4">
        <f t="shared" si="7"/>
        <v>25.3245</v>
      </c>
      <c r="K162" s="128">
        <f t="shared" si="6"/>
        <v>0</v>
      </c>
    </row>
    <row r="163" spans="1:11">
      <c r="A163" s="35">
        <v>15137</v>
      </c>
      <c r="B163" s="273" t="s">
        <v>206</v>
      </c>
      <c r="C163" s="274"/>
      <c r="D163" s="274"/>
      <c r="E163" s="275"/>
      <c r="F163" s="275"/>
      <c r="H163" s="128">
        <f t="shared" si="8"/>
        <v>0</v>
      </c>
      <c r="J163" s="4">
        <f t="shared" si="7"/>
        <v>25.3245</v>
      </c>
      <c r="K163" s="128">
        <f t="shared" si="6"/>
        <v>0</v>
      </c>
    </row>
    <row r="164" spans="1:11">
      <c r="A164" s="280">
        <v>21000</v>
      </c>
      <c r="B164" s="277" t="s">
        <v>483</v>
      </c>
      <c r="C164" s="278"/>
      <c r="D164" s="278"/>
      <c r="E164" s="278"/>
      <c r="F164" s="278"/>
      <c r="G164" s="132"/>
      <c r="H164" s="132">
        <f t="shared" si="8"/>
        <v>0</v>
      </c>
      <c r="J164" s="4">
        <f t="shared" si="7"/>
        <v>25.3245</v>
      </c>
      <c r="K164" s="132">
        <f t="shared" si="6"/>
        <v>0</v>
      </c>
    </row>
    <row r="165" spans="1:11">
      <c r="A165" s="35">
        <v>21001</v>
      </c>
      <c r="B165" s="273" t="s">
        <v>256</v>
      </c>
      <c r="C165" s="274"/>
      <c r="D165" s="274"/>
      <c r="E165" s="275"/>
      <c r="F165" s="275"/>
      <c r="H165" s="128">
        <f t="shared" si="8"/>
        <v>0</v>
      </c>
      <c r="J165" s="4">
        <f t="shared" si="7"/>
        <v>25.3245</v>
      </c>
      <c r="K165" s="128">
        <f t="shared" si="6"/>
        <v>0</v>
      </c>
    </row>
    <row r="166" spans="1:11" s="134" customFormat="1">
      <c r="A166" s="35">
        <v>21002</v>
      </c>
      <c r="B166" s="273" t="s">
        <v>294</v>
      </c>
      <c r="C166" s="274"/>
      <c r="D166" s="274"/>
      <c r="E166" s="275"/>
      <c r="F166" s="275"/>
      <c r="G166" s="34"/>
      <c r="H166" s="128">
        <f t="shared" si="8"/>
        <v>0</v>
      </c>
      <c r="J166" s="4">
        <f t="shared" si="7"/>
        <v>25.3245</v>
      </c>
      <c r="K166" s="128">
        <f t="shared" si="6"/>
        <v>0</v>
      </c>
    </row>
    <row r="167" spans="1:11">
      <c r="A167" s="35">
        <v>22001</v>
      </c>
      <c r="B167" s="279" t="s">
        <v>179</v>
      </c>
      <c r="C167" s="274"/>
      <c r="D167" s="274"/>
      <c r="E167" s="275"/>
      <c r="F167" s="275"/>
      <c r="H167" s="128">
        <f t="shared" si="8"/>
        <v>0</v>
      </c>
      <c r="J167" s="4">
        <f t="shared" si="7"/>
        <v>25.3245</v>
      </c>
      <c r="K167" s="128">
        <f t="shared" si="6"/>
        <v>0</v>
      </c>
    </row>
    <row r="168" spans="1:11">
      <c r="A168" s="35">
        <v>22002</v>
      </c>
      <c r="B168" s="279" t="s">
        <v>180</v>
      </c>
      <c r="C168" s="274"/>
      <c r="D168" s="274">
        <v>239720.44</v>
      </c>
      <c r="E168" s="275"/>
      <c r="F168" s="275"/>
      <c r="H168" s="128">
        <f t="shared" si="8"/>
        <v>-239720.44</v>
      </c>
      <c r="J168" s="4">
        <f t="shared" si="7"/>
        <v>25.3245</v>
      </c>
      <c r="K168" s="128">
        <f t="shared" si="6"/>
        <v>-6070800.2800000003</v>
      </c>
    </row>
    <row r="169" spans="1:11">
      <c r="A169" s="35">
        <v>22101</v>
      </c>
      <c r="B169" s="273" t="s">
        <v>247</v>
      </c>
      <c r="C169" s="274"/>
      <c r="D169" s="274">
        <v>29.43</v>
      </c>
      <c r="E169" s="275"/>
      <c r="F169" s="275"/>
      <c r="H169" s="128">
        <f t="shared" si="8"/>
        <v>-29.43</v>
      </c>
      <c r="J169" s="4">
        <f t="shared" si="7"/>
        <v>25.3245</v>
      </c>
      <c r="K169" s="128">
        <f t="shared" si="6"/>
        <v>-745.3</v>
      </c>
    </row>
    <row r="170" spans="1:11">
      <c r="A170" s="35">
        <v>23001</v>
      </c>
      <c r="B170" s="273" t="s">
        <v>246</v>
      </c>
      <c r="C170" s="274"/>
      <c r="D170" s="274"/>
      <c r="E170" s="275"/>
      <c r="F170" s="275"/>
      <c r="H170" s="128">
        <f t="shared" si="8"/>
        <v>0</v>
      </c>
      <c r="J170" s="4">
        <f t="shared" si="7"/>
        <v>25.3245</v>
      </c>
      <c r="K170" s="128">
        <f t="shared" si="6"/>
        <v>0</v>
      </c>
    </row>
    <row r="171" spans="1:11">
      <c r="A171" s="35">
        <v>25001</v>
      </c>
      <c r="B171" s="273" t="s">
        <v>248</v>
      </c>
      <c r="C171" s="274"/>
      <c r="D171" s="274"/>
      <c r="E171" s="275"/>
      <c r="F171" s="275"/>
      <c r="H171" s="128">
        <f t="shared" si="8"/>
        <v>0</v>
      </c>
      <c r="J171" s="4">
        <f t="shared" si="7"/>
        <v>25.3245</v>
      </c>
      <c r="K171" s="128">
        <f t="shared" si="6"/>
        <v>0</v>
      </c>
    </row>
    <row r="172" spans="1:11">
      <c r="A172" s="35">
        <v>25002</v>
      </c>
      <c r="B172" s="273" t="s">
        <v>249</v>
      </c>
      <c r="C172" s="274"/>
      <c r="D172" s="274"/>
      <c r="E172" s="275"/>
      <c r="F172" s="275"/>
      <c r="H172" s="128">
        <f t="shared" si="8"/>
        <v>0</v>
      </c>
      <c r="J172" s="4">
        <f t="shared" si="7"/>
        <v>25.3245</v>
      </c>
      <c r="K172" s="128">
        <f t="shared" si="6"/>
        <v>0</v>
      </c>
    </row>
    <row r="173" spans="1:11">
      <c r="A173" s="35">
        <v>25003</v>
      </c>
      <c r="B173" s="273" t="s">
        <v>250</v>
      </c>
      <c r="C173" s="274"/>
      <c r="D173" s="274"/>
      <c r="E173" s="275"/>
      <c r="F173" s="275"/>
      <c r="H173" s="128">
        <f t="shared" si="8"/>
        <v>0</v>
      </c>
      <c r="J173" s="4">
        <f t="shared" si="7"/>
        <v>25.3245</v>
      </c>
      <c r="K173" s="128">
        <f t="shared" si="6"/>
        <v>0</v>
      </c>
    </row>
    <row r="174" spans="1:11">
      <c r="A174" s="35">
        <v>25004</v>
      </c>
      <c r="B174" s="273" t="s">
        <v>251</v>
      </c>
      <c r="C174" s="274"/>
      <c r="D174" s="274">
        <v>138455.48000000001</v>
      </c>
      <c r="E174" s="275"/>
      <c r="F174" s="275"/>
      <c r="H174" s="128">
        <f t="shared" si="8"/>
        <v>-138455.48000000001</v>
      </c>
      <c r="J174" s="4">
        <f t="shared" si="7"/>
        <v>25.3245</v>
      </c>
      <c r="K174" s="128">
        <f t="shared" si="6"/>
        <v>-3506315.8</v>
      </c>
    </row>
    <row r="175" spans="1:11">
      <c r="A175" s="35">
        <v>25005</v>
      </c>
      <c r="B175" s="273" t="s">
        <v>252</v>
      </c>
      <c r="C175" s="274"/>
      <c r="D175" s="274">
        <v>11122.83</v>
      </c>
      <c r="E175" s="275"/>
      <c r="F175" s="275"/>
      <c r="H175" s="128">
        <f t="shared" si="8"/>
        <v>-11122.83</v>
      </c>
      <c r="J175" s="4">
        <f t="shared" si="7"/>
        <v>25.3245</v>
      </c>
      <c r="K175" s="128">
        <f t="shared" si="6"/>
        <v>-281680.11</v>
      </c>
    </row>
    <row r="176" spans="1:11">
      <c r="A176" s="35">
        <v>25006</v>
      </c>
      <c r="B176" s="273" t="s">
        <v>483</v>
      </c>
      <c r="C176" s="274"/>
      <c r="D176" s="274"/>
      <c r="E176" s="275"/>
      <c r="F176" s="275"/>
      <c r="H176" s="128">
        <f t="shared" si="8"/>
        <v>0</v>
      </c>
      <c r="J176" s="4">
        <f t="shared" si="7"/>
        <v>25.3245</v>
      </c>
      <c r="K176" s="128">
        <f t="shared" si="6"/>
        <v>0</v>
      </c>
    </row>
    <row r="177" spans="1:11">
      <c r="A177" s="280">
        <v>25007</v>
      </c>
      <c r="B177" s="277" t="s">
        <v>286</v>
      </c>
      <c r="C177" s="278"/>
      <c r="D177" s="278">
        <f>E177</f>
        <v>11065.960000000001</v>
      </c>
      <c r="E177" s="278">
        <v>11065.960000000001</v>
      </c>
      <c r="F177" s="278"/>
      <c r="G177" s="132"/>
      <c r="H177" s="132">
        <f t="shared" si="8"/>
        <v>0</v>
      </c>
      <c r="J177" s="4">
        <f t="shared" si="7"/>
        <v>25.3245</v>
      </c>
      <c r="K177" s="132">
        <f t="shared" si="6"/>
        <v>0</v>
      </c>
    </row>
    <row r="178" spans="1:11">
      <c r="A178" s="35">
        <v>25008</v>
      </c>
      <c r="B178" s="279" t="s">
        <v>287</v>
      </c>
      <c r="C178" s="274"/>
      <c r="D178" s="274"/>
      <c r="E178" s="275"/>
      <c r="F178" s="275"/>
      <c r="H178" s="128">
        <f t="shared" si="8"/>
        <v>0</v>
      </c>
      <c r="J178" s="4">
        <f t="shared" si="7"/>
        <v>25.3245</v>
      </c>
      <c r="K178" s="128">
        <f t="shared" si="6"/>
        <v>0</v>
      </c>
    </row>
    <row r="179" spans="1:11">
      <c r="A179" s="35">
        <v>25009</v>
      </c>
      <c r="B179" s="279" t="s">
        <v>288</v>
      </c>
      <c r="C179" s="274"/>
      <c r="D179" s="274"/>
      <c r="E179" s="275"/>
      <c r="F179" s="275"/>
      <c r="H179" s="128">
        <f t="shared" si="8"/>
        <v>0</v>
      </c>
      <c r="J179" s="4">
        <f t="shared" si="7"/>
        <v>25.3245</v>
      </c>
      <c r="K179" s="128">
        <f t="shared" si="6"/>
        <v>0</v>
      </c>
    </row>
    <row r="180" spans="1:11">
      <c r="A180" s="35">
        <f>A179+1</f>
        <v>25010</v>
      </c>
      <c r="B180" s="273" t="s">
        <v>253</v>
      </c>
      <c r="C180" s="274"/>
      <c r="D180" s="274"/>
      <c r="E180" s="275"/>
      <c r="F180" s="275"/>
      <c r="H180" s="128">
        <f t="shared" si="8"/>
        <v>0</v>
      </c>
      <c r="J180" s="4">
        <f t="shared" si="7"/>
        <v>25.3245</v>
      </c>
      <c r="K180" s="128">
        <f t="shared" si="6"/>
        <v>0</v>
      </c>
    </row>
    <row r="181" spans="1:11">
      <c r="A181" s="35">
        <v>25011</v>
      </c>
      <c r="B181" s="279" t="s">
        <v>289</v>
      </c>
      <c r="C181" s="274"/>
      <c r="D181" s="274"/>
      <c r="E181" s="275"/>
      <c r="F181" s="275"/>
      <c r="H181" s="128">
        <f t="shared" si="8"/>
        <v>0</v>
      </c>
      <c r="J181" s="4">
        <f t="shared" si="7"/>
        <v>25.3245</v>
      </c>
      <c r="K181" s="128">
        <f t="shared" si="6"/>
        <v>0</v>
      </c>
    </row>
    <row r="182" spans="1:11">
      <c r="A182" s="280">
        <v>25012</v>
      </c>
      <c r="B182" s="277" t="s">
        <v>242</v>
      </c>
      <c r="C182" s="278"/>
      <c r="D182" s="278">
        <v>1906.42</v>
      </c>
      <c r="E182" s="278">
        <v>1906.42</v>
      </c>
      <c r="F182" s="278"/>
      <c r="H182" s="128">
        <f t="shared" si="8"/>
        <v>0</v>
      </c>
      <c r="J182" s="4">
        <f t="shared" si="7"/>
        <v>25.3245</v>
      </c>
      <c r="K182" s="128">
        <f t="shared" si="6"/>
        <v>0</v>
      </c>
    </row>
    <row r="183" spans="1:11">
      <c r="A183" s="35">
        <v>25013</v>
      </c>
      <c r="B183" s="273" t="s">
        <v>292</v>
      </c>
      <c r="C183" s="274"/>
      <c r="D183" s="274"/>
      <c r="E183" s="275"/>
      <c r="F183" s="275"/>
      <c r="H183" s="128">
        <f t="shared" si="8"/>
        <v>0</v>
      </c>
      <c r="J183" s="4">
        <f t="shared" si="7"/>
        <v>25.3245</v>
      </c>
      <c r="K183" s="128">
        <f t="shared" si="6"/>
        <v>0</v>
      </c>
    </row>
    <row r="184" spans="1:11">
      <c r="A184" s="35">
        <v>25014</v>
      </c>
      <c r="B184" s="279" t="s">
        <v>293</v>
      </c>
      <c r="C184" s="274"/>
      <c r="D184" s="274"/>
      <c r="E184" s="275"/>
      <c r="F184" s="275"/>
      <c r="H184" s="128">
        <f t="shared" si="8"/>
        <v>0</v>
      </c>
      <c r="J184" s="4">
        <f t="shared" si="7"/>
        <v>25.3245</v>
      </c>
      <c r="K184" s="128">
        <f t="shared" si="6"/>
        <v>0</v>
      </c>
    </row>
    <row r="185" spans="1:11">
      <c r="A185" s="35">
        <v>25015</v>
      </c>
      <c r="B185" s="279" t="s">
        <v>290</v>
      </c>
      <c r="C185" s="274"/>
      <c r="D185" s="274"/>
      <c r="E185" s="275"/>
      <c r="F185" s="275"/>
      <c r="H185" s="128">
        <f t="shared" si="8"/>
        <v>0</v>
      </c>
      <c r="J185" s="4">
        <f t="shared" si="7"/>
        <v>25.3245</v>
      </c>
      <c r="K185" s="128">
        <f t="shared" si="6"/>
        <v>0</v>
      </c>
    </row>
    <row r="186" spans="1:11">
      <c r="A186" s="35">
        <v>25016</v>
      </c>
      <c r="B186" s="279" t="s">
        <v>291</v>
      </c>
      <c r="C186" s="274"/>
      <c r="D186" s="274"/>
      <c r="E186" s="275"/>
      <c r="F186" s="275"/>
      <c r="H186" s="128">
        <f t="shared" si="8"/>
        <v>0</v>
      </c>
      <c r="J186" s="4">
        <f t="shared" si="7"/>
        <v>25.3245</v>
      </c>
      <c r="K186" s="128">
        <f t="shared" si="6"/>
        <v>0</v>
      </c>
    </row>
    <row r="187" spans="1:11">
      <c r="A187" s="282"/>
      <c r="B187" s="283" t="s">
        <v>484</v>
      </c>
      <c r="C187" s="274"/>
      <c r="D187" s="274"/>
      <c r="E187" s="275"/>
      <c r="F187" s="275"/>
      <c r="H187" s="128">
        <f t="shared" si="8"/>
        <v>0</v>
      </c>
      <c r="J187" s="4">
        <f t="shared" si="7"/>
        <v>25.3245</v>
      </c>
      <c r="K187" s="128">
        <f t="shared" si="6"/>
        <v>0</v>
      </c>
    </row>
    <row r="188" spans="1:11">
      <c r="A188" s="35" t="s">
        <v>275</v>
      </c>
      <c r="B188" s="273" t="s">
        <v>207</v>
      </c>
      <c r="C188" s="274"/>
      <c r="D188" s="274"/>
      <c r="E188" s="275"/>
      <c r="F188" s="275"/>
      <c r="H188" s="128">
        <f t="shared" si="8"/>
        <v>0</v>
      </c>
      <c r="J188" s="4">
        <f t="shared" si="7"/>
        <v>25.3245</v>
      </c>
      <c r="K188" s="128">
        <f t="shared" si="6"/>
        <v>0</v>
      </c>
    </row>
    <row r="189" spans="1:11">
      <c r="A189" s="35" t="s">
        <v>276</v>
      </c>
      <c r="B189" s="273" t="s">
        <v>208</v>
      </c>
      <c r="C189" s="274"/>
      <c r="D189" s="274"/>
      <c r="E189" s="275"/>
      <c r="F189" s="275"/>
      <c r="H189" s="128">
        <f t="shared" si="8"/>
        <v>0</v>
      </c>
      <c r="J189" s="4">
        <f t="shared" si="7"/>
        <v>25.3245</v>
      </c>
      <c r="K189" s="128">
        <f t="shared" si="6"/>
        <v>0</v>
      </c>
    </row>
    <row r="190" spans="1:11">
      <c r="A190" s="35" t="s">
        <v>277</v>
      </c>
      <c r="B190" s="273" t="s">
        <v>209</v>
      </c>
      <c r="C190" s="274"/>
      <c r="D190" s="274"/>
      <c r="E190" s="275"/>
      <c r="F190" s="275"/>
      <c r="H190" s="128">
        <f t="shared" si="8"/>
        <v>0</v>
      </c>
      <c r="J190" s="4">
        <f t="shared" si="7"/>
        <v>25.3245</v>
      </c>
      <c r="K190" s="128">
        <f t="shared" si="6"/>
        <v>0</v>
      </c>
    </row>
    <row r="191" spans="1:11">
      <c r="A191" s="35" t="s">
        <v>278</v>
      </c>
      <c r="B191" s="273" t="s">
        <v>210</v>
      </c>
      <c r="C191" s="274"/>
      <c r="D191" s="274"/>
      <c r="E191" s="275"/>
      <c r="F191" s="275"/>
      <c r="H191" s="128">
        <f t="shared" si="8"/>
        <v>0</v>
      </c>
      <c r="J191" s="4">
        <f t="shared" si="7"/>
        <v>25.3245</v>
      </c>
      <c r="K191" s="128">
        <f t="shared" si="6"/>
        <v>0</v>
      </c>
    </row>
    <row r="192" spans="1:11">
      <c r="A192" s="35" t="s">
        <v>279</v>
      </c>
      <c r="B192" s="273" t="s">
        <v>211</v>
      </c>
      <c r="C192" s="274"/>
      <c r="D192" s="274"/>
      <c r="E192" s="275"/>
      <c r="F192" s="275"/>
      <c r="H192" s="128">
        <f t="shared" si="8"/>
        <v>0</v>
      </c>
      <c r="J192" s="4">
        <f t="shared" si="7"/>
        <v>25.3245</v>
      </c>
      <c r="K192" s="128">
        <f t="shared" si="6"/>
        <v>0</v>
      </c>
    </row>
    <row r="193" spans="1:11">
      <c r="A193" s="35" t="s">
        <v>280</v>
      </c>
      <c r="B193" s="273" t="s">
        <v>212</v>
      </c>
      <c r="C193" s="274"/>
      <c r="D193" s="274"/>
      <c r="E193" s="275"/>
      <c r="F193" s="275"/>
      <c r="H193" s="128">
        <f t="shared" si="8"/>
        <v>0</v>
      </c>
      <c r="J193" s="4">
        <f t="shared" si="7"/>
        <v>25.3245</v>
      </c>
      <c r="K193" s="128">
        <f t="shared" si="6"/>
        <v>0</v>
      </c>
    </row>
    <row r="194" spans="1:11">
      <c r="A194" s="35" t="s">
        <v>281</v>
      </c>
      <c r="B194" s="273" t="s">
        <v>213</v>
      </c>
      <c r="C194" s="274"/>
      <c r="D194" s="274"/>
      <c r="E194" s="275"/>
      <c r="F194" s="275"/>
      <c r="H194" s="128">
        <f t="shared" si="8"/>
        <v>0</v>
      </c>
      <c r="J194" s="4">
        <f t="shared" si="7"/>
        <v>25.3245</v>
      </c>
      <c r="K194" s="128">
        <f t="shared" si="6"/>
        <v>0</v>
      </c>
    </row>
    <row r="195" spans="1:11">
      <c r="A195" s="35" t="s">
        <v>282</v>
      </c>
      <c r="B195" s="273" t="s">
        <v>214</v>
      </c>
      <c r="C195" s="274"/>
      <c r="D195" s="274"/>
      <c r="E195" s="275"/>
      <c r="F195" s="275"/>
      <c r="H195" s="128">
        <f t="shared" si="8"/>
        <v>0</v>
      </c>
      <c r="J195" s="4">
        <f t="shared" si="7"/>
        <v>25.3245</v>
      </c>
      <c r="K195" s="128">
        <f t="shared" si="6"/>
        <v>0</v>
      </c>
    </row>
    <row r="196" spans="1:11">
      <c r="A196" s="35" t="s">
        <v>283</v>
      </c>
      <c r="B196" s="273" t="s">
        <v>215</v>
      </c>
      <c r="C196" s="274"/>
      <c r="D196" s="274"/>
      <c r="E196" s="275"/>
      <c r="F196" s="275"/>
      <c r="H196" s="128">
        <f t="shared" si="8"/>
        <v>0</v>
      </c>
      <c r="J196" s="4">
        <f t="shared" si="7"/>
        <v>25.3245</v>
      </c>
      <c r="K196" s="128">
        <f t="shared" si="6"/>
        <v>0</v>
      </c>
    </row>
    <row r="197" spans="1:11">
      <c r="A197" s="35" t="s">
        <v>258</v>
      </c>
      <c r="B197" s="273" t="s">
        <v>190</v>
      </c>
      <c r="C197" s="274"/>
      <c r="D197" s="274"/>
      <c r="E197" s="275"/>
      <c r="F197" s="275"/>
      <c r="H197" s="128">
        <f t="shared" si="8"/>
        <v>0</v>
      </c>
      <c r="J197" s="4">
        <f t="shared" si="7"/>
        <v>25.3245</v>
      </c>
      <c r="K197" s="128">
        <f t="shared" si="6"/>
        <v>0</v>
      </c>
    </row>
    <row r="198" spans="1:11">
      <c r="A198" s="35" t="s">
        <v>259</v>
      </c>
      <c r="B198" s="273" t="s">
        <v>191</v>
      </c>
      <c r="C198" s="274"/>
      <c r="D198" s="274"/>
      <c r="E198" s="275"/>
      <c r="F198" s="275"/>
      <c r="H198" s="128">
        <f t="shared" si="8"/>
        <v>0</v>
      </c>
      <c r="J198" s="4">
        <f t="shared" si="7"/>
        <v>25.3245</v>
      </c>
      <c r="K198" s="128">
        <f t="shared" si="6"/>
        <v>0</v>
      </c>
    </row>
    <row r="199" spans="1:11">
      <c r="A199" s="35" t="s">
        <v>260</v>
      </c>
      <c r="B199" s="273" t="s">
        <v>192</v>
      </c>
      <c r="C199" s="274"/>
      <c r="D199" s="274"/>
      <c r="E199" s="275"/>
      <c r="F199" s="275"/>
      <c r="H199" s="128">
        <f t="shared" si="8"/>
        <v>0</v>
      </c>
      <c r="J199" s="4">
        <f t="shared" si="7"/>
        <v>25.3245</v>
      </c>
      <c r="K199" s="128">
        <f t="shared" si="6"/>
        <v>0</v>
      </c>
    </row>
    <row r="200" spans="1:11">
      <c r="A200" s="35" t="s">
        <v>261</v>
      </c>
      <c r="B200" s="273" t="s">
        <v>193</v>
      </c>
      <c r="C200" s="274"/>
      <c r="D200" s="274"/>
      <c r="E200" s="275"/>
      <c r="F200" s="275"/>
      <c r="H200" s="128">
        <f t="shared" si="8"/>
        <v>0</v>
      </c>
      <c r="J200" s="4">
        <f t="shared" si="7"/>
        <v>25.3245</v>
      </c>
      <c r="K200" s="128">
        <f t="shared" ref="K200:K263" si="9">ROUND(H200*J200,2)</f>
        <v>0</v>
      </c>
    </row>
    <row r="201" spans="1:11">
      <c r="A201" s="35" t="s">
        <v>284</v>
      </c>
      <c r="B201" s="273" t="s">
        <v>216</v>
      </c>
      <c r="C201" s="274"/>
      <c r="D201" s="274"/>
      <c r="E201" s="275"/>
      <c r="F201" s="275"/>
      <c r="H201" s="128">
        <f t="shared" si="8"/>
        <v>0</v>
      </c>
      <c r="J201" s="4">
        <f t="shared" ref="J201:J264" si="10">J200</f>
        <v>25.3245</v>
      </c>
      <c r="K201" s="128">
        <f t="shared" si="9"/>
        <v>0</v>
      </c>
    </row>
    <row r="202" spans="1:11">
      <c r="A202" s="35" t="s">
        <v>262</v>
      </c>
      <c r="B202" s="273" t="s">
        <v>194</v>
      </c>
      <c r="C202" s="274"/>
      <c r="D202" s="274"/>
      <c r="E202" s="275"/>
      <c r="F202" s="275"/>
      <c r="H202" s="128">
        <f t="shared" si="8"/>
        <v>0</v>
      </c>
      <c r="J202" s="4">
        <f t="shared" si="10"/>
        <v>25.3245</v>
      </c>
      <c r="K202" s="128">
        <f t="shared" si="9"/>
        <v>0</v>
      </c>
    </row>
    <row r="203" spans="1:11">
      <c r="A203" s="35" t="s">
        <v>263</v>
      </c>
      <c r="B203" s="273" t="s">
        <v>195</v>
      </c>
      <c r="C203" s="274"/>
      <c r="D203" s="274"/>
      <c r="E203" s="275"/>
      <c r="F203" s="275"/>
      <c r="H203" s="128">
        <f t="shared" ref="H203:H267" si="11">ROUND(C203-D203+E203-F203,2)</f>
        <v>0</v>
      </c>
      <c r="J203" s="4">
        <f t="shared" si="10"/>
        <v>25.3245</v>
      </c>
      <c r="K203" s="128">
        <f t="shared" si="9"/>
        <v>0</v>
      </c>
    </row>
    <row r="204" spans="1:11">
      <c r="A204" s="35" t="s">
        <v>264</v>
      </c>
      <c r="B204" s="273" t="s">
        <v>196</v>
      </c>
      <c r="C204" s="274"/>
      <c r="D204" s="274"/>
      <c r="E204" s="275"/>
      <c r="F204" s="275"/>
      <c r="H204" s="128">
        <f t="shared" si="11"/>
        <v>0</v>
      </c>
      <c r="J204" s="4">
        <f t="shared" si="10"/>
        <v>25.3245</v>
      </c>
      <c r="K204" s="128">
        <f t="shared" si="9"/>
        <v>0</v>
      </c>
    </row>
    <row r="205" spans="1:11">
      <c r="A205" s="35" t="s">
        <v>265</v>
      </c>
      <c r="B205" s="273" t="s">
        <v>197</v>
      </c>
      <c r="C205" s="274"/>
      <c r="D205" s="274"/>
      <c r="E205" s="275"/>
      <c r="F205" s="275"/>
      <c r="H205" s="128">
        <f t="shared" si="11"/>
        <v>0</v>
      </c>
      <c r="J205" s="4">
        <f t="shared" si="10"/>
        <v>25.3245</v>
      </c>
      <c r="K205" s="128">
        <f t="shared" si="9"/>
        <v>0</v>
      </c>
    </row>
    <row r="206" spans="1:11">
      <c r="A206" s="35" t="s">
        <v>266</v>
      </c>
      <c r="B206" s="273" t="s">
        <v>198</v>
      </c>
      <c r="C206" s="274"/>
      <c r="D206" s="274"/>
      <c r="E206" s="275"/>
      <c r="F206" s="275"/>
      <c r="H206" s="128">
        <f t="shared" si="11"/>
        <v>0</v>
      </c>
      <c r="J206" s="4">
        <f t="shared" si="10"/>
        <v>25.3245</v>
      </c>
      <c r="K206" s="128">
        <f t="shared" si="9"/>
        <v>0</v>
      </c>
    </row>
    <row r="207" spans="1:11">
      <c r="A207" s="35" t="s">
        <v>267</v>
      </c>
      <c r="B207" s="273" t="s">
        <v>199</v>
      </c>
      <c r="C207" s="274"/>
      <c r="D207" s="274"/>
      <c r="E207" s="275"/>
      <c r="F207" s="275"/>
      <c r="H207" s="128">
        <f t="shared" si="11"/>
        <v>0</v>
      </c>
      <c r="J207" s="4">
        <f t="shared" si="10"/>
        <v>25.3245</v>
      </c>
      <c r="K207" s="128">
        <f t="shared" si="9"/>
        <v>0</v>
      </c>
    </row>
    <row r="208" spans="1:11">
      <c r="A208" s="35" t="s">
        <v>268</v>
      </c>
      <c r="B208" s="273" t="s">
        <v>200</v>
      </c>
      <c r="C208" s="274"/>
      <c r="D208" s="274"/>
      <c r="E208" s="275"/>
      <c r="F208" s="275"/>
      <c r="H208" s="128">
        <f t="shared" si="11"/>
        <v>0</v>
      </c>
      <c r="J208" s="4">
        <f t="shared" si="10"/>
        <v>25.3245</v>
      </c>
      <c r="K208" s="128">
        <f t="shared" si="9"/>
        <v>0</v>
      </c>
    </row>
    <row r="209" spans="1:14">
      <c r="A209" s="35" t="s">
        <v>269</v>
      </c>
      <c r="B209" s="273" t="s">
        <v>201</v>
      </c>
      <c r="C209" s="274"/>
      <c r="D209" s="274"/>
      <c r="E209" s="275"/>
      <c r="F209" s="275"/>
      <c r="H209" s="128">
        <f t="shared" si="11"/>
        <v>0</v>
      </c>
      <c r="J209" s="4">
        <f t="shared" si="10"/>
        <v>25.3245</v>
      </c>
      <c r="K209" s="128">
        <f t="shared" si="9"/>
        <v>0</v>
      </c>
    </row>
    <row r="210" spans="1:14">
      <c r="A210" s="35" t="s">
        <v>270</v>
      </c>
      <c r="B210" s="273" t="s">
        <v>202</v>
      </c>
      <c r="C210" s="274"/>
      <c r="D210" s="274"/>
      <c r="E210" s="275"/>
      <c r="F210" s="275"/>
      <c r="H210" s="128">
        <f t="shared" si="11"/>
        <v>0</v>
      </c>
      <c r="J210" s="4">
        <f t="shared" si="10"/>
        <v>25.3245</v>
      </c>
      <c r="K210" s="128">
        <f t="shared" si="9"/>
        <v>0</v>
      </c>
    </row>
    <row r="211" spans="1:14">
      <c r="A211" s="35" t="s">
        <v>271</v>
      </c>
      <c r="B211" s="273" t="s">
        <v>203</v>
      </c>
      <c r="C211" s="274"/>
      <c r="D211" s="274"/>
      <c r="E211" s="275"/>
      <c r="F211" s="275"/>
      <c r="H211" s="128">
        <f t="shared" si="11"/>
        <v>0</v>
      </c>
      <c r="J211" s="4">
        <f t="shared" si="10"/>
        <v>25.3245</v>
      </c>
      <c r="K211" s="128">
        <f t="shared" si="9"/>
        <v>0</v>
      </c>
    </row>
    <row r="212" spans="1:14">
      <c r="A212" s="35" t="s">
        <v>272</v>
      </c>
      <c r="B212" s="273" t="s">
        <v>204</v>
      </c>
      <c r="C212" s="274"/>
      <c r="D212" s="274"/>
      <c r="E212" s="275"/>
      <c r="F212" s="275"/>
      <c r="H212" s="128">
        <f t="shared" si="11"/>
        <v>0</v>
      </c>
      <c r="J212" s="4">
        <f t="shared" si="10"/>
        <v>25.3245</v>
      </c>
      <c r="K212" s="128">
        <f t="shared" si="9"/>
        <v>0</v>
      </c>
    </row>
    <row r="213" spans="1:14">
      <c r="A213" s="35" t="s">
        <v>273</v>
      </c>
      <c r="B213" s="273" t="s">
        <v>205</v>
      </c>
      <c r="C213" s="274"/>
      <c r="D213" s="274"/>
      <c r="E213" s="275"/>
      <c r="F213" s="275"/>
      <c r="H213" s="128">
        <f t="shared" si="11"/>
        <v>0</v>
      </c>
      <c r="J213" s="4">
        <f t="shared" si="10"/>
        <v>25.3245</v>
      </c>
      <c r="K213" s="128">
        <f t="shared" si="9"/>
        <v>0</v>
      </c>
    </row>
    <row r="214" spans="1:14">
      <c r="A214" s="35" t="s">
        <v>285</v>
      </c>
      <c r="B214" s="273" t="s">
        <v>217</v>
      </c>
      <c r="C214" s="274"/>
      <c r="D214" s="274"/>
      <c r="E214" s="275"/>
      <c r="F214" s="275"/>
      <c r="H214" s="128">
        <f t="shared" si="11"/>
        <v>0</v>
      </c>
      <c r="J214" s="4">
        <f t="shared" si="10"/>
        <v>25.3245</v>
      </c>
      <c r="K214" s="128">
        <f t="shared" si="9"/>
        <v>0</v>
      </c>
    </row>
    <row r="215" spans="1:14">
      <c r="A215" s="35" t="s">
        <v>274</v>
      </c>
      <c r="B215" s="273" t="s">
        <v>206</v>
      </c>
      <c r="C215" s="274"/>
      <c r="D215" s="274"/>
      <c r="E215" s="275"/>
      <c r="F215" s="275"/>
      <c r="H215" s="128">
        <f t="shared" si="11"/>
        <v>0</v>
      </c>
      <c r="J215" s="4">
        <f t="shared" si="10"/>
        <v>25.3245</v>
      </c>
      <c r="K215" s="128">
        <f t="shared" si="9"/>
        <v>0</v>
      </c>
    </row>
    <row r="216" spans="1:14">
      <c r="A216" s="35">
        <v>30010</v>
      </c>
      <c r="B216" s="273" t="s">
        <v>295</v>
      </c>
      <c r="C216" s="274"/>
      <c r="D216" s="274">
        <v>1000000</v>
      </c>
      <c r="E216" s="275"/>
      <c r="F216" s="275"/>
      <c r="H216" s="128">
        <f t="shared" si="11"/>
        <v>-1000000</v>
      </c>
      <c r="J216" s="4">
        <f t="shared" si="10"/>
        <v>25.3245</v>
      </c>
      <c r="K216" s="128">
        <f t="shared" si="9"/>
        <v>-25324500</v>
      </c>
    </row>
    <row r="217" spans="1:14">
      <c r="A217" s="35">
        <v>30011</v>
      </c>
      <c r="B217" s="279" t="s">
        <v>296</v>
      </c>
      <c r="C217" s="274"/>
      <c r="D217" s="274"/>
      <c r="E217" s="275"/>
      <c r="F217" s="275"/>
      <c r="H217" s="128">
        <f t="shared" si="11"/>
        <v>0</v>
      </c>
      <c r="J217" s="4">
        <f t="shared" si="10"/>
        <v>25.3245</v>
      </c>
      <c r="K217" s="128">
        <f t="shared" si="9"/>
        <v>0</v>
      </c>
    </row>
    <row r="218" spans="1:14">
      <c r="A218" s="35">
        <v>30020</v>
      </c>
      <c r="B218" s="273" t="s">
        <v>297</v>
      </c>
      <c r="C218" s="274"/>
      <c r="D218" s="274"/>
      <c r="E218" s="275"/>
      <c r="F218" s="275"/>
      <c r="H218" s="128">
        <f t="shared" si="11"/>
        <v>0</v>
      </c>
      <c r="J218" s="4">
        <f t="shared" si="10"/>
        <v>25.3245</v>
      </c>
      <c r="K218" s="128">
        <f t="shared" si="9"/>
        <v>0</v>
      </c>
    </row>
    <row r="219" spans="1:14">
      <c r="A219" s="35">
        <v>30030</v>
      </c>
      <c r="B219" s="273" t="s">
        <v>298</v>
      </c>
      <c r="C219" s="274"/>
      <c r="D219" s="274"/>
      <c r="E219" s="275"/>
      <c r="F219" s="275"/>
      <c r="H219" s="128">
        <f t="shared" si="11"/>
        <v>0</v>
      </c>
      <c r="J219" s="4">
        <f t="shared" si="10"/>
        <v>25.3245</v>
      </c>
      <c r="K219" s="128">
        <f t="shared" si="9"/>
        <v>0</v>
      </c>
    </row>
    <row r="220" spans="1:14">
      <c r="A220" s="35">
        <v>30031</v>
      </c>
      <c r="B220" s="279" t="s">
        <v>299</v>
      </c>
      <c r="C220" s="274"/>
      <c r="D220" s="274"/>
      <c r="E220" s="275"/>
      <c r="F220" s="275"/>
      <c r="H220" s="128">
        <f t="shared" si="11"/>
        <v>0</v>
      </c>
      <c r="J220" s="4">
        <f t="shared" si="10"/>
        <v>25.3245</v>
      </c>
      <c r="K220" s="128">
        <f t="shared" si="9"/>
        <v>0</v>
      </c>
    </row>
    <row r="221" spans="1:14">
      <c r="A221" s="280">
        <v>30040</v>
      </c>
      <c r="B221" s="277" t="s">
        <v>301</v>
      </c>
      <c r="C221" s="278"/>
      <c r="D221" s="278">
        <f>276073.4+C132-D182</f>
        <v>276152.86000000004</v>
      </c>
      <c r="E221" s="278"/>
      <c r="F221" s="278"/>
      <c r="G221" s="132"/>
      <c r="H221" s="132">
        <f>ROUND(C221-D221+E221-F221,2)</f>
        <v>-276152.86</v>
      </c>
      <c r="J221" s="4">
        <f t="shared" si="10"/>
        <v>25.3245</v>
      </c>
      <c r="K221" s="132">
        <f t="shared" si="9"/>
        <v>-6993433.0999999996</v>
      </c>
    </row>
    <row r="222" spans="1:14">
      <c r="A222" s="35">
        <v>30041</v>
      </c>
      <c r="B222" s="279" t="s">
        <v>300</v>
      </c>
      <c r="C222" s="274"/>
      <c r="D222" s="274"/>
      <c r="E222" s="275"/>
      <c r="F222" s="275"/>
      <c r="H222" s="128">
        <f>ROUND(C222-D222+E222-F222,2)</f>
        <v>0</v>
      </c>
      <c r="J222" s="4">
        <f t="shared" si="10"/>
        <v>25.3245</v>
      </c>
      <c r="K222" s="128">
        <f t="shared" si="9"/>
        <v>0</v>
      </c>
      <c r="N222" s="221"/>
    </row>
    <row r="223" spans="1:14">
      <c r="A223" s="35">
        <v>30050</v>
      </c>
      <c r="B223" s="273" t="s">
        <v>302</v>
      </c>
      <c r="C223" s="274"/>
      <c r="D223" s="274"/>
      <c r="E223" s="275"/>
      <c r="F223" s="275"/>
      <c r="H223" s="128">
        <f t="shared" si="11"/>
        <v>0</v>
      </c>
      <c r="J223" s="4">
        <f t="shared" si="10"/>
        <v>25.3245</v>
      </c>
      <c r="K223" s="128">
        <f t="shared" si="9"/>
        <v>0</v>
      </c>
    </row>
    <row r="224" spans="1:14">
      <c r="A224" s="35">
        <v>71000</v>
      </c>
      <c r="B224" s="273" t="s">
        <v>485</v>
      </c>
      <c r="C224" s="274"/>
      <c r="D224" s="274"/>
      <c r="E224" s="275"/>
      <c r="F224" s="275"/>
      <c r="H224" s="128">
        <f t="shared" si="11"/>
        <v>0</v>
      </c>
      <c r="J224" s="4">
        <f t="shared" si="10"/>
        <v>25.3245</v>
      </c>
      <c r="K224" s="128">
        <f t="shared" si="9"/>
        <v>0</v>
      </c>
    </row>
    <row r="225" spans="1:11">
      <c r="A225" s="35">
        <v>71001</v>
      </c>
      <c r="B225" s="273" t="s">
        <v>304</v>
      </c>
      <c r="C225" s="274"/>
      <c r="D225" s="274"/>
      <c r="E225" s="275"/>
      <c r="F225" s="275"/>
      <c r="H225" s="128">
        <f t="shared" si="11"/>
        <v>0</v>
      </c>
      <c r="J225" s="4">
        <f t="shared" si="10"/>
        <v>25.3245</v>
      </c>
      <c r="K225" s="128">
        <f t="shared" si="9"/>
        <v>0</v>
      </c>
    </row>
    <row r="226" spans="1:11">
      <c r="A226" s="35">
        <v>71002</v>
      </c>
      <c r="B226" s="273" t="s">
        <v>305</v>
      </c>
      <c r="C226" s="274"/>
      <c r="D226" s="274"/>
      <c r="E226" s="275"/>
      <c r="F226" s="275"/>
      <c r="H226" s="128">
        <f t="shared" si="11"/>
        <v>0</v>
      </c>
      <c r="J226" s="4">
        <f t="shared" si="10"/>
        <v>25.3245</v>
      </c>
      <c r="K226" s="128">
        <f t="shared" si="9"/>
        <v>0</v>
      </c>
    </row>
    <row r="227" spans="1:11">
      <c r="A227" s="35">
        <v>71003</v>
      </c>
      <c r="B227" s="273" t="s">
        <v>306</v>
      </c>
      <c r="C227" s="274"/>
      <c r="D227" s="274"/>
      <c r="E227" s="275"/>
      <c r="F227" s="275"/>
      <c r="H227" s="128">
        <f t="shared" si="11"/>
        <v>0</v>
      </c>
      <c r="J227" s="4">
        <f t="shared" si="10"/>
        <v>25.3245</v>
      </c>
      <c r="K227" s="128">
        <f t="shared" si="9"/>
        <v>0</v>
      </c>
    </row>
    <row r="228" spans="1:11">
      <c r="A228" s="35">
        <v>71004</v>
      </c>
      <c r="B228" s="273" t="s">
        <v>307</v>
      </c>
      <c r="C228" s="274"/>
      <c r="D228" s="274"/>
      <c r="E228" s="275"/>
      <c r="F228" s="275"/>
      <c r="H228" s="128">
        <f t="shared" si="11"/>
        <v>0</v>
      </c>
      <c r="J228" s="4">
        <f t="shared" si="10"/>
        <v>25.3245</v>
      </c>
      <c r="K228" s="128">
        <f t="shared" si="9"/>
        <v>0</v>
      </c>
    </row>
    <row r="229" spans="1:11">
      <c r="A229" s="35">
        <v>71005</v>
      </c>
      <c r="B229" s="273" t="s">
        <v>308</v>
      </c>
      <c r="C229" s="274"/>
      <c r="D229" s="274"/>
      <c r="E229" s="275"/>
      <c r="F229" s="275"/>
      <c r="H229" s="128">
        <f t="shared" si="11"/>
        <v>0</v>
      </c>
      <c r="J229" s="4">
        <f t="shared" si="10"/>
        <v>25.3245</v>
      </c>
      <c r="K229" s="128">
        <f t="shared" si="9"/>
        <v>0</v>
      </c>
    </row>
    <row r="230" spans="1:11">
      <c r="A230" s="35">
        <v>71006</v>
      </c>
      <c r="B230" s="273" t="s">
        <v>309</v>
      </c>
      <c r="C230" s="274"/>
      <c r="D230" s="274"/>
      <c r="E230" s="275"/>
      <c r="F230" s="275"/>
      <c r="H230" s="128">
        <f t="shared" si="11"/>
        <v>0</v>
      </c>
      <c r="J230" s="4">
        <f t="shared" si="10"/>
        <v>25.3245</v>
      </c>
      <c r="K230" s="128">
        <f t="shared" si="9"/>
        <v>0</v>
      </c>
    </row>
    <row r="231" spans="1:11">
      <c r="A231" s="35">
        <v>71007</v>
      </c>
      <c r="B231" s="273" t="s">
        <v>310</v>
      </c>
      <c r="C231" s="274"/>
      <c r="D231" s="274"/>
      <c r="E231" s="275"/>
      <c r="F231" s="275"/>
      <c r="H231" s="128">
        <f t="shared" si="11"/>
        <v>0</v>
      </c>
      <c r="J231" s="4">
        <f t="shared" si="10"/>
        <v>25.3245</v>
      </c>
      <c r="K231" s="128">
        <f t="shared" si="9"/>
        <v>0</v>
      </c>
    </row>
    <row r="232" spans="1:11">
      <c r="A232" s="35">
        <v>71008</v>
      </c>
      <c r="B232" s="273" t="s">
        <v>311</v>
      </c>
      <c r="C232" s="274"/>
      <c r="D232" s="274"/>
      <c r="E232" s="275"/>
      <c r="F232" s="275"/>
      <c r="H232" s="128">
        <f t="shared" si="11"/>
        <v>0</v>
      </c>
      <c r="J232" s="4">
        <f t="shared" si="10"/>
        <v>25.3245</v>
      </c>
      <c r="K232" s="128">
        <f t="shared" si="9"/>
        <v>0</v>
      </c>
    </row>
    <row r="233" spans="1:11">
      <c r="A233" s="35">
        <v>71009</v>
      </c>
      <c r="B233" s="273" t="s">
        <v>312</v>
      </c>
      <c r="C233" s="274"/>
      <c r="D233" s="274"/>
      <c r="E233" s="275"/>
      <c r="F233" s="275"/>
      <c r="H233" s="128">
        <f t="shared" si="11"/>
        <v>0</v>
      </c>
      <c r="J233" s="4">
        <f t="shared" si="10"/>
        <v>25.3245</v>
      </c>
      <c r="K233" s="128">
        <f t="shared" si="9"/>
        <v>0</v>
      </c>
    </row>
    <row r="234" spans="1:11">
      <c r="A234" s="35">
        <v>71010</v>
      </c>
      <c r="B234" s="279" t="s">
        <v>313</v>
      </c>
      <c r="C234" s="274"/>
      <c r="D234" s="274"/>
      <c r="E234" s="275"/>
      <c r="F234" s="275"/>
      <c r="H234" s="128">
        <f t="shared" si="11"/>
        <v>0</v>
      </c>
      <c r="J234" s="4">
        <f t="shared" si="10"/>
        <v>25.3245</v>
      </c>
      <c r="K234" s="128">
        <f t="shared" si="9"/>
        <v>0</v>
      </c>
    </row>
    <row r="235" spans="1:11">
      <c r="A235" s="272">
        <v>71011</v>
      </c>
      <c r="B235" s="279" t="s">
        <v>314</v>
      </c>
      <c r="C235" s="274"/>
      <c r="D235" s="274"/>
      <c r="E235" s="275"/>
      <c r="F235" s="275"/>
      <c r="H235" s="128">
        <f t="shared" si="11"/>
        <v>0</v>
      </c>
      <c r="J235" s="4">
        <f t="shared" si="10"/>
        <v>25.3245</v>
      </c>
      <c r="K235" s="128">
        <f t="shared" si="9"/>
        <v>0</v>
      </c>
    </row>
    <row r="236" spans="1:11">
      <c r="A236" s="272">
        <v>71012</v>
      </c>
      <c r="B236" s="279" t="s">
        <v>315</v>
      </c>
      <c r="C236" s="274"/>
      <c r="D236" s="274"/>
      <c r="E236" s="275"/>
      <c r="F236" s="275"/>
      <c r="H236" s="128">
        <f t="shared" si="11"/>
        <v>0</v>
      </c>
      <c r="J236" s="4">
        <f t="shared" si="10"/>
        <v>25.3245</v>
      </c>
      <c r="K236" s="128">
        <f t="shared" si="9"/>
        <v>0</v>
      </c>
    </row>
    <row r="237" spans="1:11">
      <c r="A237" s="272">
        <v>71013</v>
      </c>
      <c r="B237" s="279" t="s">
        <v>316</v>
      </c>
      <c r="C237" s="274"/>
      <c r="D237" s="274"/>
      <c r="E237" s="275"/>
      <c r="F237" s="275"/>
      <c r="H237" s="128">
        <f t="shared" si="11"/>
        <v>0</v>
      </c>
      <c r="J237" s="4">
        <f t="shared" si="10"/>
        <v>25.3245</v>
      </c>
      <c r="K237" s="128">
        <f t="shared" si="9"/>
        <v>0</v>
      </c>
    </row>
    <row r="238" spans="1:11">
      <c r="A238" s="272">
        <v>71014</v>
      </c>
      <c r="B238" s="279" t="s">
        <v>317</v>
      </c>
      <c r="C238" s="274"/>
      <c r="D238" s="274"/>
      <c r="E238" s="275"/>
      <c r="F238" s="275"/>
      <c r="H238" s="128">
        <f t="shared" si="11"/>
        <v>0</v>
      </c>
      <c r="J238" s="4">
        <f t="shared" si="10"/>
        <v>25.3245</v>
      </c>
      <c r="K238" s="128">
        <f t="shared" si="9"/>
        <v>0</v>
      </c>
    </row>
    <row r="239" spans="1:11">
      <c r="A239" s="272">
        <v>71015</v>
      </c>
      <c r="B239" s="279" t="s">
        <v>318</v>
      </c>
      <c r="C239" s="274"/>
      <c r="D239" s="274"/>
      <c r="E239" s="275"/>
      <c r="F239" s="275"/>
      <c r="H239" s="128">
        <f t="shared" si="11"/>
        <v>0</v>
      </c>
      <c r="J239" s="4">
        <f t="shared" si="10"/>
        <v>25.3245</v>
      </c>
      <c r="K239" s="128">
        <f t="shared" si="9"/>
        <v>0</v>
      </c>
    </row>
    <row r="240" spans="1:11">
      <c r="A240" s="272">
        <v>71016</v>
      </c>
      <c r="B240" s="279" t="s">
        <v>319</v>
      </c>
      <c r="C240" s="274"/>
      <c r="D240" s="274"/>
      <c r="E240" s="275"/>
      <c r="F240" s="275"/>
      <c r="H240" s="128">
        <f t="shared" si="11"/>
        <v>0</v>
      </c>
      <c r="J240" s="4">
        <f t="shared" si="10"/>
        <v>25.3245</v>
      </c>
      <c r="K240" s="128">
        <f t="shared" si="9"/>
        <v>0</v>
      </c>
    </row>
    <row r="241" spans="1:11">
      <c r="A241" s="272">
        <v>71017</v>
      </c>
      <c r="B241" s="279" t="s">
        <v>320</v>
      </c>
      <c r="C241" s="274"/>
      <c r="D241" s="274"/>
      <c r="E241" s="275"/>
      <c r="F241" s="275"/>
      <c r="H241" s="128">
        <f t="shared" si="11"/>
        <v>0</v>
      </c>
      <c r="J241" s="4">
        <f t="shared" si="10"/>
        <v>25.3245</v>
      </c>
      <c r="K241" s="128">
        <f t="shared" si="9"/>
        <v>0</v>
      </c>
    </row>
    <row r="242" spans="1:11">
      <c r="A242" s="272">
        <v>71018</v>
      </c>
      <c r="B242" s="279" t="s">
        <v>321</v>
      </c>
      <c r="C242" s="274"/>
      <c r="D242" s="274"/>
      <c r="E242" s="275"/>
      <c r="F242" s="275"/>
      <c r="H242" s="128">
        <f t="shared" si="11"/>
        <v>0</v>
      </c>
      <c r="J242" s="4">
        <f t="shared" si="10"/>
        <v>25.3245</v>
      </c>
      <c r="K242" s="128">
        <f t="shared" si="9"/>
        <v>0</v>
      </c>
    </row>
    <row r="243" spans="1:11">
      <c r="A243" s="272">
        <v>71019</v>
      </c>
      <c r="B243" s="279" t="s">
        <v>322</v>
      </c>
      <c r="C243" s="274"/>
      <c r="D243" s="274"/>
      <c r="E243" s="275"/>
      <c r="F243" s="275"/>
      <c r="H243" s="128">
        <f t="shared" si="11"/>
        <v>0</v>
      </c>
      <c r="J243" s="4">
        <f t="shared" si="10"/>
        <v>25.3245</v>
      </c>
      <c r="K243" s="128">
        <f t="shared" si="9"/>
        <v>0</v>
      </c>
    </row>
    <row r="244" spans="1:11">
      <c r="A244" s="272">
        <v>71020</v>
      </c>
      <c r="B244" s="279" t="s">
        <v>323</v>
      </c>
      <c r="C244" s="274"/>
      <c r="D244" s="274"/>
      <c r="E244" s="275"/>
      <c r="F244" s="275"/>
      <c r="H244" s="128">
        <f t="shared" si="11"/>
        <v>0</v>
      </c>
      <c r="J244" s="4">
        <f t="shared" si="10"/>
        <v>25.3245</v>
      </c>
      <c r="K244" s="128">
        <f t="shared" si="9"/>
        <v>0</v>
      </c>
    </row>
    <row r="245" spans="1:11">
      <c r="A245" s="272">
        <v>71021</v>
      </c>
      <c r="B245" s="279" t="s">
        <v>324</v>
      </c>
      <c r="C245" s="274"/>
      <c r="D245" s="274"/>
      <c r="E245" s="275"/>
      <c r="F245" s="275"/>
      <c r="H245" s="128">
        <f t="shared" si="11"/>
        <v>0</v>
      </c>
      <c r="J245" s="4">
        <f t="shared" si="10"/>
        <v>25.3245</v>
      </c>
      <c r="K245" s="128">
        <f t="shared" si="9"/>
        <v>0</v>
      </c>
    </row>
    <row r="246" spans="1:11">
      <c r="A246" s="272">
        <v>71022</v>
      </c>
      <c r="B246" s="279" t="s">
        <v>325</v>
      </c>
      <c r="C246" s="274"/>
      <c r="D246" s="274"/>
      <c r="E246" s="275"/>
      <c r="F246" s="275"/>
      <c r="H246" s="128">
        <f t="shared" si="11"/>
        <v>0</v>
      </c>
      <c r="J246" s="4">
        <f t="shared" si="10"/>
        <v>25.3245</v>
      </c>
      <c r="K246" s="128">
        <f t="shared" si="9"/>
        <v>0</v>
      </c>
    </row>
    <row r="247" spans="1:11">
      <c r="A247" s="272">
        <v>71023</v>
      </c>
      <c r="B247" s="279" t="s">
        <v>326</v>
      </c>
      <c r="C247" s="274"/>
      <c r="D247" s="274"/>
      <c r="E247" s="275"/>
      <c r="F247" s="275"/>
      <c r="H247" s="128">
        <f t="shared" si="11"/>
        <v>0</v>
      </c>
      <c r="J247" s="4">
        <f t="shared" si="10"/>
        <v>25.3245</v>
      </c>
      <c r="K247" s="128">
        <f t="shared" si="9"/>
        <v>0</v>
      </c>
    </row>
    <row r="248" spans="1:11">
      <c r="A248" s="272">
        <v>71024</v>
      </c>
      <c r="B248" s="279" t="s">
        <v>327</v>
      </c>
      <c r="C248" s="274"/>
      <c r="D248" s="274"/>
      <c r="E248" s="275"/>
      <c r="F248" s="275"/>
      <c r="H248" s="128">
        <f t="shared" si="11"/>
        <v>0</v>
      </c>
      <c r="J248" s="4">
        <f t="shared" si="10"/>
        <v>25.3245</v>
      </c>
      <c r="K248" s="128">
        <f t="shared" si="9"/>
        <v>0</v>
      </c>
    </row>
    <row r="249" spans="1:11">
      <c r="A249" s="13">
        <v>71025</v>
      </c>
      <c r="B249" s="273" t="s">
        <v>328</v>
      </c>
      <c r="C249" s="274"/>
      <c r="D249" s="274"/>
      <c r="E249" s="275"/>
      <c r="F249" s="275"/>
      <c r="H249" s="128">
        <f t="shared" si="11"/>
        <v>0</v>
      </c>
      <c r="J249" s="4">
        <f t="shared" si="10"/>
        <v>25.3245</v>
      </c>
      <c r="K249" s="128">
        <f t="shared" si="9"/>
        <v>0</v>
      </c>
    </row>
    <row r="250" spans="1:11">
      <c r="A250" s="13">
        <v>71026</v>
      </c>
      <c r="B250" s="273" t="s">
        <v>329</v>
      </c>
      <c r="C250" s="274"/>
      <c r="D250" s="274"/>
      <c r="E250" s="275"/>
      <c r="F250" s="275"/>
      <c r="H250" s="128">
        <f t="shared" si="11"/>
        <v>0</v>
      </c>
      <c r="J250" s="4">
        <f t="shared" si="10"/>
        <v>25.3245</v>
      </c>
      <c r="K250" s="128">
        <f t="shared" si="9"/>
        <v>0</v>
      </c>
    </row>
    <row r="251" spans="1:11">
      <c r="A251" s="13">
        <v>71027</v>
      </c>
      <c r="B251" s="273" t="s">
        <v>330</v>
      </c>
      <c r="C251" s="274"/>
      <c r="D251" s="274"/>
      <c r="E251" s="275"/>
      <c r="F251" s="275"/>
      <c r="H251" s="128">
        <f t="shared" si="11"/>
        <v>0</v>
      </c>
      <c r="J251" s="4">
        <f t="shared" si="10"/>
        <v>25.3245</v>
      </c>
      <c r="K251" s="128">
        <f t="shared" si="9"/>
        <v>0</v>
      </c>
    </row>
    <row r="252" spans="1:11">
      <c r="A252" s="13">
        <v>71028</v>
      </c>
      <c r="B252" s="273" t="s">
        <v>331</v>
      </c>
      <c r="C252" s="274"/>
      <c r="D252" s="274"/>
      <c r="E252" s="275"/>
      <c r="F252" s="275"/>
      <c r="H252" s="128">
        <f t="shared" si="11"/>
        <v>0</v>
      </c>
      <c r="J252" s="4">
        <f t="shared" si="10"/>
        <v>25.3245</v>
      </c>
      <c r="K252" s="128">
        <f t="shared" si="9"/>
        <v>0</v>
      </c>
    </row>
    <row r="253" spans="1:11">
      <c r="A253" s="35">
        <v>71998</v>
      </c>
      <c r="B253" s="273" t="s">
        <v>332</v>
      </c>
      <c r="C253" s="274"/>
      <c r="D253" s="274"/>
      <c r="E253" s="275"/>
      <c r="F253" s="275"/>
      <c r="H253" s="128">
        <f t="shared" si="11"/>
        <v>0</v>
      </c>
      <c r="J253" s="4">
        <f t="shared" si="10"/>
        <v>25.3245</v>
      </c>
      <c r="K253" s="128">
        <f t="shared" si="9"/>
        <v>0</v>
      </c>
    </row>
    <row r="254" spans="1:11">
      <c r="A254" s="35">
        <v>72100</v>
      </c>
      <c r="B254" s="273" t="s">
        <v>333</v>
      </c>
      <c r="C254" s="274"/>
      <c r="D254" s="274"/>
      <c r="E254" s="275"/>
      <c r="F254" s="275"/>
      <c r="H254" s="128">
        <f t="shared" si="11"/>
        <v>0</v>
      </c>
      <c r="J254" s="4">
        <f t="shared" si="10"/>
        <v>25.3245</v>
      </c>
      <c r="K254" s="128">
        <f t="shared" si="9"/>
        <v>0</v>
      </c>
    </row>
    <row r="255" spans="1:11">
      <c r="A255" s="35">
        <v>72101</v>
      </c>
      <c r="B255" s="273" t="s">
        <v>334</v>
      </c>
      <c r="C255" s="274"/>
      <c r="D255" s="274">
        <v>443857.84</v>
      </c>
      <c r="E255" s="275"/>
      <c r="F255" s="275"/>
      <c r="H255" s="128">
        <f t="shared" si="11"/>
        <v>-443857.84</v>
      </c>
      <c r="J255" s="4">
        <f t="shared" si="10"/>
        <v>25.3245</v>
      </c>
      <c r="K255" s="128">
        <f t="shared" si="9"/>
        <v>-11240477.869999999</v>
      </c>
    </row>
    <row r="256" spans="1:11">
      <c r="A256" s="35">
        <v>72102</v>
      </c>
      <c r="B256" s="273" t="s">
        <v>335</v>
      </c>
      <c r="C256" s="274"/>
      <c r="D256" s="274">
        <v>506351</v>
      </c>
      <c r="E256" s="275"/>
      <c r="F256" s="275"/>
      <c r="H256" s="128">
        <f t="shared" si="11"/>
        <v>-506351</v>
      </c>
      <c r="J256" s="4">
        <f t="shared" si="10"/>
        <v>25.3245</v>
      </c>
      <c r="K256" s="128">
        <f t="shared" si="9"/>
        <v>-12823085.9</v>
      </c>
    </row>
    <row r="257" spans="1:11">
      <c r="A257" s="35">
        <v>72103</v>
      </c>
      <c r="B257" s="273" t="s">
        <v>336</v>
      </c>
      <c r="C257" s="274"/>
      <c r="D257" s="274">
        <v>473717.68</v>
      </c>
      <c r="E257" s="275"/>
      <c r="F257" s="275"/>
      <c r="H257" s="128">
        <f t="shared" si="11"/>
        <v>-473717.68</v>
      </c>
      <c r="J257" s="4">
        <f t="shared" si="10"/>
        <v>25.3245</v>
      </c>
      <c r="K257" s="128">
        <f t="shared" si="9"/>
        <v>-11996663.390000001</v>
      </c>
    </row>
    <row r="258" spans="1:11">
      <c r="A258" s="35">
        <v>72200</v>
      </c>
      <c r="B258" s="273" t="s">
        <v>337</v>
      </c>
      <c r="C258" s="274"/>
      <c r="D258" s="274">
        <v>209745</v>
      </c>
      <c r="E258" s="275"/>
      <c r="F258" s="275"/>
      <c r="H258" s="128">
        <f t="shared" si="11"/>
        <v>-209745</v>
      </c>
      <c r="J258" s="4">
        <f t="shared" si="10"/>
        <v>25.3245</v>
      </c>
      <c r="K258" s="128">
        <f t="shared" si="9"/>
        <v>-5311687.25</v>
      </c>
    </row>
    <row r="259" spans="1:11">
      <c r="A259" s="13">
        <v>73006</v>
      </c>
      <c r="B259" s="273" t="s">
        <v>338</v>
      </c>
      <c r="C259" s="274"/>
      <c r="D259" s="274"/>
      <c r="E259" s="275"/>
      <c r="F259" s="275"/>
      <c r="H259" s="128">
        <f t="shared" si="11"/>
        <v>0</v>
      </c>
      <c r="J259" s="4">
        <f t="shared" si="10"/>
        <v>25.3245</v>
      </c>
      <c r="K259" s="128">
        <f t="shared" si="9"/>
        <v>0</v>
      </c>
    </row>
    <row r="260" spans="1:11">
      <c r="A260" s="35">
        <v>74100</v>
      </c>
      <c r="B260" s="273" t="s">
        <v>339</v>
      </c>
      <c r="C260" s="274"/>
      <c r="D260" s="274"/>
      <c r="E260" s="275"/>
      <c r="F260" s="275"/>
      <c r="H260" s="128">
        <f t="shared" si="11"/>
        <v>0</v>
      </c>
      <c r="J260" s="4">
        <f t="shared" si="10"/>
        <v>25.3245</v>
      </c>
      <c r="K260" s="128">
        <f t="shared" si="9"/>
        <v>0</v>
      </c>
    </row>
    <row r="261" spans="1:11">
      <c r="A261" s="35">
        <v>74101</v>
      </c>
      <c r="B261" s="273" t="s">
        <v>340</v>
      </c>
      <c r="C261" s="274"/>
      <c r="D261" s="274"/>
      <c r="E261" s="275"/>
      <c r="F261" s="275"/>
      <c r="H261" s="128">
        <f t="shared" si="11"/>
        <v>0</v>
      </c>
      <c r="J261" s="4">
        <f t="shared" si="10"/>
        <v>25.3245</v>
      </c>
      <c r="K261" s="128">
        <f t="shared" si="9"/>
        <v>0</v>
      </c>
    </row>
    <row r="262" spans="1:11">
      <c r="A262" s="35">
        <v>74102</v>
      </c>
      <c r="B262" s="273" t="s">
        <v>341</v>
      </c>
      <c r="C262" s="274"/>
      <c r="D262" s="274"/>
      <c r="E262" s="275"/>
      <c r="F262" s="275"/>
      <c r="H262" s="128">
        <f t="shared" si="11"/>
        <v>0</v>
      </c>
      <c r="J262" s="4">
        <f t="shared" si="10"/>
        <v>25.3245</v>
      </c>
      <c r="K262" s="128">
        <f t="shared" si="9"/>
        <v>0</v>
      </c>
    </row>
    <row r="263" spans="1:11">
      <c r="A263" s="35">
        <v>74200</v>
      </c>
      <c r="B263" s="273" t="s">
        <v>342</v>
      </c>
      <c r="C263" s="274"/>
      <c r="D263" s="274"/>
      <c r="E263" s="275"/>
      <c r="F263" s="275"/>
      <c r="H263" s="128">
        <f t="shared" si="11"/>
        <v>0</v>
      </c>
      <c r="J263" s="4">
        <f t="shared" si="10"/>
        <v>25.3245</v>
      </c>
      <c r="K263" s="128">
        <f t="shared" si="9"/>
        <v>0</v>
      </c>
    </row>
    <row r="264" spans="1:11">
      <c r="A264" s="35">
        <v>74201</v>
      </c>
      <c r="B264" s="273" t="s">
        <v>343</v>
      </c>
      <c r="C264" s="274"/>
      <c r="D264" s="274"/>
      <c r="E264" s="275"/>
      <c r="F264" s="275"/>
      <c r="H264" s="128">
        <f t="shared" si="11"/>
        <v>0</v>
      </c>
      <c r="J264" s="4">
        <f t="shared" si="10"/>
        <v>25.3245</v>
      </c>
      <c r="K264" s="128">
        <f t="shared" ref="K264:K327" si="12">ROUND(H264*J264,2)</f>
        <v>0</v>
      </c>
    </row>
    <row r="265" spans="1:11">
      <c r="A265" s="35">
        <v>74202</v>
      </c>
      <c r="B265" s="273" t="s">
        <v>344</v>
      </c>
      <c r="C265" s="274"/>
      <c r="D265" s="274"/>
      <c r="E265" s="275"/>
      <c r="F265" s="275"/>
      <c r="H265" s="128">
        <f t="shared" si="11"/>
        <v>0</v>
      </c>
      <c r="J265" s="4">
        <f t="shared" ref="J265:J328" si="13">J264</f>
        <v>25.3245</v>
      </c>
      <c r="K265" s="128">
        <f t="shared" si="12"/>
        <v>0</v>
      </c>
    </row>
    <row r="266" spans="1:11">
      <c r="A266" s="35">
        <v>74203</v>
      </c>
      <c r="B266" s="273" t="s">
        <v>345</v>
      </c>
      <c r="C266" s="274"/>
      <c r="D266" s="274"/>
      <c r="E266" s="275"/>
      <c r="F266" s="275"/>
      <c r="H266" s="128">
        <f t="shared" si="11"/>
        <v>0</v>
      </c>
      <c r="J266" s="4">
        <f t="shared" si="13"/>
        <v>25.3245</v>
      </c>
      <c r="K266" s="128">
        <f t="shared" si="12"/>
        <v>0</v>
      </c>
    </row>
    <row r="267" spans="1:11">
      <c r="A267" s="35">
        <v>74204</v>
      </c>
      <c r="B267" s="273" t="s">
        <v>346</v>
      </c>
      <c r="C267" s="274"/>
      <c r="D267" s="274"/>
      <c r="E267" s="275"/>
      <c r="F267" s="275"/>
      <c r="H267" s="128">
        <f t="shared" si="11"/>
        <v>0</v>
      </c>
      <c r="J267" s="4">
        <f t="shared" si="13"/>
        <v>25.3245</v>
      </c>
      <c r="K267" s="128">
        <f t="shared" si="12"/>
        <v>0</v>
      </c>
    </row>
    <row r="268" spans="1:11">
      <c r="A268" s="35">
        <v>74300</v>
      </c>
      <c r="B268" s="273" t="s">
        <v>347</v>
      </c>
      <c r="C268" s="274"/>
      <c r="D268" s="274"/>
      <c r="E268" s="275"/>
      <c r="F268" s="275"/>
      <c r="H268" s="128">
        <f t="shared" ref="H268:H336" si="14">ROUND(C268-D268+E268-F268,2)</f>
        <v>0</v>
      </c>
      <c r="J268" s="4">
        <f t="shared" si="13"/>
        <v>25.3245</v>
      </c>
      <c r="K268" s="128">
        <f t="shared" si="12"/>
        <v>0</v>
      </c>
    </row>
    <row r="269" spans="1:11">
      <c r="A269" s="35">
        <v>81000</v>
      </c>
      <c r="B269" s="273" t="s">
        <v>486</v>
      </c>
      <c r="C269" s="274"/>
      <c r="D269" s="274"/>
      <c r="E269" s="275"/>
      <c r="F269" s="275"/>
      <c r="H269" s="128">
        <f t="shared" si="14"/>
        <v>0</v>
      </c>
      <c r="J269" s="4">
        <f t="shared" si="13"/>
        <v>25.3245</v>
      </c>
      <c r="K269" s="128">
        <f t="shared" si="12"/>
        <v>0</v>
      </c>
    </row>
    <row r="270" spans="1:11">
      <c r="A270" s="35">
        <v>81001</v>
      </c>
      <c r="B270" s="279" t="s">
        <v>304</v>
      </c>
      <c r="C270" s="274"/>
      <c r="D270" s="274"/>
      <c r="E270" s="275"/>
      <c r="F270" s="275"/>
      <c r="H270" s="128">
        <f t="shared" si="14"/>
        <v>0</v>
      </c>
      <c r="J270" s="4">
        <f t="shared" si="13"/>
        <v>25.3245</v>
      </c>
      <c r="K270" s="128">
        <f t="shared" si="12"/>
        <v>0</v>
      </c>
    </row>
    <row r="271" spans="1:11">
      <c r="A271" s="35">
        <v>81002</v>
      </c>
      <c r="B271" s="279" t="s">
        <v>305</v>
      </c>
      <c r="C271" s="274"/>
      <c r="D271" s="274"/>
      <c r="E271" s="275"/>
      <c r="F271" s="275"/>
      <c r="H271" s="128">
        <f t="shared" si="14"/>
        <v>0</v>
      </c>
      <c r="J271" s="4">
        <f t="shared" si="13"/>
        <v>25.3245</v>
      </c>
      <c r="K271" s="128">
        <f t="shared" si="12"/>
        <v>0</v>
      </c>
    </row>
    <row r="272" spans="1:11">
      <c r="A272" s="35">
        <v>81003</v>
      </c>
      <c r="B272" s="279" t="s">
        <v>306</v>
      </c>
      <c r="C272" s="274"/>
      <c r="D272" s="274"/>
      <c r="E272" s="275"/>
      <c r="F272" s="275"/>
      <c r="H272" s="128">
        <f t="shared" si="14"/>
        <v>0</v>
      </c>
      <c r="J272" s="4">
        <f t="shared" si="13"/>
        <v>25.3245</v>
      </c>
      <c r="K272" s="128">
        <f t="shared" si="12"/>
        <v>0</v>
      </c>
    </row>
    <row r="273" spans="1:11">
      <c r="A273" s="35">
        <v>81004</v>
      </c>
      <c r="B273" s="279" t="s">
        <v>307</v>
      </c>
      <c r="C273" s="274"/>
      <c r="D273" s="274"/>
      <c r="E273" s="275"/>
      <c r="F273" s="275"/>
      <c r="H273" s="128">
        <f t="shared" si="14"/>
        <v>0</v>
      </c>
      <c r="J273" s="4">
        <f t="shared" si="13"/>
        <v>25.3245</v>
      </c>
      <c r="K273" s="128">
        <f t="shared" si="12"/>
        <v>0</v>
      </c>
    </row>
    <row r="274" spans="1:11">
      <c r="A274" s="35">
        <v>81005</v>
      </c>
      <c r="B274" s="279" t="s">
        <v>308</v>
      </c>
      <c r="C274" s="274"/>
      <c r="D274" s="274"/>
      <c r="E274" s="275"/>
      <c r="F274" s="275"/>
      <c r="H274" s="128">
        <f t="shared" si="14"/>
        <v>0</v>
      </c>
      <c r="J274" s="4">
        <f t="shared" si="13"/>
        <v>25.3245</v>
      </c>
      <c r="K274" s="128">
        <f t="shared" si="12"/>
        <v>0</v>
      </c>
    </row>
    <row r="275" spans="1:11">
      <c r="A275" s="35">
        <v>81006</v>
      </c>
      <c r="B275" s="279" t="s">
        <v>309</v>
      </c>
      <c r="C275" s="274"/>
      <c r="D275" s="274"/>
      <c r="E275" s="275"/>
      <c r="F275" s="275"/>
      <c r="H275" s="128">
        <f t="shared" si="14"/>
        <v>0</v>
      </c>
      <c r="J275" s="4">
        <f t="shared" si="13"/>
        <v>25.3245</v>
      </c>
      <c r="K275" s="128">
        <f t="shared" si="12"/>
        <v>0</v>
      </c>
    </row>
    <row r="276" spans="1:11">
      <c r="A276" s="35">
        <v>81007</v>
      </c>
      <c r="B276" s="273" t="s">
        <v>310</v>
      </c>
      <c r="C276" s="274"/>
      <c r="D276" s="274"/>
      <c r="E276" s="275"/>
      <c r="F276" s="275"/>
      <c r="H276" s="128">
        <f t="shared" si="14"/>
        <v>0</v>
      </c>
      <c r="J276" s="4">
        <f t="shared" si="13"/>
        <v>25.3245</v>
      </c>
      <c r="K276" s="128">
        <f t="shared" si="12"/>
        <v>0</v>
      </c>
    </row>
    <row r="277" spans="1:11">
      <c r="A277" s="35">
        <v>81008</v>
      </c>
      <c r="B277" s="273" t="s">
        <v>311</v>
      </c>
      <c r="C277" s="274"/>
      <c r="D277" s="274"/>
      <c r="E277" s="275"/>
      <c r="F277" s="275"/>
      <c r="H277" s="128">
        <f t="shared" si="14"/>
        <v>0</v>
      </c>
      <c r="J277" s="4">
        <f t="shared" si="13"/>
        <v>25.3245</v>
      </c>
      <c r="K277" s="128">
        <f t="shared" si="12"/>
        <v>0</v>
      </c>
    </row>
    <row r="278" spans="1:11">
      <c r="A278" s="35">
        <v>81009</v>
      </c>
      <c r="B278" s="273" t="s">
        <v>312</v>
      </c>
      <c r="C278" s="274"/>
      <c r="D278" s="274"/>
      <c r="E278" s="275"/>
      <c r="F278" s="275"/>
      <c r="H278" s="128">
        <f t="shared" si="14"/>
        <v>0</v>
      </c>
      <c r="J278" s="4">
        <f t="shared" si="13"/>
        <v>25.3245</v>
      </c>
      <c r="K278" s="128">
        <f t="shared" si="12"/>
        <v>0</v>
      </c>
    </row>
    <row r="279" spans="1:11">
      <c r="A279" s="35">
        <v>81010</v>
      </c>
      <c r="B279" s="279" t="s">
        <v>313</v>
      </c>
      <c r="C279" s="274"/>
      <c r="D279" s="274"/>
      <c r="E279" s="275"/>
      <c r="F279" s="275"/>
      <c r="H279" s="128">
        <f t="shared" si="14"/>
        <v>0</v>
      </c>
      <c r="J279" s="4">
        <f t="shared" si="13"/>
        <v>25.3245</v>
      </c>
      <c r="K279" s="128">
        <f t="shared" si="12"/>
        <v>0</v>
      </c>
    </row>
    <row r="280" spans="1:11">
      <c r="A280" s="35">
        <v>81011</v>
      </c>
      <c r="B280" s="279" t="s">
        <v>314</v>
      </c>
      <c r="C280" s="274"/>
      <c r="D280" s="274"/>
      <c r="E280" s="275"/>
      <c r="F280" s="275"/>
      <c r="H280" s="128">
        <f t="shared" si="14"/>
        <v>0</v>
      </c>
      <c r="J280" s="4">
        <f t="shared" si="13"/>
        <v>25.3245</v>
      </c>
      <c r="K280" s="128">
        <f t="shared" si="12"/>
        <v>0</v>
      </c>
    </row>
    <row r="281" spans="1:11">
      <c r="A281" s="35">
        <v>81012</v>
      </c>
      <c r="B281" s="279" t="s">
        <v>315</v>
      </c>
      <c r="C281" s="274"/>
      <c r="D281" s="274"/>
      <c r="E281" s="275"/>
      <c r="F281" s="275"/>
      <c r="H281" s="128">
        <f t="shared" si="14"/>
        <v>0</v>
      </c>
      <c r="J281" s="4">
        <f t="shared" si="13"/>
        <v>25.3245</v>
      </c>
      <c r="K281" s="128">
        <f t="shared" si="12"/>
        <v>0</v>
      </c>
    </row>
    <row r="282" spans="1:11">
      <c r="A282" s="35">
        <v>81013</v>
      </c>
      <c r="B282" s="279" t="s">
        <v>316</v>
      </c>
      <c r="C282" s="274"/>
      <c r="D282" s="274"/>
      <c r="E282" s="275"/>
      <c r="F282" s="275"/>
      <c r="H282" s="128">
        <f t="shared" si="14"/>
        <v>0</v>
      </c>
      <c r="J282" s="4">
        <f t="shared" si="13"/>
        <v>25.3245</v>
      </c>
      <c r="K282" s="128">
        <f t="shared" si="12"/>
        <v>0</v>
      </c>
    </row>
    <row r="283" spans="1:11">
      <c r="A283" s="35">
        <v>81014</v>
      </c>
      <c r="B283" s="279" t="s">
        <v>317</v>
      </c>
      <c r="C283" s="274"/>
      <c r="D283" s="274"/>
      <c r="E283" s="275"/>
      <c r="F283" s="275"/>
      <c r="H283" s="128">
        <f t="shared" si="14"/>
        <v>0</v>
      </c>
      <c r="J283" s="4">
        <f t="shared" si="13"/>
        <v>25.3245</v>
      </c>
      <c r="K283" s="128">
        <f t="shared" si="12"/>
        <v>0</v>
      </c>
    </row>
    <row r="284" spans="1:11">
      <c r="A284" s="35">
        <v>81015</v>
      </c>
      <c r="B284" s="279" t="s">
        <v>318</v>
      </c>
      <c r="C284" s="274"/>
      <c r="D284" s="274"/>
      <c r="E284" s="275"/>
      <c r="F284" s="275"/>
      <c r="H284" s="128">
        <f t="shared" si="14"/>
        <v>0</v>
      </c>
      <c r="J284" s="4">
        <f t="shared" si="13"/>
        <v>25.3245</v>
      </c>
      <c r="K284" s="128">
        <f t="shared" si="12"/>
        <v>0</v>
      </c>
    </row>
    <row r="285" spans="1:11">
      <c r="A285" s="272">
        <v>81016</v>
      </c>
      <c r="B285" s="279" t="s">
        <v>319</v>
      </c>
      <c r="C285" s="274"/>
      <c r="D285" s="274"/>
      <c r="E285" s="275"/>
      <c r="F285" s="275"/>
      <c r="H285" s="128">
        <f t="shared" si="14"/>
        <v>0</v>
      </c>
      <c r="J285" s="4">
        <f t="shared" si="13"/>
        <v>25.3245</v>
      </c>
      <c r="K285" s="128">
        <f t="shared" si="12"/>
        <v>0</v>
      </c>
    </row>
    <row r="286" spans="1:11">
      <c r="A286" s="272">
        <v>81017</v>
      </c>
      <c r="B286" s="279" t="s">
        <v>320</v>
      </c>
      <c r="C286" s="274"/>
      <c r="D286" s="274"/>
      <c r="E286" s="275"/>
      <c r="F286" s="275"/>
      <c r="H286" s="128">
        <f t="shared" si="14"/>
        <v>0</v>
      </c>
      <c r="J286" s="4">
        <f t="shared" si="13"/>
        <v>25.3245</v>
      </c>
      <c r="K286" s="128">
        <f t="shared" si="12"/>
        <v>0</v>
      </c>
    </row>
    <row r="287" spans="1:11">
      <c r="A287" s="272">
        <v>81018</v>
      </c>
      <c r="B287" s="279" t="s">
        <v>321</v>
      </c>
      <c r="C287" s="274"/>
      <c r="D287" s="274"/>
      <c r="E287" s="275"/>
      <c r="F287" s="275"/>
      <c r="H287" s="128">
        <f t="shared" si="14"/>
        <v>0</v>
      </c>
      <c r="J287" s="4">
        <f t="shared" si="13"/>
        <v>25.3245</v>
      </c>
      <c r="K287" s="128">
        <f t="shared" si="12"/>
        <v>0</v>
      </c>
    </row>
    <row r="288" spans="1:11">
      <c r="A288" s="272">
        <v>81019</v>
      </c>
      <c r="B288" s="279" t="s">
        <v>322</v>
      </c>
      <c r="C288" s="274"/>
      <c r="D288" s="274"/>
      <c r="E288" s="275"/>
      <c r="F288" s="275"/>
      <c r="H288" s="128">
        <f t="shared" si="14"/>
        <v>0</v>
      </c>
      <c r="J288" s="4">
        <f t="shared" si="13"/>
        <v>25.3245</v>
      </c>
      <c r="K288" s="128">
        <f t="shared" si="12"/>
        <v>0</v>
      </c>
    </row>
    <row r="289" spans="1:11">
      <c r="A289" s="272">
        <v>81020</v>
      </c>
      <c r="B289" s="279" t="s">
        <v>323</v>
      </c>
      <c r="C289" s="274"/>
      <c r="D289" s="274"/>
      <c r="E289" s="275"/>
      <c r="F289" s="275"/>
      <c r="H289" s="128">
        <f t="shared" si="14"/>
        <v>0</v>
      </c>
      <c r="J289" s="4">
        <f t="shared" si="13"/>
        <v>25.3245</v>
      </c>
      <c r="K289" s="128">
        <f t="shared" si="12"/>
        <v>0</v>
      </c>
    </row>
    <row r="290" spans="1:11">
      <c r="A290" s="272">
        <v>81021</v>
      </c>
      <c r="B290" s="279" t="s">
        <v>324</v>
      </c>
      <c r="C290" s="274"/>
      <c r="D290" s="274"/>
      <c r="E290" s="275"/>
      <c r="F290" s="275"/>
      <c r="H290" s="128">
        <f t="shared" si="14"/>
        <v>0</v>
      </c>
      <c r="J290" s="4">
        <f t="shared" si="13"/>
        <v>25.3245</v>
      </c>
      <c r="K290" s="128">
        <f t="shared" si="12"/>
        <v>0</v>
      </c>
    </row>
    <row r="291" spans="1:11">
      <c r="A291" s="272">
        <v>81022</v>
      </c>
      <c r="B291" s="279" t="s">
        <v>325</v>
      </c>
      <c r="C291" s="274"/>
      <c r="D291" s="274"/>
      <c r="E291" s="275"/>
      <c r="F291" s="275"/>
      <c r="H291" s="128">
        <f t="shared" si="14"/>
        <v>0</v>
      </c>
      <c r="J291" s="4">
        <f t="shared" si="13"/>
        <v>25.3245</v>
      </c>
      <c r="K291" s="128">
        <f t="shared" si="12"/>
        <v>0</v>
      </c>
    </row>
    <row r="292" spans="1:11">
      <c r="A292" s="272">
        <v>81023</v>
      </c>
      <c r="B292" s="279" t="s">
        <v>326</v>
      </c>
      <c r="C292" s="274"/>
      <c r="D292" s="274"/>
      <c r="E292" s="275"/>
      <c r="F292" s="275"/>
      <c r="H292" s="128">
        <f t="shared" si="14"/>
        <v>0</v>
      </c>
      <c r="J292" s="4">
        <f t="shared" si="13"/>
        <v>25.3245</v>
      </c>
      <c r="K292" s="128">
        <f t="shared" si="12"/>
        <v>0</v>
      </c>
    </row>
    <row r="293" spans="1:11">
      <c r="A293" s="272">
        <v>81024</v>
      </c>
      <c r="B293" s="279" t="s">
        <v>327</v>
      </c>
      <c r="C293" s="274"/>
      <c r="D293" s="274"/>
      <c r="E293" s="275"/>
      <c r="F293" s="275"/>
      <c r="H293" s="128">
        <f t="shared" si="14"/>
        <v>0</v>
      </c>
      <c r="J293" s="4">
        <f t="shared" si="13"/>
        <v>25.3245</v>
      </c>
      <c r="K293" s="128">
        <f t="shared" si="12"/>
        <v>0</v>
      </c>
    </row>
    <row r="294" spans="1:11">
      <c r="A294" s="13">
        <v>81025</v>
      </c>
      <c r="B294" s="273" t="s">
        <v>328</v>
      </c>
      <c r="C294" s="274"/>
      <c r="D294" s="274"/>
      <c r="E294" s="275"/>
      <c r="F294" s="275"/>
      <c r="H294" s="128">
        <f t="shared" si="14"/>
        <v>0</v>
      </c>
      <c r="J294" s="4">
        <f t="shared" si="13"/>
        <v>25.3245</v>
      </c>
      <c r="K294" s="128">
        <f t="shared" si="12"/>
        <v>0</v>
      </c>
    </row>
    <row r="295" spans="1:11">
      <c r="A295" s="13">
        <v>81026</v>
      </c>
      <c r="B295" s="273" t="s">
        <v>329</v>
      </c>
      <c r="C295" s="274"/>
      <c r="D295" s="274"/>
      <c r="E295" s="275"/>
      <c r="F295" s="275"/>
      <c r="H295" s="128">
        <f t="shared" si="14"/>
        <v>0</v>
      </c>
      <c r="J295" s="4">
        <f t="shared" si="13"/>
        <v>25.3245</v>
      </c>
      <c r="K295" s="128">
        <f t="shared" si="12"/>
        <v>0</v>
      </c>
    </row>
    <row r="296" spans="1:11">
      <c r="A296" s="13">
        <v>81027</v>
      </c>
      <c r="B296" s="273" t="s">
        <v>330</v>
      </c>
      <c r="C296" s="274"/>
      <c r="D296" s="274"/>
      <c r="E296" s="275"/>
      <c r="F296" s="275"/>
      <c r="H296" s="128">
        <f t="shared" si="14"/>
        <v>0</v>
      </c>
      <c r="J296" s="4">
        <f t="shared" si="13"/>
        <v>25.3245</v>
      </c>
      <c r="K296" s="128">
        <f t="shared" si="12"/>
        <v>0</v>
      </c>
    </row>
    <row r="297" spans="1:11">
      <c r="A297" s="13">
        <v>81028</v>
      </c>
      <c r="B297" s="273" t="s">
        <v>331</v>
      </c>
      <c r="C297" s="274"/>
      <c r="D297" s="274"/>
      <c r="E297" s="275"/>
      <c r="F297" s="275"/>
      <c r="H297" s="128">
        <f t="shared" si="14"/>
        <v>0</v>
      </c>
      <c r="J297" s="4">
        <f t="shared" si="13"/>
        <v>25.3245</v>
      </c>
      <c r="K297" s="128">
        <f t="shared" si="12"/>
        <v>0</v>
      </c>
    </row>
    <row r="298" spans="1:11">
      <c r="A298" s="35">
        <v>81998</v>
      </c>
      <c r="B298" s="279" t="s">
        <v>348</v>
      </c>
      <c r="C298" s="274"/>
      <c r="D298" s="274"/>
      <c r="E298" s="275"/>
      <c r="F298" s="275"/>
      <c r="H298" s="128">
        <f t="shared" si="14"/>
        <v>0</v>
      </c>
      <c r="J298" s="4">
        <f t="shared" si="13"/>
        <v>25.3245</v>
      </c>
      <c r="K298" s="128">
        <f t="shared" si="12"/>
        <v>0</v>
      </c>
    </row>
    <row r="299" spans="1:11">
      <c r="A299" s="35">
        <v>82099</v>
      </c>
      <c r="B299" s="273" t="s">
        <v>349</v>
      </c>
      <c r="C299" s="274"/>
      <c r="D299" s="274"/>
      <c r="E299" s="275"/>
      <c r="F299" s="275"/>
      <c r="H299" s="128">
        <f t="shared" si="14"/>
        <v>0</v>
      </c>
      <c r="J299" s="4">
        <f t="shared" si="13"/>
        <v>25.3245</v>
      </c>
      <c r="K299" s="128">
        <f t="shared" si="12"/>
        <v>0</v>
      </c>
    </row>
    <row r="300" spans="1:11">
      <c r="A300" s="35">
        <v>82100</v>
      </c>
      <c r="B300" s="273" t="s">
        <v>350</v>
      </c>
      <c r="C300" s="274"/>
      <c r="D300" s="274"/>
      <c r="E300" s="275"/>
      <c r="F300" s="275"/>
      <c r="H300" s="128">
        <f t="shared" si="14"/>
        <v>0</v>
      </c>
      <c r="J300" s="4">
        <f t="shared" si="13"/>
        <v>25.3245</v>
      </c>
      <c r="K300" s="128">
        <f t="shared" si="12"/>
        <v>0</v>
      </c>
    </row>
    <row r="301" spans="1:11">
      <c r="A301" s="35">
        <v>82101</v>
      </c>
      <c r="B301" s="273" t="s">
        <v>351</v>
      </c>
      <c r="C301" s="274">
        <v>162392.16</v>
      </c>
      <c r="D301" s="274"/>
      <c r="E301" s="275"/>
      <c r="F301" s="275"/>
      <c r="H301" s="128">
        <f t="shared" si="14"/>
        <v>162392.16</v>
      </c>
      <c r="J301" s="4">
        <f t="shared" si="13"/>
        <v>25.3245</v>
      </c>
      <c r="K301" s="128">
        <f t="shared" si="12"/>
        <v>4112500.26</v>
      </c>
    </row>
    <row r="302" spans="1:11">
      <c r="A302" s="35">
        <v>82102</v>
      </c>
      <c r="B302" s="273" t="s">
        <v>352</v>
      </c>
      <c r="C302" s="274">
        <v>24919.16</v>
      </c>
      <c r="D302" s="274"/>
      <c r="E302" s="275"/>
      <c r="F302" s="275"/>
      <c r="H302" s="128">
        <f t="shared" si="14"/>
        <v>24919.16</v>
      </c>
      <c r="J302" s="4">
        <f t="shared" si="13"/>
        <v>25.3245</v>
      </c>
      <c r="K302" s="128">
        <f t="shared" si="12"/>
        <v>631065.27</v>
      </c>
    </row>
    <row r="303" spans="1:11">
      <c r="A303" s="35">
        <v>82103</v>
      </c>
      <c r="B303" s="273" t="s">
        <v>353</v>
      </c>
      <c r="C303" s="274">
        <v>15466.06</v>
      </c>
      <c r="D303" s="274"/>
      <c r="E303" s="275"/>
      <c r="F303" s="275"/>
      <c r="H303" s="128">
        <f t="shared" si="14"/>
        <v>15466.06</v>
      </c>
      <c r="J303" s="4">
        <f t="shared" si="13"/>
        <v>25.3245</v>
      </c>
      <c r="K303" s="128">
        <f t="shared" si="12"/>
        <v>391670.24</v>
      </c>
    </row>
    <row r="304" spans="1:11">
      <c r="A304" s="35">
        <v>82104</v>
      </c>
      <c r="B304" s="273" t="s">
        <v>354</v>
      </c>
      <c r="C304" s="274">
        <v>84736.59</v>
      </c>
      <c r="D304" s="274"/>
      <c r="E304" s="275"/>
      <c r="F304" s="275"/>
      <c r="H304" s="128">
        <f t="shared" si="14"/>
        <v>84736.59</v>
      </c>
      <c r="J304" s="4">
        <f t="shared" si="13"/>
        <v>25.3245</v>
      </c>
      <c r="K304" s="128">
        <f t="shared" si="12"/>
        <v>2145911.77</v>
      </c>
    </row>
    <row r="305" spans="1:11">
      <c r="A305" s="35">
        <v>82105</v>
      </c>
      <c r="B305" s="273" t="s">
        <v>355</v>
      </c>
      <c r="C305" s="274">
        <v>26694</v>
      </c>
      <c r="D305" s="274"/>
      <c r="E305" s="275"/>
      <c r="F305" s="275"/>
      <c r="H305" s="128">
        <f t="shared" si="14"/>
        <v>26694</v>
      </c>
      <c r="J305" s="4">
        <f t="shared" si="13"/>
        <v>25.3245</v>
      </c>
      <c r="K305" s="128">
        <f t="shared" si="12"/>
        <v>676012.2</v>
      </c>
    </row>
    <row r="306" spans="1:11">
      <c r="A306" s="35">
        <v>82106</v>
      </c>
      <c r="B306" s="279" t="s">
        <v>356</v>
      </c>
      <c r="C306" s="274">
        <v>539</v>
      </c>
      <c r="D306" s="274"/>
      <c r="E306" s="275"/>
      <c r="F306" s="275"/>
      <c r="H306" s="128">
        <f t="shared" si="14"/>
        <v>539</v>
      </c>
      <c r="J306" s="4">
        <f t="shared" si="13"/>
        <v>25.3245</v>
      </c>
      <c r="K306" s="128">
        <f t="shared" si="12"/>
        <v>13649.91</v>
      </c>
    </row>
    <row r="307" spans="1:11">
      <c r="A307" s="35">
        <v>82107</v>
      </c>
      <c r="B307" s="279" t="s">
        <v>357</v>
      </c>
      <c r="C307" s="274">
        <v>11700</v>
      </c>
      <c r="D307" s="274"/>
      <c r="E307" s="275"/>
      <c r="F307" s="275"/>
      <c r="H307" s="128">
        <f t="shared" si="14"/>
        <v>11700</v>
      </c>
      <c r="J307" s="4">
        <f t="shared" si="13"/>
        <v>25.3245</v>
      </c>
      <c r="K307" s="128">
        <f t="shared" si="12"/>
        <v>296296.65000000002</v>
      </c>
    </row>
    <row r="308" spans="1:11">
      <c r="A308" s="35">
        <v>82108</v>
      </c>
      <c r="B308" s="273" t="s">
        <v>358</v>
      </c>
      <c r="C308" s="274"/>
      <c r="D308" s="274"/>
      <c r="E308" s="275"/>
      <c r="F308" s="275"/>
      <c r="H308" s="128">
        <f t="shared" si="14"/>
        <v>0</v>
      </c>
      <c r="J308" s="4">
        <f t="shared" si="13"/>
        <v>25.3245</v>
      </c>
      <c r="K308" s="128">
        <f t="shared" si="12"/>
        <v>0</v>
      </c>
    </row>
    <row r="309" spans="1:11">
      <c r="A309" s="35">
        <v>82109</v>
      </c>
      <c r="B309" s="273" t="s">
        <v>359</v>
      </c>
      <c r="C309" s="274">
        <v>431940.74</v>
      </c>
      <c r="D309" s="274"/>
      <c r="E309" s="275"/>
      <c r="F309" s="275"/>
      <c r="H309" s="128">
        <f t="shared" si="14"/>
        <v>431940.74</v>
      </c>
      <c r="J309" s="4">
        <f t="shared" si="13"/>
        <v>25.3245</v>
      </c>
      <c r="K309" s="128">
        <f t="shared" si="12"/>
        <v>10938683.27</v>
      </c>
    </row>
    <row r="310" spans="1:11">
      <c r="A310" s="35">
        <v>82201</v>
      </c>
      <c r="B310" s="279" t="s">
        <v>360</v>
      </c>
      <c r="C310" s="274">
        <v>5178.42</v>
      </c>
      <c r="D310" s="274"/>
      <c r="E310" s="275"/>
      <c r="F310" s="275"/>
      <c r="H310" s="128">
        <f t="shared" si="14"/>
        <v>5178.42</v>
      </c>
      <c r="J310" s="4">
        <f t="shared" si="13"/>
        <v>25.3245</v>
      </c>
      <c r="K310" s="128">
        <f t="shared" si="12"/>
        <v>131140.9</v>
      </c>
    </row>
    <row r="311" spans="1:11">
      <c r="A311" s="35">
        <v>82202</v>
      </c>
      <c r="B311" s="279" t="s">
        <v>361</v>
      </c>
      <c r="C311" s="274"/>
      <c r="D311" s="274"/>
      <c r="E311" s="275"/>
      <c r="F311" s="275"/>
      <c r="H311" s="128">
        <f t="shared" si="14"/>
        <v>0</v>
      </c>
      <c r="J311" s="4">
        <f t="shared" si="13"/>
        <v>25.3245</v>
      </c>
      <c r="K311" s="128">
        <f t="shared" si="12"/>
        <v>0</v>
      </c>
    </row>
    <row r="312" spans="1:11">
      <c r="A312" s="35">
        <v>82203</v>
      </c>
      <c r="B312" s="279" t="s">
        <v>362</v>
      </c>
      <c r="C312" s="274">
        <v>390086.53</v>
      </c>
      <c r="D312" s="274"/>
      <c r="E312" s="275"/>
      <c r="F312" s="275"/>
      <c r="H312" s="128">
        <f t="shared" si="14"/>
        <v>390086.53</v>
      </c>
      <c r="J312" s="4">
        <f t="shared" si="13"/>
        <v>25.3245</v>
      </c>
      <c r="K312" s="128">
        <f t="shared" si="12"/>
        <v>9878746.3300000001</v>
      </c>
    </row>
    <row r="313" spans="1:11">
      <c r="A313" s="35">
        <v>82204</v>
      </c>
      <c r="B313" s="279" t="s">
        <v>363</v>
      </c>
      <c r="C313" s="274">
        <v>62000</v>
      </c>
      <c r="D313" s="274"/>
      <c r="E313" s="275"/>
      <c r="F313" s="275"/>
      <c r="H313" s="128">
        <f t="shared" si="14"/>
        <v>62000</v>
      </c>
      <c r="J313" s="4">
        <f t="shared" si="13"/>
        <v>25.3245</v>
      </c>
      <c r="K313" s="128">
        <f t="shared" si="12"/>
        <v>1570119</v>
      </c>
    </row>
    <row r="314" spans="1:11">
      <c r="A314" s="35">
        <v>82205</v>
      </c>
      <c r="B314" s="279" t="s">
        <v>364</v>
      </c>
      <c r="C314" s="274">
        <v>180810.5</v>
      </c>
      <c r="D314" s="274"/>
      <c r="E314" s="275"/>
      <c r="F314" s="275"/>
      <c r="H314" s="128">
        <f t="shared" si="14"/>
        <v>180810.5</v>
      </c>
      <c r="J314" s="4">
        <f t="shared" si="13"/>
        <v>25.3245</v>
      </c>
      <c r="K314" s="128">
        <f t="shared" si="12"/>
        <v>4578935.51</v>
      </c>
    </row>
    <row r="315" spans="1:11">
      <c r="A315" s="35">
        <v>82600</v>
      </c>
      <c r="B315" s="273" t="s">
        <v>365</v>
      </c>
      <c r="C315" s="274"/>
      <c r="D315" s="274"/>
      <c r="E315" s="275"/>
      <c r="F315" s="275"/>
      <c r="H315" s="128">
        <f t="shared" si="14"/>
        <v>0</v>
      </c>
      <c r="J315" s="4">
        <f t="shared" si="13"/>
        <v>25.3245</v>
      </c>
      <c r="K315" s="128">
        <f t="shared" si="12"/>
        <v>0</v>
      </c>
    </row>
    <row r="316" spans="1:11">
      <c r="A316" s="35">
        <v>82601</v>
      </c>
      <c r="B316" s="273" t="s">
        <v>366</v>
      </c>
      <c r="C316" s="274">
        <v>8228.02</v>
      </c>
      <c r="D316" s="274"/>
      <c r="E316" s="275"/>
      <c r="F316" s="275"/>
      <c r="H316" s="128">
        <f t="shared" si="14"/>
        <v>8228.02</v>
      </c>
      <c r="J316" s="4">
        <f t="shared" si="13"/>
        <v>25.3245</v>
      </c>
      <c r="K316" s="128">
        <f t="shared" si="12"/>
        <v>208370.49</v>
      </c>
    </row>
    <row r="317" spans="1:11">
      <c r="A317" s="35">
        <v>82602</v>
      </c>
      <c r="B317" s="273" t="s">
        <v>367</v>
      </c>
      <c r="C317" s="274"/>
      <c r="D317" s="274"/>
      <c r="E317" s="275"/>
      <c r="F317" s="275"/>
      <c r="H317" s="128">
        <f t="shared" si="14"/>
        <v>0</v>
      </c>
      <c r="J317" s="4">
        <f t="shared" si="13"/>
        <v>25.3245</v>
      </c>
      <c r="K317" s="128">
        <f t="shared" si="12"/>
        <v>0</v>
      </c>
    </row>
    <row r="318" spans="1:11">
      <c r="A318" s="35">
        <v>82603</v>
      </c>
      <c r="B318" s="273" t="s">
        <v>368</v>
      </c>
      <c r="C318" s="274">
        <v>4240.8</v>
      </c>
      <c r="D318" s="274"/>
      <c r="E318" s="275"/>
      <c r="F318" s="275"/>
      <c r="H318" s="128">
        <f t="shared" si="14"/>
        <v>4240.8</v>
      </c>
      <c r="J318" s="4">
        <f t="shared" si="13"/>
        <v>25.3245</v>
      </c>
      <c r="K318" s="128">
        <f t="shared" si="12"/>
        <v>107396.14</v>
      </c>
    </row>
    <row r="319" spans="1:11">
      <c r="A319" s="35">
        <v>82604</v>
      </c>
      <c r="B319" s="273" t="s">
        <v>369</v>
      </c>
      <c r="C319" s="274">
        <v>4875.22</v>
      </c>
      <c r="D319" s="274"/>
      <c r="E319" s="275"/>
      <c r="F319" s="275"/>
      <c r="H319" s="128">
        <f t="shared" si="14"/>
        <v>4875.22</v>
      </c>
      <c r="J319" s="4">
        <f t="shared" si="13"/>
        <v>25.3245</v>
      </c>
      <c r="K319" s="128">
        <f t="shared" si="12"/>
        <v>123462.51</v>
      </c>
    </row>
    <row r="320" spans="1:11">
      <c r="A320" s="35">
        <v>82605</v>
      </c>
      <c r="B320" s="273" t="s">
        <v>370</v>
      </c>
      <c r="C320" s="274"/>
      <c r="D320" s="274"/>
      <c r="E320" s="275"/>
      <c r="F320" s="275"/>
      <c r="H320" s="128">
        <f t="shared" si="14"/>
        <v>0</v>
      </c>
      <c r="J320" s="4">
        <f t="shared" si="13"/>
        <v>25.3245</v>
      </c>
      <c r="K320" s="128">
        <f t="shared" si="12"/>
        <v>0</v>
      </c>
    </row>
    <row r="321" spans="1:11">
      <c r="A321" s="35">
        <v>82606</v>
      </c>
      <c r="B321" s="279" t="s">
        <v>371</v>
      </c>
      <c r="C321" s="274">
        <v>31</v>
      </c>
      <c r="D321" s="274"/>
      <c r="E321" s="275"/>
      <c r="F321" s="275"/>
      <c r="H321" s="128">
        <f t="shared" si="14"/>
        <v>31</v>
      </c>
      <c r="J321" s="4">
        <f t="shared" si="13"/>
        <v>25.3245</v>
      </c>
      <c r="K321" s="128">
        <f t="shared" si="12"/>
        <v>785.06</v>
      </c>
    </row>
    <row r="322" spans="1:11">
      <c r="A322" s="35">
        <v>82607</v>
      </c>
      <c r="B322" s="279" t="s">
        <v>372</v>
      </c>
      <c r="C322" s="274">
        <v>2013.16</v>
      </c>
      <c r="D322" s="274"/>
      <c r="E322" s="275"/>
      <c r="F322" s="275"/>
      <c r="H322" s="128">
        <f t="shared" si="14"/>
        <v>2013.16</v>
      </c>
      <c r="J322" s="4">
        <f t="shared" si="13"/>
        <v>25.3245</v>
      </c>
      <c r="K322" s="128">
        <f t="shared" si="12"/>
        <v>50982.27</v>
      </c>
    </row>
    <row r="323" spans="1:11">
      <c r="A323" s="35">
        <v>82700</v>
      </c>
      <c r="B323" s="273" t="s">
        <v>373</v>
      </c>
      <c r="C323" s="274"/>
      <c r="D323" s="274"/>
      <c r="E323" s="275"/>
      <c r="F323" s="275"/>
      <c r="H323" s="128">
        <f t="shared" si="14"/>
        <v>0</v>
      </c>
      <c r="J323" s="4">
        <f t="shared" si="13"/>
        <v>25.3245</v>
      </c>
      <c r="K323" s="128">
        <f t="shared" si="12"/>
        <v>0</v>
      </c>
    </row>
    <row r="324" spans="1:11">
      <c r="A324" s="35">
        <v>82701</v>
      </c>
      <c r="B324" s="273" t="s">
        <v>374</v>
      </c>
      <c r="C324" s="274">
        <v>88000</v>
      </c>
      <c r="D324" s="274"/>
      <c r="E324" s="275"/>
      <c r="F324" s="275"/>
      <c r="H324" s="128">
        <f t="shared" si="14"/>
        <v>88000</v>
      </c>
      <c r="J324" s="4">
        <f t="shared" si="13"/>
        <v>25.3245</v>
      </c>
      <c r="K324" s="128">
        <f t="shared" si="12"/>
        <v>2228556</v>
      </c>
    </row>
    <row r="325" spans="1:11">
      <c r="A325" s="35">
        <v>82702</v>
      </c>
      <c r="B325" s="273" t="s">
        <v>375</v>
      </c>
      <c r="C325" s="274">
        <v>3745</v>
      </c>
      <c r="D325" s="274"/>
      <c r="E325" s="275"/>
      <c r="F325" s="275"/>
      <c r="H325" s="128">
        <f t="shared" si="14"/>
        <v>3745</v>
      </c>
      <c r="J325" s="4">
        <f t="shared" si="13"/>
        <v>25.3245</v>
      </c>
      <c r="K325" s="128">
        <f t="shared" si="12"/>
        <v>94840.25</v>
      </c>
    </row>
    <row r="326" spans="1:11">
      <c r="A326" s="35">
        <v>82703</v>
      </c>
      <c r="B326" s="273" t="s">
        <v>376</v>
      </c>
      <c r="C326" s="274">
        <v>19694.349999999999</v>
      </c>
      <c r="D326" s="274"/>
      <c r="E326" s="275"/>
      <c r="F326" s="275"/>
      <c r="H326" s="128">
        <f t="shared" si="14"/>
        <v>19694.349999999999</v>
      </c>
      <c r="J326" s="4">
        <f t="shared" si="13"/>
        <v>25.3245</v>
      </c>
      <c r="K326" s="128">
        <f t="shared" si="12"/>
        <v>498749.57</v>
      </c>
    </row>
    <row r="327" spans="1:11">
      <c r="A327" s="35">
        <v>82704</v>
      </c>
      <c r="B327" s="273" t="s">
        <v>377</v>
      </c>
      <c r="C327" s="274">
        <v>1084.44</v>
      </c>
      <c r="D327" s="274"/>
      <c r="E327" s="275"/>
      <c r="F327" s="275"/>
      <c r="H327" s="128">
        <f t="shared" si="14"/>
        <v>1084.44</v>
      </c>
      <c r="J327" s="4">
        <f t="shared" si="13"/>
        <v>25.3245</v>
      </c>
      <c r="K327" s="128">
        <f t="shared" si="12"/>
        <v>27462.9</v>
      </c>
    </row>
    <row r="328" spans="1:11">
      <c r="A328" s="35">
        <v>82705</v>
      </c>
      <c r="B328" s="273" t="s">
        <v>378</v>
      </c>
      <c r="C328" s="274"/>
      <c r="D328" s="274"/>
      <c r="E328" s="275"/>
      <c r="F328" s="275"/>
      <c r="H328" s="128">
        <f t="shared" si="14"/>
        <v>0</v>
      </c>
      <c r="J328" s="4">
        <f t="shared" si="13"/>
        <v>25.3245</v>
      </c>
      <c r="K328" s="128">
        <f t="shared" ref="K328:K391" si="15">ROUND(H328*J328,2)</f>
        <v>0</v>
      </c>
    </row>
    <row r="329" spans="1:11">
      <c r="A329" s="35">
        <v>82706</v>
      </c>
      <c r="B329" s="273" t="s">
        <v>379</v>
      </c>
      <c r="C329" s="274">
        <v>994</v>
      </c>
      <c r="D329" s="274"/>
      <c r="E329" s="275"/>
      <c r="F329" s="275"/>
      <c r="H329" s="128">
        <f t="shared" si="14"/>
        <v>994</v>
      </c>
      <c r="J329" s="4">
        <f t="shared" ref="J329:J392" si="16">J328</f>
        <v>25.3245</v>
      </c>
      <c r="K329" s="128">
        <f t="shared" si="15"/>
        <v>25172.55</v>
      </c>
    </row>
    <row r="330" spans="1:11">
      <c r="A330" s="13">
        <v>83006</v>
      </c>
      <c r="B330" s="273" t="s">
        <v>380</v>
      </c>
      <c r="C330" s="274"/>
      <c r="D330" s="274"/>
      <c r="E330" s="275"/>
      <c r="F330" s="275"/>
      <c r="H330" s="128">
        <f t="shared" si="14"/>
        <v>0</v>
      </c>
      <c r="J330" s="4">
        <f t="shared" si="16"/>
        <v>25.3245</v>
      </c>
      <c r="K330" s="128">
        <f t="shared" si="15"/>
        <v>0</v>
      </c>
    </row>
    <row r="331" spans="1:11">
      <c r="A331" s="35">
        <v>84100</v>
      </c>
      <c r="B331" s="273" t="s">
        <v>381</v>
      </c>
      <c r="C331" s="274"/>
      <c r="D331" s="274"/>
      <c r="E331" s="275"/>
      <c r="F331" s="275"/>
      <c r="H331" s="128">
        <f t="shared" si="14"/>
        <v>0</v>
      </c>
      <c r="J331" s="4">
        <f t="shared" si="16"/>
        <v>25.3245</v>
      </c>
      <c r="K331" s="128">
        <f t="shared" si="15"/>
        <v>0</v>
      </c>
    </row>
    <row r="332" spans="1:11">
      <c r="A332" s="35">
        <v>84101</v>
      </c>
      <c r="B332" s="273" t="s">
        <v>382</v>
      </c>
      <c r="C332" s="274"/>
      <c r="D332" s="274"/>
      <c r="E332" s="275"/>
      <c r="F332" s="275"/>
      <c r="H332" s="128">
        <f t="shared" si="14"/>
        <v>0</v>
      </c>
      <c r="J332" s="4">
        <f t="shared" si="16"/>
        <v>25.3245</v>
      </c>
      <c r="K332" s="128">
        <f t="shared" si="15"/>
        <v>0</v>
      </c>
    </row>
    <row r="333" spans="1:11">
      <c r="A333" s="35">
        <v>84102</v>
      </c>
      <c r="B333" s="273" t="s">
        <v>383</v>
      </c>
      <c r="C333" s="274"/>
      <c r="D333" s="274"/>
      <c r="E333" s="275"/>
      <c r="F333" s="275"/>
      <c r="H333" s="128">
        <f t="shared" si="14"/>
        <v>0</v>
      </c>
      <c r="J333" s="4">
        <f t="shared" si="16"/>
        <v>25.3245</v>
      </c>
      <c r="K333" s="128">
        <f t="shared" si="15"/>
        <v>0</v>
      </c>
    </row>
    <row r="334" spans="1:11">
      <c r="A334" s="35">
        <v>84103</v>
      </c>
      <c r="B334" s="273" t="s">
        <v>384</v>
      </c>
      <c r="C334" s="274"/>
      <c r="D334" s="274"/>
      <c r="E334" s="275"/>
      <c r="F334" s="275"/>
      <c r="H334" s="128">
        <f t="shared" si="14"/>
        <v>0</v>
      </c>
      <c r="J334" s="4">
        <f t="shared" si="16"/>
        <v>25.3245</v>
      </c>
      <c r="K334" s="128">
        <f t="shared" si="15"/>
        <v>0</v>
      </c>
    </row>
    <row r="335" spans="1:11">
      <c r="A335" s="35">
        <v>84104</v>
      </c>
      <c r="B335" s="273" t="s">
        <v>385</v>
      </c>
      <c r="C335" s="274"/>
      <c r="D335" s="274"/>
      <c r="E335" s="275"/>
      <c r="F335" s="275"/>
      <c r="H335" s="128">
        <f t="shared" si="14"/>
        <v>0</v>
      </c>
      <c r="J335" s="4">
        <f t="shared" si="16"/>
        <v>25.3245</v>
      </c>
      <c r="K335" s="128">
        <f t="shared" si="15"/>
        <v>0</v>
      </c>
    </row>
    <row r="336" spans="1:11">
      <c r="A336" s="35">
        <v>84201</v>
      </c>
      <c r="B336" s="273" t="s">
        <v>343</v>
      </c>
      <c r="C336" s="274"/>
      <c r="D336" s="274"/>
      <c r="E336" s="275"/>
      <c r="F336" s="275"/>
      <c r="H336" s="128">
        <f t="shared" si="14"/>
        <v>0</v>
      </c>
      <c r="J336" s="4">
        <f t="shared" si="16"/>
        <v>25.3245</v>
      </c>
      <c r="K336" s="128">
        <f t="shared" si="15"/>
        <v>0</v>
      </c>
    </row>
    <row r="337" spans="1:11">
      <c r="A337" s="35">
        <v>84202</v>
      </c>
      <c r="B337" s="273" t="s">
        <v>344</v>
      </c>
      <c r="C337" s="274"/>
      <c r="D337" s="274"/>
      <c r="E337" s="275"/>
      <c r="F337" s="275"/>
      <c r="H337" s="128">
        <f t="shared" ref="H337:H400" si="17">ROUND(C337-D337+E337-F337,2)</f>
        <v>0</v>
      </c>
      <c r="J337" s="4">
        <f t="shared" si="16"/>
        <v>25.3245</v>
      </c>
      <c r="K337" s="128">
        <f t="shared" si="15"/>
        <v>0</v>
      </c>
    </row>
    <row r="338" spans="1:11">
      <c r="A338" s="35">
        <v>84203</v>
      </c>
      <c r="B338" s="273" t="s">
        <v>345</v>
      </c>
      <c r="C338" s="274"/>
      <c r="D338" s="274"/>
      <c r="E338" s="275"/>
      <c r="F338" s="275"/>
      <c r="H338" s="128">
        <f t="shared" si="17"/>
        <v>0</v>
      </c>
      <c r="J338" s="4">
        <f t="shared" si="16"/>
        <v>25.3245</v>
      </c>
      <c r="K338" s="128">
        <f t="shared" si="15"/>
        <v>0</v>
      </c>
    </row>
    <row r="339" spans="1:11">
      <c r="A339" s="35">
        <v>84204</v>
      </c>
      <c r="B339" s="273" t="s">
        <v>346</v>
      </c>
      <c r="C339" s="274"/>
      <c r="D339" s="274"/>
      <c r="E339" s="275"/>
      <c r="F339" s="275"/>
      <c r="H339" s="128">
        <f t="shared" si="17"/>
        <v>0</v>
      </c>
      <c r="J339" s="4">
        <f t="shared" si="16"/>
        <v>25.3245</v>
      </c>
      <c r="K339" s="128">
        <f t="shared" si="15"/>
        <v>0</v>
      </c>
    </row>
    <row r="340" spans="1:11">
      <c r="A340" s="35">
        <v>84205</v>
      </c>
      <c r="B340" s="273" t="s">
        <v>386</v>
      </c>
      <c r="C340" s="274"/>
      <c r="D340" s="274"/>
      <c r="E340" s="275"/>
      <c r="F340" s="275"/>
      <c r="H340" s="128">
        <f t="shared" si="17"/>
        <v>0</v>
      </c>
      <c r="J340" s="4">
        <f t="shared" si="16"/>
        <v>25.3245</v>
      </c>
      <c r="K340" s="128">
        <f t="shared" si="15"/>
        <v>0</v>
      </c>
    </row>
    <row r="341" spans="1:11">
      <c r="A341" s="35">
        <v>84206</v>
      </c>
      <c r="B341" s="273" t="s">
        <v>387</v>
      </c>
      <c r="C341" s="274"/>
      <c r="D341" s="274"/>
      <c r="E341" s="275"/>
      <c r="F341" s="275"/>
      <c r="H341" s="128">
        <f t="shared" si="17"/>
        <v>0</v>
      </c>
      <c r="J341" s="4">
        <f t="shared" si="16"/>
        <v>25.3245</v>
      </c>
      <c r="K341" s="128">
        <f t="shared" si="15"/>
        <v>0</v>
      </c>
    </row>
    <row r="342" spans="1:11">
      <c r="A342" s="35">
        <v>84207</v>
      </c>
      <c r="B342" s="273" t="s">
        <v>388</v>
      </c>
      <c r="C342" s="274"/>
      <c r="D342" s="274"/>
      <c r="E342" s="275"/>
      <c r="F342" s="275"/>
      <c r="H342" s="128">
        <f t="shared" si="17"/>
        <v>0</v>
      </c>
      <c r="J342" s="4">
        <f t="shared" si="16"/>
        <v>25.3245</v>
      </c>
      <c r="K342" s="128">
        <f t="shared" si="15"/>
        <v>0</v>
      </c>
    </row>
    <row r="343" spans="1:11">
      <c r="A343" s="35">
        <v>84300</v>
      </c>
      <c r="B343" s="273" t="s">
        <v>389</v>
      </c>
      <c r="C343" s="274"/>
      <c r="D343" s="274"/>
      <c r="E343" s="275"/>
      <c r="F343" s="275"/>
      <c r="H343" s="128">
        <f t="shared" si="17"/>
        <v>0</v>
      </c>
      <c r="J343" s="4">
        <f t="shared" si="16"/>
        <v>25.3245</v>
      </c>
      <c r="K343" s="128">
        <f t="shared" si="15"/>
        <v>0</v>
      </c>
    </row>
    <row r="344" spans="1:11">
      <c r="A344" s="35">
        <v>85001</v>
      </c>
      <c r="B344" s="279" t="s">
        <v>390</v>
      </c>
      <c r="C344" s="274"/>
      <c r="D344" s="274"/>
      <c r="E344" s="275"/>
      <c r="F344" s="275"/>
      <c r="H344" s="128">
        <f t="shared" si="17"/>
        <v>0</v>
      </c>
      <c r="J344" s="4">
        <f t="shared" si="16"/>
        <v>25.3245</v>
      </c>
      <c r="K344" s="128">
        <f t="shared" si="15"/>
        <v>0</v>
      </c>
    </row>
    <row r="345" spans="1:11">
      <c r="A345" s="35">
        <v>85002</v>
      </c>
      <c r="B345" s="279" t="s">
        <v>391</v>
      </c>
      <c r="C345" s="274"/>
      <c r="D345" s="274"/>
      <c r="E345" s="275"/>
      <c r="F345" s="275"/>
      <c r="H345" s="128">
        <f t="shared" si="17"/>
        <v>0</v>
      </c>
      <c r="J345" s="4">
        <f t="shared" si="16"/>
        <v>25.3245</v>
      </c>
      <c r="K345" s="128">
        <f t="shared" si="15"/>
        <v>0</v>
      </c>
    </row>
    <row r="346" spans="1:11">
      <c r="A346" s="35">
        <v>91001</v>
      </c>
      <c r="B346" s="273" t="s">
        <v>400</v>
      </c>
      <c r="C346" s="274">
        <v>83700</v>
      </c>
      <c r="D346" s="274"/>
      <c r="E346" s="275"/>
      <c r="F346" s="275"/>
      <c r="H346" s="128">
        <f t="shared" si="17"/>
        <v>83700</v>
      </c>
      <c r="J346" s="4">
        <f t="shared" si="16"/>
        <v>25.3245</v>
      </c>
      <c r="K346" s="128">
        <f t="shared" si="15"/>
        <v>2119660.65</v>
      </c>
    </row>
    <row r="347" spans="1:11">
      <c r="A347" s="35">
        <v>91002</v>
      </c>
      <c r="B347" s="273" t="s">
        <v>401</v>
      </c>
      <c r="C347" s="274">
        <v>7975.48</v>
      </c>
      <c r="D347" s="274"/>
      <c r="E347" s="275"/>
      <c r="F347" s="275"/>
      <c r="H347" s="128">
        <f t="shared" si="17"/>
        <v>7975.48</v>
      </c>
      <c r="J347" s="4">
        <f t="shared" si="16"/>
        <v>25.3245</v>
      </c>
      <c r="K347" s="128">
        <f t="shared" si="15"/>
        <v>201975.04000000001</v>
      </c>
    </row>
    <row r="348" spans="1:11">
      <c r="A348" s="35">
        <v>91003</v>
      </c>
      <c r="B348" s="273" t="s">
        <v>402</v>
      </c>
      <c r="C348" s="274">
        <v>4800</v>
      </c>
      <c r="D348" s="274"/>
      <c r="E348" s="275"/>
      <c r="F348" s="275"/>
      <c r="H348" s="128">
        <f t="shared" si="17"/>
        <v>4800</v>
      </c>
      <c r="J348" s="4">
        <f t="shared" si="16"/>
        <v>25.3245</v>
      </c>
      <c r="K348" s="128">
        <f t="shared" si="15"/>
        <v>121557.6</v>
      </c>
    </row>
    <row r="349" spans="1:11">
      <c r="A349" s="35">
        <v>91004</v>
      </c>
      <c r="B349" s="279" t="s">
        <v>403</v>
      </c>
      <c r="C349" s="274"/>
      <c r="D349" s="274"/>
      <c r="E349" s="275"/>
      <c r="F349" s="275"/>
      <c r="H349" s="128">
        <f t="shared" si="17"/>
        <v>0</v>
      </c>
      <c r="J349" s="4">
        <f t="shared" si="16"/>
        <v>25.3245</v>
      </c>
      <c r="K349" s="128">
        <f t="shared" si="15"/>
        <v>0</v>
      </c>
    </row>
    <row r="350" spans="1:11">
      <c r="A350" s="35">
        <v>91005</v>
      </c>
      <c r="B350" s="279" t="s">
        <v>404</v>
      </c>
      <c r="C350" s="274"/>
      <c r="D350" s="274"/>
      <c r="E350" s="275"/>
      <c r="F350" s="275"/>
      <c r="H350" s="128">
        <f t="shared" si="17"/>
        <v>0</v>
      </c>
      <c r="J350" s="4">
        <f t="shared" si="16"/>
        <v>25.3245</v>
      </c>
      <c r="K350" s="128">
        <f t="shared" si="15"/>
        <v>0</v>
      </c>
    </row>
    <row r="351" spans="1:11">
      <c r="A351" s="35">
        <v>91006</v>
      </c>
      <c r="B351" s="279" t="s">
        <v>405</v>
      </c>
      <c r="C351" s="274">
        <v>3691.31</v>
      </c>
      <c r="D351" s="274"/>
      <c r="E351" s="275"/>
      <c r="F351" s="275"/>
      <c r="H351" s="128">
        <f t="shared" si="17"/>
        <v>3691.31</v>
      </c>
      <c r="J351" s="4">
        <f t="shared" si="16"/>
        <v>25.3245</v>
      </c>
      <c r="K351" s="128">
        <f t="shared" si="15"/>
        <v>93480.58</v>
      </c>
    </row>
    <row r="352" spans="1:11">
      <c r="A352" s="35">
        <v>91007</v>
      </c>
      <c r="B352" s="279" t="s">
        <v>406</v>
      </c>
      <c r="C352" s="274">
        <v>1520.32</v>
      </c>
      <c r="D352" s="274"/>
      <c r="E352" s="275"/>
      <c r="F352" s="275"/>
      <c r="H352" s="128">
        <f t="shared" si="17"/>
        <v>1520.32</v>
      </c>
      <c r="J352" s="4">
        <f t="shared" si="16"/>
        <v>25.3245</v>
      </c>
      <c r="K352" s="128">
        <f t="shared" si="15"/>
        <v>38501.339999999997</v>
      </c>
    </row>
    <row r="353" spans="1:11">
      <c r="A353" s="35">
        <v>91008</v>
      </c>
      <c r="B353" s="279" t="s">
        <v>407</v>
      </c>
      <c r="C353" s="274">
        <v>13323.51</v>
      </c>
      <c r="D353" s="274"/>
      <c r="E353" s="275"/>
      <c r="F353" s="275"/>
      <c r="H353" s="128">
        <f t="shared" si="17"/>
        <v>13323.51</v>
      </c>
      <c r="J353" s="4">
        <f t="shared" si="16"/>
        <v>25.3245</v>
      </c>
      <c r="K353" s="128">
        <f t="shared" si="15"/>
        <v>337411.23</v>
      </c>
    </row>
    <row r="354" spans="1:11">
      <c r="A354" s="35">
        <v>91009</v>
      </c>
      <c r="B354" s="279" t="s">
        <v>408</v>
      </c>
      <c r="C354" s="274">
        <v>600</v>
      </c>
      <c r="D354" s="274"/>
      <c r="E354" s="275"/>
      <c r="F354" s="275"/>
      <c r="H354" s="128">
        <f t="shared" si="17"/>
        <v>600</v>
      </c>
      <c r="J354" s="4">
        <f t="shared" si="16"/>
        <v>25.3245</v>
      </c>
      <c r="K354" s="128">
        <f t="shared" si="15"/>
        <v>15194.7</v>
      </c>
    </row>
    <row r="355" spans="1:11">
      <c r="A355" s="35">
        <v>91010</v>
      </c>
      <c r="B355" s="279" t="s">
        <v>487</v>
      </c>
      <c r="C355" s="274"/>
      <c r="D355" s="274"/>
      <c r="E355" s="275"/>
      <c r="F355" s="275"/>
      <c r="H355" s="128">
        <f t="shared" si="17"/>
        <v>0</v>
      </c>
      <c r="J355" s="4">
        <f t="shared" si="16"/>
        <v>25.3245</v>
      </c>
      <c r="K355" s="128">
        <f t="shared" si="15"/>
        <v>0</v>
      </c>
    </row>
    <row r="356" spans="1:11">
      <c r="A356" s="35">
        <v>91011</v>
      </c>
      <c r="B356" s="279" t="s">
        <v>410</v>
      </c>
      <c r="C356" s="274"/>
      <c r="D356" s="274">
        <v>4744.84</v>
      </c>
      <c r="E356" s="275"/>
      <c r="F356" s="275"/>
      <c r="H356" s="128">
        <f t="shared" si="17"/>
        <v>-4744.84</v>
      </c>
      <c r="J356" s="4">
        <f t="shared" si="16"/>
        <v>25.3245</v>
      </c>
      <c r="K356" s="128">
        <f t="shared" si="15"/>
        <v>-120160.7</v>
      </c>
    </row>
    <row r="357" spans="1:11">
      <c r="A357" s="35">
        <v>91012</v>
      </c>
      <c r="B357" s="273" t="s">
        <v>252</v>
      </c>
      <c r="C357" s="274"/>
      <c r="D357" s="274"/>
      <c r="E357" s="275"/>
      <c r="F357" s="275"/>
      <c r="H357" s="128">
        <f t="shared" si="17"/>
        <v>0</v>
      </c>
      <c r="J357" s="4">
        <f t="shared" si="16"/>
        <v>25.3245</v>
      </c>
      <c r="K357" s="128">
        <f t="shared" si="15"/>
        <v>0</v>
      </c>
    </row>
    <row r="358" spans="1:11">
      <c r="A358" s="272">
        <v>91013</v>
      </c>
      <c r="B358" s="279" t="s">
        <v>411</v>
      </c>
      <c r="C358" s="274"/>
      <c r="D358" s="274"/>
      <c r="E358" s="275"/>
      <c r="F358" s="275"/>
      <c r="H358" s="128">
        <f t="shared" si="17"/>
        <v>0</v>
      </c>
      <c r="J358" s="4">
        <f t="shared" si="16"/>
        <v>25.3245</v>
      </c>
      <c r="K358" s="128">
        <f t="shared" si="15"/>
        <v>0</v>
      </c>
    </row>
    <row r="359" spans="1:11">
      <c r="A359" s="35">
        <v>91200</v>
      </c>
      <c r="B359" s="279" t="s">
        <v>412</v>
      </c>
      <c r="C359" s="274">
        <v>6600</v>
      </c>
      <c r="D359" s="274"/>
      <c r="E359" s="275"/>
      <c r="F359" s="275"/>
      <c r="H359" s="128">
        <f t="shared" si="17"/>
        <v>6600</v>
      </c>
      <c r="J359" s="4">
        <f t="shared" si="16"/>
        <v>25.3245</v>
      </c>
      <c r="K359" s="128">
        <f t="shared" si="15"/>
        <v>167141.70000000001</v>
      </c>
    </row>
    <row r="360" spans="1:11">
      <c r="A360" s="35">
        <v>91201</v>
      </c>
      <c r="B360" s="279" t="s">
        <v>413</v>
      </c>
      <c r="C360" s="274">
        <v>132</v>
      </c>
      <c r="D360" s="274"/>
      <c r="E360" s="275"/>
      <c r="F360" s="275"/>
      <c r="H360" s="128">
        <f t="shared" si="17"/>
        <v>132</v>
      </c>
      <c r="J360" s="4">
        <f t="shared" si="16"/>
        <v>25.3245</v>
      </c>
      <c r="K360" s="128">
        <f t="shared" si="15"/>
        <v>3342.83</v>
      </c>
    </row>
    <row r="361" spans="1:11">
      <c r="A361" s="35">
        <v>91202</v>
      </c>
      <c r="B361" s="279" t="s">
        <v>414</v>
      </c>
      <c r="C361" s="274"/>
      <c r="D361" s="274"/>
      <c r="E361" s="275"/>
      <c r="F361" s="275"/>
      <c r="H361" s="128">
        <f t="shared" si="17"/>
        <v>0</v>
      </c>
      <c r="J361" s="4">
        <f t="shared" si="16"/>
        <v>25.3245</v>
      </c>
      <c r="K361" s="128">
        <f t="shared" si="15"/>
        <v>0</v>
      </c>
    </row>
    <row r="362" spans="1:11">
      <c r="A362" s="35">
        <v>92001</v>
      </c>
      <c r="B362" s="279" t="s">
        <v>415</v>
      </c>
      <c r="C362" s="274"/>
      <c r="D362" s="274"/>
      <c r="E362" s="275"/>
      <c r="F362" s="275"/>
      <c r="H362" s="128">
        <f t="shared" si="17"/>
        <v>0</v>
      </c>
      <c r="J362" s="4">
        <f t="shared" si="16"/>
        <v>25.3245</v>
      </c>
      <c r="K362" s="128">
        <f t="shared" si="15"/>
        <v>0</v>
      </c>
    </row>
    <row r="363" spans="1:11">
      <c r="A363" s="35">
        <v>92002</v>
      </c>
      <c r="B363" s="279" t="s">
        <v>416</v>
      </c>
      <c r="C363" s="274"/>
      <c r="D363" s="274"/>
      <c r="E363" s="275"/>
      <c r="F363" s="275"/>
      <c r="H363" s="128">
        <f t="shared" si="17"/>
        <v>0</v>
      </c>
      <c r="J363" s="4">
        <f t="shared" si="16"/>
        <v>25.3245</v>
      </c>
      <c r="K363" s="128">
        <f t="shared" si="15"/>
        <v>0</v>
      </c>
    </row>
    <row r="364" spans="1:11">
      <c r="A364" s="35">
        <v>92003</v>
      </c>
      <c r="B364" s="279" t="s">
        <v>417</v>
      </c>
      <c r="C364" s="274"/>
      <c r="D364" s="274"/>
      <c r="E364" s="275"/>
      <c r="F364" s="275"/>
      <c r="H364" s="128">
        <f t="shared" si="17"/>
        <v>0</v>
      </c>
      <c r="J364" s="4">
        <f t="shared" si="16"/>
        <v>25.3245</v>
      </c>
      <c r="K364" s="128">
        <f t="shared" si="15"/>
        <v>0</v>
      </c>
    </row>
    <row r="365" spans="1:11">
      <c r="A365" s="35">
        <v>92004</v>
      </c>
      <c r="B365" s="279" t="s">
        <v>418</v>
      </c>
      <c r="C365" s="274"/>
      <c r="D365" s="274"/>
      <c r="E365" s="275"/>
      <c r="F365" s="275"/>
      <c r="H365" s="128">
        <f t="shared" si="17"/>
        <v>0</v>
      </c>
      <c r="J365" s="4">
        <f t="shared" si="16"/>
        <v>25.3245</v>
      </c>
      <c r="K365" s="128">
        <f t="shared" si="15"/>
        <v>0</v>
      </c>
    </row>
    <row r="366" spans="1:11">
      <c r="A366" s="35">
        <v>92005</v>
      </c>
      <c r="B366" s="279" t="s">
        <v>419</v>
      </c>
      <c r="C366" s="274"/>
      <c r="D366" s="274"/>
      <c r="E366" s="275"/>
      <c r="F366" s="275"/>
      <c r="H366" s="128">
        <f t="shared" si="17"/>
        <v>0</v>
      </c>
      <c r="J366" s="4">
        <f t="shared" si="16"/>
        <v>25.3245</v>
      </c>
      <c r="K366" s="128">
        <f t="shared" si="15"/>
        <v>0</v>
      </c>
    </row>
    <row r="367" spans="1:11">
      <c r="A367" s="35">
        <v>92006</v>
      </c>
      <c r="B367" s="279" t="s">
        <v>420</v>
      </c>
      <c r="C367" s="274"/>
      <c r="D367" s="274"/>
      <c r="E367" s="275"/>
      <c r="F367" s="275"/>
      <c r="H367" s="128">
        <f t="shared" si="17"/>
        <v>0</v>
      </c>
      <c r="J367" s="4">
        <f t="shared" si="16"/>
        <v>25.3245</v>
      </c>
      <c r="K367" s="128">
        <f t="shared" si="15"/>
        <v>0</v>
      </c>
    </row>
    <row r="368" spans="1:11">
      <c r="A368" s="35">
        <v>92007</v>
      </c>
      <c r="B368" s="279" t="s">
        <v>421</v>
      </c>
      <c r="C368" s="274"/>
      <c r="D368" s="274"/>
      <c r="E368" s="275"/>
      <c r="F368" s="275"/>
      <c r="H368" s="128">
        <f t="shared" si="17"/>
        <v>0</v>
      </c>
      <c r="J368" s="4">
        <f t="shared" si="16"/>
        <v>25.3245</v>
      </c>
      <c r="K368" s="128">
        <f t="shared" si="15"/>
        <v>0</v>
      </c>
    </row>
    <row r="369" spans="1:11">
      <c r="A369" s="35">
        <v>92008</v>
      </c>
      <c r="B369" s="279" t="s">
        <v>422</v>
      </c>
      <c r="C369" s="274"/>
      <c r="D369" s="274"/>
      <c r="E369" s="275"/>
      <c r="F369" s="275"/>
      <c r="H369" s="128">
        <f t="shared" si="17"/>
        <v>0</v>
      </c>
      <c r="J369" s="4">
        <f t="shared" si="16"/>
        <v>25.3245</v>
      </c>
      <c r="K369" s="128">
        <f t="shared" si="15"/>
        <v>0</v>
      </c>
    </row>
    <row r="370" spans="1:11">
      <c r="A370" s="20">
        <v>92009</v>
      </c>
      <c r="B370" s="273" t="s">
        <v>423</v>
      </c>
      <c r="C370" s="274"/>
      <c r="D370" s="274"/>
      <c r="E370" s="275"/>
      <c r="F370" s="275"/>
      <c r="H370" s="128">
        <f t="shared" si="17"/>
        <v>0</v>
      </c>
      <c r="J370" s="4">
        <f t="shared" si="16"/>
        <v>25.3245</v>
      </c>
      <c r="K370" s="128">
        <f t="shared" si="15"/>
        <v>0</v>
      </c>
    </row>
    <row r="371" spans="1:11">
      <c r="A371" s="35">
        <v>93001</v>
      </c>
      <c r="B371" s="279" t="s">
        <v>424</v>
      </c>
      <c r="C371" s="274">
        <v>69.33</v>
      </c>
      <c r="D371" s="274"/>
      <c r="E371" s="275"/>
      <c r="F371" s="275"/>
      <c r="H371" s="128">
        <f t="shared" si="17"/>
        <v>69.33</v>
      </c>
      <c r="J371" s="4">
        <f t="shared" si="16"/>
        <v>25.3245</v>
      </c>
      <c r="K371" s="128">
        <f t="shared" si="15"/>
        <v>1755.75</v>
      </c>
    </row>
    <row r="372" spans="1:11">
      <c r="A372" s="35">
        <v>93002</v>
      </c>
      <c r="B372" s="279" t="s">
        <v>425</v>
      </c>
      <c r="C372" s="274">
        <v>346.08</v>
      </c>
      <c r="D372" s="274"/>
      <c r="E372" s="275"/>
      <c r="F372" s="275"/>
      <c r="H372" s="128">
        <f t="shared" si="17"/>
        <v>346.08</v>
      </c>
      <c r="J372" s="4">
        <f t="shared" si="16"/>
        <v>25.3245</v>
      </c>
      <c r="K372" s="128">
        <f t="shared" si="15"/>
        <v>8764.2999999999993</v>
      </c>
    </row>
    <row r="373" spans="1:11">
      <c r="A373" s="35">
        <v>93003</v>
      </c>
      <c r="B373" s="279" t="s">
        <v>426</v>
      </c>
      <c r="C373" s="274"/>
      <c r="D373" s="274"/>
      <c r="E373" s="275"/>
      <c r="F373" s="275"/>
      <c r="H373" s="128">
        <f t="shared" si="17"/>
        <v>0</v>
      </c>
      <c r="J373" s="4">
        <f t="shared" si="16"/>
        <v>25.3245</v>
      </c>
      <c r="K373" s="128">
        <f t="shared" si="15"/>
        <v>0</v>
      </c>
    </row>
    <row r="374" spans="1:11">
      <c r="A374" s="35">
        <v>93004</v>
      </c>
      <c r="B374" s="279" t="s">
        <v>427</v>
      </c>
      <c r="C374" s="274">
        <v>189</v>
      </c>
      <c r="D374" s="274"/>
      <c r="E374" s="275"/>
      <c r="F374" s="275"/>
      <c r="H374" s="128">
        <f t="shared" si="17"/>
        <v>189</v>
      </c>
      <c r="J374" s="4">
        <f t="shared" si="16"/>
        <v>25.3245</v>
      </c>
      <c r="K374" s="132">
        <f t="shared" si="15"/>
        <v>4786.33</v>
      </c>
    </row>
    <row r="375" spans="1:11">
      <c r="A375" s="35">
        <v>93005</v>
      </c>
      <c r="B375" s="279" t="s">
        <v>428</v>
      </c>
      <c r="C375" s="274"/>
      <c r="D375" s="274"/>
      <c r="E375" s="275"/>
      <c r="F375" s="275"/>
      <c r="H375" s="128">
        <f t="shared" si="17"/>
        <v>0</v>
      </c>
      <c r="J375" s="4">
        <f t="shared" si="16"/>
        <v>25.3245</v>
      </c>
      <c r="K375" s="128">
        <f t="shared" si="15"/>
        <v>0</v>
      </c>
    </row>
    <row r="376" spans="1:11">
      <c r="A376" s="280">
        <v>94001</v>
      </c>
      <c r="B376" s="281" t="s">
        <v>429</v>
      </c>
      <c r="C376" s="278"/>
      <c r="D376" s="278"/>
      <c r="E376" s="278"/>
      <c r="F376" s="278"/>
      <c r="G376" s="132"/>
      <c r="H376" s="132">
        <f t="shared" si="17"/>
        <v>0</v>
      </c>
      <c r="J376" s="4">
        <f t="shared" si="16"/>
        <v>25.3245</v>
      </c>
      <c r="K376" s="128">
        <f t="shared" si="15"/>
        <v>0</v>
      </c>
    </row>
    <row r="377" spans="1:11">
      <c r="A377" s="35">
        <v>94002</v>
      </c>
      <c r="B377" s="279" t="s">
        <v>430</v>
      </c>
      <c r="C377" s="274"/>
      <c r="D377" s="274"/>
      <c r="E377" s="275"/>
      <c r="F377" s="275"/>
      <c r="H377" s="128">
        <f t="shared" si="17"/>
        <v>0</v>
      </c>
      <c r="J377" s="4">
        <f t="shared" si="16"/>
        <v>25.3245</v>
      </c>
      <c r="K377" s="128">
        <f t="shared" si="15"/>
        <v>0</v>
      </c>
    </row>
    <row r="378" spans="1:11">
      <c r="A378" s="35">
        <v>94003</v>
      </c>
      <c r="B378" s="279" t="s">
        <v>431</v>
      </c>
      <c r="C378" s="274"/>
      <c r="D378" s="274"/>
      <c r="E378" s="275"/>
      <c r="F378" s="275"/>
      <c r="H378" s="128">
        <f t="shared" si="17"/>
        <v>0</v>
      </c>
      <c r="J378" s="4">
        <f t="shared" si="16"/>
        <v>25.3245</v>
      </c>
      <c r="K378" s="128">
        <f t="shared" si="15"/>
        <v>0</v>
      </c>
    </row>
    <row r="379" spans="1:11">
      <c r="A379" s="35">
        <v>94004</v>
      </c>
      <c r="B379" s="279" t="s">
        <v>432</v>
      </c>
      <c r="C379" s="274"/>
      <c r="D379" s="274"/>
      <c r="E379" s="275"/>
      <c r="F379" s="275"/>
      <c r="H379" s="128">
        <f t="shared" si="17"/>
        <v>0</v>
      </c>
      <c r="J379" s="4">
        <f t="shared" si="16"/>
        <v>25.3245</v>
      </c>
      <c r="K379" s="128">
        <f t="shared" si="15"/>
        <v>0</v>
      </c>
    </row>
    <row r="380" spans="1:11">
      <c r="A380" s="35">
        <v>94005</v>
      </c>
      <c r="B380" s="279" t="s">
        <v>433</v>
      </c>
      <c r="C380" s="274"/>
      <c r="D380" s="274"/>
      <c r="E380" s="275"/>
      <c r="F380" s="275"/>
      <c r="H380" s="128">
        <f t="shared" si="17"/>
        <v>0</v>
      </c>
      <c r="J380" s="4">
        <f t="shared" si="16"/>
        <v>25.3245</v>
      </c>
      <c r="K380" s="128">
        <f t="shared" si="15"/>
        <v>0</v>
      </c>
    </row>
    <row r="381" spans="1:11">
      <c r="A381" s="35">
        <v>94006</v>
      </c>
      <c r="B381" s="279" t="s">
        <v>434</v>
      </c>
      <c r="C381" s="274"/>
      <c r="D381" s="274"/>
      <c r="E381" s="275"/>
      <c r="F381" s="275"/>
      <c r="H381" s="128">
        <f t="shared" si="17"/>
        <v>0</v>
      </c>
      <c r="J381" s="4">
        <f t="shared" si="16"/>
        <v>25.3245</v>
      </c>
      <c r="K381" s="128">
        <f t="shared" si="15"/>
        <v>0</v>
      </c>
    </row>
    <row r="382" spans="1:11">
      <c r="A382" s="35">
        <v>94007</v>
      </c>
      <c r="B382" s="279" t="s">
        <v>435</v>
      </c>
      <c r="C382" s="274">
        <v>3.05</v>
      </c>
      <c r="D382" s="274"/>
      <c r="E382" s="275"/>
      <c r="F382" s="275"/>
      <c r="H382" s="128">
        <f t="shared" si="17"/>
        <v>3.05</v>
      </c>
      <c r="J382" s="4">
        <f t="shared" si="16"/>
        <v>25.3245</v>
      </c>
      <c r="K382" s="128">
        <f t="shared" si="15"/>
        <v>77.239999999999995</v>
      </c>
    </row>
    <row r="383" spans="1:11">
      <c r="A383" s="35">
        <v>94008</v>
      </c>
      <c r="B383" s="279" t="s">
        <v>436</v>
      </c>
      <c r="C383" s="274"/>
      <c r="D383" s="274"/>
      <c r="E383" s="275"/>
      <c r="F383" s="275"/>
      <c r="H383" s="128">
        <f t="shared" si="17"/>
        <v>0</v>
      </c>
      <c r="J383" s="4">
        <f t="shared" si="16"/>
        <v>25.3245</v>
      </c>
      <c r="K383" s="128">
        <f t="shared" si="15"/>
        <v>0</v>
      </c>
    </row>
    <row r="384" spans="1:11">
      <c r="A384" s="35">
        <v>94009</v>
      </c>
      <c r="B384" s="279" t="s">
        <v>437</v>
      </c>
      <c r="C384" s="274"/>
      <c r="D384" s="274"/>
      <c r="E384" s="275"/>
      <c r="F384" s="275"/>
      <c r="H384" s="128">
        <f t="shared" si="17"/>
        <v>0</v>
      </c>
      <c r="J384" s="4">
        <f t="shared" si="16"/>
        <v>25.3245</v>
      </c>
      <c r="K384" s="128">
        <f t="shared" si="15"/>
        <v>0</v>
      </c>
    </row>
    <row r="385" spans="1:11">
      <c r="A385" s="35">
        <v>94010</v>
      </c>
      <c r="B385" s="279" t="s">
        <v>438</v>
      </c>
      <c r="C385" s="274">
        <v>9853.26</v>
      </c>
      <c r="D385" s="274"/>
      <c r="E385" s="275"/>
      <c r="F385" s="275"/>
      <c r="H385" s="128">
        <f t="shared" si="17"/>
        <v>9853.26</v>
      </c>
      <c r="J385" s="4">
        <f t="shared" si="16"/>
        <v>25.3245</v>
      </c>
      <c r="K385" s="128">
        <f t="shared" si="15"/>
        <v>249528.88</v>
      </c>
    </row>
    <row r="386" spans="1:11">
      <c r="A386" s="35">
        <v>94011</v>
      </c>
      <c r="B386" s="279" t="s">
        <v>439</v>
      </c>
      <c r="C386" s="274"/>
      <c r="D386" s="274"/>
      <c r="E386" s="275"/>
      <c r="F386" s="275"/>
      <c r="H386" s="128">
        <f t="shared" si="17"/>
        <v>0</v>
      </c>
      <c r="J386" s="4">
        <f t="shared" si="16"/>
        <v>25.3245</v>
      </c>
      <c r="K386" s="128">
        <f t="shared" si="15"/>
        <v>0</v>
      </c>
    </row>
    <row r="387" spans="1:11">
      <c r="A387" s="35">
        <v>94012</v>
      </c>
      <c r="B387" s="279" t="s">
        <v>440</v>
      </c>
      <c r="C387" s="274">
        <v>200.02</v>
      </c>
      <c r="D387" s="274"/>
      <c r="E387" s="275"/>
      <c r="F387" s="275"/>
      <c r="H387" s="128">
        <f t="shared" si="17"/>
        <v>200.02</v>
      </c>
      <c r="J387" s="4">
        <f t="shared" si="16"/>
        <v>25.3245</v>
      </c>
      <c r="K387" s="132">
        <f t="shared" si="15"/>
        <v>5065.41</v>
      </c>
    </row>
    <row r="388" spans="1:11">
      <c r="A388" s="35">
        <v>94013</v>
      </c>
      <c r="B388" s="279" t="s">
        <v>441</v>
      </c>
      <c r="C388" s="274"/>
      <c r="D388" s="274"/>
      <c r="E388" s="275"/>
      <c r="F388" s="275"/>
      <c r="H388" s="128">
        <f t="shared" si="17"/>
        <v>0</v>
      </c>
      <c r="J388" s="4">
        <f t="shared" si="16"/>
        <v>25.3245</v>
      </c>
      <c r="K388" s="128">
        <f t="shared" si="15"/>
        <v>0</v>
      </c>
    </row>
    <row r="389" spans="1:11">
      <c r="A389" s="280">
        <v>94014</v>
      </c>
      <c r="B389" s="281" t="s">
        <v>465</v>
      </c>
      <c r="C389" s="278"/>
      <c r="D389" s="278"/>
      <c r="E389" s="278"/>
      <c r="F389" s="278"/>
      <c r="G389" s="132"/>
      <c r="H389" s="132">
        <f t="shared" si="17"/>
        <v>0</v>
      </c>
      <c r="J389" s="4">
        <f t="shared" si="16"/>
        <v>25.3245</v>
      </c>
      <c r="K389" s="132">
        <f t="shared" si="15"/>
        <v>0</v>
      </c>
    </row>
    <row r="390" spans="1:11">
      <c r="A390" s="35">
        <v>94015</v>
      </c>
      <c r="B390" s="279" t="s">
        <v>466</v>
      </c>
      <c r="C390" s="274"/>
      <c r="D390" s="274"/>
      <c r="E390" s="275"/>
      <c r="F390" s="275"/>
      <c r="H390" s="128">
        <f t="shared" si="17"/>
        <v>0</v>
      </c>
      <c r="J390" s="4">
        <f t="shared" si="16"/>
        <v>25.3245</v>
      </c>
      <c r="K390" s="128">
        <f t="shared" si="15"/>
        <v>0</v>
      </c>
    </row>
    <row r="391" spans="1:11">
      <c r="A391" s="280">
        <v>94016</v>
      </c>
      <c r="B391" s="281" t="s">
        <v>442</v>
      </c>
      <c r="C391" s="278">
        <v>2360.89</v>
      </c>
      <c r="D391" s="278"/>
      <c r="E391" s="278"/>
      <c r="F391" s="278"/>
      <c r="G391" s="132"/>
      <c r="H391" s="132">
        <f t="shared" si="17"/>
        <v>2360.89</v>
      </c>
      <c r="J391" s="4">
        <f t="shared" si="16"/>
        <v>25.3245</v>
      </c>
      <c r="K391" s="128">
        <f t="shared" si="15"/>
        <v>59788.36</v>
      </c>
    </row>
    <row r="392" spans="1:11">
      <c r="A392" s="35">
        <v>94017</v>
      </c>
      <c r="B392" s="279" t="s">
        <v>443</v>
      </c>
      <c r="C392" s="274"/>
      <c r="D392" s="274">
        <v>471.35</v>
      </c>
      <c r="E392" s="275"/>
      <c r="F392" s="275"/>
      <c r="H392" s="128">
        <f t="shared" si="17"/>
        <v>-471.35</v>
      </c>
      <c r="J392" s="4">
        <f t="shared" si="16"/>
        <v>25.3245</v>
      </c>
      <c r="K392" s="128">
        <f t="shared" ref="K392:K430" si="18">ROUND(H392*J392,2)</f>
        <v>-11936.7</v>
      </c>
    </row>
    <row r="393" spans="1:11">
      <c r="A393" s="35">
        <v>94018</v>
      </c>
      <c r="B393" s="279" t="s">
        <v>444</v>
      </c>
      <c r="C393" s="274">
        <v>83</v>
      </c>
      <c r="D393" s="274"/>
      <c r="E393" s="275"/>
      <c r="F393" s="275"/>
      <c r="H393" s="128">
        <f t="shared" si="17"/>
        <v>83</v>
      </c>
      <c r="J393" s="4">
        <f t="shared" ref="J393:J430" si="19">J392</f>
        <v>25.3245</v>
      </c>
      <c r="K393" s="128">
        <f t="shared" si="18"/>
        <v>2101.9299999999998</v>
      </c>
    </row>
    <row r="394" spans="1:11">
      <c r="A394" s="35">
        <v>94019</v>
      </c>
      <c r="B394" s="279" t="s">
        <v>417</v>
      </c>
      <c r="C394" s="274">
        <v>116.01</v>
      </c>
      <c r="D394" s="274"/>
      <c r="E394" s="275"/>
      <c r="F394" s="275"/>
      <c r="H394" s="128">
        <f t="shared" si="17"/>
        <v>116.01</v>
      </c>
      <c r="J394" s="4">
        <f t="shared" si="19"/>
        <v>25.3245</v>
      </c>
      <c r="K394" s="128">
        <f t="shared" si="18"/>
        <v>2937.9</v>
      </c>
    </row>
    <row r="395" spans="1:11">
      <c r="A395" s="35">
        <v>94020</v>
      </c>
      <c r="B395" s="273" t="s">
        <v>384</v>
      </c>
      <c r="C395" s="274"/>
      <c r="D395" s="274"/>
      <c r="E395" s="275"/>
      <c r="F395" s="275"/>
      <c r="H395" s="128">
        <f t="shared" si="17"/>
        <v>0</v>
      </c>
      <c r="J395" s="4">
        <f t="shared" si="19"/>
        <v>25.3245</v>
      </c>
      <c r="K395" s="128">
        <f t="shared" si="18"/>
        <v>0</v>
      </c>
    </row>
    <row r="396" spans="1:11">
      <c r="A396" s="35">
        <v>94021</v>
      </c>
      <c r="B396" s="279" t="s">
        <v>445</v>
      </c>
      <c r="C396" s="274"/>
      <c r="D396" s="274"/>
      <c r="E396" s="275"/>
      <c r="F396" s="275"/>
      <c r="H396" s="128">
        <f t="shared" si="17"/>
        <v>0</v>
      </c>
      <c r="J396" s="4">
        <f t="shared" si="19"/>
        <v>25.3245</v>
      </c>
      <c r="K396" s="128">
        <f t="shared" si="18"/>
        <v>0</v>
      </c>
    </row>
    <row r="397" spans="1:11">
      <c r="A397" s="35">
        <v>94022</v>
      </c>
      <c r="B397" s="279" t="s">
        <v>446</v>
      </c>
      <c r="C397" s="274"/>
      <c r="D397" s="274"/>
      <c r="E397" s="275"/>
      <c r="F397" s="275"/>
      <c r="H397" s="128">
        <f t="shared" si="17"/>
        <v>0</v>
      </c>
      <c r="J397" s="4">
        <f t="shared" si="19"/>
        <v>25.3245</v>
      </c>
      <c r="K397" s="128">
        <f t="shared" si="18"/>
        <v>0</v>
      </c>
    </row>
    <row r="398" spans="1:11">
      <c r="A398" s="35">
        <v>94023</v>
      </c>
      <c r="B398" s="279" t="s">
        <v>447</v>
      </c>
      <c r="C398" s="274">
        <v>975</v>
      </c>
      <c r="D398" s="274"/>
      <c r="E398" s="275"/>
      <c r="F398" s="275"/>
      <c r="H398" s="128">
        <f t="shared" si="17"/>
        <v>975</v>
      </c>
      <c r="J398" s="4">
        <f t="shared" si="19"/>
        <v>25.3245</v>
      </c>
      <c r="K398" s="128">
        <f t="shared" si="18"/>
        <v>24691.39</v>
      </c>
    </row>
    <row r="399" spans="1:11">
      <c r="A399" s="35">
        <v>94024</v>
      </c>
      <c r="B399" s="279" t="s">
        <v>448</v>
      </c>
      <c r="C399" s="274"/>
      <c r="D399" s="274"/>
      <c r="E399" s="275"/>
      <c r="F399" s="275"/>
      <c r="H399" s="128">
        <f t="shared" si="17"/>
        <v>0</v>
      </c>
      <c r="J399" s="4">
        <f t="shared" si="19"/>
        <v>25.3245</v>
      </c>
      <c r="K399" s="132">
        <f t="shared" si="18"/>
        <v>0</v>
      </c>
    </row>
    <row r="400" spans="1:11">
      <c r="A400" s="35">
        <v>94025</v>
      </c>
      <c r="B400" s="279" t="s">
        <v>449</v>
      </c>
      <c r="C400" s="274"/>
      <c r="D400" s="274"/>
      <c r="E400" s="275"/>
      <c r="F400" s="275"/>
      <c r="H400" s="128">
        <f t="shared" si="17"/>
        <v>0</v>
      </c>
      <c r="J400" s="4">
        <f t="shared" si="19"/>
        <v>25.3245</v>
      </c>
      <c r="K400" s="128">
        <f t="shared" si="18"/>
        <v>0</v>
      </c>
    </row>
    <row r="401" spans="1:11">
      <c r="A401" s="280">
        <v>94026</v>
      </c>
      <c r="B401" s="277" t="s">
        <v>488</v>
      </c>
      <c r="C401" s="278"/>
      <c r="D401" s="278"/>
      <c r="E401" s="278">
        <v>380.48</v>
      </c>
      <c r="F401" s="278">
        <v>11366.980000000001</v>
      </c>
      <c r="G401" s="132"/>
      <c r="H401" s="132">
        <f>ROUND(C401-D401+E401-F401,2)</f>
        <v>-10986.5</v>
      </c>
      <c r="J401" s="4">
        <f t="shared" si="19"/>
        <v>25.3245</v>
      </c>
      <c r="K401" s="128">
        <f t="shared" si="18"/>
        <v>-278227.62</v>
      </c>
    </row>
    <row r="402" spans="1:11">
      <c r="A402" s="35">
        <v>94027</v>
      </c>
      <c r="B402" s="279" t="s">
        <v>450</v>
      </c>
      <c r="C402" s="274">
        <v>187.6</v>
      </c>
      <c r="D402" s="274"/>
      <c r="E402" s="275"/>
      <c r="F402" s="275"/>
      <c r="H402" s="128">
        <f t="shared" ref="H402:H430" si="20">ROUND(C402-D402+E402-F402,2)</f>
        <v>187.6</v>
      </c>
      <c r="J402" s="4">
        <f t="shared" si="19"/>
        <v>25.3245</v>
      </c>
      <c r="K402" s="128">
        <f t="shared" si="18"/>
        <v>4750.88</v>
      </c>
    </row>
    <row r="403" spans="1:11">
      <c r="A403" s="35">
        <v>94028</v>
      </c>
      <c r="B403" s="4" t="s">
        <v>451</v>
      </c>
      <c r="C403" s="274"/>
      <c r="D403" s="274"/>
      <c r="E403" s="275"/>
      <c r="F403" s="275"/>
      <c r="H403" s="128">
        <f t="shared" si="20"/>
        <v>0</v>
      </c>
      <c r="J403" s="4">
        <f t="shared" si="19"/>
        <v>25.3245</v>
      </c>
      <c r="K403" s="128">
        <f t="shared" si="18"/>
        <v>0</v>
      </c>
    </row>
    <row r="404" spans="1:11">
      <c r="A404" s="35">
        <v>94029</v>
      </c>
      <c r="B404" s="4" t="s">
        <v>452</v>
      </c>
      <c r="C404" s="274"/>
      <c r="D404" s="274"/>
      <c r="E404" s="275"/>
      <c r="F404" s="275"/>
      <c r="H404" s="128">
        <f t="shared" si="20"/>
        <v>0</v>
      </c>
      <c r="J404" s="4">
        <f t="shared" si="19"/>
        <v>25.3245</v>
      </c>
      <c r="K404" s="128">
        <f t="shared" si="18"/>
        <v>0</v>
      </c>
    </row>
    <row r="405" spans="1:11">
      <c r="A405" s="35">
        <v>95001</v>
      </c>
      <c r="B405" s="273" t="s">
        <v>397</v>
      </c>
      <c r="C405" s="274"/>
      <c r="D405" s="274"/>
      <c r="E405" s="275"/>
      <c r="F405" s="275"/>
      <c r="H405" s="128">
        <f t="shared" si="20"/>
        <v>0</v>
      </c>
      <c r="J405" s="4">
        <f t="shared" si="19"/>
        <v>25.3245</v>
      </c>
      <c r="K405" s="128">
        <f t="shared" si="18"/>
        <v>0</v>
      </c>
    </row>
    <row r="406" spans="1:11">
      <c r="A406" s="35">
        <v>95002</v>
      </c>
      <c r="B406" s="273" t="s">
        <v>398</v>
      </c>
      <c r="C406" s="274"/>
      <c r="D406" s="274"/>
      <c r="E406" s="275"/>
      <c r="F406" s="275"/>
      <c r="H406" s="128">
        <f t="shared" si="20"/>
        <v>0</v>
      </c>
      <c r="J406" s="4">
        <f t="shared" si="19"/>
        <v>25.3245</v>
      </c>
      <c r="K406" s="128">
        <f t="shared" si="18"/>
        <v>0</v>
      </c>
    </row>
    <row r="407" spans="1:11">
      <c r="A407" s="35">
        <v>95003</v>
      </c>
      <c r="B407" s="273" t="s">
        <v>399</v>
      </c>
      <c r="C407" s="274"/>
      <c r="D407" s="274"/>
      <c r="E407" s="275"/>
      <c r="F407" s="275"/>
      <c r="H407" s="128">
        <f t="shared" si="20"/>
        <v>0</v>
      </c>
      <c r="J407" s="4">
        <f t="shared" si="19"/>
        <v>25.3245</v>
      </c>
      <c r="K407" s="128">
        <f t="shared" si="18"/>
        <v>0</v>
      </c>
    </row>
    <row r="408" spans="1:11">
      <c r="A408" s="35">
        <v>96001</v>
      </c>
      <c r="B408" s="273" t="s">
        <v>453</v>
      </c>
      <c r="C408" s="274">
        <v>2450.2800000000002</v>
      </c>
      <c r="D408" s="274"/>
      <c r="E408" s="275"/>
      <c r="F408" s="275"/>
      <c r="H408" s="128">
        <f t="shared" si="20"/>
        <v>2450.2800000000002</v>
      </c>
      <c r="J408" s="4">
        <f t="shared" si="19"/>
        <v>25.3245</v>
      </c>
      <c r="K408" s="128">
        <f t="shared" si="18"/>
        <v>62052.12</v>
      </c>
    </row>
    <row r="409" spans="1:11">
      <c r="A409" s="35">
        <v>96002</v>
      </c>
      <c r="B409" s="273" t="s">
        <v>454</v>
      </c>
      <c r="C409" s="274">
        <v>300</v>
      </c>
      <c r="D409" s="274"/>
      <c r="E409" s="275"/>
      <c r="F409" s="275"/>
      <c r="H409" s="128">
        <f t="shared" si="20"/>
        <v>300</v>
      </c>
      <c r="J409" s="4">
        <f t="shared" si="19"/>
        <v>25.3245</v>
      </c>
      <c r="K409" s="128">
        <f t="shared" si="18"/>
        <v>7597.35</v>
      </c>
    </row>
    <row r="410" spans="1:11">
      <c r="A410" s="35">
        <v>96003</v>
      </c>
      <c r="B410" s="273" t="s">
        <v>455</v>
      </c>
      <c r="C410" s="274">
        <v>780</v>
      </c>
      <c r="D410" s="274"/>
      <c r="E410" s="275"/>
      <c r="F410" s="275"/>
      <c r="H410" s="128">
        <f t="shared" si="20"/>
        <v>780</v>
      </c>
      <c r="J410" s="4">
        <f t="shared" si="19"/>
        <v>25.3245</v>
      </c>
      <c r="K410" s="128">
        <f t="shared" si="18"/>
        <v>19753.11</v>
      </c>
    </row>
    <row r="411" spans="1:11">
      <c r="A411" s="35">
        <v>96004</v>
      </c>
      <c r="B411" s="273" t="s">
        <v>456</v>
      </c>
      <c r="C411" s="274"/>
      <c r="D411" s="274"/>
      <c r="E411" s="275"/>
      <c r="F411" s="275"/>
      <c r="H411" s="128">
        <f t="shared" si="20"/>
        <v>0</v>
      </c>
      <c r="J411" s="4">
        <f t="shared" si="19"/>
        <v>25.3245</v>
      </c>
      <c r="K411" s="128">
        <f t="shared" si="18"/>
        <v>0</v>
      </c>
    </row>
    <row r="412" spans="1:11">
      <c r="A412" s="35">
        <v>96005</v>
      </c>
      <c r="B412" s="273" t="s">
        <v>457</v>
      </c>
      <c r="C412" s="274">
        <v>400</v>
      </c>
      <c r="D412" s="274"/>
      <c r="E412" s="275"/>
      <c r="F412" s="275"/>
      <c r="H412" s="128">
        <f t="shared" si="20"/>
        <v>400</v>
      </c>
      <c r="J412" s="4">
        <f t="shared" si="19"/>
        <v>25.3245</v>
      </c>
      <c r="K412" s="128">
        <f t="shared" si="18"/>
        <v>10129.799999999999</v>
      </c>
    </row>
    <row r="413" spans="1:11">
      <c r="A413" s="35">
        <v>96006</v>
      </c>
      <c r="B413" s="273" t="s">
        <v>592</v>
      </c>
      <c r="C413" s="274"/>
      <c r="D413" s="274"/>
      <c r="E413" s="275"/>
      <c r="F413" s="275"/>
      <c r="H413" s="128">
        <f t="shared" si="20"/>
        <v>0</v>
      </c>
      <c r="J413" s="4">
        <f t="shared" si="19"/>
        <v>25.3245</v>
      </c>
      <c r="K413" s="128">
        <f t="shared" si="18"/>
        <v>0</v>
      </c>
    </row>
    <row r="414" spans="1:11">
      <c r="A414" s="35">
        <v>96007</v>
      </c>
      <c r="B414" s="273" t="s">
        <v>458</v>
      </c>
      <c r="C414" s="274"/>
      <c r="D414" s="274"/>
      <c r="E414" s="275"/>
      <c r="F414" s="275"/>
      <c r="H414" s="128">
        <f t="shared" si="20"/>
        <v>0</v>
      </c>
      <c r="J414" s="4">
        <f t="shared" si="19"/>
        <v>25.3245</v>
      </c>
      <c r="K414" s="128">
        <f t="shared" si="18"/>
        <v>0</v>
      </c>
    </row>
    <row r="415" spans="1:11">
      <c r="A415" s="35">
        <v>96008</v>
      </c>
      <c r="B415" s="273" t="s">
        <v>459</v>
      </c>
      <c r="C415" s="274">
        <v>150</v>
      </c>
      <c r="D415" s="274"/>
      <c r="E415" s="275"/>
      <c r="F415" s="275"/>
      <c r="H415" s="128">
        <f t="shared" si="20"/>
        <v>150</v>
      </c>
      <c r="J415" s="4">
        <f t="shared" si="19"/>
        <v>25.3245</v>
      </c>
      <c r="K415" s="128">
        <f t="shared" si="18"/>
        <v>3798.68</v>
      </c>
    </row>
    <row r="416" spans="1:11">
      <c r="A416" s="35">
        <v>97001</v>
      </c>
      <c r="B416" s="273" t="s">
        <v>463</v>
      </c>
      <c r="C416" s="274"/>
      <c r="D416" s="274"/>
      <c r="E416" s="275"/>
      <c r="F416" s="275"/>
      <c r="H416" s="128">
        <f t="shared" si="20"/>
        <v>0</v>
      </c>
      <c r="J416" s="4">
        <f t="shared" si="19"/>
        <v>25.3245</v>
      </c>
      <c r="K416" s="128">
        <f t="shared" si="18"/>
        <v>0</v>
      </c>
    </row>
    <row r="417" spans="1:11">
      <c r="A417" s="35">
        <v>97002</v>
      </c>
      <c r="B417" s="273" t="s">
        <v>464</v>
      </c>
      <c r="C417" s="274"/>
      <c r="D417" s="274"/>
      <c r="E417" s="275"/>
      <c r="F417" s="275"/>
      <c r="H417" s="128">
        <f t="shared" si="20"/>
        <v>0</v>
      </c>
      <c r="J417" s="4">
        <f t="shared" si="19"/>
        <v>25.3245</v>
      </c>
      <c r="K417" s="128">
        <f t="shared" si="18"/>
        <v>0</v>
      </c>
    </row>
    <row r="418" spans="1:11">
      <c r="A418" s="35">
        <v>97003</v>
      </c>
      <c r="B418" s="273" t="s">
        <v>460</v>
      </c>
      <c r="C418" s="274"/>
      <c r="D418" s="274"/>
      <c r="E418" s="275"/>
      <c r="F418" s="275"/>
      <c r="H418" s="128">
        <f t="shared" si="20"/>
        <v>0</v>
      </c>
      <c r="J418" s="4">
        <f t="shared" si="19"/>
        <v>25.3245</v>
      </c>
      <c r="K418" s="132">
        <f t="shared" si="18"/>
        <v>0</v>
      </c>
    </row>
    <row r="419" spans="1:11">
      <c r="A419" s="35">
        <v>97004</v>
      </c>
      <c r="B419" s="273" t="s">
        <v>461</v>
      </c>
      <c r="C419" s="274">
        <v>202.5</v>
      </c>
      <c r="D419" s="274"/>
      <c r="E419" s="275"/>
      <c r="F419" s="275"/>
      <c r="H419" s="128">
        <f t="shared" si="20"/>
        <v>202.5</v>
      </c>
      <c r="J419" s="4">
        <f t="shared" si="19"/>
        <v>25.3245</v>
      </c>
      <c r="K419" s="128">
        <f t="shared" si="18"/>
        <v>5128.21</v>
      </c>
    </row>
    <row r="420" spans="1:11">
      <c r="A420" s="280">
        <v>97005</v>
      </c>
      <c r="B420" s="277" t="s">
        <v>467</v>
      </c>
      <c r="C420" s="278">
        <v>243.04</v>
      </c>
      <c r="D420" s="278"/>
      <c r="E420" s="278"/>
      <c r="F420" s="278"/>
      <c r="G420" s="132"/>
      <c r="H420" s="132">
        <f t="shared" si="20"/>
        <v>243.04</v>
      </c>
      <c r="J420" s="4">
        <f t="shared" si="19"/>
        <v>25.3245</v>
      </c>
      <c r="K420" s="128">
        <f t="shared" si="18"/>
        <v>6154.87</v>
      </c>
    </row>
    <row r="421" spans="1:11">
      <c r="A421" s="272">
        <v>97006</v>
      </c>
      <c r="B421" s="279" t="s">
        <v>468</v>
      </c>
      <c r="C421" s="274"/>
      <c r="D421" s="274"/>
      <c r="E421" s="275"/>
      <c r="F421" s="275"/>
      <c r="H421" s="128">
        <f t="shared" si="20"/>
        <v>0</v>
      </c>
      <c r="J421" s="4">
        <f t="shared" si="19"/>
        <v>25.3245</v>
      </c>
      <c r="K421" s="128">
        <f t="shared" si="18"/>
        <v>0</v>
      </c>
    </row>
    <row r="422" spans="1:11">
      <c r="A422" s="272">
        <v>98000</v>
      </c>
      <c r="B422" s="279" t="s">
        <v>492</v>
      </c>
      <c r="C422" s="274"/>
      <c r="D422" s="274"/>
      <c r="E422" s="275"/>
      <c r="F422" s="275"/>
      <c r="H422" s="128">
        <f t="shared" si="20"/>
        <v>0</v>
      </c>
      <c r="J422" s="4">
        <f t="shared" si="19"/>
        <v>25.3245</v>
      </c>
      <c r="K422" s="128">
        <f t="shared" si="18"/>
        <v>0</v>
      </c>
    </row>
    <row r="423" spans="1:11">
      <c r="A423" s="272">
        <v>98001</v>
      </c>
      <c r="B423" s="279" t="s">
        <v>493</v>
      </c>
      <c r="C423" s="274"/>
      <c r="D423" s="274"/>
      <c r="E423" s="275"/>
      <c r="F423" s="275"/>
      <c r="H423" s="128">
        <f t="shared" si="20"/>
        <v>0</v>
      </c>
      <c r="J423" s="4">
        <f t="shared" si="19"/>
        <v>25.3245</v>
      </c>
      <c r="K423" s="128">
        <f t="shared" si="18"/>
        <v>0</v>
      </c>
    </row>
    <row r="424" spans="1:11">
      <c r="A424" s="272">
        <v>98002</v>
      </c>
      <c r="B424" s="279" t="s">
        <v>494</v>
      </c>
      <c r="C424" s="274"/>
      <c r="D424" s="274"/>
      <c r="E424" s="275"/>
      <c r="F424" s="275"/>
      <c r="H424" s="128">
        <f t="shared" si="20"/>
        <v>0</v>
      </c>
      <c r="J424" s="4">
        <f t="shared" si="19"/>
        <v>25.3245</v>
      </c>
      <c r="K424" s="128">
        <f t="shared" si="18"/>
        <v>0</v>
      </c>
    </row>
    <row r="425" spans="1:11">
      <c r="A425" s="272">
        <v>60001</v>
      </c>
      <c r="B425" s="279" t="s">
        <v>392</v>
      </c>
      <c r="C425" s="274"/>
      <c r="D425" s="274"/>
      <c r="E425" s="275"/>
      <c r="F425" s="275"/>
      <c r="H425" s="128">
        <f t="shared" si="20"/>
        <v>0</v>
      </c>
      <c r="J425" s="4">
        <f t="shared" si="19"/>
        <v>25.3245</v>
      </c>
      <c r="K425" s="128">
        <f t="shared" si="18"/>
        <v>0</v>
      </c>
    </row>
    <row r="426" spans="1:11">
      <c r="A426" s="272">
        <v>60002</v>
      </c>
      <c r="B426" s="279" t="s">
        <v>393</v>
      </c>
      <c r="C426" s="274"/>
      <c r="D426" s="274"/>
      <c r="E426" s="275"/>
      <c r="F426" s="275"/>
      <c r="H426" s="128">
        <f t="shared" si="20"/>
        <v>0</v>
      </c>
      <c r="J426" s="4">
        <f t="shared" si="19"/>
        <v>25.3245</v>
      </c>
      <c r="K426" s="128">
        <f t="shared" si="18"/>
        <v>0</v>
      </c>
    </row>
    <row r="427" spans="1:11">
      <c r="A427" s="35">
        <v>60003</v>
      </c>
      <c r="B427" s="273" t="s">
        <v>394</v>
      </c>
      <c r="C427" s="274"/>
      <c r="D427" s="274">
        <v>10264.48</v>
      </c>
      <c r="E427" s="275"/>
      <c r="F427" s="275"/>
      <c r="H427" s="128">
        <f t="shared" si="20"/>
        <v>-10264.48</v>
      </c>
      <c r="J427" s="4">
        <f t="shared" si="19"/>
        <v>25.3245</v>
      </c>
      <c r="K427" s="128">
        <f t="shared" si="18"/>
        <v>-259942.82</v>
      </c>
    </row>
    <row r="428" spans="1:11">
      <c r="A428" s="35">
        <v>60004</v>
      </c>
      <c r="B428" s="273" t="s">
        <v>395</v>
      </c>
      <c r="C428" s="274"/>
      <c r="D428" s="274"/>
      <c r="E428" s="275"/>
      <c r="F428" s="275"/>
      <c r="H428" s="128">
        <f t="shared" si="20"/>
        <v>0</v>
      </c>
      <c r="J428" s="4">
        <f t="shared" si="19"/>
        <v>25.3245</v>
      </c>
      <c r="K428" s="128">
        <f t="shared" si="18"/>
        <v>0</v>
      </c>
    </row>
    <row r="429" spans="1:11">
      <c r="A429" s="35">
        <v>60005</v>
      </c>
      <c r="B429" s="273" t="s">
        <v>396</v>
      </c>
      <c r="C429" s="274"/>
      <c r="D429" s="274"/>
      <c r="E429" s="275"/>
      <c r="F429" s="275"/>
      <c r="H429" s="128">
        <f t="shared" si="20"/>
        <v>0</v>
      </c>
      <c r="J429" s="4">
        <f t="shared" si="19"/>
        <v>25.3245</v>
      </c>
      <c r="K429" s="128">
        <f t="shared" si="18"/>
        <v>0</v>
      </c>
    </row>
    <row r="430" spans="1:11">
      <c r="A430" s="35">
        <v>60006</v>
      </c>
      <c r="B430" s="273" t="s">
        <v>462</v>
      </c>
      <c r="C430" s="284"/>
      <c r="D430" s="284"/>
      <c r="E430" s="285"/>
      <c r="F430" s="285"/>
      <c r="H430" s="128">
        <f t="shared" si="20"/>
        <v>0</v>
      </c>
      <c r="J430" s="4">
        <f t="shared" si="19"/>
        <v>25.3245</v>
      </c>
      <c r="K430" s="128">
        <f t="shared" si="18"/>
        <v>0</v>
      </c>
    </row>
    <row r="431" spans="1:11" ht="15" thickBot="1">
      <c r="A431" s="272"/>
      <c r="B431" s="273" t="s">
        <v>489</v>
      </c>
      <c r="C431" s="286">
        <f>SUM(C8:C430)</f>
        <v>3334053.5199999991</v>
      </c>
      <c r="D431" s="286">
        <f>SUM(D8:D430)</f>
        <v>3334053.52</v>
      </c>
      <c r="E431" s="286">
        <f>SUM(E8:E430)</f>
        <v>13352.86</v>
      </c>
      <c r="F431" s="286">
        <f>SUM(F8:F430)</f>
        <v>13352.86</v>
      </c>
      <c r="H431" s="40">
        <f t="shared" ref="H431" si="21">SUM(H8:H430)</f>
        <v>1.0913936421275139E-10</v>
      </c>
      <c r="K431" s="40">
        <f>SUM(K8:K428)</f>
        <v>2.999999382882379E-2</v>
      </c>
    </row>
    <row r="432" spans="1:11" ht="15" thickTop="1">
      <c r="A432" s="273"/>
      <c r="D432" s="287">
        <f>C431-D431</f>
        <v>0</v>
      </c>
      <c r="F432" s="287">
        <f>E431-F431</f>
        <v>0</v>
      </c>
    </row>
    <row r="450" ht="17.899999999999999" customHeight="1"/>
  </sheetData>
  <autoFilter ref="A1:I432" xr:uid="{00000000-0009-0000-0000-00000D000000}"/>
  <conditionalFormatting sqref="B257">
    <cfRule type="duplicateValues" dxfId="5" priority="1"/>
  </conditionalFormatting>
  <conditionalFormatting sqref="B309">
    <cfRule type="duplicateValues" dxfId="4" priority="2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7" tint="0.59999389629810485"/>
  </sheetPr>
  <dimension ref="A1:N450"/>
  <sheetViews>
    <sheetView workbookViewId="0">
      <selection activeCell="C2" sqref="C2"/>
    </sheetView>
  </sheetViews>
  <sheetFormatPr defaultRowHeight="14.6"/>
  <cols>
    <col min="1" max="1" width="12.23046875" style="4" customWidth="1"/>
    <col min="2" max="2" width="57" style="4" bestFit="1" customWidth="1"/>
    <col min="3" max="6" width="16.23046875" style="267" customWidth="1"/>
    <col min="7" max="8" width="16.3828125" style="34" customWidth="1"/>
    <col min="10" max="10" width="11.3046875" style="4" bestFit="1" customWidth="1"/>
    <col min="11" max="11" width="16.3046875" style="34" customWidth="1"/>
    <col min="14" max="14" width="10.84375" bestFit="1" customWidth="1"/>
  </cols>
  <sheetData>
    <row r="1" spans="1:11">
      <c r="A1" s="1" t="s">
        <v>471</v>
      </c>
      <c r="B1" s="33" t="s">
        <v>498</v>
      </c>
    </row>
    <row r="2" spans="1:11">
      <c r="A2" s="1" t="s">
        <v>591</v>
      </c>
    </row>
    <row r="3" spans="1:11" ht="17.899999999999999" customHeight="1"/>
    <row r="4" spans="1:11" ht="17.899999999999999" customHeight="1"/>
    <row r="5" spans="1:11">
      <c r="D5" s="267">
        <f>D432</f>
        <v>0</v>
      </c>
      <c r="F5" s="267">
        <f>F432</f>
        <v>0</v>
      </c>
    </row>
    <row r="6" spans="1:11">
      <c r="A6" s="35"/>
      <c r="C6" s="268" t="s">
        <v>570</v>
      </c>
      <c r="D6" s="269"/>
      <c r="E6" s="268" t="s">
        <v>571</v>
      </c>
      <c r="F6" s="269"/>
      <c r="H6" s="218" t="s">
        <v>490</v>
      </c>
      <c r="K6" s="123" t="s">
        <v>490</v>
      </c>
    </row>
    <row r="7" spans="1:11">
      <c r="A7" s="270" t="s">
        <v>472</v>
      </c>
      <c r="B7" s="270" t="s">
        <v>473</v>
      </c>
      <c r="C7" s="271" t="s">
        <v>572</v>
      </c>
      <c r="D7" s="271" t="s">
        <v>573</v>
      </c>
      <c r="E7" s="271" t="s">
        <v>572</v>
      </c>
      <c r="F7" s="271" t="s">
        <v>573</v>
      </c>
      <c r="G7" s="125"/>
      <c r="H7" s="126"/>
      <c r="J7" s="4">
        <f>Ex.rate25!Z15</f>
        <v>25.3245</v>
      </c>
      <c r="K7" s="126" t="s">
        <v>513</v>
      </c>
    </row>
    <row r="8" spans="1:11">
      <c r="A8" s="272">
        <v>11100</v>
      </c>
      <c r="B8" s="273" t="s">
        <v>227</v>
      </c>
      <c r="C8" s="274"/>
      <c r="D8" s="274"/>
      <c r="E8" s="275"/>
      <c r="F8" s="275"/>
      <c r="H8" s="128">
        <f>ROUND(C8-D8+E8-F8,2)</f>
        <v>0</v>
      </c>
      <c r="J8" s="4">
        <f>J7</f>
        <v>25.3245</v>
      </c>
      <c r="K8" s="128">
        <f t="shared" ref="K8:K71" si="0">ROUND(H8*J8,2)</f>
        <v>0</v>
      </c>
    </row>
    <row r="9" spans="1:11">
      <c r="A9" s="272">
        <v>11101</v>
      </c>
      <c r="B9" s="273" t="s">
        <v>228</v>
      </c>
      <c r="C9" s="274"/>
      <c r="D9" s="274"/>
      <c r="E9" s="275"/>
      <c r="F9" s="275"/>
      <c r="H9" s="128">
        <f t="shared" ref="H9:H72" si="1">ROUND(C9-D9+E9-F9,2)</f>
        <v>0</v>
      </c>
      <c r="J9" s="4">
        <f t="shared" ref="J9:J72" si="2">J8</f>
        <v>25.3245</v>
      </c>
      <c r="K9" s="128">
        <f t="shared" si="0"/>
        <v>0</v>
      </c>
    </row>
    <row r="10" spans="1:11">
      <c r="A10" s="272">
        <v>11200</v>
      </c>
      <c r="B10" s="273" t="s">
        <v>229</v>
      </c>
      <c r="C10" s="274">
        <v>4875</v>
      </c>
      <c r="D10" s="274"/>
      <c r="E10" s="275"/>
      <c r="F10" s="275"/>
      <c r="H10" s="128">
        <f t="shared" si="1"/>
        <v>4875</v>
      </c>
      <c r="J10" s="4">
        <f t="shared" si="2"/>
        <v>25.3245</v>
      </c>
      <c r="K10" s="128">
        <f t="shared" si="0"/>
        <v>123456.94</v>
      </c>
    </row>
    <row r="11" spans="1:11">
      <c r="A11" s="272">
        <v>11201</v>
      </c>
      <c r="B11" s="273" t="s">
        <v>230</v>
      </c>
      <c r="C11" s="274"/>
      <c r="D11" s="274">
        <v>4875</v>
      </c>
      <c r="E11" s="275"/>
      <c r="F11" s="275"/>
      <c r="H11" s="128">
        <f t="shared" si="1"/>
        <v>-4875</v>
      </c>
      <c r="J11" s="4">
        <f t="shared" si="2"/>
        <v>25.3245</v>
      </c>
      <c r="K11" s="128">
        <f t="shared" si="0"/>
        <v>-123456.94</v>
      </c>
    </row>
    <row r="12" spans="1:11">
      <c r="A12" s="272">
        <v>11300</v>
      </c>
      <c r="B12" s="273" t="s">
        <v>231</v>
      </c>
      <c r="C12" s="274">
        <v>1572.91</v>
      </c>
      <c r="D12" s="274"/>
      <c r="E12" s="275"/>
      <c r="F12" s="275"/>
      <c r="H12" s="128">
        <f t="shared" si="1"/>
        <v>1572.91</v>
      </c>
      <c r="J12" s="4">
        <f t="shared" si="2"/>
        <v>25.3245</v>
      </c>
      <c r="K12" s="128">
        <f t="shared" si="0"/>
        <v>39833.160000000003</v>
      </c>
    </row>
    <row r="13" spans="1:11">
      <c r="A13" s="272">
        <v>11301</v>
      </c>
      <c r="B13" s="273" t="s">
        <v>232</v>
      </c>
      <c r="C13" s="274"/>
      <c r="D13" s="274">
        <v>1572.91</v>
      </c>
      <c r="E13" s="275"/>
      <c r="F13" s="275"/>
      <c r="H13" s="128">
        <f t="shared" si="1"/>
        <v>-1572.91</v>
      </c>
      <c r="J13" s="4">
        <f t="shared" si="2"/>
        <v>25.3245</v>
      </c>
      <c r="K13" s="128">
        <f t="shared" si="0"/>
        <v>-39833.160000000003</v>
      </c>
    </row>
    <row r="14" spans="1:11">
      <c r="A14" s="272">
        <v>11400</v>
      </c>
      <c r="B14" s="273" t="s">
        <v>233</v>
      </c>
      <c r="C14" s="274"/>
      <c r="D14" s="274"/>
      <c r="E14" s="275"/>
      <c r="F14" s="275"/>
      <c r="H14" s="128">
        <f t="shared" si="1"/>
        <v>0</v>
      </c>
      <c r="J14" s="4">
        <f t="shared" si="2"/>
        <v>25.3245</v>
      </c>
      <c r="K14" s="128">
        <f t="shared" si="0"/>
        <v>0</v>
      </c>
    </row>
    <row r="15" spans="1:11">
      <c r="A15" s="272">
        <v>11401</v>
      </c>
      <c r="B15" s="273" t="s">
        <v>234</v>
      </c>
      <c r="C15" s="274"/>
      <c r="D15" s="274"/>
      <c r="E15" s="275"/>
      <c r="F15" s="275"/>
      <c r="H15" s="128">
        <f t="shared" si="1"/>
        <v>0</v>
      </c>
      <c r="J15" s="4">
        <f t="shared" si="2"/>
        <v>25.3245</v>
      </c>
      <c r="K15" s="128">
        <f t="shared" si="0"/>
        <v>0</v>
      </c>
    </row>
    <row r="16" spans="1:11">
      <c r="A16" s="276">
        <v>11500</v>
      </c>
      <c r="B16" s="277" t="s">
        <v>237</v>
      </c>
      <c r="C16" s="278"/>
      <c r="D16" s="278"/>
      <c r="E16" s="278"/>
      <c r="F16" s="278"/>
      <c r="G16" s="132"/>
      <c r="H16" s="132">
        <f t="shared" si="1"/>
        <v>0</v>
      </c>
      <c r="J16" s="4">
        <f t="shared" si="2"/>
        <v>25.3245</v>
      </c>
      <c r="K16" s="132">
        <f t="shared" si="0"/>
        <v>0</v>
      </c>
    </row>
    <row r="17" spans="1:11">
      <c r="A17" s="276">
        <v>11501</v>
      </c>
      <c r="B17" s="277" t="s">
        <v>238</v>
      </c>
      <c r="C17" s="278"/>
      <c r="D17" s="278"/>
      <c r="E17" s="278"/>
      <c r="F17" s="278"/>
      <c r="G17" s="132"/>
      <c r="H17" s="132">
        <f t="shared" si="1"/>
        <v>0</v>
      </c>
      <c r="J17" s="4">
        <f t="shared" si="2"/>
        <v>25.3245</v>
      </c>
      <c r="K17" s="132">
        <f t="shared" si="0"/>
        <v>0</v>
      </c>
    </row>
    <row r="18" spans="1:11">
      <c r="A18" s="272">
        <v>11600</v>
      </c>
      <c r="B18" s="273" t="s">
        <v>239</v>
      </c>
      <c r="C18" s="274"/>
      <c r="D18" s="274"/>
      <c r="E18" s="275"/>
      <c r="F18" s="275"/>
      <c r="H18" s="128">
        <f t="shared" si="1"/>
        <v>0</v>
      </c>
      <c r="J18" s="4">
        <f t="shared" si="2"/>
        <v>25.3245</v>
      </c>
      <c r="K18" s="128">
        <f t="shared" si="0"/>
        <v>0</v>
      </c>
    </row>
    <row r="19" spans="1:11">
      <c r="A19" s="272">
        <v>11601</v>
      </c>
      <c r="B19" s="273" t="s">
        <v>240</v>
      </c>
      <c r="C19" s="274"/>
      <c r="D19" s="274"/>
      <c r="E19" s="275"/>
      <c r="F19" s="275"/>
      <c r="H19" s="128">
        <f t="shared" si="1"/>
        <v>0</v>
      </c>
      <c r="J19" s="4">
        <f t="shared" si="2"/>
        <v>25.3245</v>
      </c>
      <c r="K19" s="128">
        <f t="shared" si="0"/>
        <v>0</v>
      </c>
    </row>
    <row r="20" spans="1:11">
      <c r="A20" s="272">
        <v>11700</v>
      </c>
      <c r="B20" s="273" t="s">
        <v>474</v>
      </c>
      <c r="C20" s="274"/>
      <c r="D20" s="274"/>
      <c r="E20" s="275"/>
      <c r="F20" s="275"/>
      <c r="H20" s="128">
        <f t="shared" si="1"/>
        <v>0</v>
      </c>
      <c r="J20" s="4">
        <f t="shared" si="2"/>
        <v>25.3245</v>
      </c>
      <c r="K20" s="128">
        <f t="shared" si="0"/>
        <v>0</v>
      </c>
    </row>
    <row r="21" spans="1:11">
      <c r="A21" s="272">
        <v>11701</v>
      </c>
      <c r="B21" s="273" t="s">
        <v>236</v>
      </c>
      <c r="C21" s="274"/>
      <c r="D21" s="274"/>
      <c r="E21" s="275"/>
      <c r="F21" s="275"/>
      <c r="H21" s="128">
        <f t="shared" si="1"/>
        <v>0</v>
      </c>
      <c r="J21" s="4">
        <f t="shared" si="2"/>
        <v>25.3245</v>
      </c>
      <c r="K21" s="128">
        <f t="shared" si="0"/>
        <v>0</v>
      </c>
    </row>
    <row r="22" spans="1:11">
      <c r="A22" s="272">
        <v>12001</v>
      </c>
      <c r="B22" s="273" t="s">
        <v>224</v>
      </c>
      <c r="C22" s="274"/>
      <c r="D22" s="274"/>
      <c r="E22" s="275"/>
      <c r="F22" s="275"/>
      <c r="H22" s="128">
        <f t="shared" si="1"/>
        <v>0</v>
      </c>
      <c r="J22" s="4">
        <f t="shared" si="2"/>
        <v>25.3245</v>
      </c>
      <c r="K22" s="128">
        <f t="shared" si="0"/>
        <v>0</v>
      </c>
    </row>
    <row r="23" spans="1:11">
      <c r="A23" s="272">
        <v>12002</v>
      </c>
      <c r="B23" s="273" t="s">
        <v>225</v>
      </c>
      <c r="C23" s="274"/>
      <c r="D23" s="274"/>
      <c r="E23" s="275"/>
      <c r="F23" s="275"/>
      <c r="H23" s="128">
        <f t="shared" si="1"/>
        <v>0</v>
      </c>
      <c r="J23" s="4">
        <f t="shared" si="2"/>
        <v>25.3245</v>
      </c>
      <c r="K23" s="128">
        <f t="shared" si="0"/>
        <v>0</v>
      </c>
    </row>
    <row r="24" spans="1:11" s="134" customFormat="1">
      <c r="A24" s="272">
        <v>12003</v>
      </c>
      <c r="B24" s="279" t="s">
        <v>226</v>
      </c>
      <c r="C24" s="274"/>
      <c r="D24" s="274"/>
      <c r="E24" s="275"/>
      <c r="F24" s="275"/>
      <c r="G24" s="34"/>
      <c r="H24" s="128">
        <f t="shared" si="1"/>
        <v>0</v>
      </c>
      <c r="J24" s="4">
        <f t="shared" si="2"/>
        <v>25.3245</v>
      </c>
      <c r="K24" s="128">
        <f t="shared" si="0"/>
        <v>0</v>
      </c>
    </row>
    <row r="25" spans="1:11">
      <c r="A25" s="35">
        <v>13011</v>
      </c>
      <c r="B25" s="273" t="s">
        <v>91</v>
      </c>
      <c r="C25" s="274"/>
      <c r="D25" s="274"/>
      <c r="E25" s="275"/>
      <c r="F25" s="275"/>
      <c r="H25" s="128">
        <f t="shared" si="1"/>
        <v>0</v>
      </c>
      <c r="J25" s="4">
        <f t="shared" si="2"/>
        <v>25.3245</v>
      </c>
      <c r="K25" s="128">
        <f t="shared" si="0"/>
        <v>0</v>
      </c>
    </row>
    <row r="26" spans="1:11">
      <c r="A26" s="35">
        <v>13012</v>
      </c>
      <c r="B26" s="279" t="s">
        <v>92</v>
      </c>
      <c r="C26" s="274"/>
      <c r="D26" s="274"/>
      <c r="E26" s="275"/>
      <c r="F26" s="275"/>
      <c r="H26" s="128">
        <f t="shared" si="1"/>
        <v>0</v>
      </c>
      <c r="J26" s="4">
        <f t="shared" si="2"/>
        <v>25.3245</v>
      </c>
      <c r="K26" s="128">
        <f t="shared" si="0"/>
        <v>0</v>
      </c>
    </row>
    <row r="27" spans="1:11">
      <c r="A27" s="35">
        <v>13021</v>
      </c>
      <c r="B27" s="273" t="s">
        <v>93</v>
      </c>
      <c r="C27" s="274"/>
      <c r="D27" s="274"/>
      <c r="E27" s="275"/>
      <c r="F27" s="275"/>
      <c r="H27" s="128">
        <f t="shared" si="1"/>
        <v>0</v>
      </c>
      <c r="J27" s="4">
        <f t="shared" si="2"/>
        <v>25.3245</v>
      </c>
      <c r="K27" s="128">
        <f t="shared" si="0"/>
        <v>0</v>
      </c>
    </row>
    <row r="28" spans="1:11">
      <c r="A28" s="35">
        <v>13022</v>
      </c>
      <c r="B28" s="273" t="s">
        <v>94</v>
      </c>
      <c r="C28" s="274"/>
      <c r="D28" s="274"/>
      <c r="E28" s="275"/>
      <c r="F28" s="275"/>
      <c r="H28" s="128">
        <f t="shared" si="1"/>
        <v>0</v>
      </c>
      <c r="J28" s="4">
        <f t="shared" si="2"/>
        <v>25.3245</v>
      </c>
      <c r="K28" s="128">
        <f t="shared" si="0"/>
        <v>0</v>
      </c>
    </row>
    <row r="29" spans="1:11">
      <c r="A29" s="35">
        <v>13023</v>
      </c>
      <c r="B29" s="273" t="s">
        <v>95</v>
      </c>
      <c r="C29" s="274"/>
      <c r="D29" s="274"/>
      <c r="E29" s="275"/>
      <c r="F29" s="275"/>
      <c r="H29" s="128">
        <f t="shared" si="1"/>
        <v>0</v>
      </c>
      <c r="J29" s="4">
        <f t="shared" si="2"/>
        <v>25.3245</v>
      </c>
      <c r="K29" s="128">
        <f t="shared" si="0"/>
        <v>0</v>
      </c>
    </row>
    <row r="30" spans="1:11">
      <c r="A30" s="35">
        <v>13024</v>
      </c>
      <c r="B30" s="273" t="s">
        <v>96</v>
      </c>
      <c r="C30" s="274"/>
      <c r="D30" s="274"/>
      <c r="E30" s="275"/>
      <c r="F30" s="275"/>
      <c r="H30" s="128">
        <f t="shared" si="1"/>
        <v>0</v>
      </c>
      <c r="J30" s="4">
        <f t="shared" si="2"/>
        <v>25.3245</v>
      </c>
      <c r="K30" s="128">
        <f t="shared" si="0"/>
        <v>0</v>
      </c>
    </row>
    <row r="31" spans="1:11">
      <c r="A31" s="35">
        <v>13031</v>
      </c>
      <c r="B31" s="273" t="s">
        <v>97</v>
      </c>
      <c r="C31" s="274"/>
      <c r="D31" s="274"/>
      <c r="E31" s="275"/>
      <c r="F31" s="275"/>
      <c r="H31" s="128">
        <f t="shared" si="1"/>
        <v>0</v>
      </c>
      <c r="J31" s="4">
        <f t="shared" si="2"/>
        <v>25.3245</v>
      </c>
      <c r="K31" s="128">
        <f t="shared" si="0"/>
        <v>0</v>
      </c>
    </row>
    <row r="32" spans="1:11">
      <c r="A32" s="35">
        <v>13032</v>
      </c>
      <c r="B32" s="273" t="s">
        <v>98</v>
      </c>
      <c r="C32" s="274"/>
      <c r="D32" s="274"/>
      <c r="E32" s="275"/>
      <c r="F32" s="275"/>
      <c r="H32" s="128">
        <f t="shared" si="1"/>
        <v>0</v>
      </c>
      <c r="J32" s="4">
        <f t="shared" si="2"/>
        <v>25.3245</v>
      </c>
      <c r="K32" s="128">
        <f t="shared" si="0"/>
        <v>0</v>
      </c>
    </row>
    <row r="33" spans="1:11">
      <c r="A33" s="35">
        <v>13041</v>
      </c>
      <c r="B33" s="273" t="s">
        <v>99</v>
      </c>
      <c r="C33" s="274"/>
      <c r="D33" s="274"/>
      <c r="E33" s="275"/>
      <c r="F33" s="275"/>
      <c r="H33" s="128">
        <f t="shared" si="1"/>
        <v>0</v>
      </c>
      <c r="J33" s="4">
        <f t="shared" si="2"/>
        <v>25.3245</v>
      </c>
      <c r="K33" s="128">
        <f t="shared" si="0"/>
        <v>0</v>
      </c>
    </row>
    <row r="34" spans="1:11">
      <c r="A34" s="35">
        <v>13042</v>
      </c>
      <c r="B34" s="273" t="s">
        <v>100</v>
      </c>
      <c r="C34" s="274"/>
      <c r="D34" s="274"/>
      <c r="E34" s="275"/>
      <c r="F34" s="275"/>
      <c r="H34" s="128">
        <f t="shared" si="1"/>
        <v>0</v>
      </c>
      <c r="J34" s="4">
        <f t="shared" si="2"/>
        <v>25.3245</v>
      </c>
      <c r="K34" s="128">
        <f t="shared" si="0"/>
        <v>0</v>
      </c>
    </row>
    <row r="35" spans="1:11">
      <c r="A35" s="35">
        <v>13043</v>
      </c>
      <c r="B35" s="273" t="s">
        <v>101</v>
      </c>
      <c r="C35" s="274"/>
      <c r="D35" s="274"/>
      <c r="E35" s="275"/>
      <c r="F35" s="275"/>
      <c r="H35" s="128">
        <f t="shared" si="1"/>
        <v>0</v>
      </c>
      <c r="J35" s="4">
        <f t="shared" si="2"/>
        <v>25.3245</v>
      </c>
      <c r="K35" s="128">
        <f t="shared" si="0"/>
        <v>0</v>
      </c>
    </row>
    <row r="36" spans="1:11">
      <c r="A36" s="35">
        <v>13044</v>
      </c>
      <c r="B36" s="273" t="s">
        <v>102</v>
      </c>
      <c r="C36" s="274"/>
      <c r="D36" s="274"/>
      <c r="E36" s="275"/>
      <c r="F36" s="275"/>
      <c r="H36" s="128">
        <f t="shared" si="1"/>
        <v>0</v>
      </c>
      <c r="J36" s="4">
        <f t="shared" si="2"/>
        <v>25.3245</v>
      </c>
      <c r="K36" s="128">
        <f t="shared" si="0"/>
        <v>0</v>
      </c>
    </row>
    <row r="37" spans="1:11">
      <c r="A37" s="35">
        <v>13045</v>
      </c>
      <c r="B37" s="273" t="s">
        <v>103</v>
      </c>
      <c r="C37" s="274"/>
      <c r="D37" s="274"/>
      <c r="E37" s="275"/>
      <c r="F37" s="275"/>
      <c r="H37" s="128">
        <f t="shared" si="1"/>
        <v>0</v>
      </c>
      <c r="J37" s="4">
        <f t="shared" si="2"/>
        <v>25.3245</v>
      </c>
      <c r="K37" s="128">
        <f t="shared" si="0"/>
        <v>0</v>
      </c>
    </row>
    <row r="38" spans="1:11">
      <c r="A38" s="35">
        <v>13051</v>
      </c>
      <c r="B38" s="273" t="s">
        <v>104</v>
      </c>
      <c r="C38" s="274"/>
      <c r="D38" s="274"/>
      <c r="E38" s="275"/>
      <c r="F38" s="275"/>
      <c r="H38" s="128">
        <f t="shared" si="1"/>
        <v>0</v>
      </c>
      <c r="J38" s="4">
        <f t="shared" si="2"/>
        <v>25.3245</v>
      </c>
      <c r="K38" s="128">
        <f t="shared" si="0"/>
        <v>0</v>
      </c>
    </row>
    <row r="39" spans="1:11">
      <c r="A39" s="35">
        <v>13052</v>
      </c>
      <c r="B39" s="273" t="s">
        <v>105</v>
      </c>
      <c r="C39" s="274"/>
      <c r="D39" s="274"/>
      <c r="E39" s="275"/>
      <c r="F39" s="275"/>
      <c r="H39" s="128">
        <f t="shared" si="1"/>
        <v>0</v>
      </c>
      <c r="J39" s="4">
        <f t="shared" si="2"/>
        <v>25.3245</v>
      </c>
      <c r="K39" s="128">
        <f t="shared" si="0"/>
        <v>0</v>
      </c>
    </row>
    <row r="40" spans="1:11">
      <c r="A40" s="35">
        <v>13053</v>
      </c>
      <c r="B40" s="273" t="s">
        <v>106</v>
      </c>
      <c r="C40" s="274"/>
      <c r="D40" s="274"/>
      <c r="E40" s="275"/>
      <c r="F40" s="275"/>
      <c r="H40" s="128">
        <f t="shared" si="1"/>
        <v>0</v>
      </c>
      <c r="J40" s="4">
        <f t="shared" si="2"/>
        <v>25.3245</v>
      </c>
      <c r="K40" s="128">
        <f t="shared" si="0"/>
        <v>0</v>
      </c>
    </row>
    <row r="41" spans="1:11">
      <c r="A41" s="35">
        <v>13054</v>
      </c>
      <c r="B41" s="273" t="s">
        <v>107</v>
      </c>
      <c r="C41" s="274"/>
      <c r="D41" s="274"/>
      <c r="E41" s="275"/>
      <c r="F41" s="275"/>
      <c r="H41" s="128">
        <f t="shared" si="1"/>
        <v>0</v>
      </c>
      <c r="J41" s="4">
        <f t="shared" si="2"/>
        <v>25.3245</v>
      </c>
      <c r="K41" s="128">
        <f t="shared" si="0"/>
        <v>0</v>
      </c>
    </row>
    <row r="42" spans="1:11">
      <c r="A42" s="35">
        <v>13055</v>
      </c>
      <c r="B42" s="273" t="s">
        <v>108</v>
      </c>
      <c r="C42" s="274"/>
      <c r="D42" s="274"/>
      <c r="E42" s="275"/>
      <c r="F42" s="275"/>
      <c r="H42" s="128">
        <f t="shared" si="1"/>
        <v>0</v>
      </c>
      <c r="J42" s="4">
        <f t="shared" si="2"/>
        <v>25.3245</v>
      </c>
      <c r="K42" s="128">
        <f t="shared" si="0"/>
        <v>0</v>
      </c>
    </row>
    <row r="43" spans="1:11">
      <c r="A43" s="35">
        <v>13056</v>
      </c>
      <c r="B43" s="273" t="s">
        <v>109</v>
      </c>
      <c r="C43" s="274"/>
      <c r="D43" s="274"/>
      <c r="E43" s="275"/>
      <c r="F43" s="275"/>
      <c r="H43" s="128">
        <f t="shared" si="1"/>
        <v>0</v>
      </c>
      <c r="J43" s="4">
        <f t="shared" si="2"/>
        <v>25.3245</v>
      </c>
      <c r="K43" s="128">
        <f t="shared" si="0"/>
        <v>0</v>
      </c>
    </row>
    <row r="44" spans="1:11">
      <c r="A44" s="35">
        <v>13061</v>
      </c>
      <c r="B44" s="273" t="s">
        <v>110</v>
      </c>
      <c r="C44" s="274">
        <v>988153.4</v>
      </c>
      <c r="D44" s="274"/>
      <c r="E44" s="275"/>
      <c r="F44" s="275"/>
      <c r="H44" s="128">
        <f t="shared" si="1"/>
        <v>988153.4</v>
      </c>
      <c r="J44" s="4">
        <f t="shared" si="2"/>
        <v>25.3245</v>
      </c>
      <c r="K44" s="128">
        <f t="shared" si="0"/>
        <v>25024490.780000001</v>
      </c>
    </row>
    <row r="45" spans="1:11">
      <c r="A45" s="272">
        <v>13081</v>
      </c>
      <c r="B45" s="273" t="s">
        <v>111</v>
      </c>
      <c r="C45" s="274"/>
      <c r="D45" s="274"/>
      <c r="E45" s="275"/>
      <c r="F45" s="275"/>
      <c r="H45" s="128">
        <f t="shared" si="1"/>
        <v>0</v>
      </c>
      <c r="J45" s="4">
        <f t="shared" si="2"/>
        <v>25.3245</v>
      </c>
      <c r="K45" s="128">
        <f t="shared" si="0"/>
        <v>0</v>
      </c>
    </row>
    <row r="46" spans="1:11">
      <c r="A46" s="272">
        <v>13091</v>
      </c>
      <c r="B46" s="273" t="s">
        <v>112</v>
      </c>
      <c r="C46" s="274"/>
      <c r="D46" s="274"/>
      <c r="E46" s="275"/>
      <c r="F46" s="275"/>
      <c r="H46" s="128">
        <f t="shared" si="1"/>
        <v>0</v>
      </c>
      <c r="J46" s="4">
        <f t="shared" si="2"/>
        <v>25.3245</v>
      </c>
      <c r="K46" s="128">
        <f t="shared" si="0"/>
        <v>0</v>
      </c>
    </row>
    <row r="47" spans="1:11">
      <c r="A47" s="35">
        <v>13101</v>
      </c>
      <c r="B47" s="273" t="s">
        <v>113</v>
      </c>
      <c r="C47" s="274"/>
      <c r="D47" s="274"/>
      <c r="E47" s="275"/>
      <c r="F47" s="275"/>
      <c r="H47" s="128">
        <f t="shared" si="1"/>
        <v>0</v>
      </c>
      <c r="J47" s="4">
        <f t="shared" si="2"/>
        <v>25.3245</v>
      </c>
      <c r="K47" s="128">
        <f t="shared" si="0"/>
        <v>0</v>
      </c>
    </row>
    <row r="48" spans="1:11">
      <c r="A48" s="35">
        <v>13111</v>
      </c>
      <c r="B48" s="273" t="s">
        <v>114</v>
      </c>
      <c r="C48" s="274"/>
      <c r="D48" s="274"/>
      <c r="E48" s="275"/>
      <c r="F48" s="275"/>
      <c r="H48" s="128">
        <f t="shared" si="1"/>
        <v>0</v>
      </c>
      <c r="J48" s="4">
        <f t="shared" si="2"/>
        <v>25.3245</v>
      </c>
      <c r="K48" s="128">
        <f t="shared" si="0"/>
        <v>0</v>
      </c>
    </row>
    <row r="49" spans="1:11">
      <c r="A49" s="35">
        <v>13112</v>
      </c>
      <c r="B49" s="273" t="s">
        <v>115</v>
      </c>
      <c r="C49" s="274"/>
      <c r="D49" s="274"/>
      <c r="E49" s="275"/>
      <c r="F49" s="275"/>
      <c r="H49" s="128">
        <f t="shared" si="1"/>
        <v>0</v>
      </c>
      <c r="J49" s="4">
        <f t="shared" si="2"/>
        <v>25.3245</v>
      </c>
      <c r="K49" s="128">
        <f t="shared" si="0"/>
        <v>0</v>
      </c>
    </row>
    <row r="50" spans="1:11">
      <c r="A50" s="35">
        <v>13113</v>
      </c>
      <c r="B50" s="273" t="s">
        <v>116</v>
      </c>
      <c r="C50" s="274"/>
      <c r="D50" s="274"/>
      <c r="E50" s="275"/>
      <c r="F50" s="275"/>
      <c r="H50" s="128">
        <f t="shared" si="1"/>
        <v>0</v>
      </c>
      <c r="J50" s="4">
        <f t="shared" si="2"/>
        <v>25.3245</v>
      </c>
      <c r="K50" s="128">
        <f t="shared" si="0"/>
        <v>0</v>
      </c>
    </row>
    <row r="51" spans="1:11">
      <c r="A51" s="35">
        <v>13114</v>
      </c>
      <c r="B51" s="273" t="s">
        <v>117</v>
      </c>
      <c r="C51" s="274"/>
      <c r="D51" s="274"/>
      <c r="E51" s="275"/>
      <c r="F51" s="275"/>
      <c r="H51" s="128">
        <f t="shared" si="1"/>
        <v>0</v>
      </c>
      <c r="J51" s="4">
        <f t="shared" si="2"/>
        <v>25.3245</v>
      </c>
      <c r="K51" s="128">
        <f t="shared" si="0"/>
        <v>0</v>
      </c>
    </row>
    <row r="52" spans="1:11">
      <c r="A52" s="35">
        <v>13115</v>
      </c>
      <c r="B52" s="273" t="s">
        <v>118</v>
      </c>
      <c r="C52" s="274"/>
      <c r="D52" s="274"/>
      <c r="E52" s="275"/>
      <c r="F52" s="275"/>
      <c r="H52" s="128">
        <f t="shared" si="1"/>
        <v>0</v>
      </c>
      <c r="J52" s="4">
        <f t="shared" si="2"/>
        <v>25.3245</v>
      </c>
      <c r="K52" s="128">
        <f t="shared" si="0"/>
        <v>0</v>
      </c>
    </row>
    <row r="53" spans="1:11">
      <c r="A53" s="35">
        <v>13116</v>
      </c>
      <c r="B53" s="273" t="s">
        <v>119</v>
      </c>
      <c r="C53" s="274"/>
      <c r="D53" s="274"/>
      <c r="E53" s="275"/>
      <c r="F53" s="275"/>
      <c r="H53" s="128">
        <f t="shared" si="1"/>
        <v>0</v>
      </c>
      <c r="J53" s="4">
        <f t="shared" si="2"/>
        <v>25.3245</v>
      </c>
      <c r="K53" s="128">
        <f t="shared" si="0"/>
        <v>0</v>
      </c>
    </row>
    <row r="54" spans="1:11">
      <c r="A54" s="35">
        <v>13117</v>
      </c>
      <c r="B54" s="273" t="s">
        <v>120</v>
      </c>
      <c r="C54" s="274"/>
      <c r="D54" s="274"/>
      <c r="E54" s="275"/>
      <c r="F54" s="275"/>
      <c r="H54" s="128">
        <f t="shared" si="1"/>
        <v>0</v>
      </c>
      <c r="J54" s="4">
        <f t="shared" si="2"/>
        <v>25.3245</v>
      </c>
      <c r="K54" s="128">
        <f t="shared" si="0"/>
        <v>0</v>
      </c>
    </row>
    <row r="55" spans="1:11">
      <c r="A55" s="35">
        <v>13118</v>
      </c>
      <c r="B55" s="273" t="s">
        <v>121</v>
      </c>
      <c r="C55" s="274"/>
      <c r="D55" s="274"/>
      <c r="E55" s="275"/>
      <c r="F55" s="275"/>
      <c r="H55" s="128">
        <f t="shared" si="1"/>
        <v>0</v>
      </c>
      <c r="J55" s="4">
        <f t="shared" si="2"/>
        <v>25.3245</v>
      </c>
      <c r="K55" s="128">
        <f t="shared" si="0"/>
        <v>0</v>
      </c>
    </row>
    <row r="56" spans="1:11">
      <c r="A56" s="35">
        <v>13121</v>
      </c>
      <c r="B56" s="279" t="s">
        <v>122</v>
      </c>
      <c r="C56" s="274"/>
      <c r="D56" s="274"/>
      <c r="E56" s="275"/>
      <c r="F56" s="275"/>
      <c r="H56" s="128">
        <f t="shared" si="1"/>
        <v>0</v>
      </c>
      <c r="J56" s="4">
        <f t="shared" si="2"/>
        <v>25.3245</v>
      </c>
      <c r="K56" s="128">
        <f t="shared" si="0"/>
        <v>0</v>
      </c>
    </row>
    <row r="57" spans="1:11">
      <c r="A57" s="272">
        <v>13131</v>
      </c>
      <c r="B57" s="273" t="s">
        <v>123</v>
      </c>
      <c r="C57" s="274"/>
      <c r="D57" s="274"/>
      <c r="E57" s="275"/>
      <c r="F57" s="275"/>
      <c r="H57" s="128">
        <f t="shared" si="1"/>
        <v>0</v>
      </c>
      <c r="J57" s="4">
        <f t="shared" si="2"/>
        <v>25.3245</v>
      </c>
      <c r="K57" s="128">
        <f t="shared" si="0"/>
        <v>0</v>
      </c>
    </row>
    <row r="58" spans="1:11">
      <c r="A58" s="272">
        <v>13132</v>
      </c>
      <c r="B58" s="273" t="s">
        <v>124</v>
      </c>
      <c r="C58" s="274"/>
      <c r="D58" s="274"/>
      <c r="E58" s="275"/>
      <c r="F58" s="275"/>
      <c r="H58" s="128">
        <f t="shared" si="1"/>
        <v>0</v>
      </c>
      <c r="J58" s="4">
        <f t="shared" si="2"/>
        <v>25.3245</v>
      </c>
      <c r="K58" s="128">
        <f t="shared" si="0"/>
        <v>0</v>
      </c>
    </row>
    <row r="59" spans="1:11">
      <c r="A59" s="272">
        <v>13133</v>
      </c>
      <c r="B59" s="273" t="s">
        <v>125</v>
      </c>
      <c r="C59" s="274"/>
      <c r="D59" s="274"/>
      <c r="E59" s="275"/>
      <c r="F59" s="275"/>
      <c r="H59" s="128">
        <f t="shared" si="1"/>
        <v>0</v>
      </c>
      <c r="J59" s="4">
        <f t="shared" si="2"/>
        <v>25.3245</v>
      </c>
      <c r="K59" s="128">
        <f t="shared" si="0"/>
        <v>0</v>
      </c>
    </row>
    <row r="60" spans="1:11">
      <c r="A60" s="272">
        <v>13134</v>
      </c>
      <c r="B60" s="273" t="s">
        <v>126</v>
      </c>
      <c r="C60" s="274"/>
      <c r="D60" s="274"/>
      <c r="E60" s="275"/>
      <c r="F60" s="275"/>
      <c r="H60" s="128">
        <f t="shared" si="1"/>
        <v>0</v>
      </c>
      <c r="J60" s="4">
        <f t="shared" si="2"/>
        <v>25.3245</v>
      </c>
      <c r="K60" s="128">
        <f t="shared" si="0"/>
        <v>0</v>
      </c>
    </row>
    <row r="61" spans="1:11">
      <c r="A61" s="272">
        <v>13135</v>
      </c>
      <c r="B61" s="279" t="s">
        <v>127</v>
      </c>
      <c r="C61" s="274"/>
      <c r="D61" s="274"/>
      <c r="E61" s="275"/>
      <c r="F61" s="275"/>
      <c r="H61" s="128">
        <f t="shared" si="1"/>
        <v>0</v>
      </c>
      <c r="J61" s="4">
        <f t="shared" si="2"/>
        <v>25.3245</v>
      </c>
      <c r="K61" s="128">
        <f t="shared" si="0"/>
        <v>0</v>
      </c>
    </row>
    <row r="62" spans="1:11">
      <c r="A62" s="13">
        <v>13136</v>
      </c>
      <c r="B62" s="273" t="s">
        <v>128</v>
      </c>
      <c r="C62" s="274"/>
      <c r="D62" s="274"/>
      <c r="E62" s="275"/>
      <c r="F62" s="275"/>
      <c r="H62" s="128">
        <f t="shared" si="1"/>
        <v>0</v>
      </c>
      <c r="J62" s="4">
        <f t="shared" si="2"/>
        <v>25.3245</v>
      </c>
      <c r="K62" s="128">
        <f t="shared" si="0"/>
        <v>0</v>
      </c>
    </row>
    <row r="63" spans="1:11">
      <c r="A63" s="272">
        <v>13141</v>
      </c>
      <c r="B63" s="279" t="s">
        <v>129</v>
      </c>
      <c r="C63" s="274"/>
      <c r="D63" s="274"/>
      <c r="E63" s="275"/>
      <c r="F63" s="275"/>
      <c r="H63" s="128">
        <f t="shared" si="1"/>
        <v>0</v>
      </c>
      <c r="J63" s="4">
        <f t="shared" si="2"/>
        <v>25.3245</v>
      </c>
      <c r="K63" s="128">
        <f t="shared" si="0"/>
        <v>0</v>
      </c>
    </row>
    <row r="64" spans="1:11">
      <c r="A64" s="272">
        <v>13142</v>
      </c>
      <c r="B64" s="279" t="s">
        <v>130</v>
      </c>
      <c r="C64" s="274"/>
      <c r="D64" s="274"/>
      <c r="E64" s="275"/>
      <c r="F64" s="275"/>
      <c r="H64" s="128">
        <f t="shared" si="1"/>
        <v>0</v>
      </c>
      <c r="J64" s="4">
        <f t="shared" si="2"/>
        <v>25.3245</v>
      </c>
      <c r="K64" s="128">
        <f t="shared" si="0"/>
        <v>0</v>
      </c>
    </row>
    <row r="65" spans="1:11">
      <c r="A65" s="272">
        <v>13143</v>
      </c>
      <c r="B65" s="273" t="s">
        <v>131</v>
      </c>
      <c r="C65" s="274"/>
      <c r="D65" s="274"/>
      <c r="E65" s="275"/>
      <c r="F65" s="275"/>
      <c r="H65" s="128">
        <f t="shared" si="1"/>
        <v>0</v>
      </c>
      <c r="J65" s="4">
        <f t="shared" si="2"/>
        <v>25.3245</v>
      </c>
      <c r="K65" s="128">
        <f t="shared" si="0"/>
        <v>0</v>
      </c>
    </row>
    <row r="66" spans="1:11">
      <c r="A66" s="272">
        <v>13144</v>
      </c>
      <c r="B66" s="273" t="s">
        <v>132</v>
      </c>
      <c r="C66" s="274"/>
      <c r="D66" s="274"/>
      <c r="E66" s="275"/>
      <c r="F66" s="275"/>
      <c r="H66" s="128">
        <f t="shared" si="1"/>
        <v>0</v>
      </c>
      <c r="J66" s="4">
        <f t="shared" si="2"/>
        <v>25.3245</v>
      </c>
      <c r="K66" s="128">
        <f t="shared" si="0"/>
        <v>0</v>
      </c>
    </row>
    <row r="67" spans="1:11">
      <c r="A67" s="272">
        <v>13151</v>
      </c>
      <c r="B67" s="273" t="s">
        <v>133</v>
      </c>
      <c r="C67" s="274"/>
      <c r="D67" s="274"/>
      <c r="E67" s="275"/>
      <c r="F67" s="275"/>
      <c r="H67" s="128">
        <f t="shared" si="1"/>
        <v>0</v>
      </c>
      <c r="J67" s="4">
        <f t="shared" si="2"/>
        <v>25.3245</v>
      </c>
      <c r="K67" s="128">
        <f t="shared" si="0"/>
        <v>0</v>
      </c>
    </row>
    <row r="68" spans="1:11">
      <c r="A68" s="272">
        <v>13152</v>
      </c>
      <c r="B68" s="273" t="s">
        <v>134</v>
      </c>
      <c r="C68" s="274"/>
      <c r="D68" s="274"/>
      <c r="E68" s="275"/>
      <c r="F68" s="275"/>
      <c r="H68" s="128">
        <f t="shared" si="1"/>
        <v>0</v>
      </c>
      <c r="J68" s="4">
        <f t="shared" si="2"/>
        <v>25.3245</v>
      </c>
      <c r="K68" s="128">
        <f t="shared" si="0"/>
        <v>0</v>
      </c>
    </row>
    <row r="69" spans="1:11">
      <c r="A69" s="272">
        <v>13153</v>
      </c>
      <c r="B69" s="273" t="s">
        <v>135</v>
      </c>
      <c r="C69" s="274"/>
      <c r="D69" s="274"/>
      <c r="E69" s="275"/>
      <c r="F69" s="275"/>
      <c r="H69" s="128">
        <f t="shared" si="1"/>
        <v>0</v>
      </c>
      <c r="J69" s="4">
        <f t="shared" si="2"/>
        <v>25.3245</v>
      </c>
      <c r="K69" s="128">
        <f t="shared" si="0"/>
        <v>0</v>
      </c>
    </row>
    <row r="70" spans="1:11">
      <c r="A70" s="272">
        <v>13161</v>
      </c>
      <c r="B70" s="273" t="s">
        <v>475</v>
      </c>
      <c r="C70" s="274"/>
      <c r="D70" s="274"/>
      <c r="E70" s="275"/>
      <c r="F70" s="275"/>
      <c r="H70" s="128">
        <f t="shared" si="1"/>
        <v>0</v>
      </c>
      <c r="J70" s="4">
        <f t="shared" si="2"/>
        <v>25.3245</v>
      </c>
      <c r="K70" s="128">
        <f t="shared" si="0"/>
        <v>0</v>
      </c>
    </row>
    <row r="71" spans="1:11">
      <c r="A71" s="272">
        <v>13162</v>
      </c>
      <c r="B71" s="273" t="s">
        <v>476</v>
      </c>
      <c r="C71" s="274"/>
      <c r="D71" s="274"/>
      <c r="E71" s="275"/>
      <c r="F71" s="275"/>
      <c r="H71" s="128">
        <f t="shared" si="1"/>
        <v>0</v>
      </c>
      <c r="J71" s="4">
        <f t="shared" si="2"/>
        <v>25.3245</v>
      </c>
      <c r="K71" s="128">
        <f t="shared" si="0"/>
        <v>0</v>
      </c>
    </row>
    <row r="72" spans="1:11">
      <c r="A72" s="272">
        <v>13163</v>
      </c>
      <c r="B72" s="273" t="s">
        <v>477</v>
      </c>
      <c r="C72" s="274"/>
      <c r="D72" s="274"/>
      <c r="E72" s="275"/>
      <c r="F72" s="275"/>
      <c r="H72" s="128">
        <f t="shared" si="1"/>
        <v>0</v>
      </c>
      <c r="J72" s="4">
        <f t="shared" si="2"/>
        <v>25.3245</v>
      </c>
      <c r="K72" s="128">
        <f t="shared" ref="K72:K135" si="3">ROUND(H72*J72,2)</f>
        <v>0</v>
      </c>
    </row>
    <row r="73" spans="1:11">
      <c r="A73" s="272">
        <v>13164</v>
      </c>
      <c r="B73" s="273" t="s">
        <v>139</v>
      </c>
      <c r="C73" s="274"/>
      <c r="D73" s="274"/>
      <c r="E73" s="275"/>
      <c r="F73" s="275"/>
      <c r="H73" s="128">
        <f t="shared" ref="H73:H138" si="4">ROUND(C73-D73+E73-F73,2)</f>
        <v>0</v>
      </c>
      <c r="J73" s="4">
        <f t="shared" ref="J73:J136" si="5">J72</f>
        <v>25.3245</v>
      </c>
      <c r="K73" s="128">
        <f t="shared" si="3"/>
        <v>0</v>
      </c>
    </row>
    <row r="74" spans="1:11">
      <c r="A74" s="35">
        <v>13171</v>
      </c>
      <c r="B74" s="279" t="s">
        <v>140</v>
      </c>
      <c r="C74" s="274"/>
      <c r="D74" s="274"/>
      <c r="E74" s="275"/>
      <c r="F74" s="275"/>
      <c r="H74" s="128">
        <f t="shared" si="4"/>
        <v>0</v>
      </c>
      <c r="J74" s="4">
        <f t="shared" si="5"/>
        <v>25.3245</v>
      </c>
      <c r="K74" s="128">
        <f t="shared" si="3"/>
        <v>0</v>
      </c>
    </row>
    <row r="75" spans="1:11">
      <c r="A75" s="35">
        <v>13172</v>
      </c>
      <c r="B75" s="279" t="s">
        <v>141</v>
      </c>
      <c r="C75" s="274"/>
      <c r="D75" s="274"/>
      <c r="E75" s="275"/>
      <c r="F75" s="275"/>
      <c r="H75" s="128">
        <f t="shared" si="4"/>
        <v>0</v>
      </c>
      <c r="J75" s="4">
        <f t="shared" si="5"/>
        <v>25.3245</v>
      </c>
      <c r="K75" s="128">
        <f t="shared" si="3"/>
        <v>0</v>
      </c>
    </row>
    <row r="76" spans="1:11">
      <c r="A76" s="35">
        <v>13181</v>
      </c>
      <c r="B76" s="279" t="s">
        <v>478</v>
      </c>
      <c r="C76" s="274"/>
      <c r="D76" s="274"/>
      <c r="E76" s="275"/>
      <c r="F76" s="275"/>
      <c r="H76" s="128">
        <f t="shared" si="4"/>
        <v>0</v>
      </c>
      <c r="J76" s="4">
        <f t="shared" si="5"/>
        <v>25.3245</v>
      </c>
      <c r="K76" s="128">
        <f t="shared" si="3"/>
        <v>0</v>
      </c>
    </row>
    <row r="77" spans="1:11">
      <c r="A77" s="35">
        <v>13182</v>
      </c>
      <c r="B77" s="279" t="s">
        <v>143</v>
      </c>
      <c r="C77" s="274"/>
      <c r="D77" s="274"/>
      <c r="E77" s="275"/>
      <c r="F77" s="275"/>
      <c r="H77" s="128">
        <f t="shared" si="4"/>
        <v>0</v>
      </c>
      <c r="J77" s="4">
        <f t="shared" si="5"/>
        <v>25.3245</v>
      </c>
      <c r="K77" s="128">
        <f t="shared" si="3"/>
        <v>0</v>
      </c>
    </row>
    <row r="78" spans="1:11">
      <c r="A78" s="35">
        <v>13183</v>
      </c>
      <c r="B78" s="279" t="s">
        <v>144</v>
      </c>
      <c r="C78" s="274"/>
      <c r="D78" s="274"/>
      <c r="E78" s="275"/>
      <c r="F78" s="275"/>
      <c r="H78" s="128">
        <f t="shared" si="4"/>
        <v>0</v>
      </c>
      <c r="J78" s="4">
        <f t="shared" si="5"/>
        <v>25.3245</v>
      </c>
      <c r="K78" s="128">
        <f t="shared" si="3"/>
        <v>0</v>
      </c>
    </row>
    <row r="79" spans="1:11">
      <c r="A79" s="35">
        <v>13191</v>
      </c>
      <c r="B79" s="279" t="s">
        <v>145</v>
      </c>
      <c r="C79" s="274"/>
      <c r="D79" s="274"/>
      <c r="E79" s="275"/>
      <c r="F79" s="275"/>
      <c r="H79" s="128">
        <f t="shared" si="4"/>
        <v>0</v>
      </c>
      <c r="J79" s="4">
        <f t="shared" si="5"/>
        <v>25.3245</v>
      </c>
      <c r="K79" s="128">
        <f t="shared" si="3"/>
        <v>0</v>
      </c>
    </row>
    <row r="80" spans="1:11">
      <c r="A80" s="35">
        <v>13192</v>
      </c>
      <c r="B80" s="279" t="s">
        <v>146</v>
      </c>
      <c r="C80" s="274"/>
      <c r="D80" s="274"/>
      <c r="E80" s="275"/>
      <c r="F80" s="275"/>
      <c r="H80" s="128">
        <f t="shared" si="4"/>
        <v>0</v>
      </c>
      <c r="J80" s="4">
        <f t="shared" si="5"/>
        <v>25.3245</v>
      </c>
      <c r="K80" s="128">
        <f t="shared" si="3"/>
        <v>0</v>
      </c>
    </row>
    <row r="81" spans="1:11">
      <c r="A81" s="35">
        <v>13193</v>
      </c>
      <c r="B81" s="279" t="s">
        <v>147</v>
      </c>
      <c r="C81" s="274"/>
      <c r="D81" s="274"/>
      <c r="E81" s="275"/>
      <c r="F81" s="275"/>
      <c r="H81" s="128">
        <f t="shared" si="4"/>
        <v>0</v>
      </c>
      <c r="J81" s="4">
        <f t="shared" si="5"/>
        <v>25.3245</v>
      </c>
      <c r="K81" s="128">
        <f t="shared" si="3"/>
        <v>0</v>
      </c>
    </row>
    <row r="82" spans="1:11">
      <c r="A82" s="35">
        <v>13194</v>
      </c>
      <c r="B82" s="279" t="s">
        <v>148</v>
      </c>
      <c r="C82" s="274"/>
      <c r="D82" s="274"/>
      <c r="E82" s="275"/>
      <c r="F82" s="275"/>
      <c r="H82" s="128">
        <f t="shared" si="4"/>
        <v>0</v>
      </c>
      <c r="J82" s="4">
        <f t="shared" si="5"/>
        <v>25.3245</v>
      </c>
      <c r="K82" s="128">
        <f t="shared" si="3"/>
        <v>0</v>
      </c>
    </row>
    <row r="83" spans="1:11">
      <c r="A83" s="35">
        <v>13195</v>
      </c>
      <c r="B83" s="279" t="s">
        <v>149</v>
      </c>
      <c r="C83" s="274"/>
      <c r="D83" s="274"/>
      <c r="E83" s="275"/>
      <c r="F83" s="275"/>
      <c r="H83" s="128">
        <f t="shared" si="4"/>
        <v>0</v>
      </c>
      <c r="J83" s="4">
        <f t="shared" si="5"/>
        <v>25.3245</v>
      </c>
      <c r="K83" s="128">
        <f t="shared" si="3"/>
        <v>0</v>
      </c>
    </row>
    <row r="84" spans="1:11">
      <c r="A84" s="35">
        <v>13196</v>
      </c>
      <c r="B84" s="279" t="s">
        <v>150</v>
      </c>
      <c r="C84" s="274"/>
      <c r="D84" s="274"/>
      <c r="E84" s="275"/>
      <c r="F84" s="275"/>
      <c r="H84" s="128">
        <f t="shared" si="4"/>
        <v>0</v>
      </c>
      <c r="J84" s="4">
        <f t="shared" si="5"/>
        <v>25.3245</v>
      </c>
      <c r="K84" s="128">
        <f t="shared" si="3"/>
        <v>0</v>
      </c>
    </row>
    <row r="85" spans="1:11">
      <c r="A85" s="35">
        <v>13201</v>
      </c>
      <c r="B85" s="279" t="s">
        <v>151</v>
      </c>
      <c r="C85" s="274"/>
      <c r="D85" s="274"/>
      <c r="E85" s="275"/>
      <c r="F85" s="275"/>
      <c r="H85" s="128">
        <f t="shared" si="4"/>
        <v>0</v>
      </c>
      <c r="J85" s="4">
        <f t="shared" si="5"/>
        <v>25.3245</v>
      </c>
      <c r="K85" s="128">
        <f t="shared" si="3"/>
        <v>0</v>
      </c>
    </row>
    <row r="86" spans="1:11">
      <c r="A86" s="35">
        <v>13202</v>
      </c>
      <c r="B86" s="279" t="s">
        <v>152</v>
      </c>
      <c r="C86" s="274"/>
      <c r="D86" s="274"/>
      <c r="E86" s="275"/>
      <c r="F86" s="275"/>
      <c r="H86" s="128">
        <f t="shared" si="4"/>
        <v>0</v>
      </c>
      <c r="J86" s="4">
        <f t="shared" si="5"/>
        <v>25.3245</v>
      </c>
      <c r="K86" s="128">
        <f t="shared" si="3"/>
        <v>0</v>
      </c>
    </row>
    <row r="87" spans="1:11">
      <c r="A87" s="35">
        <v>13203</v>
      </c>
      <c r="B87" s="279" t="s">
        <v>153</v>
      </c>
      <c r="C87" s="274"/>
      <c r="D87" s="274"/>
      <c r="E87" s="275"/>
      <c r="F87" s="275"/>
      <c r="H87" s="128">
        <f t="shared" si="4"/>
        <v>0</v>
      </c>
      <c r="J87" s="4">
        <f t="shared" si="5"/>
        <v>25.3245</v>
      </c>
      <c r="K87" s="128">
        <f t="shared" si="3"/>
        <v>0</v>
      </c>
    </row>
    <row r="88" spans="1:11">
      <c r="A88" s="35">
        <v>13204</v>
      </c>
      <c r="B88" s="279" t="s">
        <v>154</v>
      </c>
      <c r="C88" s="274"/>
      <c r="D88" s="274"/>
      <c r="E88" s="275"/>
      <c r="F88" s="275"/>
      <c r="H88" s="128">
        <f t="shared" si="4"/>
        <v>0</v>
      </c>
      <c r="J88" s="4">
        <f t="shared" si="5"/>
        <v>25.3245</v>
      </c>
      <c r="K88" s="128">
        <f t="shared" si="3"/>
        <v>0</v>
      </c>
    </row>
    <row r="89" spans="1:11">
      <c r="A89" s="35">
        <v>13205</v>
      </c>
      <c r="B89" s="279" t="s">
        <v>155</v>
      </c>
      <c r="C89" s="274"/>
      <c r="D89" s="274"/>
      <c r="E89" s="275"/>
      <c r="F89" s="275"/>
      <c r="H89" s="128">
        <f t="shared" si="4"/>
        <v>0</v>
      </c>
      <c r="J89" s="4">
        <f t="shared" si="5"/>
        <v>25.3245</v>
      </c>
      <c r="K89" s="128">
        <f t="shared" si="3"/>
        <v>0</v>
      </c>
    </row>
    <row r="90" spans="1:11">
      <c r="A90" s="35">
        <v>13206</v>
      </c>
      <c r="B90" s="279" t="s">
        <v>156</v>
      </c>
      <c r="C90" s="274"/>
      <c r="D90" s="274"/>
      <c r="E90" s="275"/>
      <c r="F90" s="275"/>
      <c r="H90" s="128">
        <f t="shared" si="4"/>
        <v>0</v>
      </c>
      <c r="J90" s="4">
        <f t="shared" si="5"/>
        <v>25.3245</v>
      </c>
      <c r="K90" s="128">
        <f t="shared" si="3"/>
        <v>0</v>
      </c>
    </row>
    <row r="91" spans="1:11">
      <c r="A91" s="35">
        <v>13211</v>
      </c>
      <c r="B91" s="279" t="s">
        <v>157</v>
      </c>
      <c r="C91" s="274"/>
      <c r="D91" s="274"/>
      <c r="E91" s="275"/>
      <c r="F91" s="275"/>
      <c r="H91" s="128">
        <f t="shared" si="4"/>
        <v>0</v>
      </c>
      <c r="J91" s="4">
        <f t="shared" si="5"/>
        <v>25.3245</v>
      </c>
      <c r="K91" s="128">
        <f t="shared" si="3"/>
        <v>0</v>
      </c>
    </row>
    <row r="92" spans="1:11">
      <c r="A92" s="35">
        <v>13212</v>
      </c>
      <c r="B92" s="279" t="s">
        <v>158</v>
      </c>
      <c r="C92" s="274"/>
      <c r="D92" s="274"/>
      <c r="E92" s="275"/>
      <c r="F92" s="275"/>
      <c r="H92" s="128">
        <f t="shared" si="4"/>
        <v>0</v>
      </c>
      <c r="J92" s="4">
        <f t="shared" si="5"/>
        <v>25.3245</v>
      </c>
      <c r="K92" s="128">
        <f t="shared" si="3"/>
        <v>0</v>
      </c>
    </row>
    <row r="93" spans="1:11">
      <c r="A93" s="35">
        <v>13213</v>
      </c>
      <c r="B93" s="279" t="s">
        <v>159</v>
      </c>
      <c r="C93" s="274"/>
      <c r="D93" s="274"/>
      <c r="E93" s="275"/>
      <c r="F93" s="275"/>
      <c r="H93" s="128">
        <f t="shared" si="4"/>
        <v>0</v>
      </c>
      <c r="J93" s="4">
        <f t="shared" si="5"/>
        <v>25.3245</v>
      </c>
      <c r="K93" s="128">
        <f t="shared" si="3"/>
        <v>0</v>
      </c>
    </row>
    <row r="94" spans="1:11">
      <c r="A94" s="35">
        <v>13214</v>
      </c>
      <c r="B94" s="279" t="s">
        <v>160</v>
      </c>
      <c r="C94" s="274"/>
      <c r="D94" s="274"/>
      <c r="E94" s="275"/>
      <c r="F94" s="275"/>
      <c r="H94" s="128">
        <f t="shared" si="4"/>
        <v>0</v>
      </c>
      <c r="J94" s="4">
        <f t="shared" si="5"/>
        <v>25.3245</v>
      </c>
      <c r="K94" s="128">
        <f t="shared" si="3"/>
        <v>0</v>
      </c>
    </row>
    <row r="95" spans="1:11">
      <c r="A95" s="35">
        <v>13215</v>
      </c>
      <c r="B95" s="279" t="s">
        <v>161</v>
      </c>
      <c r="C95" s="274"/>
      <c r="D95" s="274"/>
      <c r="E95" s="275"/>
      <c r="F95" s="275"/>
      <c r="H95" s="128">
        <f t="shared" si="4"/>
        <v>0</v>
      </c>
      <c r="J95" s="4">
        <f t="shared" si="5"/>
        <v>25.3245</v>
      </c>
      <c r="K95" s="128">
        <f t="shared" si="3"/>
        <v>0</v>
      </c>
    </row>
    <row r="96" spans="1:11">
      <c r="A96" s="35">
        <v>13216</v>
      </c>
      <c r="B96" s="279" t="s">
        <v>162</v>
      </c>
      <c r="C96" s="274"/>
      <c r="D96" s="274"/>
      <c r="E96" s="275"/>
      <c r="F96" s="275"/>
      <c r="H96" s="128">
        <f t="shared" si="4"/>
        <v>0</v>
      </c>
      <c r="J96" s="4">
        <f t="shared" si="5"/>
        <v>25.3245</v>
      </c>
      <c r="K96" s="128">
        <f t="shared" si="3"/>
        <v>0</v>
      </c>
    </row>
    <row r="97" spans="1:11">
      <c r="A97" s="35">
        <v>13217</v>
      </c>
      <c r="B97" s="279" t="s">
        <v>163</v>
      </c>
      <c r="C97" s="274"/>
      <c r="D97" s="274"/>
      <c r="E97" s="275"/>
      <c r="F97" s="275"/>
      <c r="H97" s="128">
        <f t="shared" si="4"/>
        <v>0</v>
      </c>
      <c r="J97" s="4">
        <f t="shared" si="5"/>
        <v>25.3245</v>
      </c>
      <c r="K97" s="128">
        <f t="shared" si="3"/>
        <v>0</v>
      </c>
    </row>
    <row r="98" spans="1:11">
      <c r="A98" s="35">
        <v>13221</v>
      </c>
      <c r="B98" s="279" t="s">
        <v>164</v>
      </c>
      <c r="C98" s="274"/>
      <c r="D98" s="274"/>
      <c r="E98" s="275"/>
      <c r="F98" s="275"/>
      <c r="H98" s="128">
        <f t="shared" si="4"/>
        <v>0</v>
      </c>
      <c r="J98" s="4">
        <f t="shared" si="5"/>
        <v>25.3245</v>
      </c>
      <c r="K98" s="128">
        <f t="shared" si="3"/>
        <v>0</v>
      </c>
    </row>
    <row r="99" spans="1:11">
      <c r="A99" s="35">
        <v>13231</v>
      </c>
      <c r="B99" s="279" t="s">
        <v>479</v>
      </c>
      <c r="C99" s="274"/>
      <c r="D99" s="274"/>
      <c r="E99" s="275"/>
      <c r="F99" s="275"/>
      <c r="H99" s="128">
        <f t="shared" si="4"/>
        <v>0</v>
      </c>
      <c r="J99" s="4">
        <f t="shared" si="5"/>
        <v>25.3245</v>
      </c>
      <c r="K99" s="128">
        <f t="shared" si="3"/>
        <v>0</v>
      </c>
    </row>
    <row r="100" spans="1:11">
      <c r="A100" s="13">
        <v>13232</v>
      </c>
      <c r="B100" s="279" t="s">
        <v>166</v>
      </c>
      <c r="C100" s="274"/>
      <c r="D100" s="274"/>
      <c r="E100" s="275"/>
      <c r="F100" s="275"/>
      <c r="H100" s="128">
        <f t="shared" si="4"/>
        <v>0</v>
      </c>
      <c r="J100" s="4">
        <f t="shared" si="5"/>
        <v>25.3245</v>
      </c>
      <c r="K100" s="128">
        <f t="shared" si="3"/>
        <v>0</v>
      </c>
    </row>
    <row r="101" spans="1:11">
      <c r="A101" s="35">
        <v>13241</v>
      </c>
      <c r="B101" s="279" t="s">
        <v>167</v>
      </c>
      <c r="C101" s="274"/>
      <c r="D101" s="274"/>
      <c r="E101" s="275"/>
      <c r="F101" s="275"/>
      <c r="H101" s="128">
        <f t="shared" si="4"/>
        <v>0</v>
      </c>
      <c r="J101" s="4">
        <f t="shared" si="5"/>
        <v>25.3245</v>
      </c>
      <c r="K101" s="128">
        <f t="shared" si="3"/>
        <v>0</v>
      </c>
    </row>
    <row r="102" spans="1:11">
      <c r="A102" s="35">
        <v>13242</v>
      </c>
      <c r="B102" s="279" t="s">
        <v>480</v>
      </c>
      <c r="C102" s="274"/>
      <c r="D102" s="274"/>
      <c r="E102" s="275"/>
      <c r="F102" s="275"/>
      <c r="H102" s="128">
        <f t="shared" si="4"/>
        <v>0</v>
      </c>
      <c r="J102" s="4">
        <f t="shared" si="5"/>
        <v>25.3245</v>
      </c>
      <c r="K102" s="128">
        <f t="shared" si="3"/>
        <v>0</v>
      </c>
    </row>
    <row r="103" spans="1:11">
      <c r="A103" s="35">
        <v>13243</v>
      </c>
      <c r="B103" s="279" t="s">
        <v>169</v>
      </c>
      <c r="C103" s="274"/>
      <c r="D103" s="274"/>
      <c r="E103" s="275"/>
      <c r="F103" s="275"/>
      <c r="H103" s="128">
        <f t="shared" si="4"/>
        <v>0</v>
      </c>
      <c r="J103" s="4">
        <f t="shared" si="5"/>
        <v>25.3245</v>
      </c>
      <c r="K103" s="128">
        <f t="shared" si="3"/>
        <v>0</v>
      </c>
    </row>
    <row r="104" spans="1:11">
      <c r="A104" s="35">
        <v>13251</v>
      </c>
      <c r="B104" s="273" t="s">
        <v>170</v>
      </c>
      <c r="C104" s="274"/>
      <c r="D104" s="274"/>
      <c r="E104" s="275"/>
      <c r="F104" s="275"/>
      <c r="H104" s="128">
        <f t="shared" si="4"/>
        <v>0</v>
      </c>
      <c r="J104" s="4">
        <f t="shared" si="5"/>
        <v>25.3245</v>
      </c>
      <c r="K104" s="128">
        <f t="shared" si="3"/>
        <v>0</v>
      </c>
    </row>
    <row r="105" spans="1:11">
      <c r="A105" s="35">
        <v>13252</v>
      </c>
      <c r="B105" s="273" t="s">
        <v>171</v>
      </c>
      <c r="C105" s="274"/>
      <c r="D105" s="274"/>
      <c r="E105" s="275"/>
      <c r="F105" s="275"/>
      <c r="H105" s="128">
        <f t="shared" si="4"/>
        <v>0</v>
      </c>
      <c r="J105" s="4">
        <f t="shared" si="5"/>
        <v>25.3245</v>
      </c>
      <c r="K105" s="128">
        <f t="shared" si="3"/>
        <v>0</v>
      </c>
    </row>
    <row r="106" spans="1:11">
      <c r="A106" s="35">
        <v>13253</v>
      </c>
      <c r="B106" s="273" t="s">
        <v>172</v>
      </c>
      <c r="C106" s="274"/>
      <c r="D106" s="274"/>
      <c r="E106" s="275"/>
      <c r="F106" s="275"/>
      <c r="H106" s="128">
        <f t="shared" si="4"/>
        <v>0</v>
      </c>
      <c r="J106" s="4">
        <f t="shared" si="5"/>
        <v>25.3245</v>
      </c>
      <c r="K106" s="128">
        <f t="shared" si="3"/>
        <v>0</v>
      </c>
    </row>
    <row r="107" spans="1:11">
      <c r="A107" s="35">
        <v>13254</v>
      </c>
      <c r="B107" s="273" t="s">
        <v>173</v>
      </c>
      <c r="C107" s="274"/>
      <c r="D107" s="274"/>
      <c r="E107" s="275"/>
      <c r="F107" s="275"/>
      <c r="H107" s="128">
        <f t="shared" si="4"/>
        <v>0</v>
      </c>
      <c r="J107" s="4">
        <f t="shared" si="5"/>
        <v>25.3245</v>
      </c>
      <c r="K107" s="128">
        <f t="shared" si="3"/>
        <v>0</v>
      </c>
    </row>
    <row r="108" spans="1:11">
      <c r="A108" s="13">
        <v>13261</v>
      </c>
      <c r="B108" s="273" t="s">
        <v>174</v>
      </c>
      <c r="C108" s="274"/>
      <c r="D108" s="274"/>
      <c r="E108" s="275"/>
      <c r="F108" s="275"/>
      <c r="H108" s="128">
        <f>ROUND(C108-D108+E108-F108,2)</f>
        <v>0</v>
      </c>
      <c r="J108" s="4">
        <f t="shared" si="5"/>
        <v>25.3245</v>
      </c>
      <c r="K108" s="128">
        <f t="shared" si="3"/>
        <v>0</v>
      </c>
    </row>
    <row r="109" spans="1:11">
      <c r="A109" s="35">
        <v>13501</v>
      </c>
      <c r="B109" s="273" t="s">
        <v>176</v>
      </c>
      <c r="C109" s="274"/>
      <c r="D109" s="274"/>
      <c r="E109" s="275"/>
      <c r="F109" s="275"/>
      <c r="H109" s="128">
        <f t="shared" si="4"/>
        <v>0</v>
      </c>
      <c r="J109" s="4">
        <f t="shared" si="5"/>
        <v>25.3245</v>
      </c>
      <c r="K109" s="128">
        <f t="shared" si="3"/>
        <v>0</v>
      </c>
    </row>
    <row r="110" spans="1:11">
      <c r="A110" s="35">
        <v>13502</v>
      </c>
      <c r="B110" s="273" t="s">
        <v>177</v>
      </c>
      <c r="C110" s="274"/>
      <c r="D110" s="274"/>
      <c r="E110" s="275"/>
      <c r="F110" s="275"/>
      <c r="H110" s="128">
        <f t="shared" si="4"/>
        <v>0</v>
      </c>
      <c r="J110" s="4">
        <f t="shared" si="5"/>
        <v>25.3245</v>
      </c>
      <c r="K110" s="128">
        <f t="shared" si="3"/>
        <v>0</v>
      </c>
    </row>
    <row r="111" spans="1:11">
      <c r="A111" s="35">
        <v>13503</v>
      </c>
      <c r="B111" s="273" t="s">
        <v>178</v>
      </c>
      <c r="C111" s="274"/>
      <c r="D111" s="274"/>
      <c r="E111" s="275"/>
      <c r="F111" s="275"/>
      <c r="H111" s="128">
        <f t="shared" si="4"/>
        <v>0</v>
      </c>
      <c r="J111" s="4">
        <f t="shared" si="5"/>
        <v>25.3245</v>
      </c>
      <c r="K111" s="128">
        <f t="shared" si="3"/>
        <v>0</v>
      </c>
    </row>
    <row r="112" spans="1:11">
      <c r="A112" s="35">
        <v>13601</v>
      </c>
      <c r="B112" s="273" t="s">
        <v>175</v>
      </c>
      <c r="C112" s="274"/>
      <c r="D112" s="274"/>
      <c r="E112" s="275"/>
      <c r="F112" s="275"/>
      <c r="H112" s="128">
        <f t="shared" si="4"/>
        <v>0</v>
      </c>
      <c r="J112" s="4">
        <f t="shared" si="5"/>
        <v>25.3245</v>
      </c>
      <c r="K112" s="128">
        <f t="shared" si="3"/>
        <v>0</v>
      </c>
    </row>
    <row r="113" spans="1:11">
      <c r="A113" s="35">
        <v>14101</v>
      </c>
      <c r="B113" s="279" t="s">
        <v>179</v>
      </c>
      <c r="C113" s="274"/>
      <c r="D113" s="274"/>
      <c r="E113" s="275"/>
      <c r="F113" s="275"/>
      <c r="H113" s="128">
        <f t="shared" si="4"/>
        <v>0</v>
      </c>
      <c r="J113" s="4">
        <f t="shared" si="5"/>
        <v>25.3245</v>
      </c>
      <c r="K113" s="128">
        <f t="shared" si="3"/>
        <v>0</v>
      </c>
    </row>
    <row r="114" spans="1:11">
      <c r="A114" s="35">
        <v>14102</v>
      </c>
      <c r="B114" s="279" t="s">
        <v>180</v>
      </c>
      <c r="C114" s="274">
        <v>486741.52</v>
      </c>
      <c r="D114" s="274"/>
      <c r="E114" s="275"/>
      <c r="F114" s="275"/>
      <c r="H114" s="128">
        <f t="shared" si="4"/>
        <v>486741.52</v>
      </c>
      <c r="J114" s="4">
        <f t="shared" si="5"/>
        <v>25.3245</v>
      </c>
      <c r="K114" s="128">
        <f t="shared" si="3"/>
        <v>12326485.619999999</v>
      </c>
    </row>
    <row r="115" spans="1:11">
      <c r="A115" s="280">
        <v>14103</v>
      </c>
      <c r="B115" s="281" t="s">
        <v>481</v>
      </c>
      <c r="C115" s="278"/>
      <c r="D115" s="278"/>
      <c r="E115" s="278"/>
      <c r="F115" s="278"/>
      <c r="G115" s="132"/>
      <c r="H115" s="132">
        <f t="shared" si="4"/>
        <v>0</v>
      </c>
      <c r="J115" s="4">
        <f t="shared" si="5"/>
        <v>25.3245</v>
      </c>
      <c r="K115" s="132">
        <f t="shared" si="3"/>
        <v>0</v>
      </c>
    </row>
    <row r="116" spans="1:11">
      <c r="A116" s="35">
        <v>14201</v>
      </c>
      <c r="B116" s="279" t="s">
        <v>181</v>
      </c>
      <c r="C116" s="274"/>
      <c r="D116" s="274"/>
      <c r="E116" s="275"/>
      <c r="F116" s="275"/>
      <c r="H116" s="128">
        <f t="shared" si="4"/>
        <v>0</v>
      </c>
      <c r="J116" s="4">
        <f t="shared" si="5"/>
        <v>25.3245</v>
      </c>
      <c r="K116" s="128">
        <f t="shared" si="3"/>
        <v>0</v>
      </c>
    </row>
    <row r="117" spans="1:11">
      <c r="A117" s="35">
        <v>15001</v>
      </c>
      <c r="B117" s="273" t="s">
        <v>182</v>
      </c>
      <c r="C117" s="274"/>
      <c r="D117" s="274"/>
      <c r="E117" s="275"/>
      <c r="F117" s="275"/>
      <c r="H117" s="128">
        <f t="shared" si="4"/>
        <v>0</v>
      </c>
      <c r="J117" s="4">
        <f t="shared" si="5"/>
        <v>25.3245</v>
      </c>
      <c r="K117" s="128">
        <f t="shared" si="3"/>
        <v>0</v>
      </c>
    </row>
    <row r="118" spans="1:11">
      <c r="A118" s="35">
        <v>15002</v>
      </c>
      <c r="B118" s="273" t="s">
        <v>183</v>
      </c>
      <c r="C118" s="274"/>
      <c r="D118" s="274"/>
      <c r="E118" s="275"/>
      <c r="F118" s="275"/>
      <c r="H118" s="128">
        <f t="shared" si="4"/>
        <v>0</v>
      </c>
      <c r="J118" s="4">
        <f t="shared" si="5"/>
        <v>25.3245</v>
      </c>
      <c r="K118" s="128">
        <f t="shared" si="3"/>
        <v>0</v>
      </c>
    </row>
    <row r="119" spans="1:11">
      <c r="A119" s="35">
        <v>15003</v>
      </c>
      <c r="B119" s="273" t="s">
        <v>184</v>
      </c>
      <c r="C119" s="274"/>
      <c r="D119" s="274"/>
      <c r="E119" s="275"/>
      <c r="F119" s="275"/>
      <c r="H119" s="128">
        <f t="shared" si="4"/>
        <v>0</v>
      </c>
      <c r="J119" s="4">
        <f t="shared" si="5"/>
        <v>25.3245</v>
      </c>
      <c r="K119" s="128">
        <f t="shared" si="3"/>
        <v>0</v>
      </c>
    </row>
    <row r="120" spans="1:11">
      <c r="A120" s="35">
        <v>15004</v>
      </c>
      <c r="B120" s="273" t="s">
        <v>243</v>
      </c>
      <c r="C120" s="274"/>
      <c r="D120" s="274"/>
      <c r="E120" s="275"/>
      <c r="F120" s="275"/>
      <c r="H120" s="128">
        <f t="shared" si="4"/>
        <v>0</v>
      </c>
      <c r="J120" s="4">
        <f t="shared" si="5"/>
        <v>25.3245</v>
      </c>
      <c r="K120" s="128">
        <f t="shared" si="3"/>
        <v>0</v>
      </c>
    </row>
    <row r="121" spans="1:11">
      <c r="A121" s="35">
        <v>15005</v>
      </c>
      <c r="B121" s="273" t="s">
        <v>185</v>
      </c>
      <c r="C121" s="274">
        <v>13177.02</v>
      </c>
      <c r="D121" s="274"/>
      <c r="E121" s="275"/>
      <c r="F121" s="275"/>
      <c r="H121" s="128">
        <f t="shared" si="4"/>
        <v>13177.02</v>
      </c>
      <c r="J121" s="4">
        <f t="shared" si="5"/>
        <v>25.3245</v>
      </c>
      <c r="K121" s="128">
        <f t="shared" si="3"/>
        <v>333701.44</v>
      </c>
    </row>
    <row r="122" spans="1:11">
      <c r="A122" s="35">
        <v>15006</v>
      </c>
      <c r="B122" s="273" t="s">
        <v>218</v>
      </c>
      <c r="C122" s="274"/>
      <c r="D122" s="274"/>
      <c r="E122" s="275"/>
      <c r="F122" s="275"/>
      <c r="H122" s="128">
        <f t="shared" si="4"/>
        <v>0</v>
      </c>
      <c r="J122" s="4">
        <f t="shared" si="5"/>
        <v>25.3245</v>
      </c>
      <c r="K122" s="128">
        <f t="shared" si="3"/>
        <v>0</v>
      </c>
    </row>
    <row r="123" spans="1:11">
      <c r="A123" s="35">
        <v>15007</v>
      </c>
      <c r="B123" s="273" t="s">
        <v>186</v>
      </c>
      <c r="C123" s="274"/>
      <c r="D123" s="274"/>
      <c r="E123" s="275"/>
      <c r="F123" s="275"/>
      <c r="H123" s="128">
        <f t="shared" si="4"/>
        <v>0</v>
      </c>
      <c r="J123" s="4">
        <f t="shared" si="5"/>
        <v>25.3245</v>
      </c>
      <c r="K123" s="128">
        <f t="shared" si="3"/>
        <v>0</v>
      </c>
    </row>
    <row r="124" spans="1:11">
      <c r="A124" s="35">
        <v>15008</v>
      </c>
      <c r="B124" s="273" t="s">
        <v>187</v>
      </c>
      <c r="C124" s="274"/>
      <c r="D124" s="274"/>
      <c r="E124" s="275"/>
      <c r="F124" s="275"/>
      <c r="H124" s="128">
        <f t="shared" si="4"/>
        <v>0</v>
      </c>
      <c r="J124" s="4">
        <f t="shared" si="5"/>
        <v>25.3245</v>
      </c>
      <c r="K124" s="128">
        <f t="shared" si="3"/>
        <v>0</v>
      </c>
    </row>
    <row r="125" spans="1:11">
      <c r="A125" s="35">
        <v>15009</v>
      </c>
      <c r="B125" s="273" t="s">
        <v>245</v>
      </c>
      <c r="C125" s="274">
        <v>0.45</v>
      </c>
      <c r="D125" s="274"/>
      <c r="E125" s="275"/>
      <c r="F125" s="275"/>
      <c r="H125" s="128">
        <f t="shared" si="4"/>
        <v>0.45</v>
      </c>
      <c r="J125" s="4">
        <f t="shared" si="5"/>
        <v>25.3245</v>
      </c>
      <c r="K125" s="128">
        <f t="shared" si="3"/>
        <v>11.4</v>
      </c>
    </row>
    <row r="126" spans="1:11">
      <c r="A126" s="35">
        <v>15010</v>
      </c>
      <c r="B126" s="273" t="s">
        <v>219</v>
      </c>
      <c r="C126" s="274">
        <v>4262.6499999999996</v>
      </c>
      <c r="D126" s="274"/>
      <c r="E126" s="275"/>
      <c r="F126" s="275"/>
      <c r="H126" s="128">
        <f t="shared" si="4"/>
        <v>4262.6499999999996</v>
      </c>
      <c r="J126" s="4">
        <f t="shared" si="5"/>
        <v>25.3245</v>
      </c>
      <c r="K126" s="128">
        <f t="shared" si="3"/>
        <v>107949.48</v>
      </c>
    </row>
    <row r="127" spans="1:11">
      <c r="A127" s="35">
        <v>15011</v>
      </c>
      <c r="B127" s="273" t="s">
        <v>220</v>
      </c>
      <c r="C127" s="274"/>
      <c r="D127" s="274"/>
      <c r="E127" s="275"/>
      <c r="F127" s="275"/>
      <c r="H127" s="128">
        <f t="shared" si="4"/>
        <v>0</v>
      </c>
      <c r="J127" s="4">
        <f t="shared" si="5"/>
        <v>25.3245</v>
      </c>
      <c r="K127" s="128">
        <f t="shared" si="3"/>
        <v>0</v>
      </c>
    </row>
    <row r="128" spans="1:11">
      <c r="A128" s="35">
        <v>15012</v>
      </c>
      <c r="B128" s="273" t="s">
        <v>221</v>
      </c>
      <c r="C128" s="274"/>
      <c r="D128" s="274"/>
      <c r="E128" s="275"/>
      <c r="F128" s="275"/>
      <c r="H128" s="128">
        <f t="shared" si="4"/>
        <v>0</v>
      </c>
      <c r="J128" s="4">
        <f t="shared" si="5"/>
        <v>25.3245</v>
      </c>
      <c r="K128" s="128">
        <f t="shared" si="3"/>
        <v>0</v>
      </c>
    </row>
    <row r="129" spans="1:11">
      <c r="A129" s="35">
        <v>15013</v>
      </c>
      <c r="B129" s="273" t="s">
        <v>244</v>
      </c>
      <c r="C129" s="274"/>
      <c r="D129" s="274"/>
      <c r="E129" s="275"/>
      <c r="F129" s="275"/>
      <c r="H129" s="128">
        <f t="shared" si="4"/>
        <v>0</v>
      </c>
      <c r="J129" s="4">
        <f t="shared" si="5"/>
        <v>25.3245</v>
      </c>
      <c r="K129" s="128">
        <f t="shared" si="3"/>
        <v>0</v>
      </c>
    </row>
    <row r="130" spans="1:11">
      <c r="A130" s="35">
        <v>15014</v>
      </c>
      <c r="B130" s="273" t="s">
        <v>188</v>
      </c>
      <c r="C130" s="274">
        <v>162663.85999999999</v>
      </c>
      <c r="D130" s="274"/>
      <c r="E130" s="275"/>
      <c r="F130" s="275"/>
      <c r="H130" s="128">
        <f t="shared" si="4"/>
        <v>162663.85999999999</v>
      </c>
      <c r="J130" s="4">
        <f t="shared" si="5"/>
        <v>25.3245</v>
      </c>
      <c r="K130" s="128">
        <f t="shared" si="3"/>
        <v>4119380.92</v>
      </c>
    </row>
    <row r="131" spans="1:11">
      <c r="A131" s="35">
        <v>15015</v>
      </c>
      <c r="B131" s="273" t="s">
        <v>189</v>
      </c>
      <c r="C131" s="274"/>
      <c r="D131" s="274"/>
      <c r="E131" s="275"/>
      <c r="F131" s="275"/>
      <c r="H131" s="128">
        <f t="shared" si="4"/>
        <v>0</v>
      </c>
      <c r="J131" s="4">
        <f t="shared" si="5"/>
        <v>25.3245</v>
      </c>
      <c r="K131" s="128">
        <f t="shared" si="3"/>
        <v>0</v>
      </c>
    </row>
    <row r="132" spans="1:11">
      <c r="A132" s="280">
        <v>15016</v>
      </c>
      <c r="B132" s="277" t="s">
        <v>241</v>
      </c>
      <c r="C132" s="278">
        <v>1985.88</v>
      </c>
      <c r="D132" s="278"/>
      <c r="E132" s="278"/>
      <c r="F132" s="278">
        <v>1985.88</v>
      </c>
      <c r="G132" s="132"/>
      <c r="H132" s="132">
        <f t="shared" si="4"/>
        <v>0</v>
      </c>
      <c r="J132" s="4">
        <f t="shared" si="5"/>
        <v>25.3245</v>
      </c>
      <c r="K132" s="132">
        <f t="shared" si="3"/>
        <v>0</v>
      </c>
    </row>
    <row r="133" spans="1:11">
      <c r="A133" s="35">
        <v>15017</v>
      </c>
      <c r="B133" s="279" t="s">
        <v>222</v>
      </c>
      <c r="C133" s="274"/>
      <c r="D133" s="274"/>
      <c r="E133" s="275"/>
      <c r="F133" s="275"/>
      <c r="H133" s="128">
        <f t="shared" si="4"/>
        <v>0</v>
      </c>
      <c r="J133" s="4">
        <f t="shared" si="5"/>
        <v>25.3245</v>
      </c>
      <c r="K133" s="128">
        <f t="shared" si="3"/>
        <v>0</v>
      </c>
    </row>
    <row r="134" spans="1:11">
      <c r="A134" s="35">
        <v>15018</v>
      </c>
      <c r="B134" s="279" t="s">
        <v>223</v>
      </c>
      <c r="C134" s="274"/>
      <c r="D134" s="274"/>
      <c r="E134" s="275"/>
      <c r="F134" s="275"/>
      <c r="H134" s="128">
        <f t="shared" si="4"/>
        <v>0</v>
      </c>
      <c r="J134" s="4">
        <f t="shared" si="5"/>
        <v>25.3245</v>
      </c>
      <c r="K134" s="128">
        <f t="shared" si="3"/>
        <v>0</v>
      </c>
    </row>
    <row r="135" spans="1:11">
      <c r="A135" s="282"/>
      <c r="B135" s="283" t="s">
        <v>482</v>
      </c>
      <c r="C135" s="274"/>
      <c r="D135" s="274"/>
      <c r="E135" s="275"/>
      <c r="F135" s="275"/>
      <c r="H135" s="128">
        <f t="shared" si="4"/>
        <v>0</v>
      </c>
      <c r="J135" s="4">
        <f t="shared" si="5"/>
        <v>25.3245</v>
      </c>
      <c r="K135" s="128">
        <f t="shared" si="3"/>
        <v>0</v>
      </c>
    </row>
    <row r="136" spans="1:11">
      <c r="A136" s="35">
        <v>15101</v>
      </c>
      <c r="B136" s="273" t="s">
        <v>207</v>
      </c>
      <c r="C136" s="274"/>
      <c r="D136" s="274"/>
      <c r="E136" s="275"/>
      <c r="F136" s="275"/>
      <c r="H136" s="128">
        <f t="shared" si="4"/>
        <v>0</v>
      </c>
      <c r="J136" s="4">
        <f t="shared" si="5"/>
        <v>25.3245</v>
      </c>
      <c r="K136" s="128">
        <f t="shared" ref="K136:K199" si="6">ROUND(H136*J136,2)</f>
        <v>0</v>
      </c>
    </row>
    <row r="137" spans="1:11">
      <c r="A137" s="35">
        <v>15102</v>
      </c>
      <c r="B137" s="273" t="s">
        <v>208</v>
      </c>
      <c r="C137" s="274"/>
      <c r="D137" s="274"/>
      <c r="E137" s="275"/>
      <c r="F137" s="275"/>
      <c r="H137" s="128">
        <f t="shared" si="4"/>
        <v>0</v>
      </c>
      <c r="J137" s="4">
        <f t="shared" ref="J137:J200" si="7">J136</f>
        <v>25.3245</v>
      </c>
      <c r="K137" s="128">
        <f t="shared" si="6"/>
        <v>0</v>
      </c>
    </row>
    <row r="138" spans="1:11">
      <c r="A138" s="35">
        <v>15103</v>
      </c>
      <c r="B138" s="273" t="s">
        <v>209</v>
      </c>
      <c r="C138" s="274"/>
      <c r="D138" s="274"/>
      <c r="E138" s="275"/>
      <c r="F138" s="275"/>
      <c r="H138" s="128">
        <f t="shared" si="4"/>
        <v>0</v>
      </c>
      <c r="J138" s="4">
        <f t="shared" si="7"/>
        <v>25.3245</v>
      </c>
      <c r="K138" s="128">
        <f t="shared" si="6"/>
        <v>0</v>
      </c>
    </row>
    <row r="139" spans="1:11">
      <c r="A139" s="35">
        <v>15104</v>
      </c>
      <c r="B139" s="273" t="s">
        <v>210</v>
      </c>
      <c r="C139" s="274"/>
      <c r="D139" s="274"/>
      <c r="E139" s="275"/>
      <c r="F139" s="275"/>
      <c r="H139" s="128">
        <f t="shared" ref="H139:H202" si="8">ROUND(C139-D139+E139-F139,2)</f>
        <v>0</v>
      </c>
      <c r="J139" s="4">
        <f t="shared" si="7"/>
        <v>25.3245</v>
      </c>
      <c r="K139" s="128">
        <f t="shared" si="6"/>
        <v>0</v>
      </c>
    </row>
    <row r="140" spans="1:11">
      <c r="A140" s="35">
        <v>15105</v>
      </c>
      <c r="B140" s="273" t="s">
        <v>211</v>
      </c>
      <c r="C140" s="274"/>
      <c r="D140" s="274"/>
      <c r="E140" s="275"/>
      <c r="F140" s="275"/>
      <c r="H140" s="128">
        <f t="shared" si="8"/>
        <v>0</v>
      </c>
      <c r="J140" s="4">
        <f t="shared" si="7"/>
        <v>25.3245</v>
      </c>
      <c r="K140" s="128">
        <f t="shared" si="6"/>
        <v>0</v>
      </c>
    </row>
    <row r="141" spans="1:11">
      <c r="A141" s="35">
        <v>15106</v>
      </c>
      <c r="B141" s="273" t="s">
        <v>212</v>
      </c>
      <c r="C141" s="274"/>
      <c r="D141" s="274"/>
      <c r="E141" s="275"/>
      <c r="F141" s="275"/>
      <c r="H141" s="128">
        <f t="shared" si="8"/>
        <v>0</v>
      </c>
      <c r="J141" s="4">
        <f t="shared" si="7"/>
        <v>25.3245</v>
      </c>
      <c r="K141" s="128">
        <f t="shared" si="6"/>
        <v>0</v>
      </c>
    </row>
    <row r="142" spans="1:11">
      <c r="A142" s="35">
        <v>15107</v>
      </c>
      <c r="B142" s="273" t="s">
        <v>213</v>
      </c>
      <c r="C142" s="274"/>
      <c r="D142" s="274"/>
      <c r="E142" s="275"/>
      <c r="F142" s="275"/>
      <c r="H142" s="128">
        <f t="shared" si="8"/>
        <v>0</v>
      </c>
      <c r="J142" s="4">
        <f t="shared" si="7"/>
        <v>25.3245</v>
      </c>
      <c r="K142" s="128">
        <f t="shared" si="6"/>
        <v>0</v>
      </c>
    </row>
    <row r="143" spans="1:11">
      <c r="A143" s="35">
        <v>15108</v>
      </c>
      <c r="B143" s="273" t="s">
        <v>214</v>
      </c>
      <c r="C143" s="274"/>
      <c r="D143" s="274"/>
      <c r="E143" s="275"/>
      <c r="F143" s="275"/>
      <c r="H143" s="128">
        <f t="shared" si="8"/>
        <v>0</v>
      </c>
      <c r="J143" s="4">
        <f t="shared" si="7"/>
        <v>25.3245</v>
      </c>
      <c r="K143" s="128">
        <f t="shared" si="6"/>
        <v>0</v>
      </c>
    </row>
    <row r="144" spans="1:11">
      <c r="A144" s="35">
        <v>15109</v>
      </c>
      <c r="B144" s="273" t="s">
        <v>215</v>
      </c>
      <c r="C144" s="274"/>
      <c r="D144" s="274"/>
      <c r="E144" s="275"/>
      <c r="F144" s="275"/>
      <c r="H144" s="128">
        <f t="shared" si="8"/>
        <v>0</v>
      </c>
      <c r="J144" s="4">
        <f t="shared" si="7"/>
        <v>25.3245</v>
      </c>
      <c r="K144" s="128">
        <f t="shared" si="6"/>
        <v>0</v>
      </c>
    </row>
    <row r="145" spans="1:11">
      <c r="A145" s="35">
        <v>15110</v>
      </c>
      <c r="B145" s="273" t="s">
        <v>190</v>
      </c>
      <c r="C145" s="274"/>
      <c r="D145" s="274"/>
      <c r="E145" s="275"/>
      <c r="F145" s="275"/>
      <c r="H145" s="128">
        <f t="shared" si="8"/>
        <v>0</v>
      </c>
      <c r="J145" s="4">
        <f t="shared" si="7"/>
        <v>25.3245</v>
      </c>
      <c r="K145" s="128">
        <f t="shared" si="6"/>
        <v>0</v>
      </c>
    </row>
    <row r="146" spans="1:11">
      <c r="A146" s="35">
        <v>15111</v>
      </c>
      <c r="B146" s="273" t="s">
        <v>191</v>
      </c>
      <c r="C146" s="274"/>
      <c r="D146" s="274"/>
      <c r="E146" s="275"/>
      <c r="F146" s="275"/>
      <c r="H146" s="128">
        <f t="shared" si="8"/>
        <v>0</v>
      </c>
      <c r="J146" s="4">
        <f t="shared" si="7"/>
        <v>25.3245</v>
      </c>
      <c r="K146" s="128">
        <f t="shared" si="6"/>
        <v>0</v>
      </c>
    </row>
    <row r="147" spans="1:11">
      <c r="A147" s="35">
        <v>15112</v>
      </c>
      <c r="B147" s="273" t="s">
        <v>192</v>
      </c>
      <c r="C147" s="274"/>
      <c r="D147" s="274"/>
      <c r="E147" s="275"/>
      <c r="F147" s="275"/>
      <c r="H147" s="128">
        <f t="shared" si="8"/>
        <v>0</v>
      </c>
      <c r="J147" s="4">
        <f t="shared" si="7"/>
        <v>25.3245</v>
      </c>
      <c r="K147" s="128">
        <f t="shared" si="6"/>
        <v>0</v>
      </c>
    </row>
    <row r="148" spans="1:11">
      <c r="A148" s="35">
        <v>15113</v>
      </c>
      <c r="B148" s="273" t="s">
        <v>193</v>
      </c>
      <c r="C148" s="274"/>
      <c r="D148" s="274"/>
      <c r="E148" s="275"/>
      <c r="F148" s="275"/>
      <c r="H148" s="128">
        <f t="shared" si="8"/>
        <v>0</v>
      </c>
      <c r="J148" s="4">
        <f t="shared" si="7"/>
        <v>25.3245</v>
      </c>
      <c r="K148" s="128">
        <f t="shared" si="6"/>
        <v>0</v>
      </c>
    </row>
    <row r="149" spans="1:11">
      <c r="A149" s="35">
        <v>15114</v>
      </c>
      <c r="B149" s="273" t="s">
        <v>216</v>
      </c>
      <c r="C149" s="274"/>
      <c r="D149" s="274"/>
      <c r="E149" s="275"/>
      <c r="F149" s="275"/>
      <c r="H149" s="128">
        <f t="shared" si="8"/>
        <v>0</v>
      </c>
      <c r="J149" s="4">
        <f t="shared" si="7"/>
        <v>25.3245</v>
      </c>
      <c r="K149" s="128">
        <f t="shared" si="6"/>
        <v>0</v>
      </c>
    </row>
    <row r="150" spans="1:11">
      <c r="A150" s="35">
        <v>15115</v>
      </c>
      <c r="B150" s="273" t="s">
        <v>194</v>
      </c>
      <c r="C150" s="274"/>
      <c r="D150" s="274"/>
      <c r="E150" s="275"/>
      <c r="F150" s="275"/>
      <c r="H150" s="128">
        <f t="shared" si="8"/>
        <v>0</v>
      </c>
      <c r="J150" s="4">
        <f t="shared" si="7"/>
        <v>25.3245</v>
      </c>
      <c r="K150" s="128">
        <f t="shared" si="6"/>
        <v>0</v>
      </c>
    </row>
    <row r="151" spans="1:11">
      <c r="A151" s="35">
        <v>15116</v>
      </c>
      <c r="B151" s="273" t="s">
        <v>195</v>
      </c>
      <c r="C151" s="274"/>
      <c r="D151" s="274"/>
      <c r="E151" s="275"/>
      <c r="F151" s="275"/>
      <c r="H151" s="128">
        <f t="shared" si="8"/>
        <v>0</v>
      </c>
      <c r="J151" s="4">
        <f t="shared" si="7"/>
        <v>25.3245</v>
      </c>
      <c r="K151" s="128">
        <f t="shared" si="6"/>
        <v>0</v>
      </c>
    </row>
    <row r="152" spans="1:11">
      <c r="A152" s="35">
        <v>15117</v>
      </c>
      <c r="B152" s="273" t="s">
        <v>196</v>
      </c>
      <c r="C152" s="274"/>
      <c r="D152" s="274"/>
      <c r="E152" s="275"/>
      <c r="F152" s="275"/>
      <c r="H152" s="128">
        <f t="shared" si="8"/>
        <v>0</v>
      </c>
      <c r="J152" s="4">
        <f t="shared" si="7"/>
        <v>25.3245</v>
      </c>
      <c r="K152" s="128">
        <f t="shared" si="6"/>
        <v>0</v>
      </c>
    </row>
    <row r="153" spans="1:11">
      <c r="A153" s="35">
        <v>15118</v>
      </c>
      <c r="B153" s="273" t="s">
        <v>197</v>
      </c>
      <c r="C153" s="274"/>
      <c r="D153" s="274"/>
      <c r="E153" s="275"/>
      <c r="F153" s="275"/>
      <c r="H153" s="128">
        <f t="shared" si="8"/>
        <v>0</v>
      </c>
      <c r="J153" s="4">
        <f t="shared" si="7"/>
        <v>25.3245</v>
      </c>
      <c r="K153" s="128">
        <f t="shared" si="6"/>
        <v>0</v>
      </c>
    </row>
    <row r="154" spans="1:11">
      <c r="A154" s="35">
        <v>15119</v>
      </c>
      <c r="B154" s="273" t="s">
        <v>198</v>
      </c>
      <c r="C154" s="274"/>
      <c r="D154" s="274"/>
      <c r="E154" s="275"/>
      <c r="F154" s="275"/>
      <c r="H154" s="128">
        <f t="shared" si="8"/>
        <v>0</v>
      </c>
      <c r="J154" s="4">
        <f t="shared" si="7"/>
        <v>25.3245</v>
      </c>
      <c r="K154" s="128">
        <f t="shared" si="6"/>
        <v>0</v>
      </c>
    </row>
    <row r="155" spans="1:11">
      <c r="A155" s="35">
        <v>15120</v>
      </c>
      <c r="B155" s="273" t="s">
        <v>199</v>
      </c>
      <c r="C155" s="274"/>
      <c r="D155" s="274"/>
      <c r="E155" s="275"/>
      <c r="F155" s="275"/>
      <c r="H155" s="128">
        <f t="shared" si="8"/>
        <v>0</v>
      </c>
      <c r="J155" s="4">
        <f t="shared" si="7"/>
        <v>25.3245</v>
      </c>
      <c r="K155" s="128">
        <f t="shared" si="6"/>
        <v>0</v>
      </c>
    </row>
    <row r="156" spans="1:11">
      <c r="A156" s="35">
        <v>15121</v>
      </c>
      <c r="B156" s="273" t="s">
        <v>200</v>
      </c>
      <c r="C156" s="274"/>
      <c r="D156" s="274"/>
      <c r="E156" s="275"/>
      <c r="F156" s="275"/>
      <c r="H156" s="128">
        <f t="shared" si="8"/>
        <v>0</v>
      </c>
      <c r="J156" s="4">
        <f t="shared" si="7"/>
        <v>25.3245</v>
      </c>
      <c r="K156" s="128">
        <f t="shared" si="6"/>
        <v>0</v>
      </c>
    </row>
    <row r="157" spans="1:11">
      <c r="A157" s="35">
        <v>15122</v>
      </c>
      <c r="B157" s="273" t="s">
        <v>201</v>
      </c>
      <c r="C157" s="274"/>
      <c r="D157" s="274"/>
      <c r="E157" s="275"/>
      <c r="F157" s="275"/>
      <c r="H157" s="128">
        <f t="shared" si="8"/>
        <v>0</v>
      </c>
      <c r="J157" s="4">
        <f t="shared" si="7"/>
        <v>25.3245</v>
      </c>
      <c r="K157" s="128">
        <f t="shared" si="6"/>
        <v>0</v>
      </c>
    </row>
    <row r="158" spans="1:11">
      <c r="A158" s="35">
        <v>15123</v>
      </c>
      <c r="B158" s="273" t="s">
        <v>202</v>
      </c>
      <c r="C158" s="274"/>
      <c r="D158" s="274"/>
      <c r="E158" s="275"/>
      <c r="F158" s="275"/>
      <c r="H158" s="128">
        <f t="shared" si="8"/>
        <v>0</v>
      </c>
      <c r="J158" s="4">
        <f t="shared" si="7"/>
        <v>25.3245</v>
      </c>
      <c r="K158" s="128">
        <f t="shared" si="6"/>
        <v>0</v>
      </c>
    </row>
    <row r="159" spans="1:11">
      <c r="A159" s="35">
        <v>15124</v>
      </c>
      <c r="B159" s="273" t="s">
        <v>203</v>
      </c>
      <c r="C159" s="274"/>
      <c r="D159" s="274"/>
      <c r="E159" s="275"/>
      <c r="F159" s="275"/>
      <c r="H159" s="128">
        <f t="shared" si="8"/>
        <v>0</v>
      </c>
      <c r="J159" s="4">
        <f t="shared" si="7"/>
        <v>25.3245</v>
      </c>
      <c r="K159" s="128">
        <f t="shared" si="6"/>
        <v>0</v>
      </c>
    </row>
    <row r="160" spans="1:11">
      <c r="A160" s="35">
        <v>15125</v>
      </c>
      <c r="B160" s="273" t="s">
        <v>204</v>
      </c>
      <c r="C160" s="274"/>
      <c r="D160" s="274"/>
      <c r="E160" s="275"/>
      <c r="F160" s="275"/>
      <c r="H160" s="128">
        <f t="shared" si="8"/>
        <v>0</v>
      </c>
      <c r="J160" s="4">
        <f t="shared" si="7"/>
        <v>25.3245</v>
      </c>
      <c r="K160" s="128">
        <f t="shared" si="6"/>
        <v>0</v>
      </c>
    </row>
    <row r="161" spans="1:11">
      <c r="A161" s="35">
        <v>15126</v>
      </c>
      <c r="B161" s="273" t="s">
        <v>205</v>
      </c>
      <c r="C161" s="274"/>
      <c r="D161" s="274"/>
      <c r="E161" s="275"/>
      <c r="F161" s="275"/>
      <c r="H161" s="128">
        <f t="shared" si="8"/>
        <v>0</v>
      </c>
      <c r="J161" s="4">
        <f t="shared" si="7"/>
        <v>25.3245</v>
      </c>
      <c r="K161" s="128">
        <f t="shared" si="6"/>
        <v>0</v>
      </c>
    </row>
    <row r="162" spans="1:11">
      <c r="A162" s="35">
        <v>15136</v>
      </c>
      <c r="B162" s="273" t="s">
        <v>217</v>
      </c>
      <c r="C162" s="274"/>
      <c r="D162" s="274"/>
      <c r="E162" s="275"/>
      <c r="F162" s="275"/>
      <c r="H162" s="128">
        <f t="shared" si="8"/>
        <v>0</v>
      </c>
      <c r="J162" s="4">
        <f t="shared" si="7"/>
        <v>25.3245</v>
      </c>
      <c r="K162" s="128">
        <f t="shared" si="6"/>
        <v>0</v>
      </c>
    </row>
    <row r="163" spans="1:11">
      <c r="A163" s="35">
        <v>15137</v>
      </c>
      <c r="B163" s="273" t="s">
        <v>206</v>
      </c>
      <c r="C163" s="274"/>
      <c r="D163" s="274"/>
      <c r="E163" s="275"/>
      <c r="F163" s="275"/>
      <c r="H163" s="128">
        <f t="shared" si="8"/>
        <v>0</v>
      </c>
      <c r="J163" s="4">
        <f t="shared" si="7"/>
        <v>25.3245</v>
      </c>
      <c r="K163" s="128">
        <f t="shared" si="6"/>
        <v>0</v>
      </c>
    </row>
    <row r="164" spans="1:11">
      <c r="A164" s="280">
        <v>21000</v>
      </c>
      <c r="B164" s="277" t="s">
        <v>483</v>
      </c>
      <c r="C164" s="278"/>
      <c r="D164" s="278"/>
      <c r="E164" s="278"/>
      <c r="F164" s="278"/>
      <c r="G164" s="132"/>
      <c r="H164" s="132">
        <f t="shared" si="8"/>
        <v>0</v>
      </c>
      <c r="J164" s="4">
        <f t="shared" si="7"/>
        <v>25.3245</v>
      </c>
      <c r="K164" s="132">
        <f t="shared" si="6"/>
        <v>0</v>
      </c>
    </row>
    <row r="165" spans="1:11">
      <c r="A165" s="35">
        <v>21001</v>
      </c>
      <c r="B165" s="273" t="s">
        <v>256</v>
      </c>
      <c r="C165" s="274"/>
      <c r="D165" s="274"/>
      <c r="E165" s="275"/>
      <c r="F165" s="275"/>
      <c r="H165" s="128">
        <f t="shared" si="8"/>
        <v>0</v>
      </c>
      <c r="J165" s="4">
        <f t="shared" si="7"/>
        <v>25.3245</v>
      </c>
      <c r="K165" s="128">
        <f t="shared" si="6"/>
        <v>0</v>
      </c>
    </row>
    <row r="166" spans="1:11" s="134" customFormat="1">
      <c r="A166" s="35">
        <v>21002</v>
      </c>
      <c r="B166" s="273" t="s">
        <v>294</v>
      </c>
      <c r="C166" s="274"/>
      <c r="D166" s="274"/>
      <c r="E166" s="275"/>
      <c r="F166" s="275"/>
      <c r="G166" s="34"/>
      <c r="H166" s="128">
        <f t="shared" si="8"/>
        <v>0</v>
      </c>
      <c r="J166" s="4">
        <f t="shared" si="7"/>
        <v>25.3245</v>
      </c>
      <c r="K166" s="128">
        <f t="shared" si="6"/>
        <v>0</v>
      </c>
    </row>
    <row r="167" spans="1:11">
      <c r="A167" s="35">
        <v>22001</v>
      </c>
      <c r="B167" s="279" t="s">
        <v>179</v>
      </c>
      <c r="C167" s="274"/>
      <c r="D167" s="274"/>
      <c r="E167" s="275"/>
      <c r="F167" s="275"/>
      <c r="H167" s="128">
        <f t="shared" si="8"/>
        <v>0</v>
      </c>
      <c r="J167" s="4">
        <f t="shared" si="7"/>
        <v>25.3245</v>
      </c>
      <c r="K167" s="128">
        <f t="shared" si="6"/>
        <v>0</v>
      </c>
    </row>
    <row r="168" spans="1:11">
      <c r="A168" s="35">
        <v>22002</v>
      </c>
      <c r="B168" s="279" t="s">
        <v>180</v>
      </c>
      <c r="C168" s="274"/>
      <c r="D168" s="274">
        <v>239720.44</v>
      </c>
      <c r="E168" s="275"/>
      <c r="F168" s="275"/>
      <c r="H168" s="128">
        <f t="shared" si="8"/>
        <v>-239720.44</v>
      </c>
      <c r="J168" s="4">
        <f t="shared" si="7"/>
        <v>25.3245</v>
      </c>
      <c r="K168" s="128">
        <f t="shared" si="6"/>
        <v>-6070800.2800000003</v>
      </c>
    </row>
    <row r="169" spans="1:11">
      <c r="A169" s="35">
        <v>22101</v>
      </c>
      <c r="B169" s="273" t="s">
        <v>247</v>
      </c>
      <c r="C169" s="274"/>
      <c r="D169" s="274">
        <v>29.43</v>
      </c>
      <c r="E169" s="275"/>
      <c r="F169" s="275"/>
      <c r="H169" s="128">
        <f t="shared" si="8"/>
        <v>-29.43</v>
      </c>
      <c r="J169" s="4">
        <f t="shared" si="7"/>
        <v>25.3245</v>
      </c>
      <c r="K169" s="128">
        <f t="shared" si="6"/>
        <v>-745.3</v>
      </c>
    </row>
    <row r="170" spans="1:11">
      <c r="A170" s="35">
        <v>23001</v>
      </c>
      <c r="B170" s="273" t="s">
        <v>246</v>
      </c>
      <c r="C170" s="274"/>
      <c r="D170" s="274"/>
      <c r="E170" s="275"/>
      <c r="F170" s="275"/>
      <c r="H170" s="128">
        <f t="shared" si="8"/>
        <v>0</v>
      </c>
      <c r="J170" s="4">
        <f t="shared" si="7"/>
        <v>25.3245</v>
      </c>
      <c r="K170" s="128">
        <f t="shared" si="6"/>
        <v>0</v>
      </c>
    </row>
    <row r="171" spans="1:11">
      <c r="A171" s="35">
        <v>25001</v>
      </c>
      <c r="B171" s="273" t="s">
        <v>248</v>
      </c>
      <c r="C171" s="274"/>
      <c r="D171" s="274"/>
      <c r="E171" s="275"/>
      <c r="F171" s="275"/>
      <c r="H171" s="128">
        <f t="shared" si="8"/>
        <v>0</v>
      </c>
      <c r="J171" s="4">
        <f t="shared" si="7"/>
        <v>25.3245</v>
      </c>
      <c r="K171" s="128">
        <f t="shared" si="6"/>
        <v>0</v>
      </c>
    </row>
    <row r="172" spans="1:11">
      <c r="A172" s="35">
        <v>25002</v>
      </c>
      <c r="B172" s="273" t="s">
        <v>249</v>
      </c>
      <c r="C172" s="274"/>
      <c r="D172" s="274"/>
      <c r="E172" s="275"/>
      <c r="F172" s="275"/>
      <c r="H172" s="128">
        <f t="shared" si="8"/>
        <v>0</v>
      </c>
      <c r="J172" s="4">
        <f t="shared" si="7"/>
        <v>25.3245</v>
      </c>
      <c r="K172" s="128">
        <f t="shared" si="6"/>
        <v>0</v>
      </c>
    </row>
    <row r="173" spans="1:11">
      <c r="A173" s="35">
        <v>25003</v>
      </c>
      <c r="B173" s="273" t="s">
        <v>250</v>
      </c>
      <c r="C173" s="274"/>
      <c r="D173" s="274"/>
      <c r="E173" s="275"/>
      <c r="F173" s="275"/>
      <c r="H173" s="128">
        <f t="shared" si="8"/>
        <v>0</v>
      </c>
      <c r="J173" s="4">
        <f t="shared" si="7"/>
        <v>25.3245</v>
      </c>
      <c r="K173" s="128">
        <f t="shared" si="6"/>
        <v>0</v>
      </c>
    </row>
    <row r="174" spans="1:11">
      <c r="A174" s="35">
        <v>25004</v>
      </c>
      <c r="B174" s="273" t="s">
        <v>251</v>
      </c>
      <c r="C174" s="274"/>
      <c r="D174" s="274">
        <v>138455.48000000001</v>
      </c>
      <c r="E174" s="275"/>
      <c r="F174" s="275"/>
      <c r="H174" s="128">
        <f t="shared" si="8"/>
        <v>-138455.48000000001</v>
      </c>
      <c r="J174" s="4">
        <f t="shared" si="7"/>
        <v>25.3245</v>
      </c>
      <c r="K174" s="128">
        <f t="shared" si="6"/>
        <v>-3506315.8</v>
      </c>
    </row>
    <row r="175" spans="1:11">
      <c r="A175" s="35">
        <v>25005</v>
      </c>
      <c r="B175" s="273" t="s">
        <v>252</v>
      </c>
      <c r="C175" s="274"/>
      <c r="D175" s="274">
        <v>11122.83</v>
      </c>
      <c r="E175" s="275"/>
      <c r="F175" s="275"/>
      <c r="H175" s="128">
        <f t="shared" si="8"/>
        <v>-11122.83</v>
      </c>
      <c r="J175" s="4">
        <f t="shared" si="7"/>
        <v>25.3245</v>
      </c>
      <c r="K175" s="128">
        <f t="shared" si="6"/>
        <v>-281680.11</v>
      </c>
    </row>
    <row r="176" spans="1:11">
      <c r="A176" s="35">
        <v>25006</v>
      </c>
      <c r="B176" s="273" t="s">
        <v>483</v>
      </c>
      <c r="C176" s="274"/>
      <c r="D176" s="274"/>
      <c r="E176" s="275"/>
      <c r="F176" s="275"/>
      <c r="H176" s="128">
        <f t="shared" si="8"/>
        <v>0</v>
      </c>
      <c r="J176" s="4">
        <f t="shared" si="7"/>
        <v>25.3245</v>
      </c>
      <c r="K176" s="128">
        <f t="shared" si="6"/>
        <v>0</v>
      </c>
    </row>
    <row r="177" spans="1:11">
      <c r="A177" s="280">
        <v>25007</v>
      </c>
      <c r="B177" s="277" t="s">
        <v>286</v>
      </c>
      <c r="C177" s="278"/>
      <c r="D177" s="278">
        <f>E177</f>
        <v>11065.960000000001</v>
      </c>
      <c r="E177" s="278">
        <v>11065.960000000001</v>
      </c>
      <c r="F177" s="278"/>
      <c r="G177" s="132"/>
      <c r="H177" s="132">
        <f t="shared" si="8"/>
        <v>0</v>
      </c>
      <c r="J177" s="4">
        <f t="shared" si="7"/>
        <v>25.3245</v>
      </c>
      <c r="K177" s="132">
        <f t="shared" si="6"/>
        <v>0</v>
      </c>
    </row>
    <row r="178" spans="1:11">
      <c r="A178" s="35">
        <v>25008</v>
      </c>
      <c r="B178" s="279" t="s">
        <v>287</v>
      </c>
      <c r="C178" s="274"/>
      <c r="D178" s="274"/>
      <c r="E178" s="275"/>
      <c r="F178" s="275"/>
      <c r="H178" s="128">
        <f t="shared" si="8"/>
        <v>0</v>
      </c>
      <c r="J178" s="4">
        <f t="shared" si="7"/>
        <v>25.3245</v>
      </c>
      <c r="K178" s="128">
        <f t="shared" si="6"/>
        <v>0</v>
      </c>
    </row>
    <row r="179" spans="1:11">
      <c r="A179" s="35">
        <v>25009</v>
      </c>
      <c r="B179" s="279" t="s">
        <v>288</v>
      </c>
      <c r="C179" s="274"/>
      <c r="D179" s="274"/>
      <c r="E179" s="275"/>
      <c r="F179" s="275"/>
      <c r="H179" s="128">
        <f t="shared" si="8"/>
        <v>0</v>
      </c>
      <c r="J179" s="4">
        <f t="shared" si="7"/>
        <v>25.3245</v>
      </c>
      <c r="K179" s="128">
        <f t="shared" si="6"/>
        <v>0</v>
      </c>
    </row>
    <row r="180" spans="1:11">
      <c r="A180" s="35">
        <f>A179+1</f>
        <v>25010</v>
      </c>
      <c r="B180" s="273" t="s">
        <v>253</v>
      </c>
      <c r="C180" s="274"/>
      <c r="D180" s="274"/>
      <c r="E180" s="275"/>
      <c r="F180" s="275"/>
      <c r="H180" s="128">
        <f t="shared" si="8"/>
        <v>0</v>
      </c>
      <c r="J180" s="4">
        <f t="shared" si="7"/>
        <v>25.3245</v>
      </c>
      <c r="K180" s="128">
        <f t="shared" si="6"/>
        <v>0</v>
      </c>
    </row>
    <row r="181" spans="1:11">
      <c r="A181" s="35">
        <v>25011</v>
      </c>
      <c r="B181" s="279" t="s">
        <v>289</v>
      </c>
      <c r="C181" s="274"/>
      <c r="D181" s="274"/>
      <c r="E181" s="275"/>
      <c r="F181" s="275"/>
      <c r="H181" s="128">
        <f t="shared" si="8"/>
        <v>0</v>
      </c>
      <c r="J181" s="4">
        <f t="shared" si="7"/>
        <v>25.3245</v>
      </c>
      <c r="K181" s="128">
        <f t="shared" si="6"/>
        <v>0</v>
      </c>
    </row>
    <row r="182" spans="1:11">
      <c r="A182" s="280">
        <v>25012</v>
      </c>
      <c r="B182" s="277" t="s">
        <v>242</v>
      </c>
      <c r="C182" s="278"/>
      <c r="D182" s="278">
        <v>1906.42</v>
      </c>
      <c r="E182" s="278">
        <v>1906.42</v>
      </c>
      <c r="F182" s="278"/>
      <c r="H182" s="128">
        <f t="shared" si="8"/>
        <v>0</v>
      </c>
      <c r="J182" s="4">
        <f t="shared" si="7"/>
        <v>25.3245</v>
      </c>
      <c r="K182" s="128">
        <f t="shared" si="6"/>
        <v>0</v>
      </c>
    </row>
    <row r="183" spans="1:11">
      <c r="A183" s="35">
        <v>25013</v>
      </c>
      <c r="B183" s="273" t="s">
        <v>292</v>
      </c>
      <c r="C183" s="274"/>
      <c r="D183" s="274"/>
      <c r="E183" s="275"/>
      <c r="F183" s="275"/>
      <c r="H183" s="128">
        <f t="shared" si="8"/>
        <v>0</v>
      </c>
      <c r="J183" s="4">
        <f t="shared" si="7"/>
        <v>25.3245</v>
      </c>
      <c r="K183" s="128">
        <f t="shared" si="6"/>
        <v>0</v>
      </c>
    </row>
    <row r="184" spans="1:11">
      <c r="A184" s="35">
        <v>25014</v>
      </c>
      <c r="B184" s="279" t="s">
        <v>293</v>
      </c>
      <c r="C184" s="274"/>
      <c r="D184" s="274"/>
      <c r="E184" s="275"/>
      <c r="F184" s="275"/>
      <c r="H184" s="128">
        <f t="shared" si="8"/>
        <v>0</v>
      </c>
      <c r="J184" s="4">
        <f t="shared" si="7"/>
        <v>25.3245</v>
      </c>
      <c r="K184" s="128">
        <f t="shared" si="6"/>
        <v>0</v>
      </c>
    </row>
    <row r="185" spans="1:11">
      <c r="A185" s="35">
        <v>25015</v>
      </c>
      <c r="B185" s="279" t="s">
        <v>290</v>
      </c>
      <c r="C185" s="274"/>
      <c r="D185" s="274"/>
      <c r="E185" s="275"/>
      <c r="F185" s="275"/>
      <c r="H185" s="128">
        <f t="shared" si="8"/>
        <v>0</v>
      </c>
      <c r="J185" s="4">
        <f t="shared" si="7"/>
        <v>25.3245</v>
      </c>
      <c r="K185" s="128">
        <f t="shared" si="6"/>
        <v>0</v>
      </c>
    </row>
    <row r="186" spans="1:11">
      <c r="A186" s="35">
        <v>25016</v>
      </c>
      <c r="B186" s="279" t="s">
        <v>291</v>
      </c>
      <c r="C186" s="274"/>
      <c r="D186" s="274"/>
      <c r="E186" s="275"/>
      <c r="F186" s="275"/>
      <c r="H186" s="128">
        <f t="shared" si="8"/>
        <v>0</v>
      </c>
      <c r="J186" s="4">
        <f t="shared" si="7"/>
        <v>25.3245</v>
      </c>
      <c r="K186" s="128">
        <f t="shared" si="6"/>
        <v>0</v>
      </c>
    </row>
    <row r="187" spans="1:11">
      <c r="A187" s="282"/>
      <c r="B187" s="283" t="s">
        <v>484</v>
      </c>
      <c r="C187" s="274"/>
      <c r="D187" s="274"/>
      <c r="E187" s="275"/>
      <c r="F187" s="275"/>
      <c r="H187" s="128">
        <f t="shared" si="8"/>
        <v>0</v>
      </c>
      <c r="J187" s="4">
        <f t="shared" si="7"/>
        <v>25.3245</v>
      </c>
      <c r="K187" s="128">
        <f t="shared" si="6"/>
        <v>0</v>
      </c>
    </row>
    <row r="188" spans="1:11">
      <c r="A188" s="35" t="s">
        <v>275</v>
      </c>
      <c r="B188" s="273" t="s">
        <v>207</v>
      </c>
      <c r="C188" s="274"/>
      <c r="D188" s="274"/>
      <c r="E188" s="275"/>
      <c r="F188" s="275"/>
      <c r="H188" s="128">
        <f t="shared" si="8"/>
        <v>0</v>
      </c>
      <c r="J188" s="4">
        <f t="shared" si="7"/>
        <v>25.3245</v>
      </c>
      <c r="K188" s="128">
        <f t="shared" si="6"/>
        <v>0</v>
      </c>
    </row>
    <row r="189" spans="1:11">
      <c r="A189" s="35" t="s">
        <v>276</v>
      </c>
      <c r="B189" s="273" t="s">
        <v>208</v>
      </c>
      <c r="C189" s="274"/>
      <c r="D189" s="274"/>
      <c r="E189" s="275"/>
      <c r="F189" s="275"/>
      <c r="H189" s="128">
        <f t="shared" si="8"/>
        <v>0</v>
      </c>
      <c r="J189" s="4">
        <f t="shared" si="7"/>
        <v>25.3245</v>
      </c>
      <c r="K189" s="128">
        <f t="shared" si="6"/>
        <v>0</v>
      </c>
    </row>
    <row r="190" spans="1:11">
      <c r="A190" s="35" t="s">
        <v>277</v>
      </c>
      <c r="B190" s="273" t="s">
        <v>209</v>
      </c>
      <c r="C190" s="274"/>
      <c r="D190" s="274"/>
      <c r="E190" s="275"/>
      <c r="F190" s="275"/>
      <c r="H190" s="128">
        <f t="shared" si="8"/>
        <v>0</v>
      </c>
      <c r="J190" s="4">
        <f t="shared" si="7"/>
        <v>25.3245</v>
      </c>
      <c r="K190" s="128">
        <f t="shared" si="6"/>
        <v>0</v>
      </c>
    </row>
    <row r="191" spans="1:11">
      <c r="A191" s="35" t="s">
        <v>278</v>
      </c>
      <c r="B191" s="273" t="s">
        <v>210</v>
      </c>
      <c r="C191" s="274"/>
      <c r="D191" s="274"/>
      <c r="E191" s="275"/>
      <c r="F191" s="275"/>
      <c r="H191" s="128">
        <f t="shared" si="8"/>
        <v>0</v>
      </c>
      <c r="J191" s="4">
        <f t="shared" si="7"/>
        <v>25.3245</v>
      </c>
      <c r="K191" s="128">
        <f t="shared" si="6"/>
        <v>0</v>
      </c>
    </row>
    <row r="192" spans="1:11">
      <c r="A192" s="35" t="s">
        <v>279</v>
      </c>
      <c r="B192" s="273" t="s">
        <v>211</v>
      </c>
      <c r="C192" s="274"/>
      <c r="D192" s="274"/>
      <c r="E192" s="275"/>
      <c r="F192" s="275"/>
      <c r="H192" s="128">
        <f t="shared" si="8"/>
        <v>0</v>
      </c>
      <c r="J192" s="4">
        <f t="shared" si="7"/>
        <v>25.3245</v>
      </c>
      <c r="K192" s="128">
        <f t="shared" si="6"/>
        <v>0</v>
      </c>
    </row>
    <row r="193" spans="1:11">
      <c r="A193" s="35" t="s">
        <v>280</v>
      </c>
      <c r="B193" s="273" t="s">
        <v>212</v>
      </c>
      <c r="C193" s="274"/>
      <c r="D193" s="274"/>
      <c r="E193" s="275"/>
      <c r="F193" s="275"/>
      <c r="H193" s="128">
        <f t="shared" si="8"/>
        <v>0</v>
      </c>
      <c r="J193" s="4">
        <f t="shared" si="7"/>
        <v>25.3245</v>
      </c>
      <c r="K193" s="128">
        <f t="shared" si="6"/>
        <v>0</v>
      </c>
    </row>
    <row r="194" spans="1:11">
      <c r="A194" s="35" t="s">
        <v>281</v>
      </c>
      <c r="B194" s="273" t="s">
        <v>213</v>
      </c>
      <c r="C194" s="274"/>
      <c r="D194" s="274"/>
      <c r="E194" s="275"/>
      <c r="F194" s="275"/>
      <c r="H194" s="128">
        <f t="shared" si="8"/>
        <v>0</v>
      </c>
      <c r="J194" s="4">
        <f t="shared" si="7"/>
        <v>25.3245</v>
      </c>
      <c r="K194" s="128">
        <f t="shared" si="6"/>
        <v>0</v>
      </c>
    </row>
    <row r="195" spans="1:11">
      <c r="A195" s="35" t="s">
        <v>282</v>
      </c>
      <c r="B195" s="273" t="s">
        <v>214</v>
      </c>
      <c r="C195" s="274"/>
      <c r="D195" s="274"/>
      <c r="E195" s="275"/>
      <c r="F195" s="275"/>
      <c r="H195" s="128">
        <f t="shared" si="8"/>
        <v>0</v>
      </c>
      <c r="J195" s="4">
        <f t="shared" si="7"/>
        <v>25.3245</v>
      </c>
      <c r="K195" s="128">
        <f t="shared" si="6"/>
        <v>0</v>
      </c>
    </row>
    <row r="196" spans="1:11">
      <c r="A196" s="35" t="s">
        <v>283</v>
      </c>
      <c r="B196" s="273" t="s">
        <v>215</v>
      </c>
      <c r="C196" s="274"/>
      <c r="D196" s="274"/>
      <c r="E196" s="275"/>
      <c r="F196" s="275"/>
      <c r="H196" s="128">
        <f t="shared" si="8"/>
        <v>0</v>
      </c>
      <c r="J196" s="4">
        <f t="shared" si="7"/>
        <v>25.3245</v>
      </c>
      <c r="K196" s="128">
        <f t="shared" si="6"/>
        <v>0</v>
      </c>
    </row>
    <row r="197" spans="1:11">
      <c r="A197" s="35" t="s">
        <v>258</v>
      </c>
      <c r="B197" s="273" t="s">
        <v>190</v>
      </c>
      <c r="C197" s="274"/>
      <c r="D197" s="274"/>
      <c r="E197" s="275"/>
      <c r="F197" s="275"/>
      <c r="H197" s="128">
        <f t="shared" si="8"/>
        <v>0</v>
      </c>
      <c r="J197" s="4">
        <f t="shared" si="7"/>
        <v>25.3245</v>
      </c>
      <c r="K197" s="128">
        <f t="shared" si="6"/>
        <v>0</v>
      </c>
    </row>
    <row r="198" spans="1:11">
      <c r="A198" s="35" t="s">
        <v>259</v>
      </c>
      <c r="B198" s="273" t="s">
        <v>191</v>
      </c>
      <c r="C198" s="274"/>
      <c r="D198" s="274"/>
      <c r="E198" s="275"/>
      <c r="F198" s="275"/>
      <c r="H198" s="128">
        <f t="shared" si="8"/>
        <v>0</v>
      </c>
      <c r="J198" s="4">
        <f t="shared" si="7"/>
        <v>25.3245</v>
      </c>
      <c r="K198" s="128">
        <f t="shared" si="6"/>
        <v>0</v>
      </c>
    </row>
    <row r="199" spans="1:11">
      <c r="A199" s="35" t="s">
        <v>260</v>
      </c>
      <c r="B199" s="273" t="s">
        <v>192</v>
      </c>
      <c r="C199" s="274"/>
      <c r="D199" s="274"/>
      <c r="E199" s="275"/>
      <c r="F199" s="275"/>
      <c r="H199" s="128">
        <f t="shared" si="8"/>
        <v>0</v>
      </c>
      <c r="J199" s="4">
        <f t="shared" si="7"/>
        <v>25.3245</v>
      </c>
      <c r="K199" s="128">
        <f t="shared" si="6"/>
        <v>0</v>
      </c>
    </row>
    <row r="200" spans="1:11">
      <c r="A200" s="35" t="s">
        <v>261</v>
      </c>
      <c r="B200" s="273" t="s">
        <v>193</v>
      </c>
      <c r="C200" s="274"/>
      <c r="D200" s="274"/>
      <c r="E200" s="275"/>
      <c r="F200" s="275"/>
      <c r="H200" s="128">
        <f t="shared" si="8"/>
        <v>0</v>
      </c>
      <c r="J200" s="4">
        <f t="shared" si="7"/>
        <v>25.3245</v>
      </c>
      <c r="K200" s="128">
        <f t="shared" ref="K200:K263" si="9">ROUND(H200*J200,2)</f>
        <v>0</v>
      </c>
    </row>
    <row r="201" spans="1:11">
      <c r="A201" s="35" t="s">
        <v>284</v>
      </c>
      <c r="B201" s="273" t="s">
        <v>216</v>
      </c>
      <c r="C201" s="274"/>
      <c r="D201" s="274"/>
      <c r="E201" s="275"/>
      <c r="F201" s="275"/>
      <c r="H201" s="128">
        <f t="shared" si="8"/>
        <v>0</v>
      </c>
      <c r="J201" s="4">
        <f t="shared" ref="J201:J264" si="10">J200</f>
        <v>25.3245</v>
      </c>
      <c r="K201" s="128">
        <f t="shared" si="9"/>
        <v>0</v>
      </c>
    </row>
    <row r="202" spans="1:11">
      <c r="A202" s="35" t="s">
        <v>262</v>
      </c>
      <c r="B202" s="273" t="s">
        <v>194</v>
      </c>
      <c r="C202" s="274"/>
      <c r="D202" s="274"/>
      <c r="E202" s="275"/>
      <c r="F202" s="275"/>
      <c r="H202" s="128">
        <f t="shared" si="8"/>
        <v>0</v>
      </c>
      <c r="J202" s="4">
        <f t="shared" si="10"/>
        <v>25.3245</v>
      </c>
      <c r="K202" s="128">
        <f t="shared" si="9"/>
        <v>0</v>
      </c>
    </row>
    <row r="203" spans="1:11">
      <c r="A203" s="35" t="s">
        <v>263</v>
      </c>
      <c r="B203" s="273" t="s">
        <v>195</v>
      </c>
      <c r="C203" s="274"/>
      <c r="D203" s="274"/>
      <c r="E203" s="275"/>
      <c r="F203" s="275"/>
      <c r="H203" s="128">
        <f t="shared" ref="H203:H267" si="11">ROUND(C203-D203+E203-F203,2)</f>
        <v>0</v>
      </c>
      <c r="J203" s="4">
        <f t="shared" si="10"/>
        <v>25.3245</v>
      </c>
      <c r="K203" s="128">
        <f t="shared" si="9"/>
        <v>0</v>
      </c>
    </row>
    <row r="204" spans="1:11">
      <c r="A204" s="35" t="s">
        <v>264</v>
      </c>
      <c r="B204" s="273" t="s">
        <v>196</v>
      </c>
      <c r="C204" s="274"/>
      <c r="D204" s="274"/>
      <c r="E204" s="275"/>
      <c r="F204" s="275"/>
      <c r="H204" s="128">
        <f t="shared" si="11"/>
        <v>0</v>
      </c>
      <c r="J204" s="4">
        <f t="shared" si="10"/>
        <v>25.3245</v>
      </c>
      <c r="K204" s="128">
        <f t="shared" si="9"/>
        <v>0</v>
      </c>
    </row>
    <row r="205" spans="1:11">
      <c r="A205" s="35" t="s">
        <v>265</v>
      </c>
      <c r="B205" s="273" t="s">
        <v>197</v>
      </c>
      <c r="C205" s="274"/>
      <c r="D205" s="274"/>
      <c r="E205" s="275"/>
      <c r="F205" s="275"/>
      <c r="H205" s="128">
        <f t="shared" si="11"/>
        <v>0</v>
      </c>
      <c r="J205" s="4">
        <f t="shared" si="10"/>
        <v>25.3245</v>
      </c>
      <c r="K205" s="128">
        <f t="shared" si="9"/>
        <v>0</v>
      </c>
    </row>
    <row r="206" spans="1:11">
      <c r="A206" s="35" t="s">
        <v>266</v>
      </c>
      <c r="B206" s="273" t="s">
        <v>198</v>
      </c>
      <c r="C206" s="274"/>
      <c r="D206" s="274"/>
      <c r="E206" s="275"/>
      <c r="F206" s="275"/>
      <c r="H206" s="128">
        <f t="shared" si="11"/>
        <v>0</v>
      </c>
      <c r="J206" s="4">
        <f t="shared" si="10"/>
        <v>25.3245</v>
      </c>
      <c r="K206" s="128">
        <f t="shared" si="9"/>
        <v>0</v>
      </c>
    </row>
    <row r="207" spans="1:11">
      <c r="A207" s="35" t="s">
        <v>267</v>
      </c>
      <c r="B207" s="273" t="s">
        <v>199</v>
      </c>
      <c r="C207" s="274"/>
      <c r="D207" s="274"/>
      <c r="E207" s="275"/>
      <c r="F207" s="275"/>
      <c r="H207" s="128">
        <f t="shared" si="11"/>
        <v>0</v>
      </c>
      <c r="J207" s="4">
        <f t="shared" si="10"/>
        <v>25.3245</v>
      </c>
      <c r="K207" s="128">
        <f t="shared" si="9"/>
        <v>0</v>
      </c>
    </row>
    <row r="208" spans="1:11">
      <c r="A208" s="35" t="s">
        <v>268</v>
      </c>
      <c r="B208" s="273" t="s">
        <v>200</v>
      </c>
      <c r="C208" s="274"/>
      <c r="D208" s="274"/>
      <c r="E208" s="275"/>
      <c r="F208" s="275"/>
      <c r="H208" s="128">
        <f t="shared" si="11"/>
        <v>0</v>
      </c>
      <c r="J208" s="4">
        <f t="shared" si="10"/>
        <v>25.3245</v>
      </c>
      <c r="K208" s="128">
        <f t="shared" si="9"/>
        <v>0</v>
      </c>
    </row>
    <row r="209" spans="1:14">
      <c r="A209" s="35" t="s">
        <v>269</v>
      </c>
      <c r="B209" s="273" t="s">
        <v>201</v>
      </c>
      <c r="C209" s="274"/>
      <c r="D209" s="274"/>
      <c r="E209" s="275"/>
      <c r="F209" s="275"/>
      <c r="H209" s="128">
        <f t="shared" si="11"/>
        <v>0</v>
      </c>
      <c r="J209" s="4">
        <f t="shared" si="10"/>
        <v>25.3245</v>
      </c>
      <c r="K209" s="128">
        <f t="shared" si="9"/>
        <v>0</v>
      </c>
    </row>
    <row r="210" spans="1:14">
      <c r="A210" s="35" t="s">
        <v>270</v>
      </c>
      <c r="B210" s="273" t="s">
        <v>202</v>
      </c>
      <c r="C210" s="274"/>
      <c r="D210" s="274"/>
      <c r="E210" s="275"/>
      <c r="F210" s="275"/>
      <c r="H210" s="128">
        <f t="shared" si="11"/>
        <v>0</v>
      </c>
      <c r="J210" s="4">
        <f t="shared" si="10"/>
        <v>25.3245</v>
      </c>
      <c r="K210" s="128">
        <f t="shared" si="9"/>
        <v>0</v>
      </c>
    </row>
    <row r="211" spans="1:14">
      <c r="A211" s="35" t="s">
        <v>271</v>
      </c>
      <c r="B211" s="273" t="s">
        <v>203</v>
      </c>
      <c r="C211" s="274"/>
      <c r="D211" s="274"/>
      <c r="E211" s="275"/>
      <c r="F211" s="275"/>
      <c r="H211" s="128">
        <f t="shared" si="11"/>
        <v>0</v>
      </c>
      <c r="J211" s="4">
        <f t="shared" si="10"/>
        <v>25.3245</v>
      </c>
      <c r="K211" s="128">
        <f t="shared" si="9"/>
        <v>0</v>
      </c>
    </row>
    <row r="212" spans="1:14">
      <c r="A212" s="35" t="s">
        <v>272</v>
      </c>
      <c r="B212" s="273" t="s">
        <v>204</v>
      </c>
      <c r="C212" s="274"/>
      <c r="D212" s="274"/>
      <c r="E212" s="275"/>
      <c r="F212" s="275"/>
      <c r="H212" s="128">
        <f t="shared" si="11"/>
        <v>0</v>
      </c>
      <c r="J212" s="4">
        <f t="shared" si="10"/>
        <v>25.3245</v>
      </c>
      <c r="K212" s="128">
        <f t="shared" si="9"/>
        <v>0</v>
      </c>
    </row>
    <row r="213" spans="1:14">
      <c r="A213" s="35" t="s">
        <v>273</v>
      </c>
      <c r="B213" s="273" t="s">
        <v>205</v>
      </c>
      <c r="C213" s="274"/>
      <c r="D213" s="274"/>
      <c r="E213" s="275"/>
      <c r="F213" s="275"/>
      <c r="H213" s="128">
        <f t="shared" si="11"/>
        <v>0</v>
      </c>
      <c r="J213" s="4">
        <f t="shared" si="10"/>
        <v>25.3245</v>
      </c>
      <c r="K213" s="128">
        <f t="shared" si="9"/>
        <v>0</v>
      </c>
    </row>
    <row r="214" spans="1:14">
      <c r="A214" s="35" t="s">
        <v>285</v>
      </c>
      <c r="B214" s="273" t="s">
        <v>217</v>
      </c>
      <c r="C214" s="274"/>
      <c r="D214" s="274"/>
      <c r="E214" s="275"/>
      <c r="F214" s="275"/>
      <c r="H214" s="128">
        <f t="shared" si="11"/>
        <v>0</v>
      </c>
      <c r="J214" s="4">
        <f t="shared" si="10"/>
        <v>25.3245</v>
      </c>
      <c r="K214" s="128">
        <f t="shared" si="9"/>
        <v>0</v>
      </c>
    </row>
    <row r="215" spans="1:14">
      <c r="A215" s="35" t="s">
        <v>274</v>
      </c>
      <c r="B215" s="273" t="s">
        <v>206</v>
      </c>
      <c r="C215" s="274"/>
      <c r="D215" s="274"/>
      <c r="E215" s="275"/>
      <c r="F215" s="275"/>
      <c r="H215" s="128">
        <f t="shared" si="11"/>
        <v>0</v>
      </c>
      <c r="J215" s="4">
        <f t="shared" si="10"/>
        <v>25.3245</v>
      </c>
      <c r="K215" s="128">
        <f t="shared" si="9"/>
        <v>0</v>
      </c>
    </row>
    <row r="216" spans="1:14">
      <c r="A216" s="35">
        <v>30010</v>
      </c>
      <c r="B216" s="273" t="s">
        <v>295</v>
      </c>
      <c r="C216" s="274"/>
      <c r="D216" s="274">
        <v>1000000</v>
      </c>
      <c r="E216" s="275"/>
      <c r="F216" s="275"/>
      <c r="H216" s="128">
        <f t="shared" si="11"/>
        <v>-1000000</v>
      </c>
      <c r="J216" s="4">
        <f t="shared" si="10"/>
        <v>25.3245</v>
      </c>
      <c r="K216" s="128">
        <f t="shared" si="9"/>
        <v>-25324500</v>
      </c>
    </row>
    <row r="217" spans="1:14">
      <c r="A217" s="35">
        <v>30011</v>
      </c>
      <c r="B217" s="279" t="s">
        <v>296</v>
      </c>
      <c r="C217" s="274"/>
      <c r="D217" s="274"/>
      <c r="E217" s="275"/>
      <c r="F217" s="275"/>
      <c r="H217" s="128">
        <f t="shared" si="11"/>
        <v>0</v>
      </c>
      <c r="J217" s="4">
        <f t="shared" si="10"/>
        <v>25.3245</v>
      </c>
      <c r="K217" s="128">
        <f t="shared" si="9"/>
        <v>0</v>
      </c>
    </row>
    <row r="218" spans="1:14">
      <c r="A218" s="35">
        <v>30020</v>
      </c>
      <c r="B218" s="273" t="s">
        <v>297</v>
      </c>
      <c r="C218" s="274"/>
      <c r="D218" s="274"/>
      <c r="E218" s="275"/>
      <c r="F218" s="275"/>
      <c r="H218" s="128">
        <f t="shared" si="11"/>
        <v>0</v>
      </c>
      <c r="J218" s="4">
        <f t="shared" si="10"/>
        <v>25.3245</v>
      </c>
      <c r="K218" s="128">
        <f t="shared" si="9"/>
        <v>0</v>
      </c>
    </row>
    <row r="219" spans="1:14">
      <c r="A219" s="35">
        <v>30030</v>
      </c>
      <c r="B219" s="273" t="s">
        <v>298</v>
      </c>
      <c r="C219" s="274"/>
      <c r="D219" s="274"/>
      <c r="E219" s="275"/>
      <c r="F219" s="275"/>
      <c r="H219" s="128">
        <f t="shared" si="11"/>
        <v>0</v>
      </c>
      <c r="J219" s="4">
        <f t="shared" si="10"/>
        <v>25.3245</v>
      </c>
      <c r="K219" s="128">
        <f t="shared" si="9"/>
        <v>0</v>
      </c>
    </row>
    <row r="220" spans="1:14">
      <c r="A220" s="35">
        <v>30031</v>
      </c>
      <c r="B220" s="279" t="s">
        <v>299</v>
      </c>
      <c r="C220" s="274"/>
      <c r="D220" s="274"/>
      <c r="E220" s="275"/>
      <c r="F220" s="275"/>
      <c r="H220" s="128">
        <f t="shared" si="11"/>
        <v>0</v>
      </c>
      <c r="J220" s="4">
        <f t="shared" si="10"/>
        <v>25.3245</v>
      </c>
      <c r="K220" s="128">
        <f t="shared" si="9"/>
        <v>0</v>
      </c>
    </row>
    <row r="221" spans="1:14">
      <c r="A221" s="280">
        <v>30040</v>
      </c>
      <c r="B221" s="277" t="s">
        <v>301</v>
      </c>
      <c r="C221" s="278"/>
      <c r="D221" s="278">
        <f>276073.4+C132-D182</f>
        <v>276152.86000000004</v>
      </c>
      <c r="E221" s="278"/>
      <c r="F221" s="278"/>
      <c r="G221" s="132"/>
      <c r="H221" s="132">
        <f>ROUND(C221-D221+E221-F221,2)</f>
        <v>-276152.86</v>
      </c>
      <c r="J221" s="4">
        <f t="shared" si="10"/>
        <v>25.3245</v>
      </c>
      <c r="K221" s="132">
        <f t="shared" si="9"/>
        <v>-6993433.0999999996</v>
      </c>
    </row>
    <row r="222" spans="1:14">
      <c r="A222" s="35">
        <v>30041</v>
      </c>
      <c r="B222" s="279" t="s">
        <v>300</v>
      </c>
      <c r="C222" s="274"/>
      <c r="D222" s="274"/>
      <c r="E222" s="275"/>
      <c r="F222" s="275"/>
      <c r="H222" s="128">
        <f>ROUND(C222-D222+E222-F222,2)</f>
        <v>0</v>
      </c>
      <c r="J222" s="4">
        <f t="shared" si="10"/>
        <v>25.3245</v>
      </c>
      <c r="K222" s="128">
        <f t="shared" si="9"/>
        <v>0</v>
      </c>
      <c r="N222" s="221"/>
    </row>
    <row r="223" spans="1:14">
      <c r="A223" s="35">
        <v>30050</v>
      </c>
      <c r="B223" s="273" t="s">
        <v>302</v>
      </c>
      <c r="C223" s="274"/>
      <c r="D223" s="274"/>
      <c r="E223" s="275"/>
      <c r="F223" s="275"/>
      <c r="H223" s="128">
        <f t="shared" si="11"/>
        <v>0</v>
      </c>
      <c r="J223" s="4">
        <f t="shared" si="10"/>
        <v>25.3245</v>
      </c>
      <c r="K223" s="128">
        <f t="shared" si="9"/>
        <v>0</v>
      </c>
    </row>
    <row r="224" spans="1:14">
      <c r="A224" s="35">
        <v>71000</v>
      </c>
      <c r="B224" s="273" t="s">
        <v>485</v>
      </c>
      <c r="C224" s="274"/>
      <c r="D224" s="274"/>
      <c r="E224" s="275"/>
      <c r="F224" s="275"/>
      <c r="H224" s="128">
        <f t="shared" si="11"/>
        <v>0</v>
      </c>
      <c r="J224" s="4">
        <f t="shared" si="10"/>
        <v>25.3245</v>
      </c>
      <c r="K224" s="128">
        <f t="shared" si="9"/>
        <v>0</v>
      </c>
    </row>
    <row r="225" spans="1:11">
      <c r="A225" s="35">
        <v>71001</v>
      </c>
      <c r="B225" s="273" t="s">
        <v>304</v>
      </c>
      <c r="C225" s="274"/>
      <c r="D225" s="274"/>
      <c r="E225" s="275"/>
      <c r="F225" s="275"/>
      <c r="H225" s="128">
        <f t="shared" si="11"/>
        <v>0</v>
      </c>
      <c r="J225" s="4">
        <f t="shared" si="10"/>
        <v>25.3245</v>
      </c>
      <c r="K225" s="128">
        <f t="shared" si="9"/>
        <v>0</v>
      </c>
    </row>
    <row r="226" spans="1:11">
      <c r="A226" s="35">
        <v>71002</v>
      </c>
      <c r="B226" s="273" t="s">
        <v>305</v>
      </c>
      <c r="C226" s="274"/>
      <c r="D226" s="274"/>
      <c r="E226" s="275"/>
      <c r="F226" s="275"/>
      <c r="H226" s="128">
        <f t="shared" si="11"/>
        <v>0</v>
      </c>
      <c r="J226" s="4">
        <f t="shared" si="10"/>
        <v>25.3245</v>
      </c>
      <c r="K226" s="128">
        <f t="shared" si="9"/>
        <v>0</v>
      </c>
    </row>
    <row r="227" spans="1:11">
      <c r="A227" s="35">
        <v>71003</v>
      </c>
      <c r="B227" s="273" t="s">
        <v>306</v>
      </c>
      <c r="C227" s="274"/>
      <c r="D227" s="274"/>
      <c r="E227" s="275"/>
      <c r="F227" s="275"/>
      <c r="H227" s="128">
        <f t="shared" si="11"/>
        <v>0</v>
      </c>
      <c r="J227" s="4">
        <f t="shared" si="10"/>
        <v>25.3245</v>
      </c>
      <c r="K227" s="128">
        <f t="shared" si="9"/>
        <v>0</v>
      </c>
    </row>
    <row r="228" spans="1:11">
      <c r="A228" s="35">
        <v>71004</v>
      </c>
      <c r="B228" s="273" t="s">
        <v>307</v>
      </c>
      <c r="C228" s="274"/>
      <c r="D228" s="274"/>
      <c r="E228" s="275"/>
      <c r="F228" s="275"/>
      <c r="H228" s="128">
        <f t="shared" si="11"/>
        <v>0</v>
      </c>
      <c r="J228" s="4">
        <f t="shared" si="10"/>
        <v>25.3245</v>
      </c>
      <c r="K228" s="128">
        <f t="shared" si="9"/>
        <v>0</v>
      </c>
    </row>
    <row r="229" spans="1:11">
      <c r="A229" s="35">
        <v>71005</v>
      </c>
      <c r="B229" s="273" t="s">
        <v>308</v>
      </c>
      <c r="C229" s="274"/>
      <c r="D229" s="274"/>
      <c r="E229" s="275"/>
      <c r="F229" s="275"/>
      <c r="H229" s="128">
        <f t="shared" si="11"/>
        <v>0</v>
      </c>
      <c r="J229" s="4">
        <f t="shared" si="10"/>
        <v>25.3245</v>
      </c>
      <c r="K229" s="128">
        <f t="shared" si="9"/>
        <v>0</v>
      </c>
    </row>
    <row r="230" spans="1:11">
      <c r="A230" s="35">
        <v>71006</v>
      </c>
      <c r="B230" s="273" t="s">
        <v>309</v>
      </c>
      <c r="C230" s="274"/>
      <c r="D230" s="274"/>
      <c r="E230" s="275"/>
      <c r="F230" s="275"/>
      <c r="H230" s="128">
        <f t="shared" si="11"/>
        <v>0</v>
      </c>
      <c r="J230" s="4">
        <f t="shared" si="10"/>
        <v>25.3245</v>
      </c>
      <c r="K230" s="128">
        <f t="shared" si="9"/>
        <v>0</v>
      </c>
    </row>
    <row r="231" spans="1:11">
      <c r="A231" s="35">
        <v>71007</v>
      </c>
      <c r="B231" s="273" t="s">
        <v>310</v>
      </c>
      <c r="C231" s="274"/>
      <c r="D231" s="274"/>
      <c r="E231" s="275"/>
      <c r="F231" s="275"/>
      <c r="H231" s="128">
        <f t="shared" si="11"/>
        <v>0</v>
      </c>
      <c r="J231" s="4">
        <f t="shared" si="10"/>
        <v>25.3245</v>
      </c>
      <c r="K231" s="128">
        <f t="shared" si="9"/>
        <v>0</v>
      </c>
    </row>
    <row r="232" spans="1:11">
      <c r="A232" s="35">
        <v>71008</v>
      </c>
      <c r="B232" s="273" t="s">
        <v>311</v>
      </c>
      <c r="C232" s="274"/>
      <c r="D232" s="274"/>
      <c r="E232" s="275"/>
      <c r="F232" s="275"/>
      <c r="H232" s="128">
        <f t="shared" si="11"/>
        <v>0</v>
      </c>
      <c r="J232" s="4">
        <f t="shared" si="10"/>
        <v>25.3245</v>
      </c>
      <c r="K232" s="128">
        <f t="shared" si="9"/>
        <v>0</v>
      </c>
    </row>
    <row r="233" spans="1:11">
      <c r="A233" s="35">
        <v>71009</v>
      </c>
      <c r="B233" s="273" t="s">
        <v>312</v>
      </c>
      <c r="C233" s="274"/>
      <c r="D233" s="274"/>
      <c r="E233" s="275"/>
      <c r="F233" s="275"/>
      <c r="H233" s="128">
        <f t="shared" si="11"/>
        <v>0</v>
      </c>
      <c r="J233" s="4">
        <f t="shared" si="10"/>
        <v>25.3245</v>
      </c>
      <c r="K233" s="128">
        <f t="shared" si="9"/>
        <v>0</v>
      </c>
    </row>
    <row r="234" spans="1:11">
      <c r="A234" s="35">
        <v>71010</v>
      </c>
      <c r="B234" s="279" t="s">
        <v>313</v>
      </c>
      <c r="C234" s="274"/>
      <c r="D234" s="274"/>
      <c r="E234" s="275"/>
      <c r="F234" s="275"/>
      <c r="H234" s="128">
        <f t="shared" si="11"/>
        <v>0</v>
      </c>
      <c r="J234" s="4">
        <f t="shared" si="10"/>
        <v>25.3245</v>
      </c>
      <c r="K234" s="128">
        <f t="shared" si="9"/>
        <v>0</v>
      </c>
    </row>
    <row r="235" spans="1:11">
      <c r="A235" s="272">
        <v>71011</v>
      </c>
      <c r="B235" s="279" t="s">
        <v>314</v>
      </c>
      <c r="C235" s="274"/>
      <c r="D235" s="274"/>
      <c r="E235" s="275"/>
      <c r="F235" s="275"/>
      <c r="H235" s="128">
        <f t="shared" si="11"/>
        <v>0</v>
      </c>
      <c r="J235" s="4">
        <f t="shared" si="10"/>
        <v>25.3245</v>
      </c>
      <c r="K235" s="128">
        <f t="shared" si="9"/>
        <v>0</v>
      </c>
    </row>
    <row r="236" spans="1:11">
      <c r="A236" s="272">
        <v>71012</v>
      </c>
      <c r="B236" s="279" t="s">
        <v>315</v>
      </c>
      <c r="C236" s="274"/>
      <c r="D236" s="274"/>
      <c r="E236" s="275"/>
      <c r="F236" s="275"/>
      <c r="H236" s="128">
        <f t="shared" si="11"/>
        <v>0</v>
      </c>
      <c r="J236" s="4">
        <f t="shared" si="10"/>
        <v>25.3245</v>
      </c>
      <c r="K236" s="128">
        <f t="shared" si="9"/>
        <v>0</v>
      </c>
    </row>
    <row r="237" spans="1:11">
      <c r="A237" s="272">
        <v>71013</v>
      </c>
      <c r="B237" s="279" t="s">
        <v>316</v>
      </c>
      <c r="C237" s="274"/>
      <c r="D237" s="274"/>
      <c r="E237" s="275"/>
      <c r="F237" s="275"/>
      <c r="H237" s="128">
        <f t="shared" si="11"/>
        <v>0</v>
      </c>
      <c r="J237" s="4">
        <f t="shared" si="10"/>
        <v>25.3245</v>
      </c>
      <c r="K237" s="128">
        <f t="shared" si="9"/>
        <v>0</v>
      </c>
    </row>
    <row r="238" spans="1:11">
      <c r="A238" s="272">
        <v>71014</v>
      </c>
      <c r="B238" s="279" t="s">
        <v>317</v>
      </c>
      <c r="C238" s="274"/>
      <c r="D238" s="274"/>
      <c r="E238" s="275"/>
      <c r="F238" s="275"/>
      <c r="H238" s="128">
        <f t="shared" si="11"/>
        <v>0</v>
      </c>
      <c r="J238" s="4">
        <f t="shared" si="10"/>
        <v>25.3245</v>
      </c>
      <c r="K238" s="128">
        <f t="shared" si="9"/>
        <v>0</v>
      </c>
    </row>
    <row r="239" spans="1:11">
      <c r="A239" s="272">
        <v>71015</v>
      </c>
      <c r="B239" s="279" t="s">
        <v>318</v>
      </c>
      <c r="C239" s="274"/>
      <c r="D239" s="274"/>
      <c r="E239" s="275"/>
      <c r="F239" s="275"/>
      <c r="H239" s="128">
        <f t="shared" si="11"/>
        <v>0</v>
      </c>
      <c r="J239" s="4">
        <f t="shared" si="10"/>
        <v>25.3245</v>
      </c>
      <c r="K239" s="128">
        <f t="shared" si="9"/>
        <v>0</v>
      </c>
    </row>
    <row r="240" spans="1:11">
      <c r="A240" s="272">
        <v>71016</v>
      </c>
      <c r="B240" s="279" t="s">
        <v>319</v>
      </c>
      <c r="C240" s="274"/>
      <c r="D240" s="274"/>
      <c r="E240" s="275"/>
      <c r="F240" s="275"/>
      <c r="H240" s="128">
        <f t="shared" si="11"/>
        <v>0</v>
      </c>
      <c r="J240" s="4">
        <f t="shared" si="10"/>
        <v>25.3245</v>
      </c>
      <c r="K240" s="128">
        <f t="shared" si="9"/>
        <v>0</v>
      </c>
    </row>
    <row r="241" spans="1:11">
      <c r="A241" s="272">
        <v>71017</v>
      </c>
      <c r="B241" s="279" t="s">
        <v>320</v>
      </c>
      <c r="C241" s="274"/>
      <c r="D241" s="274"/>
      <c r="E241" s="275"/>
      <c r="F241" s="275"/>
      <c r="H241" s="128">
        <f t="shared" si="11"/>
        <v>0</v>
      </c>
      <c r="J241" s="4">
        <f t="shared" si="10"/>
        <v>25.3245</v>
      </c>
      <c r="K241" s="128">
        <f t="shared" si="9"/>
        <v>0</v>
      </c>
    </row>
    <row r="242" spans="1:11">
      <c r="A242" s="272">
        <v>71018</v>
      </c>
      <c r="B242" s="279" t="s">
        <v>321</v>
      </c>
      <c r="C242" s="274"/>
      <c r="D242" s="274"/>
      <c r="E242" s="275"/>
      <c r="F242" s="275"/>
      <c r="H242" s="128">
        <f t="shared" si="11"/>
        <v>0</v>
      </c>
      <c r="J242" s="4">
        <f t="shared" si="10"/>
        <v>25.3245</v>
      </c>
      <c r="K242" s="128">
        <f t="shared" si="9"/>
        <v>0</v>
      </c>
    </row>
    <row r="243" spans="1:11">
      <c r="A243" s="272">
        <v>71019</v>
      </c>
      <c r="B243" s="279" t="s">
        <v>322</v>
      </c>
      <c r="C243" s="274"/>
      <c r="D243" s="274"/>
      <c r="E243" s="275"/>
      <c r="F243" s="275"/>
      <c r="H243" s="128">
        <f t="shared" si="11"/>
        <v>0</v>
      </c>
      <c r="J243" s="4">
        <f t="shared" si="10"/>
        <v>25.3245</v>
      </c>
      <c r="K243" s="128">
        <f t="shared" si="9"/>
        <v>0</v>
      </c>
    </row>
    <row r="244" spans="1:11">
      <c r="A244" s="272">
        <v>71020</v>
      </c>
      <c r="B244" s="279" t="s">
        <v>323</v>
      </c>
      <c r="C244" s="274"/>
      <c r="D244" s="274"/>
      <c r="E244" s="275"/>
      <c r="F244" s="275"/>
      <c r="H244" s="128">
        <f t="shared" si="11"/>
        <v>0</v>
      </c>
      <c r="J244" s="4">
        <f t="shared" si="10"/>
        <v>25.3245</v>
      </c>
      <c r="K244" s="128">
        <f t="shared" si="9"/>
        <v>0</v>
      </c>
    </row>
    <row r="245" spans="1:11">
      <c r="A245" s="272">
        <v>71021</v>
      </c>
      <c r="B245" s="279" t="s">
        <v>324</v>
      </c>
      <c r="C245" s="274"/>
      <c r="D245" s="274"/>
      <c r="E245" s="275"/>
      <c r="F245" s="275"/>
      <c r="H245" s="128">
        <f t="shared" si="11"/>
        <v>0</v>
      </c>
      <c r="J245" s="4">
        <f t="shared" si="10"/>
        <v>25.3245</v>
      </c>
      <c r="K245" s="128">
        <f t="shared" si="9"/>
        <v>0</v>
      </c>
    </row>
    <row r="246" spans="1:11">
      <c r="A246" s="272">
        <v>71022</v>
      </c>
      <c r="B246" s="279" t="s">
        <v>325</v>
      </c>
      <c r="C246" s="274"/>
      <c r="D246" s="274"/>
      <c r="E246" s="275"/>
      <c r="F246" s="275"/>
      <c r="H246" s="128">
        <f t="shared" si="11"/>
        <v>0</v>
      </c>
      <c r="J246" s="4">
        <f t="shared" si="10"/>
        <v>25.3245</v>
      </c>
      <c r="K246" s="128">
        <f t="shared" si="9"/>
        <v>0</v>
      </c>
    </row>
    <row r="247" spans="1:11">
      <c r="A247" s="272">
        <v>71023</v>
      </c>
      <c r="B247" s="279" t="s">
        <v>326</v>
      </c>
      <c r="C247" s="274"/>
      <c r="D247" s="274"/>
      <c r="E247" s="275"/>
      <c r="F247" s="275"/>
      <c r="H247" s="128">
        <f t="shared" si="11"/>
        <v>0</v>
      </c>
      <c r="J247" s="4">
        <f t="shared" si="10"/>
        <v>25.3245</v>
      </c>
      <c r="K247" s="128">
        <f t="shared" si="9"/>
        <v>0</v>
      </c>
    </row>
    <row r="248" spans="1:11">
      <c r="A248" s="272">
        <v>71024</v>
      </c>
      <c r="B248" s="279" t="s">
        <v>327</v>
      </c>
      <c r="C248" s="274"/>
      <c r="D248" s="274"/>
      <c r="E248" s="275"/>
      <c r="F248" s="275"/>
      <c r="H248" s="128">
        <f t="shared" si="11"/>
        <v>0</v>
      </c>
      <c r="J248" s="4">
        <f t="shared" si="10"/>
        <v>25.3245</v>
      </c>
      <c r="K248" s="128">
        <f t="shared" si="9"/>
        <v>0</v>
      </c>
    </row>
    <row r="249" spans="1:11">
      <c r="A249" s="13">
        <v>71025</v>
      </c>
      <c r="B249" s="273" t="s">
        <v>328</v>
      </c>
      <c r="C249" s="274"/>
      <c r="D249" s="274"/>
      <c r="E249" s="275"/>
      <c r="F249" s="275"/>
      <c r="H249" s="128">
        <f t="shared" si="11"/>
        <v>0</v>
      </c>
      <c r="J249" s="4">
        <f t="shared" si="10"/>
        <v>25.3245</v>
      </c>
      <c r="K249" s="128">
        <f t="shared" si="9"/>
        <v>0</v>
      </c>
    </row>
    <row r="250" spans="1:11">
      <c r="A250" s="13">
        <v>71026</v>
      </c>
      <c r="B250" s="273" t="s">
        <v>329</v>
      </c>
      <c r="C250" s="274"/>
      <c r="D250" s="274"/>
      <c r="E250" s="275"/>
      <c r="F250" s="275"/>
      <c r="H250" s="128">
        <f t="shared" si="11"/>
        <v>0</v>
      </c>
      <c r="J250" s="4">
        <f t="shared" si="10"/>
        <v>25.3245</v>
      </c>
      <c r="K250" s="128">
        <f t="shared" si="9"/>
        <v>0</v>
      </c>
    </row>
    <row r="251" spans="1:11">
      <c r="A251" s="13">
        <v>71027</v>
      </c>
      <c r="B251" s="273" t="s">
        <v>330</v>
      </c>
      <c r="C251" s="274"/>
      <c r="D251" s="274"/>
      <c r="E251" s="275"/>
      <c r="F251" s="275"/>
      <c r="H251" s="128">
        <f t="shared" si="11"/>
        <v>0</v>
      </c>
      <c r="J251" s="4">
        <f t="shared" si="10"/>
        <v>25.3245</v>
      </c>
      <c r="K251" s="128">
        <f t="shared" si="9"/>
        <v>0</v>
      </c>
    </row>
    <row r="252" spans="1:11">
      <c r="A252" s="13">
        <v>71028</v>
      </c>
      <c r="B252" s="273" t="s">
        <v>331</v>
      </c>
      <c r="C252" s="274"/>
      <c r="D252" s="274"/>
      <c r="E252" s="275"/>
      <c r="F252" s="275"/>
      <c r="H252" s="128">
        <f t="shared" si="11"/>
        <v>0</v>
      </c>
      <c r="J252" s="4">
        <f t="shared" si="10"/>
        <v>25.3245</v>
      </c>
      <c r="K252" s="128">
        <f t="shared" si="9"/>
        <v>0</v>
      </c>
    </row>
    <row r="253" spans="1:11">
      <c r="A253" s="35">
        <v>71998</v>
      </c>
      <c r="B253" s="273" t="s">
        <v>332</v>
      </c>
      <c r="C253" s="274"/>
      <c r="D253" s="274"/>
      <c r="E253" s="275"/>
      <c r="F253" s="275"/>
      <c r="H253" s="128">
        <f t="shared" si="11"/>
        <v>0</v>
      </c>
      <c r="J253" s="4">
        <f t="shared" si="10"/>
        <v>25.3245</v>
      </c>
      <c r="K253" s="128">
        <f t="shared" si="9"/>
        <v>0</v>
      </c>
    </row>
    <row r="254" spans="1:11">
      <c r="A254" s="35">
        <v>72100</v>
      </c>
      <c r="B254" s="273" t="s">
        <v>333</v>
      </c>
      <c r="C254" s="274"/>
      <c r="D254" s="274"/>
      <c r="E254" s="275"/>
      <c r="F254" s="275"/>
      <c r="H254" s="128">
        <f t="shared" si="11"/>
        <v>0</v>
      </c>
      <c r="J254" s="4">
        <f t="shared" si="10"/>
        <v>25.3245</v>
      </c>
      <c r="K254" s="128">
        <f t="shared" si="9"/>
        <v>0</v>
      </c>
    </row>
    <row r="255" spans="1:11">
      <c r="A255" s="35">
        <v>72101</v>
      </c>
      <c r="B255" s="273" t="s">
        <v>334</v>
      </c>
      <c r="C255" s="274"/>
      <c r="D255" s="274">
        <v>443857.84</v>
      </c>
      <c r="E255" s="275"/>
      <c r="F255" s="275"/>
      <c r="H255" s="128">
        <f t="shared" si="11"/>
        <v>-443857.84</v>
      </c>
      <c r="J255" s="4">
        <f t="shared" si="10"/>
        <v>25.3245</v>
      </c>
      <c r="K255" s="128">
        <f t="shared" si="9"/>
        <v>-11240477.869999999</v>
      </c>
    </row>
    <row r="256" spans="1:11">
      <c r="A256" s="35">
        <v>72102</v>
      </c>
      <c r="B256" s="273" t="s">
        <v>335</v>
      </c>
      <c r="C256" s="274"/>
      <c r="D256" s="274">
        <v>506351</v>
      </c>
      <c r="E256" s="275"/>
      <c r="F256" s="275"/>
      <c r="H256" s="128">
        <f t="shared" si="11"/>
        <v>-506351</v>
      </c>
      <c r="J256" s="4">
        <f t="shared" si="10"/>
        <v>25.3245</v>
      </c>
      <c r="K256" s="128">
        <f t="shared" si="9"/>
        <v>-12823085.9</v>
      </c>
    </row>
    <row r="257" spans="1:11">
      <c r="A257" s="35">
        <v>72103</v>
      </c>
      <c r="B257" s="273" t="s">
        <v>336</v>
      </c>
      <c r="C257" s="274"/>
      <c r="D257" s="274">
        <v>473717.68</v>
      </c>
      <c r="E257" s="275"/>
      <c r="F257" s="275"/>
      <c r="H257" s="128">
        <f t="shared" si="11"/>
        <v>-473717.68</v>
      </c>
      <c r="J257" s="4">
        <f t="shared" si="10"/>
        <v>25.3245</v>
      </c>
      <c r="K257" s="128">
        <f t="shared" si="9"/>
        <v>-11996663.390000001</v>
      </c>
    </row>
    <row r="258" spans="1:11">
      <c r="A258" s="35">
        <v>72200</v>
      </c>
      <c r="B258" s="273" t="s">
        <v>337</v>
      </c>
      <c r="C258" s="274"/>
      <c r="D258" s="274">
        <v>209745</v>
      </c>
      <c r="E258" s="275"/>
      <c r="F258" s="275"/>
      <c r="H258" s="128">
        <f t="shared" si="11"/>
        <v>-209745</v>
      </c>
      <c r="J258" s="4">
        <f t="shared" si="10"/>
        <v>25.3245</v>
      </c>
      <c r="K258" s="128">
        <f t="shared" si="9"/>
        <v>-5311687.25</v>
      </c>
    </row>
    <row r="259" spans="1:11">
      <c r="A259" s="13">
        <v>73006</v>
      </c>
      <c r="B259" s="273" t="s">
        <v>338</v>
      </c>
      <c r="C259" s="274"/>
      <c r="D259" s="274"/>
      <c r="E259" s="275"/>
      <c r="F259" s="275"/>
      <c r="H259" s="128">
        <f t="shared" si="11"/>
        <v>0</v>
      </c>
      <c r="J259" s="4">
        <f t="shared" si="10"/>
        <v>25.3245</v>
      </c>
      <c r="K259" s="128">
        <f t="shared" si="9"/>
        <v>0</v>
      </c>
    </row>
    <row r="260" spans="1:11">
      <c r="A260" s="35">
        <v>74100</v>
      </c>
      <c r="B260" s="273" t="s">
        <v>339</v>
      </c>
      <c r="C260" s="274"/>
      <c r="D260" s="274"/>
      <c r="E260" s="275"/>
      <c r="F260" s="275"/>
      <c r="H260" s="128">
        <f t="shared" si="11"/>
        <v>0</v>
      </c>
      <c r="J260" s="4">
        <f t="shared" si="10"/>
        <v>25.3245</v>
      </c>
      <c r="K260" s="128">
        <f t="shared" si="9"/>
        <v>0</v>
      </c>
    </row>
    <row r="261" spans="1:11">
      <c r="A261" s="35">
        <v>74101</v>
      </c>
      <c r="B261" s="273" t="s">
        <v>340</v>
      </c>
      <c r="C261" s="274"/>
      <c r="D261" s="274"/>
      <c r="E261" s="275"/>
      <c r="F261" s="275"/>
      <c r="H261" s="128">
        <f t="shared" si="11"/>
        <v>0</v>
      </c>
      <c r="J261" s="4">
        <f t="shared" si="10"/>
        <v>25.3245</v>
      </c>
      <c r="K261" s="128">
        <f t="shared" si="9"/>
        <v>0</v>
      </c>
    </row>
    <row r="262" spans="1:11">
      <c r="A262" s="35">
        <v>74102</v>
      </c>
      <c r="B262" s="273" t="s">
        <v>341</v>
      </c>
      <c r="C262" s="274"/>
      <c r="D262" s="274"/>
      <c r="E262" s="275"/>
      <c r="F262" s="275"/>
      <c r="H262" s="128">
        <f t="shared" si="11"/>
        <v>0</v>
      </c>
      <c r="J262" s="4">
        <f t="shared" si="10"/>
        <v>25.3245</v>
      </c>
      <c r="K262" s="128">
        <f t="shared" si="9"/>
        <v>0</v>
      </c>
    </row>
    <row r="263" spans="1:11">
      <c r="A263" s="35">
        <v>74200</v>
      </c>
      <c r="B263" s="273" t="s">
        <v>342</v>
      </c>
      <c r="C263" s="274"/>
      <c r="D263" s="274"/>
      <c r="E263" s="275"/>
      <c r="F263" s="275"/>
      <c r="H263" s="128">
        <f t="shared" si="11"/>
        <v>0</v>
      </c>
      <c r="J263" s="4">
        <f t="shared" si="10"/>
        <v>25.3245</v>
      </c>
      <c r="K263" s="128">
        <f t="shared" si="9"/>
        <v>0</v>
      </c>
    </row>
    <row r="264" spans="1:11">
      <c r="A264" s="35">
        <v>74201</v>
      </c>
      <c r="B264" s="273" t="s">
        <v>343</v>
      </c>
      <c r="C264" s="274"/>
      <c r="D264" s="274"/>
      <c r="E264" s="275"/>
      <c r="F264" s="275"/>
      <c r="H264" s="128">
        <f t="shared" si="11"/>
        <v>0</v>
      </c>
      <c r="J264" s="4">
        <f t="shared" si="10"/>
        <v>25.3245</v>
      </c>
      <c r="K264" s="128">
        <f t="shared" ref="K264:K327" si="12">ROUND(H264*J264,2)</f>
        <v>0</v>
      </c>
    </row>
    <row r="265" spans="1:11">
      <c r="A265" s="35">
        <v>74202</v>
      </c>
      <c r="B265" s="273" t="s">
        <v>344</v>
      </c>
      <c r="C265" s="274"/>
      <c r="D265" s="274"/>
      <c r="E265" s="275"/>
      <c r="F265" s="275"/>
      <c r="H265" s="128">
        <f t="shared" si="11"/>
        <v>0</v>
      </c>
      <c r="J265" s="4">
        <f t="shared" ref="J265:J328" si="13">J264</f>
        <v>25.3245</v>
      </c>
      <c r="K265" s="128">
        <f t="shared" si="12"/>
        <v>0</v>
      </c>
    </row>
    <row r="266" spans="1:11">
      <c r="A266" s="35">
        <v>74203</v>
      </c>
      <c r="B266" s="273" t="s">
        <v>345</v>
      </c>
      <c r="C266" s="274"/>
      <c r="D266" s="274"/>
      <c r="E266" s="275"/>
      <c r="F266" s="275"/>
      <c r="H266" s="128">
        <f t="shared" si="11"/>
        <v>0</v>
      </c>
      <c r="J266" s="4">
        <f t="shared" si="13"/>
        <v>25.3245</v>
      </c>
      <c r="K266" s="128">
        <f t="shared" si="12"/>
        <v>0</v>
      </c>
    </row>
    <row r="267" spans="1:11">
      <c r="A267" s="35">
        <v>74204</v>
      </c>
      <c r="B267" s="273" t="s">
        <v>346</v>
      </c>
      <c r="C267" s="274"/>
      <c r="D267" s="274"/>
      <c r="E267" s="275"/>
      <c r="F267" s="275"/>
      <c r="H267" s="128">
        <f t="shared" si="11"/>
        <v>0</v>
      </c>
      <c r="J267" s="4">
        <f t="shared" si="13"/>
        <v>25.3245</v>
      </c>
      <c r="K267" s="128">
        <f t="shared" si="12"/>
        <v>0</v>
      </c>
    </row>
    <row r="268" spans="1:11">
      <c r="A268" s="35">
        <v>74300</v>
      </c>
      <c r="B268" s="273" t="s">
        <v>347</v>
      </c>
      <c r="C268" s="274"/>
      <c r="D268" s="274"/>
      <c r="E268" s="275"/>
      <c r="F268" s="275"/>
      <c r="H268" s="128">
        <f t="shared" ref="H268:H336" si="14">ROUND(C268-D268+E268-F268,2)</f>
        <v>0</v>
      </c>
      <c r="J268" s="4">
        <f t="shared" si="13"/>
        <v>25.3245</v>
      </c>
      <c r="K268" s="128">
        <f t="shared" si="12"/>
        <v>0</v>
      </c>
    </row>
    <row r="269" spans="1:11">
      <c r="A269" s="35">
        <v>81000</v>
      </c>
      <c r="B269" s="273" t="s">
        <v>486</v>
      </c>
      <c r="C269" s="274"/>
      <c r="D269" s="274"/>
      <c r="E269" s="275"/>
      <c r="F269" s="275"/>
      <c r="H269" s="128">
        <f t="shared" si="14"/>
        <v>0</v>
      </c>
      <c r="J269" s="4">
        <f t="shared" si="13"/>
        <v>25.3245</v>
      </c>
      <c r="K269" s="128">
        <f t="shared" si="12"/>
        <v>0</v>
      </c>
    </row>
    <row r="270" spans="1:11">
      <c r="A270" s="35">
        <v>81001</v>
      </c>
      <c r="B270" s="279" t="s">
        <v>304</v>
      </c>
      <c r="C270" s="274"/>
      <c r="D270" s="274"/>
      <c r="E270" s="275"/>
      <c r="F270" s="275"/>
      <c r="H270" s="128">
        <f t="shared" si="14"/>
        <v>0</v>
      </c>
      <c r="J270" s="4">
        <f t="shared" si="13"/>
        <v>25.3245</v>
      </c>
      <c r="K270" s="128">
        <f t="shared" si="12"/>
        <v>0</v>
      </c>
    </row>
    <row r="271" spans="1:11">
      <c r="A271" s="35">
        <v>81002</v>
      </c>
      <c r="B271" s="279" t="s">
        <v>305</v>
      </c>
      <c r="C271" s="274"/>
      <c r="D271" s="274"/>
      <c r="E271" s="275"/>
      <c r="F271" s="275"/>
      <c r="H271" s="128">
        <f t="shared" si="14"/>
        <v>0</v>
      </c>
      <c r="J271" s="4">
        <f t="shared" si="13"/>
        <v>25.3245</v>
      </c>
      <c r="K271" s="128">
        <f t="shared" si="12"/>
        <v>0</v>
      </c>
    </row>
    <row r="272" spans="1:11">
      <c r="A272" s="35">
        <v>81003</v>
      </c>
      <c r="B272" s="279" t="s">
        <v>306</v>
      </c>
      <c r="C272" s="274"/>
      <c r="D272" s="274"/>
      <c r="E272" s="275"/>
      <c r="F272" s="275"/>
      <c r="H272" s="128">
        <f t="shared" si="14"/>
        <v>0</v>
      </c>
      <c r="J272" s="4">
        <f t="shared" si="13"/>
        <v>25.3245</v>
      </c>
      <c r="K272" s="128">
        <f t="shared" si="12"/>
        <v>0</v>
      </c>
    </row>
    <row r="273" spans="1:11">
      <c r="A273" s="35">
        <v>81004</v>
      </c>
      <c r="B273" s="279" t="s">
        <v>307</v>
      </c>
      <c r="C273" s="274"/>
      <c r="D273" s="274"/>
      <c r="E273" s="275"/>
      <c r="F273" s="275"/>
      <c r="H273" s="128">
        <f t="shared" si="14"/>
        <v>0</v>
      </c>
      <c r="J273" s="4">
        <f t="shared" si="13"/>
        <v>25.3245</v>
      </c>
      <c r="K273" s="128">
        <f t="shared" si="12"/>
        <v>0</v>
      </c>
    </row>
    <row r="274" spans="1:11">
      <c r="A274" s="35">
        <v>81005</v>
      </c>
      <c r="B274" s="279" t="s">
        <v>308</v>
      </c>
      <c r="C274" s="274"/>
      <c r="D274" s="274"/>
      <c r="E274" s="275"/>
      <c r="F274" s="275"/>
      <c r="H274" s="128">
        <f t="shared" si="14"/>
        <v>0</v>
      </c>
      <c r="J274" s="4">
        <f t="shared" si="13"/>
        <v>25.3245</v>
      </c>
      <c r="K274" s="128">
        <f t="shared" si="12"/>
        <v>0</v>
      </c>
    </row>
    <row r="275" spans="1:11">
      <c r="A275" s="35">
        <v>81006</v>
      </c>
      <c r="B275" s="279" t="s">
        <v>309</v>
      </c>
      <c r="C275" s="274"/>
      <c r="D275" s="274"/>
      <c r="E275" s="275"/>
      <c r="F275" s="275"/>
      <c r="H275" s="128">
        <f t="shared" si="14"/>
        <v>0</v>
      </c>
      <c r="J275" s="4">
        <f t="shared" si="13"/>
        <v>25.3245</v>
      </c>
      <c r="K275" s="128">
        <f t="shared" si="12"/>
        <v>0</v>
      </c>
    </row>
    <row r="276" spans="1:11">
      <c r="A276" s="35">
        <v>81007</v>
      </c>
      <c r="B276" s="273" t="s">
        <v>310</v>
      </c>
      <c r="C276" s="274"/>
      <c r="D276" s="274"/>
      <c r="E276" s="275"/>
      <c r="F276" s="275"/>
      <c r="H276" s="128">
        <f t="shared" si="14"/>
        <v>0</v>
      </c>
      <c r="J276" s="4">
        <f t="shared" si="13"/>
        <v>25.3245</v>
      </c>
      <c r="K276" s="128">
        <f t="shared" si="12"/>
        <v>0</v>
      </c>
    </row>
    <row r="277" spans="1:11">
      <c r="A277" s="35">
        <v>81008</v>
      </c>
      <c r="B277" s="273" t="s">
        <v>311</v>
      </c>
      <c r="C277" s="274"/>
      <c r="D277" s="274"/>
      <c r="E277" s="275"/>
      <c r="F277" s="275"/>
      <c r="H277" s="128">
        <f t="shared" si="14"/>
        <v>0</v>
      </c>
      <c r="J277" s="4">
        <f t="shared" si="13"/>
        <v>25.3245</v>
      </c>
      <c r="K277" s="128">
        <f t="shared" si="12"/>
        <v>0</v>
      </c>
    </row>
    <row r="278" spans="1:11">
      <c r="A278" s="35">
        <v>81009</v>
      </c>
      <c r="B278" s="273" t="s">
        <v>312</v>
      </c>
      <c r="C278" s="274"/>
      <c r="D278" s="274"/>
      <c r="E278" s="275"/>
      <c r="F278" s="275"/>
      <c r="H278" s="128">
        <f t="shared" si="14"/>
        <v>0</v>
      </c>
      <c r="J278" s="4">
        <f t="shared" si="13"/>
        <v>25.3245</v>
      </c>
      <c r="K278" s="128">
        <f t="shared" si="12"/>
        <v>0</v>
      </c>
    </row>
    <row r="279" spans="1:11">
      <c r="A279" s="35">
        <v>81010</v>
      </c>
      <c r="B279" s="279" t="s">
        <v>313</v>
      </c>
      <c r="C279" s="274"/>
      <c r="D279" s="274"/>
      <c r="E279" s="275"/>
      <c r="F279" s="275"/>
      <c r="H279" s="128">
        <f t="shared" si="14"/>
        <v>0</v>
      </c>
      <c r="J279" s="4">
        <f t="shared" si="13"/>
        <v>25.3245</v>
      </c>
      <c r="K279" s="128">
        <f t="shared" si="12"/>
        <v>0</v>
      </c>
    </row>
    <row r="280" spans="1:11">
      <c r="A280" s="35">
        <v>81011</v>
      </c>
      <c r="B280" s="279" t="s">
        <v>314</v>
      </c>
      <c r="C280" s="274"/>
      <c r="D280" s="274"/>
      <c r="E280" s="275"/>
      <c r="F280" s="275"/>
      <c r="H280" s="128">
        <f t="shared" si="14"/>
        <v>0</v>
      </c>
      <c r="J280" s="4">
        <f t="shared" si="13"/>
        <v>25.3245</v>
      </c>
      <c r="K280" s="128">
        <f t="shared" si="12"/>
        <v>0</v>
      </c>
    </row>
    <row r="281" spans="1:11">
      <c r="A281" s="35">
        <v>81012</v>
      </c>
      <c r="B281" s="279" t="s">
        <v>315</v>
      </c>
      <c r="C281" s="274"/>
      <c r="D281" s="274"/>
      <c r="E281" s="275"/>
      <c r="F281" s="275"/>
      <c r="H281" s="128">
        <f t="shared" si="14"/>
        <v>0</v>
      </c>
      <c r="J281" s="4">
        <f t="shared" si="13"/>
        <v>25.3245</v>
      </c>
      <c r="K281" s="128">
        <f t="shared" si="12"/>
        <v>0</v>
      </c>
    </row>
    <row r="282" spans="1:11">
      <c r="A282" s="35">
        <v>81013</v>
      </c>
      <c r="B282" s="279" t="s">
        <v>316</v>
      </c>
      <c r="C282" s="274"/>
      <c r="D282" s="274"/>
      <c r="E282" s="275"/>
      <c r="F282" s="275"/>
      <c r="H282" s="128">
        <f t="shared" si="14"/>
        <v>0</v>
      </c>
      <c r="J282" s="4">
        <f t="shared" si="13"/>
        <v>25.3245</v>
      </c>
      <c r="K282" s="128">
        <f t="shared" si="12"/>
        <v>0</v>
      </c>
    </row>
    <row r="283" spans="1:11">
      <c r="A283" s="35">
        <v>81014</v>
      </c>
      <c r="B283" s="279" t="s">
        <v>317</v>
      </c>
      <c r="C283" s="274"/>
      <c r="D283" s="274"/>
      <c r="E283" s="275"/>
      <c r="F283" s="275"/>
      <c r="H283" s="128">
        <f t="shared" si="14"/>
        <v>0</v>
      </c>
      <c r="J283" s="4">
        <f t="shared" si="13"/>
        <v>25.3245</v>
      </c>
      <c r="K283" s="128">
        <f t="shared" si="12"/>
        <v>0</v>
      </c>
    </row>
    <row r="284" spans="1:11">
      <c r="A284" s="35">
        <v>81015</v>
      </c>
      <c r="B284" s="279" t="s">
        <v>318</v>
      </c>
      <c r="C284" s="274"/>
      <c r="D284" s="274"/>
      <c r="E284" s="275"/>
      <c r="F284" s="275"/>
      <c r="H284" s="128">
        <f t="shared" si="14"/>
        <v>0</v>
      </c>
      <c r="J284" s="4">
        <f t="shared" si="13"/>
        <v>25.3245</v>
      </c>
      <c r="K284" s="128">
        <f t="shared" si="12"/>
        <v>0</v>
      </c>
    </row>
    <row r="285" spans="1:11">
      <c r="A285" s="272">
        <v>81016</v>
      </c>
      <c r="B285" s="279" t="s">
        <v>319</v>
      </c>
      <c r="C285" s="274"/>
      <c r="D285" s="274"/>
      <c r="E285" s="275"/>
      <c r="F285" s="275"/>
      <c r="H285" s="128">
        <f t="shared" si="14"/>
        <v>0</v>
      </c>
      <c r="J285" s="4">
        <f t="shared" si="13"/>
        <v>25.3245</v>
      </c>
      <c r="K285" s="128">
        <f t="shared" si="12"/>
        <v>0</v>
      </c>
    </row>
    <row r="286" spans="1:11">
      <c r="A286" s="272">
        <v>81017</v>
      </c>
      <c r="B286" s="279" t="s">
        <v>320</v>
      </c>
      <c r="C286" s="274"/>
      <c r="D286" s="274"/>
      <c r="E286" s="275"/>
      <c r="F286" s="275"/>
      <c r="H286" s="128">
        <f t="shared" si="14"/>
        <v>0</v>
      </c>
      <c r="J286" s="4">
        <f t="shared" si="13"/>
        <v>25.3245</v>
      </c>
      <c r="K286" s="128">
        <f t="shared" si="12"/>
        <v>0</v>
      </c>
    </row>
    <row r="287" spans="1:11">
      <c r="A287" s="272">
        <v>81018</v>
      </c>
      <c r="B287" s="279" t="s">
        <v>321</v>
      </c>
      <c r="C287" s="274"/>
      <c r="D287" s="274"/>
      <c r="E287" s="275"/>
      <c r="F287" s="275"/>
      <c r="H287" s="128">
        <f t="shared" si="14"/>
        <v>0</v>
      </c>
      <c r="J287" s="4">
        <f t="shared" si="13"/>
        <v>25.3245</v>
      </c>
      <c r="K287" s="128">
        <f t="shared" si="12"/>
        <v>0</v>
      </c>
    </row>
    <row r="288" spans="1:11">
      <c r="A288" s="272">
        <v>81019</v>
      </c>
      <c r="B288" s="279" t="s">
        <v>322</v>
      </c>
      <c r="C288" s="274"/>
      <c r="D288" s="274"/>
      <c r="E288" s="275"/>
      <c r="F288" s="275"/>
      <c r="H288" s="128">
        <f t="shared" si="14"/>
        <v>0</v>
      </c>
      <c r="J288" s="4">
        <f t="shared" si="13"/>
        <v>25.3245</v>
      </c>
      <c r="K288" s="128">
        <f t="shared" si="12"/>
        <v>0</v>
      </c>
    </row>
    <row r="289" spans="1:11">
      <c r="A289" s="272">
        <v>81020</v>
      </c>
      <c r="B289" s="279" t="s">
        <v>323</v>
      </c>
      <c r="C289" s="274"/>
      <c r="D289" s="274"/>
      <c r="E289" s="275"/>
      <c r="F289" s="275"/>
      <c r="H289" s="128">
        <f t="shared" si="14"/>
        <v>0</v>
      </c>
      <c r="J289" s="4">
        <f t="shared" si="13"/>
        <v>25.3245</v>
      </c>
      <c r="K289" s="128">
        <f t="shared" si="12"/>
        <v>0</v>
      </c>
    </row>
    <row r="290" spans="1:11">
      <c r="A290" s="272">
        <v>81021</v>
      </c>
      <c r="B290" s="279" t="s">
        <v>324</v>
      </c>
      <c r="C290" s="274"/>
      <c r="D290" s="274"/>
      <c r="E290" s="275"/>
      <c r="F290" s="275"/>
      <c r="H290" s="128">
        <f t="shared" si="14"/>
        <v>0</v>
      </c>
      <c r="J290" s="4">
        <f t="shared" si="13"/>
        <v>25.3245</v>
      </c>
      <c r="K290" s="128">
        <f t="shared" si="12"/>
        <v>0</v>
      </c>
    </row>
    <row r="291" spans="1:11">
      <c r="A291" s="272">
        <v>81022</v>
      </c>
      <c r="B291" s="279" t="s">
        <v>325</v>
      </c>
      <c r="C291" s="274"/>
      <c r="D291" s="274"/>
      <c r="E291" s="275"/>
      <c r="F291" s="275"/>
      <c r="H291" s="128">
        <f t="shared" si="14"/>
        <v>0</v>
      </c>
      <c r="J291" s="4">
        <f t="shared" si="13"/>
        <v>25.3245</v>
      </c>
      <c r="K291" s="128">
        <f t="shared" si="12"/>
        <v>0</v>
      </c>
    </row>
    <row r="292" spans="1:11">
      <c r="A292" s="272">
        <v>81023</v>
      </c>
      <c r="B292" s="279" t="s">
        <v>326</v>
      </c>
      <c r="C292" s="274"/>
      <c r="D292" s="274"/>
      <c r="E292" s="275"/>
      <c r="F292" s="275"/>
      <c r="H292" s="128">
        <f t="shared" si="14"/>
        <v>0</v>
      </c>
      <c r="J292" s="4">
        <f t="shared" si="13"/>
        <v>25.3245</v>
      </c>
      <c r="K292" s="128">
        <f t="shared" si="12"/>
        <v>0</v>
      </c>
    </row>
    <row r="293" spans="1:11">
      <c r="A293" s="272">
        <v>81024</v>
      </c>
      <c r="B293" s="279" t="s">
        <v>327</v>
      </c>
      <c r="C293" s="274"/>
      <c r="D293" s="274"/>
      <c r="E293" s="275"/>
      <c r="F293" s="275"/>
      <c r="H293" s="128">
        <f t="shared" si="14"/>
        <v>0</v>
      </c>
      <c r="J293" s="4">
        <f t="shared" si="13"/>
        <v>25.3245</v>
      </c>
      <c r="K293" s="128">
        <f t="shared" si="12"/>
        <v>0</v>
      </c>
    </row>
    <row r="294" spans="1:11">
      <c r="A294" s="13">
        <v>81025</v>
      </c>
      <c r="B294" s="273" t="s">
        <v>328</v>
      </c>
      <c r="C294" s="274"/>
      <c r="D294" s="274"/>
      <c r="E294" s="275"/>
      <c r="F294" s="275"/>
      <c r="H294" s="128">
        <f t="shared" si="14"/>
        <v>0</v>
      </c>
      <c r="J294" s="4">
        <f t="shared" si="13"/>
        <v>25.3245</v>
      </c>
      <c r="K294" s="128">
        <f t="shared" si="12"/>
        <v>0</v>
      </c>
    </row>
    <row r="295" spans="1:11">
      <c r="A295" s="13">
        <v>81026</v>
      </c>
      <c r="B295" s="273" t="s">
        <v>329</v>
      </c>
      <c r="C295" s="274"/>
      <c r="D295" s="274"/>
      <c r="E295" s="275"/>
      <c r="F295" s="275"/>
      <c r="H295" s="128">
        <f t="shared" si="14"/>
        <v>0</v>
      </c>
      <c r="J295" s="4">
        <f t="shared" si="13"/>
        <v>25.3245</v>
      </c>
      <c r="K295" s="128">
        <f t="shared" si="12"/>
        <v>0</v>
      </c>
    </row>
    <row r="296" spans="1:11">
      <c r="A296" s="13">
        <v>81027</v>
      </c>
      <c r="B296" s="273" t="s">
        <v>330</v>
      </c>
      <c r="C296" s="274"/>
      <c r="D296" s="274"/>
      <c r="E296" s="275"/>
      <c r="F296" s="275"/>
      <c r="H296" s="128">
        <f t="shared" si="14"/>
        <v>0</v>
      </c>
      <c r="J296" s="4">
        <f t="shared" si="13"/>
        <v>25.3245</v>
      </c>
      <c r="K296" s="128">
        <f t="shared" si="12"/>
        <v>0</v>
      </c>
    </row>
    <row r="297" spans="1:11">
      <c r="A297" s="13">
        <v>81028</v>
      </c>
      <c r="B297" s="273" t="s">
        <v>331</v>
      </c>
      <c r="C297" s="274"/>
      <c r="D297" s="274"/>
      <c r="E297" s="275"/>
      <c r="F297" s="275"/>
      <c r="H297" s="128">
        <f t="shared" si="14"/>
        <v>0</v>
      </c>
      <c r="J297" s="4">
        <f t="shared" si="13"/>
        <v>25.3245</v>
      </c>
      <c r="K297" s="128">
        <f t="shared" si="12"/>
        <v>0</v>
      </c>
    </row>
    <row r="298" spans="1:11">
      <c r="A298" s="35">
        <v>81998</v>
      </c>
      <c r="B298" s="279" t="s">
        <v>348</v>
      </c>
      <c r="C298" s="274"/>
      <c r="D298" s="274"/>
      <c r="E298" s="275"/>
      <c r="F298" s="275"/>
      <c r="H298" s="128">
        <f t="shared" si="14"/>
        <v>0</v>
      </c>
      <c r="J298" s="4">
        <f t="shared" si="13"/>
        <v>25.3245</v>
      </c>
      <c r="K298" s="128">
        <f t="shared" si="12"/>
        <v>0</v>
      </c>
    </row>
    <row r="299" spans="1:11">
      <c r="A299" s="35">
        <v>82099</v>
      </c>
      <c r="B299" s="273" t="s">
        <v>349</v>
      </c>
      <c r="C299" s="274"/>
      <c r="D299" s="274"/>
      <c r="E299" s="275"/>
      <c r="F299" s="275"/>
      <c r="H299" s="128">
        <f t="shared" si="14"/>
        <v>0</v>
      </c>
      <c r="J299" s="4">
        <f t="shared" si="13"/>
        <v>25.3245</v>
      </c>
      <c r="K299" s="128">
        <f t="shared" si="12"/>
        <v>0</v>
      </c>
    </row>
    <row r="300" spans="1:11">
      <c r="A300" s="35">
        <v>82100</v>
      </c>
      <c r="B300" s="273" t="s">
        <v>350</v>
      </c>
      <c r="C300" s="274"/>
      <c r="D300" s="274"/>
      <c r="E300" s="275"/>
      <c r="F300" s="275"/>
      <c r="H300" s="128">
        <f t="shared" si="14"/>
        <v>0</v>
      </c>
      <c r="J300" s="4">
        <f t="shared" si="13"/>
        <v>25.3245</v>
      </c>
      <c r="K300" s="128">
        <f t="shared" si="12"/>
        <v>0</v>
      </c>
    </row>
    <row r="301" spans="1:11">
      <c r="A301" s="35">
        <v>82101</v>
      </c>
      <c r="B301" s="273" t="s">
        <v>351</v>
      </c>
      <c r="C301" s="274">
        <v>162392.16</v>
      </c>
      <c r="D301" s="274"/>
      <c r="E301" s="275"/>
      <c r="F301" s="275"/>
      <c r="H301" s="128">
        <f t="shared" si="14"/>
        <v>162392.16</v>
      </c>
      <c r="J301" s="4">
        <f t="shared" si="13"/>
        <v>25.3245</v>
      </c>
      <c r="K301" s="128">
        <f t="shared" si="12"/>
        <v>4112500.26</v>
      </c>
    </row>
    <row r="302" spans="1:11">
      <c r="A302" s="35">
        <v>82102</v>
      </c>
      <c r="B302" s="273" t="s">
        <v>352</v>
      </c>
      <c r="C302" s="274">
        <v>24919.16</v>
      </c>
      <c r="D302" s="274"/>
      <c r="E302" s="275"/>
      <c r="F302" s="275"/>
      <c r="H302" s="128">
        <f t="shared" si="14"/>
        <v>24919.16</v>
      </c>
      <c r="J302" s="4">
        <f t="shared" si="13"/>
        <v>25.3245</v>
      </c>
      <c r="K302" s="128">
        <f t="shared" si="12"/>
        <v>631065.27</v>
      </c>
    </row>
    <row r="303" spans="1:11">
      <c r="A303" s="35">
        <v>82103</v>
      </c>
      <c r="B303" s="273" t="s">
        <v>353</v>
      </c>
      <c r="C303" s="274">
        <v>15466.06</v>
      </c>
      <c r="D303" s="274"/>
      <c r="E303" s="275"/>
      <c r="F303" s="275"/>
      <c r="H303" s="128">
        <f t="shared" si="14"/>
        <v>15466.06</v>
      </c>
      <c r="J303" s="4">
        <f t="shared" si="13"/>
        <v>25.3245</v>
      </c>
      <c r="K303" s="128">
        <f t="shared" si="12"/>
        <v>391670.24</v>
      </c>
    </row>
    <row r="304" spans="1:11">
      <c r="A304" s="35">
        <v>82104</v>
      </c>
      <c r="B304" s="273" t="s">
        <v>354</v>
      </c>
      <c r="C304" s="274">
        <v>84736.59</v>
      </c>
      <c r="D304" s="274"/>
      <c r="E304" s="275"/>
      <c r="F304" s="275"/>
      <c r="H304" s="128">
        <f t="shared" si="14"/>
        <v>84736.59</v>
      </c>
      <c r="J304" s="4">
        <f t="shared" si="13"/>
        <v>25.3245</v>
      </c>
      <c r="K304" s="128">
        <f t="shared" si="12"/>
        <v>2145911.77</v>
      </c>
    </row>
    <row r="305" spans="1:11">
      <c r="A305" s="35">
        <v>82105</v>
      </c>
      <c r="B305" s="273" t="s">
        <v>355</v>
      </c>
      <c r="C305" s="274">
        <v>26694</v>
      </c>
      <c r="D305" s="274"/>
      <c r="E305" s="275"/>
      <c r="F305" s="275"/>
      <c r="H305" s="128">
        <f t="shared" si="14"/>
        <v>26694</v>
      </c>
      <c r="J305" s="4">
        <f t="shared" si="13"/>
        <v>25.3245</v>
      </c>
      <c r="K305" s="128">
        <f t="shared" si="12"/>
        <v>676012.2</v>
      </c>
    </row>
    <row r="306" spans="1:11">
      <c r="A306" s="35">
        <v>82106</v>
      </c>
      <c r="B306" s="279" t="s">
        <v>356</v>
      </c>
      <c r="C306" s="274">
        <v>539</v>
      </c>
      <c r="D306" s="274"/>
      <c r="E306" s="275"/>
      <c r="F306" s="275"/>
      <c r="H306" s="128">
        <f t="shared" si="14"/>
        <v>539</v>
      </c>
      <c r="J306" s="4">
        <f t="shared" si="13"/>
        <v>25.3245</v>
      </c>
      <c r="K306" s="128">
        <f t="shared" si="12"/>
        <v>13649.91</v>
      </c>
    </row>
    <row r="307" spans="1:11">
      <c r="A307" s="35">
        <v>82107</v>
      </c>
      <c r="B307" s="279" t="s">
        <v>357</v>
      </c>
      <c r="C307" s="274">
        <v>11700</v>
      </c>
      <c r="D307" s="274"/>
      <c r="E307" s="275"/>
      <c r="F307" s="275"/>
      <c r="H307" s="128">
        <f t="shared" si="14"/>
        <v>11700</v>
      </c>
      <c r="J307" s="4">
        <f t="shared" si="13"/>
        <v>25.3245</v>
      </c>
      <c r="K307" s="128">
        <f t="shared" si="12"/>
        <v>296296.65000000002</v>
      </c>
    </row>
    <row r="308" spans="1:11">
      <c r="A308" s="35">
        <v>82108</v>
      </c>
      <c r="B308" s="273" t="s">
        <v>358</v>
      </c>
      <c r="C308" s="274"/>
      <c r="D308" s="274"/>
      <c r="E308" s="275"/>
      <c r="F308" s="275"/>
      <c r="H308" s="128">
        <f t="shared" si="14"/>
        <v>0</v>
      </c>
      <c r="J308" s="4">
        <f t="shared" si="13"/>
        <v>25.3245</v>
      </c>
      <c r="K308" s="128">
        <f t="shared" si="12"/>
        <v>0</v>
      </c>
    </row>
    <row r="309" spans="1:11">
      <c r="A309" s="35">
        <v>82109</v>
      </c>
      <c r="B309" s="273" t="s">
        <v>359</v>
      </c>
      <c r="C309" s="274">
        <v>431940.74</v>
      </c>
      <c r="D309" s="274"/>
      <c r="E309" s="275"/>
      <c r="F309" s="275"/>
      <c r="H309" s="128">
        <f t="shared" si="14"/>
        <v>431940.74</v>
      </c>
      <c r="J309" s="4">
        <f t="shared" si="13"/>
        <v>25.3245</v>
      </c>
      <c r="K309" s="128">
        <f t="shared" si="12"/>
        <v>10938683.27</v>
      </c>
    </row>
    <row r="310" spans="1:11">
      <c r="A310" s="35">
        <v>82201</v>
      </c>
      <c r="B310" s="279" t="s">
        <v>360</v>
      </c>
      <c r="C310" s="274">
        <v>5178.42</v>
      </c>
      <c r="D310" s="274"/>
      <c r="E310" s="275"/>
      <c r="F310" s="275"/>
      <c r="H310" s="128">
        <f t="shared" si="14"/>
        <v>5178.42</v>
      </c>
      <c r="J310" s="4">
        <f t="shared" si="13"/>
        <v>25.3245</v>
      </c>
      <c r="K310" s="128">
        <f t="shared" si="12"/>
        <v>131140.9</v>
      </c>
    </row>
    <row r="311" spans="1:11">
      <c r="A311" s="35">
        <v>82202</v>
      </c>
      <c r="B311" s="279" t="s">
        <v>361</v>
      </c>
      <c r="C311" s="274"/>
      <c r="D311" s="274"/>
      <c r="E311" s="275"/>
      <c r="F311" s="275"/>
      <c r="H311" s="128">
        <f t="shared" si="14"/>
        <v>0</v>
      </c>
      <c r="J311" s="4">
        <f t="shared" si="13"/>
        <v>25.3245</v>
      </c>
      <c r="K311" s="128">
        <f t="shared" si="12"/>
        <v>0</v>
      </c>
    </row>
    <row r="312" spans="1:11">
      <c r="A312" s="35">
        <v>82203</v>
      </c>
      <c r="B312" s="279" t="s">
        <v>362</v>
      </c>
      <c r="C312" s="274">
        <v>390086.53</v>
      </c>
      <c r="D312" s="274"/>
      <c r="E312" s="275"/>
      <c r="F312" s="275"/>
      <c r="H312" s="128">
        <f t="shared" si="14"/>
        <v>390086.53</v>
      </c>
      <c r="J312" s="4">
        <f t="shared" si="13"/>
        <v>25.3245</v>
      </c>
      <c r="K312" s="128">
        <f t="shared" si="12"/>
        <v>9878746.3300000001</v>
      </c>
    </row>
    <row r="313" spans="1:11">
      <c r="A313" s="35">
        <v>82204</v>
      </c>
      <c r="B313" s="279" t="s">
        <v>363</v>
      </c>
      <c r="C313" s="274">
        <v>62000</v>
      </c>
      <c r="D313" s="274"/>
      <c r="E313" s="275"/>
      <c r="F313" s="275"/>
      <c r="H313" s="128">
        <f t="shared" si="14"/>
        <v>62000</v>
      </c>
      <c r="J313" s="4">
        <f t="shared" si="13"/>
        <v>25.3245</v>
      </c>
      <c r="K313" s="128">
        <f t="shared" si="12"/>
        <v>1570119</v>
      </c>
    </row>
    <row r="314" spans="1:11">
      <c r="A314" s="35">
        <v>82205</v>
      </c>
      <c r="B314" s="279" t="s">
        <v>364</v>
      </c>
      <c r="C314" s="274">
        <v>180810.5</v>
      </c>
      <c r="D314" s="274"/>
      <c r="E314" s="275"/>
      <c r="F314" s="275"/>
      <c r="H314" s="128">
        <f t="shared" si="14"/>
        <v>180810.5</v>
      </c>
      <c r="J314" s="4">
        <f t="shared" si="13"/>
        <v>25.3245</v>
      </c>
      <c r="K314" s="128">
        <f t="shared" si="12"/>
        <v>4578935.51</v>
      </c>
    </row>
    <row r="315" spans="1:11">
      <c r="A315" s="35">
        <v>82600</v>
      </c>
      <c r="B315" s="273" t="s">
        <v>365</v>
      </c>
      <c r="C315" s="274"/>
      <c r="D315" s="274"/>
      <c r="E315" s="275"/>
      <c r="F315" s="275"/>
      <c r="H315" s="128">
        <f t="shared" si="14"/>
        <v>0</v>
      </c>
      <c r="J315" s="4">
        <f t="shared" si="13"/>
        <v>25.3245</v>
      </c>
      <c r="K315" s="128">
        <f t="shared" si="12"/>
        <v>0</v>
      </c>
    </row>
    <row r="316" spans="1:11">
      <c r="A316" s="35">
        <v>82601</v>
      </c>
      <c r="B316" s="273" t="s">
        <v>366</v>
      </c>
      <c r="C316" s="274">
        <v>8228.02</v>
      </c>
      <c r="D316" s="274"/>
      <c r="E316" s="275"/>
      <c r="F316" s="275"/>
      <c r="H316" s="128">
        <f t="shared" si="14"/>
        <v>8228.02</v>
      </c>
      <c r="J316" s="4">
        <f t="shared" si="13"/>
        <v>25.3245</v>
      </c>
      <c r="K316" s="128">
        <f t="shared" si="12"/>
        <v>208370.49</v>
      </c>
    </row>
    <row r="317" spans="1:11">
      <c r="A317" s="35">
        <v>82602</v>
      </c>
      <c r="B317" s="273" t="s">
        <v>367</v>
      </c>
      <c r="C317" s="274"/>
      <c r="D317" s="274"/>
      <c r="E317" s="275"/>
      <c r="F317" s="275"/>
      <c r="H317" s="128">
        <f t="shared" si="14"/>
        <v>0</v>
      </c>
      <c r="J317" s="4">
        <f t="shared" si="13"/>
        <v>25.3245</v>
      </c>
      <c r="K317" s="128">
        <f t="shared" si="12"/>
        <v>0</v>
      </c>
    </row>
    <row r="318" spans="1:11">
      <c r="A318" s="35">
        <v>82603</v>
      </c>
      <c r="B318" s="273" t="s">
        <v>368</v>
      </c>
      <c r="C318" s="274">
        <v>4240.8</v>
      </c>
      <c r="D318" s="274"/>
      <c r="E318" s="275"/>
      <c r="F318" s="275"/>
      <c r="H318" s="128">
        <f t="shared" si="14"/>
        <v>4240.8</v>
      </c>
      <c r="J318" s="4">
        <f t="shared" si="13"/>
        <v>25.3245</v>
      </c>
      <c r="K318" s="128">
        <f t="shared" si="12"/>
        <v>107396.14</v>
      </c>
    </row>
    <row r="319" spans="1:11">
      <c r="A319" s="35">
        <v>82604</v>
      </c>
      <c r="B319" s="273" t="s">
        <v>369</v>
      </c>
      <c r="C319" s="274">
        <v>4875.22</v>
      </c>
      <c r="D319" s="274"/>
      <c r="E319" s="275"/>
      <c r="F319" s="275"/>
      <c r="H319" s="128">
        <f t="shared" si="14"/>
        <v>4875.22</v>
      </c>
      <c r="J319" s="4">
        <f t="shared" si="13"/>
        <v>25.3245</v>
      </c>
      <c r="K319" s="128">
        <f t="shared" si="12"/>
        <v>123462.51</v>
      </c>
    </row>
    <row r="320" spans="1:11">
      <c r="A320" s="35">
        <v>82605</v>
      </c>
      <c r="B320" s="273" t="s">
        <v>370</v>
      </c>
      <c r="C320" s="274"/>
      <c r="D320" s="274"/>
      <c r="E320" s="275"/>
      <c r="F320" s="275"/>
      <c r="H320" s="128">
        <f t="shared" si="14"/>
        <v>0</v>
      </c>
      <c r="J320" s="4">
        <f t="shared" si="13"/>
        <v>25.3245</v>
      </c>
      <c r="K320" s="128">
        <f t="shared" si="12"/>
        <v>0</v>
      </c>
    </row>
    <row r="321" spans="1:11">
      <c r="A321" s="35">
        <v>82606</v>
      </c>
      <c r="B321" s="279" t="s">
        <v>371</v>
      </c>
      <c r="C321" s="274">
        <v>31</v>
      </c>
      <c r="D321" s="274"/>
      <c r="E321" s="275"/>
      <c r="F321" s="275"/>
      <c r="H321" s="128">
        <f t="shared" si="14"/>
        <v>31</v>
      </c>
      <c r="J321" s="4">
        <f t="shared" si="13"/>
        <v>25.3245</v>
      </c>
      <c r="K321" s="128">
        <f t="shared" si="12"/>
        <v>785.06</v>
      </c>
    </row>
    <row r="322" spans="1:11">
      <c r="A322" s="35">
        <v>82607</v>
      </c>
      <c r="B322" s="279" t="s">
        <v>372</v>
      </c>
      <c r="C322" s="274">
        <v>2013.16</v>
      </c>
      <c r="D322" s="274"/>
      <c r="E322" s="275"/>
      <c r="F322" s="275"/>
      <c r="H322" s="128">
        <f t="shared" si="14"/>
        <v>2013.16</v>
      </c>
      <c r="J322" s="4">
        <f t="shared" si="13"/>
        <v>25.3245</v>
      </c>
      <c r="K322" s="128">
        <f t="shared" si="12"/>
        <v>50982.27</v>
      </c>
    </row>
    <row r="323" spans="1:11">
      <c r="A323" s="35">
        <v>82700</v>
      </c>
      <c r="B323" s="273" t="s">
        <v>373</v>
      </c>
      <c r="C323" s="274"/>
      <c r="D323" s="274"/>
      <c r="E323" s="275"/>
      <c r="F323" s="275"/>
      <c r="H323" s="128">
        <f t="shared" si="14"/>
        <v>0</v>
      </c>
      <c r="J323" s="4">
        <f t="shared" si="13"/>
        <v>25.3245</v>
      </c>
      <c r="K323" s="128">
        <f t="shared" si="12"/>
        <v>0</v>
      </c>
    </row>
    <row r="324" spans="1:11">
      <c r="A324" s="35">
        <v>82701</v>
      </c>
      <c r="B324" s="273" t="s">
        <v>374</v>
      </c>
      <c r="C324" s="274">
        <v>88000</v>
      </c>
      <c r="D324" s="274"/>
      <c r="E324" s="275"/>
      <c r="F324" s="275"/>
      <c r="H324" s="128">
        <f t="shared" si="14"/>
        <v>88000</v>
      </c>
      <c r="J324" s="4">
        <f t="shared" si="13"/>
        <v>25.3245</v>
      </c>
      <c r="K324" s="128">
        <f t="shared" si="12"/>
        <v>2228556</v>
      </c>
    </row>
    <row r="325" spans="1:11">
      <c r="A325" s="35">
        <v>82702</v>
      </c>
      <c r="B325" s="273" t="s">
        <v>375</v>
      </c>
      <c r="C325" s="274">
        <v>3745</v>
      </c>
      <c r="D325" s="274"/>
      <c r="E325" s="275"/>
      <c r="F325" s="275"/>
      <c r="H325" s="128">
        <f t="shared" si="14"/>
        <v>3745</v>
      </c>
      <c r="J325" s="4">
        <f t="shared" si="13"/>
        <v>25.3245</v>
      </c>
      <c r="K325" s="128">
        <f t="shared" si="12"/>
        <v>94840.25</v>
      </c>
    </row>
    <row r="326" spans="1:11">
      <c r="A326" s="35">
        <v>82703</v>
      </c>
      <c r="B326" s="273" t="s">
        <v>376</v>
      </c>
      <c r="C326" s="274">
        <v>19694.349999999999</v>
      </c>
      <c r="D326" s="274"/>
      <c r="E326" s="275"/>
      <c r="F326" s="275"/>
      <c r="H326" s="128">
        <f t="shared" si="14"/>
        <v>19694.349999999999</v>
      </c>
      <c r="J326" s="4">
        <f t="shared" si="13"/>
        <v>25.3245</v>
      </c>
      <c r="K326" s="128">
        <f t="shared" si="12"/>
        <v>498749.57</v>
      </c>
    </row>
    <row r="327" spans="1:11">
      <c r="A327" s="35">
        <v>82704</v>
      </c>
      <c r="B327" s="273" t="s">
        <v>377</v>
      </c>
      <c r="C327" s="274">
        <v>1084.44</v>
      </c>
      <c r="D327" s="274"/>
      <c r="E327" s="275"/>
      <c r="F327" s="275"/>
      <c r="H327" s="128">
        <f t="shared" si="14"/>
        <v>1084.44</v>
      </c>
      <c r="J327" s="4">
        <f t="shared" si="13"/>
        <v>25.3245</v>
      </c>
      <c r="K327" s="128">
        <f t="shared" si="12"/>
        <v>27462.9</v>
      </c>
    </row>
    <row r="328" spans="1:11">
      <c r="A328" s="35">
        <v>82705</v>
      </c>
      <c r="B328" s="273" t="s">
        <v>378</v>
      </c>
      <c r="C328" s="274"/>
      <c r="D328" s="274"/>
      <c r="E328" s="275"/>
      <c r="F328" s="275"/>
      <c r="H328" s="128">
        <f t="shared" si="14"/>
        <v>0</v>
      </c>
      <c r="J328" s="4">
        <f t="shared" si="13"/>
        <v>25.3245</v>
      </c>
      <c r="K328" s="128">
        <f t="shared" ref="K328:K391" si="15">ROUND(H328*J328,2)</f>
        <v>0</v>
      </c>
    </row>
    <row r="329" spans="1:11">
      <c r="A329" s="35">
        <v>82706</v>
      </c>
      <c r="B329" s="273" t="s">
        <v>379</v>
      </c>
      <c r="C329" s="274">
        <v>994</v>
      </c>
      <c r="D329" s="274"/>
      <c r="E329" s="275"/>
      <c r="F329" s="275"/>
      <c r="H329" s="128">
        <f t="shared" si="14"/>
        <v>994</v>
      </c>
      <c r="J329" s="4">
        <f t="shared" ref="J329:J392" si="16">J328</f>
        <v>25.3245</v>
      </c>
      <c r="K329" s="128">
        <f t="shared" si="15"/>
        <v>25172.55</v>
      </c>
    </row>
    <row r="330" spans="1:11">
      <c r="A330" s="13">
        <v>83006</v>
      </c>
      <c r="B330" s="273" t="s">
        <v>380</v>
      </c>
      <c r="C330" s="274"/>
      <c r="D330" s="274"/>
      <c r="E330" s="275"/>
      <c r="F330" s="275"/>
      <c r="H330" s="128">
        <f t="shared" si="14"/>
        <v>0</v>
      </c>
      <c r="J330" s="4">
        <f t="shared" si="16"/>
        <v>25.3245</v>
      </c>
      <c r="K330" s="128">
        <f t="shared" si="15"/>
        <v>0</v>
      </c>
    </row>
    <row r="331" spans="1:11">
      <c r="A331" s="35">
        <v>84100</v>
      </c>
      <c r="B331" s="273" t="s">
        <v>381</v>
      </c>
      <c r="C331" s="274"/>
      <c r="D331" s="274"/>
      <c r="E331" s="275"/>
      <c r="F331" s="275"/>
      <c r="H331" s="128">
        <f t="shared" si="14"/>
        <v>0</v>
      </c>
      <c r="J331" s="4">
        <f t="shared" si="16"/>
        <v>25.3245</v>
      </c>
      <c r="K331" s="128">
        <f t="shared" si="15"/>
        <v>0</v>
      </c>
    </row>
    <row r="332" spans="1:11">
      <c r="A332" s="35">
        <v>84101</v>
      </c>
      <c r="B332" s="273" t="s">
        <v>382</v>
      </c>
      <c r="C332" s="274"/>
      <c r="D332" s="274"/>
      <c r="E332" s="275"/>
      <c r="F332" s="275"/>
      <c r="H332" s="128">
        <f t="shared" si="14"/>
        <v>0</v>
      </c>
      <c r="J332" s="4">
        <f t="shared" si="16"/>
        <v>25.3245</v>
      </c>
      <c r="K332" s="128">
        <f t="shared" si="15"/>
        <v>0</v>
      </c>
    </row>
    <row r="333" spans="1:11">
      <c r="A333" s="35">
        <v>84102</v>
      </c>
      <c r="B333" s="273" t="s">
        <v>383</v>
      </c>
      <c r="C333" s="274"/>
      <c r="D333" s="274"/>
      <c r="E333" s="275"/>
      <c r="F333" s="275"/>
      <c r="H333" s="128">
        <f t="shared" si="14"/>
        <v>0</v>
      </c>
      <c r="J333" s="4">
        <f t="shared" si="16"/>
        <v>25.3245</v>
      </c>
      <c r="K333" s="128">
        <f t="shared" si="15"/>
        <v>0</v>
      </c>
    </row>
    <row r="334" spans="1:11">
      <c r="A334" s="35">
        <v>84103</v>
      </c>
      <c r="B334" s="273" t="s">
        <v>384</v>
      </c>
      <c r="C334" s="274"/>
      <c r="D334" s="274"/>
      <c r="E334" s="275"/>
      <c r="F334" s="275"/>
      <c r="H334" s="128">
        <f t="shared" si="14"/>
        <v>0</v>
      </c>
      <c r="J334" s="4">
        <f t="shared" si="16"/>
        <v>25.3245</v>
      </c>
      <c r="K334" s="128">
        <f t="shared" si="15"/>
        <v>0</v>
      </c>
    </row>
    <row r="335" spans="1:11">
      <c r="A335" s="35">
        <v>84104</v>
      </c>
      <c r="B335" s="273" t="s">
        <v>385</v>
      </c>
      <c r="C335" s="274"/>
      <c r="D335" s="274"/>
      <c r="E335" s="275"/>
      <c r="F335" s="275"/>
      <c r="H335" s="128">
        <f t="shared" si="14"/>
        <v>0</v>
      </c>
      <c r="J335" s="4">
        <f t="shared" si="16"/>
        <v>25.3245</v>
      </c>
      <c r="K335" s="128">
        <f t="shared" si="15"/>
        <v>0</v>
      </c>
    </row>
    <row r="336" spans="1:11">
      <c r="A336" s="35">
        <v>84201</v>
      </c>
      <c r="B336" s="273" t="s">
        <v>343</v>
      </c>
      <c r="C336" s="274"/>
      <c r="D336" s="274"/>
      <c r="E336" s="275"/>
      <c r="F336" s="275"/>
      <c r="H336" s="128">
        <f t="shared" si="14"/>
        <v>0</v>
      </c>
      <c r="J336" s="4">
        <f t="shared" si="16"/>
        <v>25.3245</v>
      </c>
      <c r="K336" s="128">
        <f t="shared" si="15"/>
        <v>0</v>
      </c>
    </row>
    <row r="337" spans="1:11">
      <c r="A337" s="35">
        <v>84202</v>
      </c>
      <c r="B337" s="273" t="s">
        <v>344</v>
      </c>
      <c r="C337" s="274"/>
      <c r="D337" s="274"/>
      <c r="E337" s="275"/>
      <c r="F337" s="275"/>
      <c r="H337" s="128">
        <f t="shared" ref="H337:H400" si="17">ROUND(C337-D337+E337-F337,2)</f>
        <v>0</v>
      </c>
      <c r="J337" s="4">
        <f t="shared" si="16"/>
        <v>25.3245</v>
      </c>
      <c r="K337" s="128">
        <f t="shared" si="15"/>
        <v>0</v>
      </c>
    </row>
    <row r="338" spans="1:11">
      <c r="A338" s="35">
        <v>84203</v>
      </c>
      <c r="B338" s="273" t="s">
        <v>345</v>
      </c>
      <c r="C338" s="274"/>
      <c r="D338" s="274"/>
      <c r="E338" s="275"/>
      <c r="F338" s="275"/>
      <c r="H338" s="128">
        <f t="shared" si="17"/>
        <v>0</v>
      </c>
      <c r="J338" s="4">
        <f t="shared" si="16"/>
        <v>25.3245</v>
      </c>
      <c r="K338" s="128">
        <f t="shared" si="15"/>
        <v>0</v>
      </c>
    </row>
    <row r="339" spans="1:11">
      <c r="A339" s="35">
        <v>84204</v>
      </c>
      <c r="B339" s="273" t="s">
        <v>346</v>
      </c>
      <c r="C339" s="274"/>
      <c r="D339" s="274"/>
      <c r="E339" s="275"/>
      <c r="F339" s="275"/>
      <c r="H339" s="128">
        <f t="shared" si="17"/>
        <v>0</v>
      </c>
      <c r="J339" s="4">
        <f t="shared" si="16"/>
        <v>25.3245</v>
      </c>
      <c r="K339" s="128">
        <f t="shared" si="15"/>
        <v>0</v>
      </c>
    </row>
    <row r="340" spans="1:11">
      <c r="A340" s="35">
        <v>84205</v>
      </c>
      <c r="B340" s="273" t="s">
        <v>386</v>
      </c>
      <c r="C340" s="274"/>
      <c r="D340" s="274"/>
      <c r="E340" s="275"/>
      <c r="F340" s="275"/>
      <c r="H340" s="128">
        <f t="shared" si="17"/>
        <v>0</v>
      </c>
      <c r="J340" s="4">
        <f t="shared" si="16"/>
        <v>25.3245</v>
      </c>
      <c r="K340" s="128">
        <f t="shared" si="15"/>
        <v>0</v>
      </c>
    </row>
    <row r="341" spans="1:11">
      <c r="A341" s="35">
        <v>84206</v>
      </c>
      <c r="B341" s="273" t="s">
        <v>387</v>
      </c>
      <c r="C341" s="274"/>
      <c r="D341" s="274"/>
      <c r="E341" s="275"/>
      <c r="F341" s="275"/>
      <c r="H341" s="128">
        <f t="shared" si="17"/>
        <v>0</v>
      </c>
      <c r="J341" s="4">
        <f t="shared" si="16"/>
        <v>25.3245</v>
      </c>
      <c r="K341" s="128">
        <f t="shared" si="15"/>
        <v>0</v>
      </c>
    </row>
    <row r="342" spans="1:11">
      <c r="A342" s="35">
        <v>84207</v>
      </c>
      <c r="B342" s="273" t="s">
        <v>388</v>
      </c>
      <c r="C342" s="274"/>
      <c r="D342" s="274"/>
      <c r="E342" s="275"/>
      <c r="F342" s="275"/>
      <c r="H342" s="128">
        <f t="shared" si="17"/>
        <v>0</v>
      </c>
      <c r="J342" s="4">
        <f t="shared" si="16"/>
        <v>25.3245</v>
      </c>
      <c r="K342" s="128">
        <f t="shared" si="15"/>
        <v>0</v>
      </c>
    </row>
    <row r="343" spans="1:11">
      <c r="A343" s="35">
        <v>84300</v>
      </c>
      <c r="B343" s="273" t="s">
        <v>389</v>
      </c>
      <c r="C343" s="274"/>
      <c r="D343" s="274"/>
      <c r="E343" s="275"/>
      <c r="F343" s="275"/>
      <c r="H343" s="128">
        <f t="shared" si="17"/>
        <v>0</v>
      </c>
      <c r="J343" s="4">
        <f t="shared" si="16"/>
        <v>25.3245</v>
      </c>
      <c r="K343" s="128">
        <f t="shared" si="15"/>
        <v>0</v>
      </c>
    </row>
    <row r="344" spans="1:11">
      <c r="A344" s="35">
        <v>85001</v>
      </c>
      <c r="B344" s="279" t="s">
        <v>390</v>
      </c>
      <c r="C344" s="274"/>
      <c r="D344" s="274"/>
      <c r="E344" s="275"/>
      <c r="F344" s="275"/>
      <c r="H344" s="128">
        <f t="shared" si="17"/>
        <v>0</v>
      </c>
      <c r="J344" s="4">
        <f t="shared" si="16"/>
        <v>25.3245</v>
      </c>
      <c r="K344" s="128">
        <f t="shared" si="15"/>
        <v>0</v>
      </c>
    </row>
    <row r="345" spans="1:11">
      <c r="A345" s="35">
        <v>85002</v>
      </c>
      <c r="B345" s="279" t="s">
        <v>391</v>
      </c>
      <c r="C345" s="274"/>
      <c r="D345" s="274"/>
      <c r="E345" s="275"/>
      <c r="F345" s="275"/>
      <c r="H345" s="128">
        <f t="shared" si="17"/>
        <v>0</v>
      </c>
      <c r="J345" s="4">
        <f t="shared" si="16"/>
        <v>25.3245</v>
      </c>
      <c r="K345" s="128">
        <f t="shared" si="15"/>
        <v>0</v>
      </c>
    </row>
    <row r="346" spans="1:11">
      <c r="A346" s="35">
        <v>91001</v>
      </c>
      <c r="B346" s="273" t="s">
        <v>400</v>
      </c>
      <c r="C346" s="274">
        <v>83700</v>
      </c>
      <c r="D346" s="274"/>
      <c r="E346" s="275"/>
      <c r="F346" s="275"/>
      <c r="H346" s="128">
        <f t="shared" si="17"/>
        <v>83700</v>
      </c>
      <c r="J346" s="4">
        <f t="shared" si="16"/>
        <v>25.3245</v>
      </c>
      <c r="K346" s="128">
        <f t="shared" si="15"/>
        <v>2119660.65</v>
      </c>
    </row>
    <row r="347" spans="1:11">
      <c r="A347" s="35">
        <v>91002</v>
      </c>
      <c r="B347" s="273" t="s">
        <v>401</v>
      </c>
      <c r="C347" s="274">
        <v>7975.48</v>
      </c>
      <c r="D347" s="274"/>
      <c r="E347" s="275"/>
      <c r="F347" s="275"/>
      <c r="H347" s="128">
        <f t="shared" si="17"/>
        <v>7975.48</v>
      </c>
      <c r="J347" s="4">
        <f t="shared" si="16"/>
        <v>25.3245</v>
      </c>
      <c r="K347" s="128">
        <f t="shared" si="15"/>
        <v>201975.04000000001</v>
      </c>
    </row>
    <row r="348" spans="1:11">
      <c r="A348" s="35">
        <v>91003</v>
      </c>
      <c r="B348" s="273" t="s">
        <v>402</v>
      </c>
      <c r="C348" s="274">
        <v>4800</v>
      </c>
      <c r="D348" s="274"/>
      <c r="E348" s="275"/>
      <c r="F348" s="275"/>
      <c r="H348" s="128">
        <f t="shared" si="17"/>
        <v>4800</v>
      </c>
      <c r="J348" s="4">
        <f t="shared" si="16"/>
        <v>25.3245</v>
      </c>
      <c r="K348" s="128">
        <f t="shared" si="15"/>
        <v>121557.6</v>
      </c>
    </row>
    <row r="349" spans="1:11">
      <c r="A349" s="35">
        <v>91004</v>
      </c>
      <c r="B349" s="279" t="s">
        <v>403</v>
      </c>
      <c r="C349" s="274"/>
      <c r="D349" s="274"/>
      <c r="E349" s="275"/>
      <c r="F349" s="275"/>
      <c r="H349" s="128">
        <f t="shared" si="17"/>
        <v>0</v>
      </c>
      <c r="J349" s="4">
        <f t="shared" si="16"/>
        <v>25.3245</v>
      </c>
      <c r="K349" s="128">
        <f t="shared" si="15"/>
        <v>0</v>
      </c>
    </row>
    <row r="350" spans="1:11">
      <c r="A350" s="35">
        <v>91005</v>
      </c>
      <c r="B350" s="279" t="s">
        <v>404</v>
      </c>
      <c r="C350" s="274"/>
      <c r="D350" s="274"/>
      <c r="E350" s="275"/>
      <c r="F350" s="275"/>
      <c r="H350" s="128">
        <f t="shared" si="17"/>
        <v>0</v>
      </c>
      <c r="J350" s="4">
        <f t="shared" si="16"/>
        <v>25.3245</v>
      </c>
      <c r="K350" s="128">
        <f t="shared" si="15"/>
        <v>0</v>
      </c>
    </row>
    <row r="351" spans="1:11">
      <c r="A351" s="35">
        <v>91006</v>
      </c>
      <c r="B351" s="279" t="s">
        <v>405</v>
      </c>
      <c r="C351" s="274">
        <v>3691.31</v>
      </c>
      <c r="D351" s="274"/>
      <c r="E351" s="275"/>
      <c r="F351" s="275"/>
      <c r="H351" s="128">
        <f t="shared" si="17"/>
        <v>3691.31</v>
      </c>
      <c r="J351" s="4">
        <f t="shared" si="16"/>
        <v>25.3245</v>
      </c>
      <c r="K351" s="128">
        <f t="shared" si="15"/>
        <v>93480.58</v>
      </c>
    </row>
    <row r="352" spans="1:11">
      <c r="A352" s="35">
        <v>91007</v>
      </c>
      <c r="B352" s="279" t="s">
        <v>406</v>
      </c>
      <c r="C352" s="274">
        <v>1520.32</v>
      </c>
      <c r="D352" s="274"/>
      <c r="E352" s="275"/>
      <c r="F352" s="275"/>
      <c r="H352" s="128">
        <f t="shared" si="17"/>
        <v>1520.32</v>
      </c>
      <c r="J352" s="4">
        <f t="shared" si="16"/>
        <v>25.3245</v>
      </c>
      <c r="K352" s="128">
        <f t="shared" si="15"/>
        <v>38501.339999999997</v>
      </c>
    </row>
    <row r="353" spans="1:11">
      <c r="A353" s="35">
        <v>91008</v>
      </c>
      <c r="B353" s="279" t="s">
        <v>407</v>
      </c>
      <c r="C353" s="274">
        <v>13323.51</v>
      </c>
      <c r="D353" s="274"/>
      <c r="E353" s="275"/>
      <c r="F353" s="275"/>
      <c r="H353" s="128">
        <f t="shared" si="17"/>
        <v>13323.51</v>
      </c>
      <c r="J353" s="4">
        <f t="shared" si="16"/>
        <v>25.3245</v>
      </c>
      <c r="K353" s="128">
        <f t="shared" si="15"/>
        <v>337411.23</v>
      </c>
    </row>
    <row r="354" spans="1:11">
      <c r="A354" s="35">
        <v>91009</v>
      </c>
      <c r="B354" s="279" t="s">
        <v>408</v>
      </c>
      <c r="C354" s="274">
        <v>600</v>
      </c>
      <c r="D354" s="274"/>
      <c r="E354" s="275"/>
      <c r="F354" s="275"/>
      <c r="H354" s="128">
        <f t="shared" si="17"/>
        <v>600</v>
      </c>
      <c r="J354" s="4">
        <f t="shared" si="16"/>
        <v>25.3245</v>
      </c>
      <c r="K354" s="128">
        <f t="shared" si="15"/>
        <v>15194.7</v>
      </c>
    </row>
    <row r="355" spans="1:11">
      <c r="A355" s="35">
        <v>91010</v>
      </c>
      <c r="B355" s="279" t="s">
        <v>487</v>
      </c>
      <c r="C355" s="274"/>
      <c r="D355" s="274"/>
      <c r="E355" s="275"/>
      <c r="F355" s="275"/>
      <c r="H355" s="128">
        <f t="shared" si="17"/>
        <v>0</v>
      </c>
      <c r="J355" s="4">
        <f t="shared" si="16"/>
        <v>25.3245</v>
      </c>
      <c r="K355" s="128">
        <f t="shared" si="15"/>
        <v>0</v>
      </c>
    </row>
    <row r="356" spans="1:11">
      <c r="A356" s="35">
        <v>91011</v>
      </c>
      <c r="B356" s="279" t="s">
        <v>410</v>
      </c>
      <c r="C356" s="274"/>
      <c r="D356" s="274">
        <v>4744.84</v>
      </c>
      <c r="E356" s="275"/>
      <c r="F356" s="275"/>
      <c r="H356" s="128">
        <f t="shared" si="17"/>
        <v>-4744.84</v>
      </c>
      <c r="J356" s="4">
        <f t="shared" si="16"/>
        <v>25.3245</v>
      </c>
      <c r="K356" s="128">
        <f t="shared" si="15"/>
        <v>-120160.7</v>
      </c>
    </row>
    <row r="357" spans="1:11">
      <c r="A357" s="35">
        <v>91012</v>
      </c>
      <c r="B357" s="273" t="s">
        <v>252</v>
      </c>
      <c r="C357" s="274"/>
      <c r="D357" s="274"/>
      <c r="E357" s="275"/>
      <c r="F357" s="275"/>
      <c r="H357" s="128">
        <f t="shared" si="17"/>
        <v>0</v>
      </c>
      <c r="J357" s="4">
        <f t="shared" si="16"/>
        <v>25.3245</v>
      </c>
      <c r="K357" s="128">
        <f t="shared" si="15"/>
        <v>0</v>
      </c>
    </row>
    <row r="358" spans="1:11">
      <c r="A358" s="272">
        <v>91013</v>
      </c>
      <c r="B358" s="279" t="s">
        <v>411</v>
      </c>
      <c r="C358" s="274"/>
      <c r="D358" s="274"/>
      <c r="E358" s="275"/>
      <c r="F358" s="275"/>
      <c r="H358" s="128">
        <f t="shared" si="17"/>
        <v>0</v>
      </c>
      <c r="J358" s="4">
        <f t="shared" si="16"/>
        <v>25.3245</v>
      </c>
      <c r="K358" s="128">
        <f t="shared" si="15"/>
        <v>0</v>
      </c>
    </row>
    <row r="359" spans="1:11">
      <c r="A359" s="35">
        <v>91200</v>
      </c>
      <c r="B359" s="279" t="s">
        <v>412</v>
      </c>
      <c r="C359" s="274">
        <v>6600</v>
      </c>
      <c r="D359" s="274"/>
      <c r="E359" s="275"/>
      <c r="F359" s="275"/>
      <c r="H359" s="128">
        <f t="shared" si="17"/>
        <v>6600</v>
      </c>
      <c r="J359" s="4">
        <f t="shared" si="16"/>
        <v>25.3245</v>
      </c>
      <c r="K359" s="128">
        <f t="shared" si="15"/>
        <v>167141.70000000001</v>
      </c>
    </row>
    <row r="360" spans="1:11">
      <c r="A360" s="35">
        <v>91201</v>
      </c>
      <c r="B360" s="279" t="s">
        <v>413</v>
      </c>
      <c r="C360" s="274">
        <v>132</v>
      </c>
      <c r="D360" s="274"/>
      <c r="E360" s="275"/>
      <c r="F360" s="275"/>
      <c r="H360" s="128">
        <f t="shared" si="17"/>
        <v>132</v>
      </c>
      <c r="J360" s="4">
        <f t="shared" si="16"/>
        <v>25.3245</v>
      </c>
      <c r="K360" s="128">
        <f t="shared" si="15"/>
        <v>3342.83</v>
      </c>
    </row>
    <row r="361" spans="1:11">
      <c r="A361" s="35">
        <v>91202</v>
      </c>
      <c r="B361" s="279" t="s">
        <v>414</v>
      </c>
      <c r="C361" s="274"/>
      <c r="D361" s="274"/>
      <c r="E361" s="275"/>
      <c r="F361" s="275"/>
      <c r="H361" s="128">
        <f t="shared" si="17"/>
        <v>0</v>
      </c>
      <c r="J361" s="4">
        <f t="shared" si="16"/>
        <v>25.3245</v>
      </c>
      <c r="K361" s="128">
        <f t="shared" si="15"/>
        <v>0</v>
      </c>
    </row>
    <row r="362" spans="1:11">
      <c r="A362" s="35">
        <v>92001</v>
      </c>
      <c r="B362" s="279" t="s">
        <v>415</v>
      </c>
      <c r="C362" s="274"/>
      <c r="D362" s="274"/>
      <c r="E362" s="275"/>
      <c r="F362" s="275"/>
      <c r="H362" s="128">
        <f t="shared" si="17"/>
        <v>0</v>
      </c>
      <c r="J362" s="4">
        <f t="shared" si="16"/>
        <v>25.3245</v>
      </c>
      <c r="K362" s="128">
        <f t="shared" si="15"/>
        <v>0</v>
      </c>
    </row>
    <row r="363" spans="1:11">
      <c r="A363" s="35">
        <v>92002</v>
      </c>
      <c r="B363" s="279" t="s">
        <v>416</v>
      </c>
      <c r="C363" s="274"/>
      <c r="D363" s="274"/>
      <c r="E363" s="275"/>
      <c r="F363" s="275"/>
      <c r="H363" s="128">
        <f t="shared" si="17"/>
        <v>0</v>
      </c>
      <c r="J363" s="4">
        <f t="shared" si="16"/>
        <v>25.3245</v>
      </c>
      <c r="K363" s="128">
        <f t="shared" si="15"/>
        <v>0</v>
      </c>
    </row>
    <row r="364" spans="1:11">
      <c r="A364" s="35">
        <v>92003</v>
      </c>
      <c r="B364" s="279" t="s">
        <v>417</v>
      </c>
      <c r="C364" s="274"/>
      <c r="D364" s="274"/>
      <c r="E364" s="275"/>
      <c r="F364" s="275"/>
      <c r="H364" s="128">
        <f t="shared" si="17"/>
        <v>0</v>
      </c>
      <c r="J364" s="4">
        <f t="shared" si="16"/>
        <v>25.3245</v>
      </c>
      <c r="K364" s="128">
        <f t="shared" si="15"/>
        <v>0</v>
      </c>
    </row>
    <row r="365" spans="1:11">
      <c r="A365" s="35">
        <v>92004</v>
      </c>
      <c r="B365" s="279" t="s">
        <v>418</v>
      </c>
      <c r="C365" s="274"/>
      <c r="D365" s="274"/>
      <c r="E365" s="275"/>
      <c r="F365" s="275"/>
      <c r="H365" s="128">
        <f t="shared" si="17"/>
        <v>0</v>
      </c>
      <c r="J365" s="4">
        <f t="shared" si="16"/>
        <v>25.3245</v>
      </c>
      <c r="K365" s="128">
        <f t="shared" si="15"/>
        <v>0</v>
      </c>
    </row>
    <row r="366" spans="1:11">
      <c r="A366" s="35">
        <v>92005</v>
      </c>
      <c r="B366" s="279" t="s">
        <v>419</v>
      </c>
      <c r="C366" s="274"/>
      <c r="D366" s="274"/>
      <c r="E366" s="275"/>
      <c r="F366" s="275"/>
      <c r="H366" s="128">
        <f t="shared" si="17"/>
        <v>0</v>
      </c>
      <c r="J366" s="4">
        <f t="shared" si="16"/>
        <v>25.3245</v>
      </c>
      <c r="K366" s="128">
        <f t="shared" si="15"/>
        <v>0</v>
      </c>
    </row>
    <row r="367" spans="1:11">
      <c r="A367" s="35">
        <v>92006</v>
      </c>
      <c r="B367" s="279" t="s">
        <v>420</v>
      </c>
      <c r="C367" s="274"/>
      <c r="D367" s="274"/>
      <c r="E367" s="275"/>
      <c r="F367" s="275"/>
      <c r="H367" s="128">
        <f t="shared" si="17"/>
        <v>0</v>
      </c>
      <c r="J367" s="4">
        <f t="shared" si="16"/>
        <v>25.3245</v>
      </c>
      <c r="K367" s="128">
        <f t="shared" si="15"/>
        <v>0</v>
      </c>
    </row>
    <row r="368" spans="1:11">
      <c r="A368" s="35">
        <v>92007</v>
      </c>
      <c r="B368" s="279" t="s">
        <v>421</v>
      </c>
      <c r="C368" s="274"/>
      <c r="D368" s="274"/>
      <c r="E368" s="275"/>
      <c r="F368" s="275"/>
      <c r="H368" s="128">
        <f t="shared" si="17"/>
        <v>0</v>
      </c>
      <c r="J368" s="4">
        <f t="shared" si="16"/>
        <v>25.3245</v>
      </c>
      <c r="K368" s="128">
        <f t="shared" si="15"/>
        <v>0</v>
      </c>
    </row>
    <row r="369" spans="1:11">
      <c r="A369" s="35">
        <v>92008</v>
      </c>
      <c r="B369" s="279" t="s">
        <v>422</v>
      </c>
      <c r="C369" s="274"/>
      <c r="D369" s="274"/>
      <c r="E369" s="275"/>
      <c r="F369" s="275"/>
      <c r="H369" s="128">
        <f t="shared" si="17"/>
        <v>0</v>
      </c>
      <c r="J369" s="4">
        <f t="shared" si="16"/>
        <v>25.3245</v>
      </c>
      <c r="K369" s="128">
        <f t="shared" si="15"/>
        <v>0</v>
      </c>
    </row>
    <row r="370" spans="1:11">
      <c r="A370" s="20">
        <v>92009</v>
      </c>
      <c r="B370" s="273" t="s">
        <v>423</v>
      </c>
      <c r="C370" s="274"/>
      <c r="D370" s="274"/>
      <c r="E370" s="275"/>
      <c r="F370" s="275"/>
      <c r="H370" s="128">
        <f t="shared" si="17"/>
        <v>0</v>
      </c>
      <c r="J370" s="4">
        <f t="shared" si="16"/>
        <v>25.3245</v>
      </c>
      <c r="K370" s="128">
        <f t="shared" si="15"/>
        <v>0</v>
      </c>
    </row>
    <row r="371" spans="1:11">
      <c r="A371" s="35">
        <v>93001</v>
      </c>
      <c r="B371" s="279" t="s">
        <v>424</v>
      </c>
      <c r="C371" s="274">
        <v>69.33</v>
      </c>
      <c r="D371" s="274"/>
      <c r="E371" s="275"/>
      <c r="F371" s="275"/>
      <c r="H371" s="128">
        <f t="shared" si="17"/>
        <v>69.33</v>
      </c>
      <c r="J371" s="4">
        <f t="shared" si="16"/>
        <v>25.3245</v>
      </c>
      <c r="K371" s="128">
        <f t="shared" si="15"/>
        <v>1755.75</v>
      </c>
    </row>
    <row r="372" spans="1:11">
      <c r="A372" s="35">
        <v>93002</v>
      </c>
      <c r="B372" s="279" t="s">
        <v>425</v>
      </c>
      <c r="C372" s="274">
        <v>346.08</v>
      </c>
      <c r="D372" s="274"/>
      <c r="E372" s="275"/>
      <c r="F372" s="275"/>
      <c r="H372" s="128">
        <f t="shared" si="17"/>
        <v>346.08</v>
      </c>
      <c r="J372" s="4">
        <f t="shared" si="16"/>
        <v>25.3245</v>
      </c>
      <c r="K372" s="128">
        <f t="shared" si="15"/>
        <v>8764.2999999999993</v>
      </c>
    </row>
    <row r="373" spans="1:11">
      <c r="A373" s="35">
        <v>93003</v>
      </c>
      <c r="B373" s="279" t="s">
        <v>426</v>
      </c>
      <c r="C373" s="274"/>
      <c r="D373" s="274"/>
      <c r="E373" s="275"/>
      <c r="F373" s="275"/>
      <c r="H373" s="128">
        <f t="shared" si="17"/>
        <v>0</v>
      </c>
      <c r="J373" s="4">
        <f t="shared" si="16"/>
        <v>25.3245</v>
      </c>
      <c r="K373" s="128">
        <f t="shared" si="15"/>
        <v>0</v>
      </c>
    </row>
    <row r="374" spans="1:11">
      <c r="A374" s="35">
        <v>93004</v>
      </c>
      <c r="B374" s="279" t="s">
        <v>427</v>
      </c>
      <c r="C374" s="274">
        <v>189</v>
      </c>
      <c r="D374" s="274"/>
      <c r="E374" s="275"/>
      <c r="F374" s="275"/>
      <c r="H374" s="128">
        <f t="shared" si="17"/>
        <v>189</v>
      </c>
      <c r="J374" s="4">
        <f t="shared" si="16"/>
        <v>25.3245</v>
      </c>
      <c r="K374" s="132">
        <f t="shared" si="15"/>
        <v>4786.33</v>
      </c>
    </row>
    <row r="375" spans="1:11">
      <c r="A375" s="35">
        <v>93005</v>
      </c>
      <c r="B375" s="279" t="s">
        <v>428</v>
      </c>
      <c r="C375" s="274"/>
      <c r="D375" s="274"/>
      <c r="E375" s="275"/>
      <c r="F375" s="275"/>
      <c r="H375" s="128">
        <f t="shared" si="17"/>
        <v>0</v>
      </c>
      <c r="J375" s="4">
        <f t="shared" si="16"/>
        <v>25.3245</v>
      </c>
      <c r="K375" s="128">
        <f t="shared" si="15"/>
        <v>0</v>
      </c>
    </row>
    <row r="376" spans="1:11">
      <c r="A376" s="280">
        <v>94001</v>
      </c>
      <c r="B376" s="281" t="s">
        <v>429</v>
      </c>
      <c r="C376" s="278"/>
      <c r="D376" s="278"/>
      <c r="E376" s="278"/>
      <c r="F376" s="278"/>
      <c r="G376" s="132"/>
      <c r="H376" s="132">
        <f t="shared" si="17"/>
        <v>0</v>
      </c>
      <c r="J376" s="4">
        <f t="shared" si="16"/>
        <v>25.3245</v>
      </c>
      <c r="K376" s="128">
        <f t="shared" si="15"/>
        <v>0</v>
      </c>
    </row>
    <row r="377" spans="1:11">
      <c r="A377" s="35">
        <v>94002</v>
      </c>
      <c r="B377" s="279" t="s">
        <v>430</v>
      </c>
      <c r="C377" s="274"/>
      <c r="D377" s="274"/>
      <c r="E377" s="275"/>
      <c r="F377" s="275"/>
      <c r="H377" s="128">
        <f t="shared" si="17"/>
        <v>0</v>
      </c>
      <c r="J377" s="4">
        <f t="shared" si="16"/>
        <v>25.3245</v>
      </c>
      <c r="K377" s="128">
        <f t="shared" si="15"/>
        <v>0</v>
      </c>
    </row>
    <row r="378" spans="1:11">
      <c r="A378" s="35">
        <v>94003</v>
      </c>
      <c r="B378" s="279" t="s">
        <v>431</v>
      </c>
      <c r="C378" s="274"/>
      <c r="D378" s="274"/>
      <c r="E378" s="275"/>
      <c r="F378" s="275"/>
      <c r="H378" s="128">
        <f t="shared" si="17"/>
        <v>0</v>
      </c>
      <c r="J378" s="4">
        <f t="shared" si="16"/>
        <v>25.3245</v>
      </c>
      <c r="K378" s="128">
        <f t="shared" si="15"/>
        <v>0</v>
      </c>
    </row>
    <row r="379" spans="1:11">
      <c r="A379" s="35">
        <v>94004</v>
      </c>
      <c r="B379" s="279" t="s">
        <v>432</v>
      </c>
      <c r="C379" s="274"/>
      <c r="D379" s="274"/>
      <c r="E379" s="275"/>
      <c r="F379" s="275"/>
      <c r="H379" s="128">
        <f t="shared" si="17"/>
        <v>0</v>
      </c>
      <c r="J379" s="4">
        <f t="shared" si="16"/>
        <v>25.3245</v>
      </c>
      <c r="K379" s="128">
        <f t="shared" si="15"/>
        <v>0</v>
      </c>
    </row>
    <row r="380" spans="1:11">
      <c r="A380" s="35">
        <v>94005</v>
      </c>
      <c r="B380" s="279" t="s">
        <v>433</v>
      </c>
      <c r="C380" s="274"/>
      <c r="D380" s="274"/>
      <c r="E380" s="275"/>
      <c r="F380" s="275"/>
      <c r="H380" s="128">
        <f t="shared" si="17"/>
        <v>0</v>
      </c>
      <c r="J380" s="4">
        <f t="shared" si="16"/>
        <v>25.3245</v>
      </c>
      <c r="K380" s="128">
        <f t="shared" si="15"/>
        <v>0</v>
      </c>
    </row>
    <row r="381" spans="1:11">
      <c r="A381" s="35">
        <v>94006</v>
      </c>
      <c r="B381" s="279" t="s">
        <v>434</v>
      </c>
      <c r="C381" s="274"/>
      <c r="D381" s="274"/>
      <c r="E381" s="275"/>
      <c r="F381" s="275"/>
      <c r="H381" s="128">
        <f t="shared" si="17"/>
        <v>0</v>
      </c>
      <c r="J381" s="4">
        <f t="shared" si="16"/>
        <v>25.3245</v>
      </c>
      <c r="K381" s="128">
        <f t="shared" si="15"/>
        <v>0</v>
      </c>
    </row>
    <row r="382" spans="1:11">
      <c r="A382" s="35">
        <v>94007</v>
      </c>
      <c r="B382" s="279" t="s">
        <v>435</v>
      </c>
      <c r="C382" s="274">
        <v>3.05</v>
      </c>
      <c r="D382" s="274"/>
      <c r="E382" s="275"/>
      <c r="F382" s="275"/>
      <c r="H382" s="128">
        <f t="shared" si="17"/>
        <v>3.05</v>
      </c>
      <c r="J382" s="4">
        <f t="shared" si="16"/>
        <v>25.3245</v>
      </c>
      <c r="K382" s="128">
        <f t="shared" si="15"/>
        <v>77.239999999999995</v>
      </c>
    </row>
    <row r="383" spans="1:11">
      <c r="A383" s="35">
        <v>94008</v>
      </c>
      <c r="B383" s="279" t="s">
        <v>436</v>
      </c>
      <c r="C383" s="274"/>
      <c r="D383" s="274"/>
      <c r="E383" s="275"/>
      <c r="F383" s="275"/>
      <c r="H383" s="128">
        <f t="shared" si="17"/>
        <v>0</v>
      </c>
      <c r="J383" s="4">
        <f t="shared" si="16"/>
        <v>25.3245</v>
      </c>
      <c r="K383" s="128">
        <f t="shared" si="15"/>
        <v>0</v>
      </c>
    </row>
    <row r="384" spans="1:11">
      <c r="A384" s="35">
        <v>94009</v>
      </c>
      <c r="B384" s="279" t="s">
        <v>437</v>
      </c>
      <c r="C384" s="274"/>
      <c r="D384" s="274"/>
      <c r="E384" s="275"/>
      <c r="F384" s="275"/>
      <c r="H384" s="128">
        <f t="shared" si="17"/>
        <v>0</v>
      </c>
      <c r="J384" s="4">
        <f t="shared" si="16"/>
        <v>25.3245</v>
      </c>
      <c r="K384" s="128">
        <f t="shared" si="15"/>
        <v>0</v>
      </c>
    </row>
    <row r="385" spans="1:11">
      <c r="A385" s="35">
        <v>94010</v>
      </c>
      <c r="B385" s="279" t="s">
        <v>438</v>
      </c>
      <c r="C385" s="274">
        <v>9853.26</v>
      </c>
      <c r="D385" s="274"/>
      <c r="E385" s="275"/>
      <c r="F385" s="275"/>
      <c r="H385" s="128">
        <f t="shared" si="17"/>
        <v>9853.26</v>
      </c>
      <c r="J385" s="4">
        <f t="shared" si="16"/>
        <v>25.3245</v>
      </c>
      <c r="K385" s="128">
        <f t="shared" si="15"/>
        <v>249528.88</v>
      </c>
    </row>
    <row r="386" spans="1:11">
      <c r="A386" s="35">
        <v>94011</v>
      </c>
      <c r="B386" s="279" t="s">
        <v>439</v>
      </c>
      <c r="C386" s="274"/>
      <c r="D386" s="274"/>
      <c r="E386" s="275"/>
      <c r="F386" s="275"/>
      <c r="H386" s="128">
        <f t="shared" si="17"/>
        <v>0</v>
      </c>
      <c r="J386" s="4">
        <f t="shared" si="16"/>
        <v>25.3245</v>
      </c>
      <c r="K386" s="128">
        <f t="shared" si="15"/>
        <v>0</v>
      </c>
    </row>
    <row r="387" spans="1:11">
      <c r="A387" s="35">
        <v>94012</v>
      </c>
      <c r="B387" s="279" t="s">
        <v>440</v>
      </c>
      <c r="C387" s="274">
        <v>200.02</v>
      </c>
      <c r="D387" s="274"/>
      <c r="E387" s="275"/>
      <c r="F387" s="275"/>
      <c r="H387" s="128">
        <f t="shared" si="17"/>
        <v>200.02</v>
      </c>
      <c r="J387" s="4">
        <f t="shared" si="16"/>
        <v>25.3245</v>
      </c>
      <c r="K387" s="132">
        <f t="shared" si="15"/>
        <v>5065.41</v>
      </c>
    </row>
    <row r="388" spans="1:11">
      <c r="A388" s="35">
        <v>94013</v>
      </c>
      <c r="B388" s="279" t="s">
        <v>441</v>
      </c>
      <c r="C388" s="274"/>
      <c r="D388" s="274"/>
      <c r="E388" s="275"/>
      <c r="F388" s="275"/>
      <c r="H388" s="128">
        <f t="shared" si="17"/>
        <v>0</v>
      </c>
      <c r="J388" s="4">
        <f t="shared" si="16"/>
        <v>25.3245</v>
      </c>
      <c r="K388" s="128">
        <f t="shared" si="15"/>
        <v>0</v>
      </c>
    </row>
    <row r="389" spans="1:11">
      <c r="A389" s="280">
        <v>94014</v>
      </c>
      <c r="B389" s="281" t="s">
        <v>465</v>
      </c>
      <c r="C389" s="278"/>
      <c r="D389" s="278"/>
      <c r="E389" s="278"/>
      <c r="F389" s="278"/>
      <c r="G389" s="132"/>
      <c r="H389" s="132">
        <f t="shared" si="17"/>
        <v>0</v>
      </c>
      <c r="J389" s="4">
        <f t="shared" si="16"/>
        <v>25.3245</v>
      </c>
      <c r="K389" s="132">
        <f t="shared" si="15"/>
        <v>0</v>
      </c>
    </row>
    <row r="390" spans="1:11">
      <c r="A390" s="35">
        <v>94015</v>
      </c>
      <c r="B390" s="279" t="s">
        <v>466</v>
      </c>
      <c r="C390" s="274"/>
      <c r="D390" s="274"/>
      <c r="E390" s="275"/>
      <c r="F390" s="275"/>
      <c r="H390" s="128">
        <f t="shared" si="17"/>
        <v>0</v>
      </c>
      <c r="J390" s="4">
        <f t="shared" si="16"/>
        <v>25.3245</v>
      </c>
      <c r="K390" s="128">
        <f t="shared" si="15"/>
        <v>0</v>
      </c>
    </row>
    <row r="391" spans="1:11">
      <c r="A391" s="280">
        <v>94016</v>
      </c>
      <c r="B391" s="281" t="s">
        <v>442</v>
      </c>
      <c r="C391" s="278">
        <v>2360.89</v>
      </c>
      <c r="D391" s="278"/>
      <c r="E391" s="278"/>
      <c r="F391" s="278"/>
      <c r="G391" s="132"/>
      <c r="H391" s="132">
        <f t="shared" si="17"/>
        <v>2360.89</v>
      </c>
      <c r="J391" s="4">
        <f t="shared" si="16"/>
        <v>25.3245</v>
      </c>
      <c r="K391" s="128">
        <f t="shared" si="15"/>
        <v>59788.36</v>
      </c>
    </row>
    <row r="392" spans="1:11">
      <c r="A392" s="35">
        <v>94017</v>
      </c>
      <c r="B392" s="279" t="s">
        <v>443</v>
      </c>
      <c r="C392" s="274"/>
      <c r="D392" s="274">
        <v>471.35</v>
      </c>
      <c r="E392" s="275"/>
      <c r="F392" s="275"/>
      <c r="H392" s="128">
        <f t="shared" si="17"/>
        <v>-471.35</v>
      </c>
      <c r="J392" s="4">
        <f t="shared" si="16"/>
        <v>25.3245</v>
      </c>
      <c r="K392" s="128">
        <f t="shared" ref="K392:K430" si="18">ROUND(H392*J392,2)</f>
        <v>-11936.7</v>
      </c>
    </row>
    <row r="393" spans="1:11">
      <c r="A393" s="35">
        <v>94018</v>
      </c>
      <c r="B393" s="279" t="s">
        <v>444</v>
      </c>
      <c r="C393" s="274">
        <v>83</v>
      </c>
      <c r="D393" s="274"/>
      <c r="E393" s="275"/>
      <c r="F393" s="275"/>
      <c r="H393" s="128">
        <f t="shared" si="17"/>
        <v>83</v>
      </c>
      <c r="J393" s="4">
        <f t="shared" ref="J393:J430" si="19">J392</f>
        <v>25.3245</v>
      </c>
      <c r="K393" s="128">
        <f t="shared" si="18"/>
        <v>2101.9299999999998</v>
      </c>
    </row>
    <row r="394" spans="1:11">
      <c r="A394" s="35">
        <v>94019</v>
      </c>
      <c r="B394" s="279" t="s">
        <v>417</v>
      </c>
      <c r="C394" s="274">
        <v>116.01</v>
      </c>
      <c r="D394" s="274"/>
      <c r="E394" s="275"/>
      <c r="F394" s="275"/>
      <c r="H394" s="128">
        <f t="shared" si="17"/>
        <v>116.01</v>
      </c>
      <c r="J394" s="4">
        <f t="shared" si="19"/>
        <v>25.3245</v>
      </c>
      <c r="K394" s="128">
        <f t="shared" si="18"/>
        <v>2937.9</v>
      </c>
    </row>
    <row r="395" spans="1:11">
      <c r="A395" s="35">
        <v>94020</v>
      </c>
      <c r="B395" s="273" t="s">
        <v>384</v>
      </c>
      <c r="C395" s="274"/>
      <c r="D395" s="274"/>
      <c r="E395" s="275"/>
      <c r="F395" s="275"/>
      <c r="H395" s="128">
        <f t="shared" si="17"/>
        <v>0</v>
      </c>
      <c r="J395" s="4">
        <f t="shared" si="19"/>
        <v>25.3245</v>
      </c>
      <c r="K395" s="128">
        <f t="shared" si="18"/>
        <v>0</v>
      </c>
    </row>
    <row r="396" spans="1:11">
      <c r="A396" s="35">
        <v>94021</v>
      </c>
      <c r="B396" s="279" t="s">
        <v>445</v>
      </c>
      <c r="C396" s="274"/>
      <c r="D396" s="274"/>
      <c r="E396" s="275"/>
      <c r="F396" s="275"/>
      <c r="H396" s="128">
        <f t="shared" si="17"/>
        <v>0</v>
      </c>
      <c r="J396" s="4">
        <f t="shared" si="19"/>
        <v>25.3245</v>
      </c>
      <c r="K396" s="128">
        <f t="shared" si="18"/>
        <v>0</v>
      </c>
    </row>
    <row r="397" spans="1:11">
      <c r="A397" s="35">
        <v>94022</v>
      </c>
      <c r="B397" s="279" t="s">
        <v>446</v>
      </c>
      <c r="C397" s="274"/>
      <c r="D397" s="274"/>
      <c r="E397" s="275"/>
      <c r="F397" s="275"/>
      <c r="H397" s="128">
        <f t="shared" si="17"/>
        <v>0</v>
      </c>
      <c r="J397" s="4">
        <f t="shared" si="19"/>
        <v>25.3245</v>
      </c>
      <c r="K397" s="128">
        <f t="shared" si="18"/>
        <v>0</v>
      </c>
    </row>
    <row r="398" spans="1:11">
      <c r="A398" s="35">
        <v>94023</v>
      </c>
      <c r="B398" s="279" t="s">
        <v>447</v>
      </c>
      <c r="C398" s="274">
        <v>975</v>
      </c>
      <c r="D398" s="274"/>
      <c r="E398" s="275"/>
      <c r="F398" s="275"/>
      <c r="H398" s="128">
        <f t="shared" si="17"/>
        <v>975</v>
      </c>
      <c r="J398" s="4">
        <f t="shared" si="19"/>
        <v>25.3245</v>
      </c>
      <c r="K398" s="128">
        <f t="shared" si="18"/>
        <v>24691.39</v>
      </c>
    </row>
    <row r="399" spans="1:11">
      <c r="A399" s="35">
        <v>94024</v>
      </c>
      <c r="B399" s="279" t="s">
        <v>448</v>
      </c>
      <c r="C399" s="274"/>
      <c r="D399" s="274"/>
      <c r="E399" s="275"/>
      <c r="F399" s="275"/>
      <c r="H399" s="128">
        <f t="shared" si="17"/>
        <v>0</v>
      </c>
      <c r="J399" s="4">
        <f t="shared" si="19"/>
        <v>25.3245</v>
      </c>
      <c r="K399" s="132">
        <f t="shared" si="18"/>
        <v>0</v>
      </c>
    </row>
    <row r="400" spans="1:11">
      <c r="A400" s="35">
        <v>94025</v>
      </c>
      <c r="B400" s="279" t="s">
        <v>449</v>
      </c>
      <c r="C400" s="274"/>
      <c r="D400" s="274"/>
      <c r="E400" s="275"/>
      <c r="F400" s="275"/>
      <c r="H400" s="128">
        <f t="shared" si="17"/>
        <v>0</v>
      </c>
      <c r="J400" s="4">
        <f t="shared" si="19"/>
        <v>25.3245</v>
      </c>
      <c r="K400" s="128">
        <f t="shared" si="18"/>
        <v>0</v>
      </c>
    </row>
    <row r="401" spans="1:11">
      <c r="A401" s="280">
        <v>94026</v>
      </c>
      <c r="B401" s="277" t="s">
        <v>488</v>
      </c>
      <c r="C401" s="278"/>
      <c r="D401" s="278"/>
      <c r="E401" s="278">
        <v>380.48</v>
      </c>
      <c r="F401" s="278">
        <v>11366.980000000001</v>
      </c>
      <c r="G401" s="132"/>
      <c r="H401" s="132">
        <f>ROUND(C401-D401+E401-F401,2)</f>
        <v>-10986.5</v>
      </c>
      <c r="J401" s="4">
        <f t="shared" si="19"/>
        <v>25.3245</v>
      </c>
      <c r="K401" s="128">
        <f t="shared" si="18"/>
        <v>-278227.62</v>
      </c>
    </row>
    <row r="402" spans="1:11">
      <c r="A402" s="35">
        <v>94027</v>
      </c>
      <c r="B402" s="279" t="s">
        <v>450</v>
      </c>
      <c r="C402" s="274">
        <v>187.6</v>
      </c>
      <c r="D402" s="274"/>
      <c r="E402" s="275"/>
      <c r="F402" s="275"/>
      <c r="H402" s="128">
        <f t="shared" ref="H402:H430" si="20">ROUND(C402-D402+E402-F402,2)</f>
        <v>187.6</v>
      </c>
      <c r="J402" s="4">
        <f t="shared" si="19"/>
        <v>25.3245</v>
      </c>
      <c r="K402" s="128">
        <f t="shared" si="18"/>
        <v>4750.88</v>
      </c>
    </row>
    <row r="403" spans="1:11">
      <c r="A403" s="35">
        <v>94028</v>
      </c>
      <c r="B403" s="4" t="s">
        <v>451</v>
      </c>
      <c r="C403" s="274"/>
      <c r="D403" s="274"/>
      <c r="E403" s="275"/>
      <c r="F403" s="275"/>
      <c r="H403" s="128">
        <f t="shared" si="20"/>
        <v>0</v>
      </c>
      <c r="J403" s="4">
        <f t="shared" si="19"/>
        <v>25.3245</v>
      </c>
      <c r="K403" s="128">
        <f t="shared" si="18"/>
        <v>0</v>
      </c>
    </row>
    <row r="404" spans="1:11">
      <c r="A404" s="35">
        <v>94029</v>
      </c>
      <c r="B404" s="4" t="s">
        <v>452</v>
      </c>
      <c r="C404" s="274"/>
      <c r="D404" s="274"/>
      <c r="E404" s="275"/>
      <c r="F404" s="275"/>
      <c r="H404" s="128">
        <f t="shared" si="20"/>
        <v>0</v>
      </c>
      <c r="J404" s="4">
        <f t="shared" si="19"/>
        <v>25.3245</v>
      </c>
      <c r="K404" s="128">
        <f t="shared" si="18"/>
        <v>0</v>
      </c>
    </row>
    <row r="405" spans="1:11">
      <c r="A405" s="35">
        <v>95001</v>
      </c>
      <c r="B405" s="273" t="s">
        <v>397</v>
      </c>
      <c r="C405" s="274"/>
      <c r="D405" s="274"/>
      <c r="E405" s="275"/>
      <c r="F405" s="275"/>
      <c r="H405" s="128">
        <f t="shared" si="20"/>
        <v>0</v>
      </c>
      <c r="J405" s="4">
        <f t="shared" si="19"/>
        <v>25.3245</v>
      </c>
      <c r="K405" s="128">
        <f t="shared" si="18"/>
        <v>0</v>
      </c>
    </row>
    <row r="406" spans="1:11">
      <c r="A406" s="35">
        <v>95002</v>
      </c>
      <c r="B406" s="273" t="s">
        <v>398</v>
      </c>
      <c r="C406" s="274"/>
      <c r="D406" s="274"/>
      <c r="E406" s="275"/>
      <c r="F406" s="275"/>
      <c r="H406" s="128">
        <f t="shared" si="20"/>
        <v>0</v>
      </c>
      <c r="J406" s="4">
        <f t="shared" si="19"/>
        <v>25.3245</v>
      </c>
      <c r="K406" s="128">
        <f t="shared" si="18"/>
        <v>0</v>
      </c>
    </row>
    <row r="407" spans="1:11">
      <c r="A407" s="35">
        <v>95003</v>
      </c>
      <c r="B407" s="273" t="s">
        <v>399</v>
      </c>
      <c r="C407" s="274"/>
      <c r="D407" s="274"/>
      <c r="E407" s="275"/>
      <c r="F407" s="275"/>
      <c r="H407" s="128">
        <f t="shared" si="20"/>
        <v>0</v>
      </c>
      <c r="J407" s="4">
        <f t="shared" si="19"/>
        <v>25.3245</v>
      </c>
      <c r="K407" s="128">
        <f t="shared" si="18"/>
        <v>0</v>
      </c>
    </row>
    <row r="408" spans="1:11">
      <c r="A408" s="35">
        <v>96001</v>
      </c>
      <c r="B408" s="273" t="s">
        <v>453</v>
      </c>
      <c r="C408" s="274">
        <v>2450.2800000000002</v>
      </c>
      <c r="D408" s="274"/>
      <c r="E408" s="275"/>
      <c r="F408" s="275"/>
      <c r="H408" s="128">
        <f t="shared" si="20"/>
        <v>2450.2800000000002</v>
      </c>
      <c r="J408" s="4">
        <f t="shared" si="19"/>
        <v>25.3245</v>
      </c>
      <c r="K408" s="128">
        <f t="shared" si="18"/>
        <v>62052.12</v>
      </c>
    </row>
    <row r="409" spans="1:11">
      <c r="A409" s="35">
        <v>96002</v>
      </c>
      <c r="B409" s="273" t="s">
        <v>454</v>
      </c>
      <c r="C409" s="274">
        <v>300</v>
      </c>
      <c r="D409" s="274"/>
      <c r="E409" s="275"/>
      <c r="F409" s="275"/>
      <c r="H409" s="128">
        <f t="shared" si="20"/>
        <v>300</v>
      </c>
      <c r="J409" s="4">
        <f t="shared" si="19"/>
        <v>25.3245</v>
      </c>
      <c r="K409" s="128">
        <f t="shared" si="18"/>
        <v>7597.35</v>
      </c>
    </row>
    <row r="410" spans="1:11">
      <c r="A410" s="35">
        <v>96003</v>
      </c>
      <c r="B410" s="273" t="s">
        <v>455</v>
      </c>
      <c r="C410" s="274">
        <v>780</v>
      </c>
      <c r="D410" s="274"/>
      <c r="E410" s="275"/>
      <c r="F410" s="275"/>
      <c r="H410" s="128">
        <f t="shared" si="20"/>
        <v>780</v>
      </c>
      <c r="J410" s="4">
        <f t="shared" si="19"/>
        <v>25.3245</v>
      </c>
      <c r="K410" s="128">
        <f t="shared" si="18"/>
        <v>19753.11</v>
      </c>
    </row>
    <row r="411" spans="1:11">
      <c r="A411" s="35">
        <v>96004</v>
      </c>
      <c r="B411" s="273" t="s">
        <v>456</v>
      </c>
      <c r="C411" s="274"/>
      <c r="D411" s="274"/>
      <c r="E411" s="275"/>
      <c r="F411" s="275"/>
      <c r="H411" s="128">
        <f t="shared" si="20"/>
        <v>0</v>
      </c>
      <c r="J411" s="4">
        <f t="shared" si="19"/>
        <v>25.3245</v>
      </c>
      <c r="K411" s="128">
        <f t="shared" si="18"/>
        <v>0</v>
      </c>
    </row>
    <row r="412" spans="1:11">
      <c r="A412" s="35">
        <v>96005</v>
      </c>
      <c r="B412" s="273" t="s">
        <v>457</v>
      </c>
      <c r="C412" s="274">
        <v>400</v>
      </c>
      <c r="D412" s="274"/>
      <c r="E412" s="275"/>
      <c r="F412" s="275"/>
      <c r="H412" s="128">
        <f t="shared" si="20"/>
        <v>400</v>
      </c>
      <c r="J412" s="4">
        <f t="shared" si="19"/>
        <v>25.3245</v>
      </c>
      <c r="K412" s="128">
        <f t="shared" si="18"/>
        <v>10129.799999999999</v>
      </c>
    </row>
    <row r="413" spans="1:11">
      <c r="A413" s="35">
        <v>96006</v>
      </c>
      <c r="B413" s="273" t="s">
        <v>592</v>
      </c>
      <c r="C413" s="274"/>
      <c r="D413" s="274"/>
      <c r="E413" s="275"/>
      <c r="F413" s="275"/>
      <c r="H413" s="128">
        <f t="shared" si="20"/>
        <v>0</v>
      </c>
      <c r="J413" s="4">
        <f t="shared" si="19"/>
        <v>25.3245</v>
      </c>
      <c r="K413" s="128">
        <f t="shared" si="18"/>
        <v>0</v>
      </c>
    </row>
    <row r="414" spans="1:11">
      <c r="A414" s="35">
        <v>96007</v>
      </c>
      <c r="B414" s="273" t="s">
        <v>458</v>
      </c>
      <c r="C414" s="274"/>
      <c r="D414" s="274"/>
      <c r="E414" s="275"/>
      <c r="F414" s="275"/>
      <c r="H414" s="128">
        <f t="shared" si="20"/>
        <v>0</v>
      </c>
      <c r="J414" s="4">
        <f t="shared" si="19"/>
        <v>25.3245</v>
      </c>
      <c r="K414" s="128">
        <f t="shared" si="18"/>
        <v>0</v>
      </c>
    </row>
    <row r="415" spans="1:11">
      <c r="A415" s="35">
        <v>96008</v>
      </c>
      <c r="B415" s="273" t="s">
        <v>459</v>
      </c>
      <c r="C415" s="274">
        <v>150</v>
      </c>
      <c r="D415" s="274"/>
      <c r="E415" s="275"/>
      <c r="F415" s="275"/>
      <c r="H415" s="128">
        <f t="shared" si="20"/>
        <v>150</v>
      </c>
      <c r="J415" s="4">
        <f t="shared" si="19"/>
        <v>25.3245</v>
      </c>
      <c r="K415" s="128">
        <f t="shared" si="18"/>
        <v>3798.68</v>
      </c>
    </row>
    <row r="416" spans="1:11">
      <c r="A416" s="35">
        <v>97001</v>
      </c>
      <c r="B416" s="273" t="s">
        <v>463</v>
      </c>
      <c r="C416" s="274"/>
      <c r="D416" s="274"/>
      <c r="E416" s="275"/>
      <c r="F416" s="275"/>
      <c r="H416" s="128">
        <f t="shared" si="20"/>
        <v>0</v>
      </c>
      <c r="J416" s="4">
        <f t="shared" si="19"/>
        <v>25.3245</v>
      </c>
      <c r="K416" s="128">
        <f t="shared" si="18"/>
        <v>0</v>
      </c>
    </row>
    <row r="417" spans="1:11">
      <c r="A417" s="35">
        <v>97002</v>
      </c>
      <c r="B417" s="273" t="s">
        <v>464</v>
      </c>
      <c r="C417" s="274"/>
      <c r="D417" s="274"/>
      <c r="E417" s="275"/>
      <c r="F417" s="275"/>
      <c r="H417" s="128">
        <f t="shared" si="20"/>
        <v>0</v>
      </c>
      <c r="J417" s="4">
        <f t="shared" si="19"/>
        <v>25.3245</v>
      </c>
      <c r="K417" s="128">
        <f t="shared" si="18"/>
        <v>0</v>
      </c>
    </row>
    <row r="418" spans="1:11">
      <c r="A418" s="35">
        <v>97003</v>
      </c>
      <c r="B418" s="273" t="s">
        <v>460</v>
      </c>
      <c r="C418" s="274"/>
      <c r="D418" s="274"/>
      <c r="E418" s="275"/>
      <c r="F418" s="275"/>
      <c r="H418" s="128">
        <f t="shared" si="20"/>
        <v>0</v>
      </c>
      <c r="J418" s="4">
        <f t="shared" si="19"/>
        <v>25.3245</v>
      </c>
      <c r="K418" s="132">
        <f t="shared" si="18"/>
        <v>0</v>
      </c>
    </row>
    <row r="419" spans="1:11">
      <c r="A419" s="35">
        <v>97004</v>
      </c>
      <c r="B419" s="273" t="s">
        <v>461</v>
      </c>
      <c r="C419" s="274">
        <v>202.5</v>
      </c>
      <c r="D419" s="274"/>
      <c r="E419" s="275"/>
      <c r="F419" s="275"/>
      <c r="H419" s="128">
        <f t="shared" si="20"/>
        <v>202.5</v>
      </c>
      <c r="J419" s="4">
        <f t="shared" si="19"/>
        <v>25.3245</v>
      </c>
      <c r="K419" s="128">
        <f t="shared" si="18"/>
        <v>5128.21</v>
      </c>
    </row>
    <row r="420" spans="1:11">
      <c r="A420" s="280">
        <v>97005</v>
      </c>
      <c r="B420" s="277" t="s">
        <v>467</v>
      </c>
      <c r="C420" s="278">
        <v>243.04</v>
      </c>
      <c r="D420" s="278"/>
      <c r="E420" s="278"/>
      <c r="F420" s="278"/>
      <c r="G420" s="132"/>
      <c r="H420" s="132">
        <f t="shared" si="20"/>
        <v>243.04</v>
      </c>
      <c r="J420" s="4">
        <f t="shared" si="19"/>
        <v>25.3245</v>
      </c>
      <c r="K420" s="128">
        <f t="shared" si="18"/>
        <v>6154.87</v>
      </c>
    </row>
    <row r="421" spans="1:11">
      <c r="A421" s="272">
        <v>97006</v>
      </c>
      <c r="B421" s="279" t="s">
        <v>468</v>
      </c>
      <c r="C421" s="274"/>
      <c r="D421" s="274"/>
      <c r="E421" s="275"/>
      <c r="F421" s="275"/>
      <c r="H421" s="128">
        <f t="shared" si="20"/>
        <v>0</v>
      </c>
      <c r="J421" s="4">
        <f t="shared" si="19"/>
        <v>25.3245</v>
      </c>
      <c r="K421" s="128">
        <f t="shared" si="18"/>
        <v>0</v>
      </c>
    </row>
    <row r="422" spans="1:11">
      <c r="A422" s="272">
        <v>98000</v>
      </c>
      <c r="B422" s="279" t="s">
        <v>492</v>
      </c>
      <c r="C422" s="274"/>
      <c r="D422" s="274"/>
      <c r="E422" s="275"/>
      <c r="F422" s="275"/>
      <c r="H422" s="128">
        <f t="shared" si="20"/>
        <v>0</v>
      </c>
      <c r="J422" s="4">
        <f t="shared" si="19"/>
        <v>25.3245</v>
      </c>
      <c r="K422" s="128">
        <f t="shared" si="18"/>
        <v>0</v>
      </c>
    </row>
    <row r="423" spans="1:11">
      <c r="A423" s="272">
        <v>98001</v>
      </c>
      <c r="B423" s="279" t="s">
        <v>493</v>
      </c>
      <c r="C423" s="274"/>
      <c r="D423" s="274"/>
      <c r="E423" s="275"/>
      <c r="F423" s="275"/>
      <c r="H423" s="128">
        <f t="shared" si="20"/>
        <v>0</v>
      </c>
      <c r="J423" s="4">
        <f t="shared" si="19"/>
        <v>25.3245</v>
      </c>
      <c r="K423" s="128">
        <f t="shared" si="18"/>
        <v>0</v>
      </c>
    </row>
    <row r="424" spans="1:11">
      <c r="A424" s="272">
        <v>98002</v>
      </c>
      <c r="B424" s="279" t="s">
        <v>494</v>
      </c>
      <c r="C424" s="274"/>
      <c r="D424" s="274"/>
      <c r="E424" s="275"/>
      <c r="F424" s="275"/>
      <c r="H424" s="128">
        <f t="shared" si="20"/>
        <v>0</v>
      </c>
      <c r="J424" s="4">
        <f t="shared" si="19"/>
        <v>25.3245</v>
      </c>
      <c r="K424" s="128">
        <f t="shared" si="18"/>
        <v>0</v>
      </c>
    </row>
    <row r="425" spans="1:11">
      <c r="A425" s="272">
        <v>60001</v>
      </c>
      <c r="B425" s="279" t="s">
        <v>392</v>
      </c>
      <c r="C425" s="274"/>
      <c r="D425" s="274"/>
      <c r="E425" s="275"/>
      <c r="F425" s="275"/>
      <c r="H425" s="128">
        <f t="shared" si="20"/>
        <v>0</v>
      </c>
      <c r="J425" s="4">
        <f t="shared" si="19"/>
        <v>25.3245</v>
      </c>
      <c r="K425" s="128">
        <f t="shared" si="18"/>
        <v>0</v>
      </c>
    </row>
    <row r="426" spans="1:11">
      <c r="A426" s="272">
        <v>60002</v>
      </c>
      <c r="B426" s="279" t="s">
        <v>393</v>
      </c>
      <c r="C426" s="274"/>
      <c r="D426" s="274"/>
      <c r="E426" s="275"/>
      <c r="F426" s="275"/>
      <c r="H426" s="128">
        <f t="shared" si="20"/>
        <v>0</v>
      </c>
      <c r="J426" s="4">
        <f t="shared" si="19"/>
        <v>25.3245</v>
      </c>
      <c r="K426" s="128">
        <f t="shared" si="18"/>
        <v>0</v>
      </c>
    </row>
    <row r="427" spans="1:11">
      <c r="A427" s="35">
        <v>60003</v>
      </c>
      <c r="B427" s="273" t="s">
        <v>394</v>
      </c>
      <c r="C427" s="274"/>
      <c r="D427" s="274">
        <v>10264.48</v>
      </c>
      <c r="E427" s="275"/>
      <c r="F427" s="275"/>
      <c r="H427" s="128">
        <f t="shared" si="20"/>
        <v>-10264.48</v>
      </c>
      <c r="J427" s="4">
        <f t="shared" si="19"/>
        <v>25.3245</v>
      </c>
      <c r="K427" s="128">
        <f t="shared" si="18"/>
        <v>-259942.82</v>
      </c>
    </row>
    <row r="428" spans="1:11">
      <c r="A428" s="35">
        <v>60004</v>
      </c>
      <c r="B428" s="273" t="s">
        <v>395</v>
      </c>
      <c r="C428" s="274"/>
      <c r="D428" s="274"/>
      <c r="E428" s="275"/>
      <c r="F428" s="275"/>
      <c r="H428" s="128">
        <f t="shared" si="20"/>
        <v>0</v>
      </c>
      <c r="J428" s="4">
        <f t="shared" si="19"/>
        <v>25.3245</v>
      </c>
      <c r="K428" s="128">
        <f t="shared" si="18"/>
        <v>0</v>
      </c>
    </row>
    <row r="429" spans="1:11">
      <c r="A429" s="35">
        <v>60005</v>
      </c>
      <c r="B429" s="273" t="s">
        <v>396</v>
      </c>
      <c r="C429" s="274"/>
      <c r="D429" s="274"/>
      <c r="E429" s="275"/>
      <c r="F429" s="275"/>
      <c r="H429" s="128">
        <f t="shared" si="20"/>
        <v>0</v>
      </c>
      <c r="J429" s="4">
        <f t="shared" si="19"/>
        <v>25.3245</v>
      </c>
      <c r="K429" s="128">
        <f t="shared" si="18"/>
        <v>0</v>
      </c>
    </row>
    <row r="430" spans="1:11">
      <c r="A430" s="35">
        <v>60006</v>
      </c>
      <c r="B430" s="273" t="s">
        <v>462</v>
      </c>
      <c r="C430" s="284"/>
      <c r="D430" s="284"/>
      <c r="E430" s="285"/>
      <c r="F430" s="285"/>
      <c r="H430" s="128">
        <f t="shared" si="20"/>
        <v>0</v>
      </c>
      <c r="J430" s="4">
        <f t="shared" si="19"/>
        <v>25.3245</v>
      </c>
      <c r="K430" s="128">
        <f t="shared" si="18"/>
        <v>0</v>
      </c>
    </row>
    <row r="431" spans="1:11" ht="15" thickBot="1">
      <c r="A431" s="272"/>
      <c r="B431" s="273" t="s">
        <v>489</v>
      </c>
      <c r="C431" s="286">
        <f>SUM(C8:C430)</f>
        <v>3334053.5199999991</v>
      </c>
      <c r="D431" s="286">
        <f>SUM(D8:D430)</f>
        <v>3334053.52</v>
      </c>
      <c r="E431" s="286">
        <f>SUM(E8:E430)</f>
        <v>13352.86</v>
      </c>
      <c r="F431" s="286">
        <f>SUM(F8:F430)</f>
        <v>13352.86</v>
      </c>
      <c r="H431" s="40">
        <f t="shared" ref="H431" si="21">SUM(H8:H430)</f>
        <v>1.0913936421275139E-10</v>
      </c>
      <c r="K431" s="40">
        <f>SUM(K8:K428)</f>
        <v>2.999999382882379E-2</v>
      </c>
    </row>
    <row r="432" spans="1:11" ht="15" thickTop="1">
      <c r="A432" s="273"/>
      <c r="D432" s="287">
        <f>C431-D431</f>
        <v>0</v>
      </c>
      <c r="F432" s="287">
        <f>E431-F431</f>
        <v>0</v>
      </c>
    </row>
    <row r="450" ht="17.899999999999999" customHeight="1"/>
  </sheetData>
  <autoFilter ref="A1:I432" xr:uid="{00000000-0009-0000-0000-00000E000000}"/>
  <conditionalFormatting sqref="B257">
    <cfRule type="duplicateValues" dxfId="3" priority="1"/>
  </conditionalFormatting>
  <conditionalFormatting sqref="B309">
    <cfRule type="duplicateValues" dxfId="2" priority="2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7" tint="0.59999389629810485"/>
  </sheetPr>
  <dimension ref="A1:N450"/>
  <sheetViews>
    <sheetView workbookViewId="0">
      <selection activeCell="C2" sqref="C2"/>
    </sheetView>
  </sheetViews>
  <sheetFormatPr defaultRowHeight="14.6"/>
  <cols>
    <col min="1" max="1" width="12.23046875" style="4" customWidth="1"/>
    <col min="2" max="2" width="57" style="4" bestFit="1" customWidth="1"/>
    <col min="3" max="6" width="16.23046875" style="267" customWidth="1"/>
    <col min="7" max="8" width="16.3828125" style="34" customWidth="1"/>
    <col min="10" max="10" width="11.3046875" style="4" bestFit="1" customWidth="1"/>
    <col min="11" max="11" width="16.3046875" style="34" customWidth="1"/>
    <col min="14" max="14" width="10.84375" bestFit="1" customWidth="1"/>
  </cols>
  <sheetData>
    <row r="1" spans="1:11">
      <c r="A1" s="1" t="s">
        <v>471</v>
      </c>
      <c r="B1" s="33" t="s">
        <v>498</v>
      </c>
    </row>
    <row r="2" spans="1:11">
      <c r="A2" s="1" t="s">
        <v>591</v>
      </c>
    </row>
    <row r="3" spans="1:11" ht="17.899999999999999" customHeight="1"/>
    <row r="4" spans="1:11" ht="17.899999999999999" customHeight="1"/>
    <row r="5" spans="1:11">
      <c r="D5" s="267">
        <f>D432</f>
        <v>0</v>
      </c>
      <c r="F5" s="267">
        <f>F432</f>
        <v>0</v>
      </c>
    </row>
    <row r="6" spans="1:11">
      <c r="A6" s="35"/>
      <c r="C6" s="268" t="s">
        <v>570</v>
      </c>
      <c r="D6" s="269"/>
      <c r="E6" s="268" t="s">
        <v>571</v>
      </c>
      <c r="F6" s="269"/>
      <c r="H6" s="218" t="s">
        <v>490</v>
      </c>
      <c r="K6" s="123" t="s">
        <v>490</v>
      </c>
    </row>
    <row r="7" spans="1:11">
      <c r="A7" s="270" t="s">
        <v>472</v>
      </c>
      <c r="B7" s="270" t="s">
        <v>473</v>
      </c>
      <c r="C7" s="271" t="s">
        <v>572</v>
      </c>
      <c r="D7" s="271" t="s">
        <v>573</v>
      </c>
      <c r="E7" s="271" t="s">
        <v>572</v>
      </c>
      <c r="F7" s="271" t="s">
        <v>573</v>
      </c>
      <c r="G7" s="125"/>
      <c r="H7" s="126"/>
      <c r="J7" s="4">
        <f>Ex.rate25!AA15</f>
        <v>25.3245</v>
      </c>
      <c r="K7" s="126" t="s">
        <v>513</v>
      </c>
    </row>
    <row r="8" spans="1:11">
      <c r="A8" s="272">
        <v>11100</v>
      </c>
      <c r="B8" s="273" t="s">
        <v>227</v>
      </c>
      <c r="C8" s="274"/>
      <c r="D8" s="274"/>
      <c r="E8" s="275"/>
      <c r="F8" s="275"/>
      <c r="H8" s="128">
        <f>ROUND(C8-D8+E8-F8,2)</f>
        <v>0</v>
      </c>
      <c r="J8" s="4">
        <f>J7</f>
        <v>25.3245</v>
      </c>
      <c r="K8" s="128">
        <f t="shared" ref="K8:K71" si="0">ROUND(H8*J8,2)</f>
        <v>0</v>
      </c>
    </row>
    <row r="9" spans="1:11">
      <c r="A9" s="272">
        <v>11101</v>
      </c>
      <c r="B9" s="273" t="s">
        <v>228</v>
      </c>
      <c r="C9" s="274"/>
      <c r="D9" s="274"/>
      <c r="E9" s="275"/>
      <c r="F9" s="275"/>
      <c r="H9" s="128">
        <f t="shared" ref="H9:H72" si="1">ROUND(C9-D9+E9-F9,2)</f>
        <v>0</v>
      </c>
      <c r="J9" s="4">
        <f t="shared" ref="J9:J72" si="2">J8</f>
        <v>25.3245</v>
      </c>
      <c r="K9" s="128">
        <f t="shared" si="0"/>
        <v>0</v>
      </c>
    </row>
    <row r="10" spans="1:11">
      <c r="A10" s="272">
        <v>11200</v>
      </c>
      <c r="B10" s="273" t="s">
        <v>229</v>
      </c>
      <c r="C10" s="274">
        <v>4875</v>
      </c>
      <c r="D10" s="274"/>
      <c r="E10" s="275"/>
      <c r="F10" s="275"/>
      <c r="H10" s="128">
        <f t="shared" si="1"/>
        <v>4875</v>
      </c>
      <c r="J10" s="4">
        <f t="shared" si="2"/>
        <v>25.3245</v>
      </c>
      <c r="K10" s="128">
        <f t="shared" si="0"/>
        <v>123456.94</v>
      </c>
    </row>
    <row r="11" spans="1:11">
      <c r="A11" s="272">
        <v>11201</v>
      </c>
      <c r="B11" s="273" t="s">
        <v>230</v>
      </c>
      <c r="C11" s="274"/>
      <c r="D11" s="274">
        <v>4875</v>
      </c>
      <c r="E11" s="275"/>
      <c r="F11" s="275"/>
      <c r="H11" s="128">
        <f t="shared" si="1"/>
        <v>-4875</v>
      </c>
      <c r="J11" s="4">
        <f t="shared" si="2"/>
        <v>25.3245</v>
      </c>
      <c r="K11" s="128">
        <f t="shared" si="0"/>
        <v>-123456.94</v>
      </c>
    </row>
    <row r="12" spans="1:11">
      <c r="A12" s="272">
        <v>11300</v>
      </c>
      <c r="B12" s="273" t="s">
        <v>231</v>
      </c>
      <c r="C12" s="274">
        <v>1572.91</v>
      </c>
      <c r="D12" s="274"/>
      <c r="E12" s="275"/>
      <c r="F12" s="275"/>
      <c r="H12" s="128">
        <f t="shared" si="1"/>
        <v>1572.91</v>
      </c>
      <c r="J12" s="4">
        <f t="shared" si="2"/>
        <v>25.3245</v>
      </c>
      <c r="K12" s="128">
        <f t="shared" si="0"/>
        <v>39833.160000000003</v>
      </c>
    </row>
    <row r="13" spans="1:11">
      <c r="A13" s="272">
        <v>11301</v>
      </c>
      <c r="B13" s="273" t="s">
        <v>232</v>
      </c>
      <c r="C13" s="274"/>
      <c r="D13" s="274">
        <v>1572.91</v>
      </c>
      <c r="E13" s="275"/>
      <c r="F13" s="275"/>
      <c r="H13" s="128">
        <f t="shared" si="1"/>
        <v>-1572.91</v>
      </c>
      <c r="J13" s="4">
        <f t="shared" si="2"/>
        <v>25.3245</v>
      </c>
      <c r="K13" s="128">
        <f t="shared" si="0"/>
        <v>-39833.160000000003</v>
      </c>
    </row>
    <row r="14" spans="1:11">
      <c r="A14" s="272">
        <v>11400</v>
      </c>
      <c r="B14" s="273" t="s">
        <v>233</v>
      </c>
      <c r="C14" s="274"/>
      <c r="D14" s="274"/>
      <c r="E14" s="275"/>
      <c r="F14" s="275"/>
      <c r="H14" s="128">
        <f t="shared" si="1"/>
        <v>0</v>
      </c>
      <c r="J14" s="4">
        <f t="shared" si="2"/>
        <v>25.3245</v>
      </c>
      <c r="K14" s="128">
        <f t="shared" si="0"/>
        <v>0</v>
      </c>
    </row>
    <row r="15" spans="1:11">
      <c r="A15" s="272">
        <v>11401</v>
      </c>
      <c r="B15" s="273" t="s">
        <v>234</v>
      </c>
      <c r="C15" s="274"/>
      <c r="D15" s="274"/>
      <c r="E15" s="275"/>
      <c r="F15" s="275"/>
      <c r="H15" s="128">
        <f t="shared" si="1"/>
        <v>0</v>
      </c>
      <c r="J15" s="4">
        <f t="shared" si="2"/>
        <v>25.3245</v>
      </c>
      <c r="K15" s="128">
        <f t="shared" si="0"/>
        <v>0</v>
      </c>
    </row>
    <row r="16" spans="1:11">
      <c r="A16" s="276">
        <v>11500</v>
      </c>
      <c r="B16" s="277" t="s">
        <v>237</v>
      </c>
      <c r="C16" s="278"/>
      <c r="D16" s="278"/>
      <c r="E16" s="278"/>
      <c r="F16" s="278"/>
      <c r="G16" s="132"/>
      <c r="H16" s="132">
        <f t="shared" si="1"/>
        <v>0</v>
      </c>
      <c r="J16" s="4">
        <f t="shared" si="2"/>
        <v>25.3245</v>
      </c>
      <c r="K16" s="132">
        <f t="shared" si="0"/>
        <v>0</v>
      </c>
    </row>
    <row r="17" spans="1:11">
      <c r="A17" s="276">
        <v>11501</v>
      </c>
      <c r="B17" s="277" t="s">
        <v>238</v>
      </c>
      <c r="C17" s="278"/>
      <c r="D17" s="278"/>
      <c r="E17" s="278"/>
      <c r="F17" s="278"/>
      <c r="G17" s="132"/>
      <c r="H17" s="132">
        <f t="shared" si="1"/>
        <v>0</v>
      </c>
      <c r="J17" s="4">
        <f t="shared" si="2"/>
        <v>25.3245</v>
      </c>
      <c r="K17" s="132">
        <f t="shared" si="0"/>
        <v>0</v>
      </c>
    </row>
    <row r="18" spans="1:11">
      <c r="A18" s="272">
        <v>11600</v>
      </c>
      <c r="B18" s="273" t="s">
        <v>239</v>
      </c>
      <c r="C18" s="274"/>
      <c r="D18" s="274"/>
      <c r="E18" s="275"/>
      <c r="F18" s="275"/>
      <c r="H18" s="128">
        <f t="shared" si="1"/>
        <v>0</v>
      </c>
      <c r="J18" s="4">
        <f t="shared" si="2"/>
        <v>25.3245</v>
      </c>
      <c r="K18" s="128">
        <f t="shared" si="0"/>
        <v>0</v>
      </c>
    </row>
    <row r="19" spans="1:11">
      <c r="A19" s="272">
        <v>11601</v>
      </c>
      <c r="B19" s="273" t="s">
        <v>240</v>
      </c>
      <c r="C19" s="274"/>
      <c r="D19" s="274"/>
      <c r="E19" s="275"/>
      <c r="F19" s="275"/>
      <c r="H19" s="128">
        <f t="shared" si="1"/>
        <v>0</v>
      </c>
      <c r="J19" s="4">
        <f t="shared" si="2"/>
        <v>25.3245</v>
      </c>
      <c r="K19" s="128">
        <f t="shared" si="0"/>
        <v>0</v>
      </c>
    </row>
    <row r="20" spans="1:11">
      <c r="A20" s="272">
        <v>11700</v>
      </c>
      <c r="B20" s="273" t="s">
        <v>474</v>
      </c>
      <c r="C20" s="274"/>
      <c r="D20" s="274"/>
      <c r="E20" s="275"/>
      <c r="F20" s="275"/>
      <c r="H20" s="128">
        <f t="shared" si="1"/>
        <v>0</v>
      </c>
      <c r="J20" s="4">
        <f t="shared" si="2"/>
        <v>25.3245</v>
      </c>
      <c r="K20" s="128">
        <f t="shared" si="0"/>
        <v>0</v>
      </c>
    </row>
    <row r="21" spans="1:11">
      <c r="A21" s="272">
        <v>11701</v>
      </c>
      <c r="B21" s="273" t="s">
        <v>236</v>
      </c>
      <c r="C21" s="274"/>
      <c r="D21" s="274"/>
      <c r="E21" s="275"/>
      <c r="F21" s="275"/>
      <c r="H21" s="128">
        <f t="shared" si="1"/>
        <v>0</v>
      </c>
      <c r="J21" s="4">
        <f t="shared" si="2"/>
        <v>25.3245</v>
      </c>
      <c r="K21" s="128">
        <f t="shared" si="0"/>
        <v>0</v>
      </c>
    </row>
    <row r="22" spans="1:11">
      <c r="A22" s="272">
        <v>12001</v>
      </c>
      <c r="B22" s="273" t="s">
        <v>224</v>
      </c>
      <c r="C22" s="274"/>
      <c r="D22" s="274"/>
      <c r="E22" s="275"/>
      <c r="F22" s="275"/>
      <c r="H22" s="128">
        <f t="shared" si="1"/>
        <v>0</v>
      </c>
      <c r="J22" s="4">
        <f t="shared" si="2"/>
        <v>25.3245</v>
      </c>
      <c r="K22" s="128">
        <f t="shared" si="0"/>
        <v>0</v>
      </c>
    </row>
    <row r="23" spans="1:11">
      <c r="A23" s="272">
        <v>12002</v>
      </c>
      <c r="B23" s="273" t="s">
        <v>225</v>
      </c>
      <c r="C23" s="274"/>
      <c r="D23" s="274"/>
      <c r="E23" s="275"/>
      <c r="F23" s="275"/>
      <c r="H23" s="128">
        <f t="shared" si="1"/>
        <v>0</v>
      </c>
      <c r="J23" s="4">
        <f t="shared" si="2"/>
        <v>25.3245</v>
      </c>
      <c r="K23" s="128">
        <f t="shared" si="0"/>
        <v>0</v>
      </c>
    </row>
    <row r="24" spans="1:11" s="134" customFormat="1">
      <c r="A24" s="272">
        <v>12003</v>
      </c>
      <c r="B24" s="279" t="s">
        <v>226</v>
      </c>
      <c r="C24" s="274"/>
      <c r="D24" s="274"/>
      <c r="E24" s="275"/>
      <c r="F24" s="275"/>
      <c r="G24" s="34"/>
      <c r="H24" s="128">
        <f t="shared" si="1"/>
        <v>0</v>
      </c>
      <c r="J24" s="4">
        <f t="shared" si="2"/>
        <v>25.3245</v>
      </c>
      <c r="K24" s="128">
        <f t="shared" si="0"/>
        <v>0</v>
      </c>
    </row>
    <row r="25" spans="1:11">
      <c r="A25" s="35">
        <v>13011</v>
      </c>
      <c r="B25" s="273" t="s">
        <v>91</v>
      </c>
      <c r="C25" s="274"/>
      <c r="D25" s="274"/>
      <c r="E25" s="275"/>
      <c r="F25" s="275"/>
      <c r="H25" s="128">
        <f t="shared" si="1"/>
        <v>0</v>
      </c>
      <c r="J25" s="4">
        <f t="shared" si="2"/>
        <v>25.3245</v>
      </c>
      <c r="K25" s="128">
        <f t="shared" si="0"/>
        <v>0</v>
      </c>
    </row>
    <row r="26" spans="1:11">
      <c r="A26" s="35">
        <v>13012</v>
      </c>
      <c r="B26" s="279" t="s">
        <v>92</v>
      </c>
      <c r="C26" s="274"/>
      <c r="D26" s="274"/>
      <c r="E26" s="275"/>
      <c r="F26" s="275"/>
      <c r="H26" s="128">
        <f t="shared" si="1"/>
        <v>0</v>
      </c>
      <c r="J26" s="4">
        <f t="shared" si="2"/>
        <v>25.3245</v>
      </c>
      <c r="K26" s="128">
        <f t="shared" si="0"/>
        <v>0</v>
      </c>
    </row>
    <row r="27" spans="1:11">
      <c r="A27" s="35">
        <v>13021</v>
      </c>
      <c r="B27" s="273" t="s">
        <v>93</v>
      </c>
      <c r="C27" s="274"/>
      <c r="D27" s="274"/>
      <c r="E27" s="275"/>
      <c r="F27" s="275"/>
      <c r="H27" s="128">
        <f t="shared" si="1"/>
        <v>0</v>
      </c>
      <c r="J27" s="4">
        <f t="shared" si="2"/>
        <v>25.3245</v>
      </c>
      <c r="K27" s="128">
        <f t="shared" si="0"/>
        <v>0</v>
      </c>
    </row>
    <row r="28" spans="1:11">
      <c r="A28" s="35">
        <v>13022</v>
      </c>
      <c r="B28" s="273" t="s">
        <v>94</v>
      </c>
      <c r="C28" s="274"/>
      <c r="D28" s="274"/>
      <c r="E28" s="275"/>
      <c r="F28" s="275"/>
      <c r="H28" s="128">
        <f t="shared" si="1"/>
        <v>0</v>
      </c>
      <c r="J28" s="4">
        <f t="shared" si="2"/>
        <v>25.3245</v>
      </c>
      <c r="K28" s="128">
        <f t="shared" si="0"/>
        <v>0</v>
      </c>
    </row>
    <row r="29" spans="1:11">
      <c r="A29" s="35">
        <v>13023</v>
      </c>
      <c r="B29" s="273" t="s">
        <v>95</v>
      </c>
      <c r="C29" s="274"/>
      <c r="D29" s="274"/>
      <c r="E29" s="275"/>
      <c r="F29" s="275"/>
      <c r="H29" s="128">
        <f t="shared" si="1"/>
        <v>0</v>
      </c>
      <c r="J29" s="4">
        <f t="shared" si="2"/>
        <v>25.3245</v>
      </c>
      <c r="K29" s="128">
        <f t="shared" si="0"/>
        <v>0</v>
      </c>
    </row>
    <row r="30" spans="1:11">
      <c r="A30" s="35">
        <v>13024</v>
      </c>
      <c r="B30" s="273" t="s">
        <v>96</v>
      </c>
      <c r="C30" s="274"/>
      <c r="D30" s="274"/>
      <c r="E30" s="275"/>
      <c r="F30" s="275"/>
      <c r="H30" s="128">
        <f t="shared" si="1"/>
        <v>0</v>
      </c>
      <c r="J30" s="4">
        <f t="shared" si="2"/>
        <v>25.3245</v>
      </c>
      <c r="K30" s="128">
        <f t="shared" si="0"/>
        <v>0</v>
      </c>
    </row>
    <row r="31" spans="1:11">
      <c r="A31" s="35">
        <v>13031</v>
      </c>
      <c r="B31" s="273" t="s">
        <v>97</v>
      </c>
      <c r="C31" s="274"/>
      <c r="D31" s="274"/>
      <c r="E31" s="275"/>
      <c r="F31" s="275"/>
      <c r="H31" s="128">
        <f t="shared" si="1"/>
        <v>0</v>
      </c>
      <c r="J31" s="4">
        <f t="shared" si="2"/>
        <v>25.3245</v>
      </c>
      <c r="K31" s="128">
        <f t="shared" si="0"/>
        <v>0</v>
      </c>
    </row>
    <row r="32" spans="1:11">
      <c r="A32" s="35">
        <v>13032</v>
      </c>
      <c r="B32" s="273" t="s">
        <v>98</v>
      </c>
      <c r="C32" s="274"/>
      <c r="D32" s="274"/>
      <c r="E32" s="275"/>
      <c r="F32" s="275"/>
      <c r="H32" s="128">
        <f t="shared" si="1"/>
        <v>0</v>
      </c>
      <c r="J32" s="4">
        <f t="shared" si="2"/>
        <v>25.3245</v>
      </c>
      <c r="K32" s="128">
        <f t="shared" si="0"/>
        <v>0</v>
      </c>
    </row>
    <row r="33" spans="1:11">
      <c r="A33" s="35">
        <v>13041</v>
      </c>
      <c r="B33" s="273" t="s">
        <v>99</v>
      </c>
      <c r="C33" s="274"/>
      <c r="D33" s="274"/>
      <c r="E33" s="275"/>
      <c r="F33" s="275"/>
      <c r="H33" s="128">
        <f t="shared" si="1"/>
        <v>0</v>
      </c>
      <c r="J33" s="4">
        <f t="shared" si="2"/>
        <v>25.3245</v>
      </c>
      <c r="K33" s="128">
        <f t="shared" si="0"/>
        <v>0</v>
      </c>
    </row>
    <row r="34" spans="1:11">
      <c r="A34" s="35">
        <v>13042</v>
      </c>
      <c r="B34" s="273" t="s">
        <v>100</v>
      </c>
      <c r="C34" s="274"/>
      <c r="D34" s="274"/>
      <c r="E34" s="275"/>
      <c r="F34" s="275"/>
      <c r="H34" s="128">
        <f t="shared" si="1"/>
        <v>0</v>
      </c>
      <c r="J34" s="4">
        <f t="shared" si="2"/>
        <v>25.3245</v>
      </c>
      <c r="K34" s="128">
        <f t="shared" si="0"/>
        <v>0</v>
      </c>
    </row>
    <row r="35" spans="1:11">
      <c r="A35" s="35">
        <v>13043</v>
      </c>
      <c r="B35" s="273" t="s">
        <v>101</v>
      </c>
      <c r="C35" s="274"/>
      <c r="D35" s="274"/>
      <c r="E35" s="275"/>
      <c r="F35" s="275"/>
      <c r="H35" s="128">
        <f t="shared" si="1"/>
        <v>0</v>
      </c>
      <c r="J35" s="4">
        <f t="shared" si="2"/>
        <v>25.3245</v>
      </c>
      <c r="K35" s="128">
        <f t="shared" si="0"/>
        <v>0</v>
      </c>
    </row>
    <row r="36" spans="1:11">
      <c r="A36" s="35">
        <v>13044</v>
      </c>
      <c r="B36" s="273" t="s">
        <v>102</v>
      </c>
      <c r="C36" s="274"/>
      <c r="D36" s="274"/>
      <c r="E36" s="275"/>
      <c r="F36" s="275"/>
      <c r="H36" s="128">
        <f t="shared" si="1"/>
        <v>0</v>
      </c>
      <c r="J36" s="4">
        <f t="shared" si="2"/>
        <v>25.3245</v>
      </c>
      <c r="K36" s="128">
        <f t="shared" si="0"/>
        <v>0</v>
      </c>
    </row>
    <row r="37" spans="1:11">
      <c r="A37" s="35">
        <v>13045</v>
      </c>
      <c r="B37" s="273" t="s">
        <v>103</v>
      </c>
      <c r="C37" s="274"/>
      <c r="D37" s="274"/>
      <c r="E37" s="275"/>
      <c r="F37" s="275"/>
      <c r="H37" s="128">
        <f t="shared" si="1"/>
        <v>0</v>
      </c>
      <c r="J37" s="4">
        <f t="shared" si="2"/>
        <v>25.3245</v>
      </c>
      <c r="K37" s="128">
        <f t="shared" si="0"/>
        <v>0</v>
      </c>
    </row>
    <row r="38" spans="1:11">
      <c r="A38" s="35">
        <v>13051</v>
      </c>
      <c r="B38" s="273" t="s">
        <v>104</v>
      </c>
      <c r="C38" s="274"/>
      <c r="D38" s="274"/>
      <c r="E38" s="275"/>
      <c r="F38" s="275"/>
      <c r="H38" s="128">
        <f t="shared" si="1"/>
        <v>0</v>
      </c>
      <c r="J38" s="4">
        <f t="shared" si="2"/>
        <v>25.3245</v>
      </c>
      <c r="K38" s="128">
        <f t="shared" si="0"/>
        <v>0</v>
      </c>
    </row>
    <row r="39" spans="1:11">
      <c r="A39" s="35">
        <v>13052</v>
      </c>
      <c r="B39" s="273" t="s">
        <v>105</v>
      </c>
      <c r="C39" s="274"/>
      <c r="D39" s="274"/>
      <c r="E39" s="275"/>
      <c r="F39" s="275"/>
      <c r="H39" s="128">
        <f t="shared" si="1"/>
        <v>0</v>
      </c>
      <c r="J39" s="4">
        <f t="shared" si="2"/>
        <v>25.3245</v>
      </c>
      <c r="K39" s="128">
        <f t="shared" si="0"/>
        <v>0</v>
      </c>
    </row>
    <row r="40" spans="1:11">
      <c r="A40" s="35">
        <v>13053</v>
      </c>
      <c r="B40" s="273" t="s">
        <v>106</v>
      </c>
      <c r="C40" s="274"/>
      <c r="D40" s="274"/>
      <c r="E40" s="275"/>
      <c r="F40" s="275"/>
      <c r="H40" s="128">
        <f t="shared" si="1"/>
        <v>0</v>
      </c>
      <c r="J40" s="4">
        <f t="shared" si="2"/>
        <v>25.3245</v>
      </c>
      <c r="K40" s="128">
        <f t="shared" si="0"/>
        <v>0</v>
      </c>
    </row>
    <row r="41" spans="1:11">
      <c r="A41" s="35">
        <v>13054</v>
      </c>
      <c r="B41" s="273" t="s">
        <v>107</v>
      </c>
      <c r="C41" s="274"/>
      <c r="D41" s="274"/>
      <c r="E41" s="275"/>
      <c r="F41" s="275"/>
      <c r="H41" s="128">
        <f t="shared" si="1"/>
        <v>0</v>
      </c>
      <c r="J41" s="4">
        <f t="shared" si="2"/>
        <v>25.3245</v>
      </c>
      <c r="K41" s="128">
        <f t="shared" si="0"/>
        <v>0</v>
      </c>
    </row>
    <row r="42" spans="1:11">
      <c r="A42" s="35">
        <v>13055</v>
      </c>
      <c r="B42" s="273" t="s">
        <v>108</v>
      </c>
      <c r="C42" s="274"/>
      <c r="D42" s="274"/>
      <c r="E42" s="275"/>
      <c r="F42" s="275"/>
      <c r="H42" s="128">
        <f t="shared" si="1"/>
        <v>0</v>
      </c>
      <c r="J42" s="4">
        <f t="shared" si="2"/>
        <v>25.3245</v>
      </c>
      <c r="K42" s="128">
        <f t="shared" si="0"/>
        <v>0</v>
      </c>
    </row>
    <row r="43" spans="1:11">
      <c r="A43" s="35">
        <v>13056</v>
      </c>
      <c r="B43" s="273" t="s">
        <v>109</v>
      </c>
      <c r="C43" s="274"/>
      <c r="D43" s="274"/>
      <c r="E43" s="275"/>
      <c r="F43" s="275"/>
      <c r="H43" s="128">
        <f t="shared" si="1"/>
        <v>0</v>
      </c>
      <c r="J43" s="4">
        <f t="shared" si="2"/>
        <v>25.3245</v>
      </c>
      <c r="K43" s="128">
        <f t="shared" si="0"/>
        <v>0</v>
      </c>
    </row>
    <row r="44" spans="1:11">
      <c r="A44" s="35">
        <v>13061</v>
      </c>
      <c r="B44" s="273" t="s">
        <v>110</v>
      </c>
      <c r="C44" s="274">
        <v>988153.4</v>
      </c>
      <c r="D44" s="274"/>
      <c r="E44" s="275"/>
      <c r="F44" s="275"/>
      <c r="H44" s="128">
        <f t="shared" si="1"/>
        <v>988153.4</v>
      </c>
      <c r="J44" s="4">
        <f t="shared" si="2"/>
        <v>25.3245</v>
      </c>
      <c r="K44" s="128">
        <f t="shared" si="0"/>
        <v>25024490.780000001</v>
      </c>
    </row>
    <row r="45" spans="1:11">
      <c r="A45" s="272">
        <v>13081</v>
      </c>
      <c r="B45" s="273" t="s">
        <v>111</v>
      </c>
      <c r="C45" s="274"/>
      <c r="D45" s="274"/>
      <c r="E45" s="275"/>
      <c r="F45" s="275"/>
      <c r="H45" s="128">
        <f t="shared" si="1"/>
        <v>0</v>
      </c>
      <c r="J45" s="4">
        <f t="shared" si="2"/>
        <v>25.3245</v>
      </c>
      <c r="K45" s="128">
        <f t="shared" si="0"/>
        <v>0</v>
      </c>
    </row>
    <row r="46" spans="1:11">
      <c r="A46" s="272">
        <v>13091</v>
      </c>
      <c r="B46" s="273" t="s">
        <v>112</v>
      </c>
      <c r="C46" s="274"/>
      <c r="D46" s="274"/>
      <c r="E46" s="275"/>
      <c r="F46" s="275"/>
      <c r="H46" s="128">
        <f t="shared" si="1"/>
        <v>0</v>
      </c>
      <c r="J46" s="4">
        <f t="shared" si="2"/>
        <v>25.3245</v>
      </c>
      <c r="K46" s="128">
        <f t="shared" si="0"/>
        <v>0</v>
      </c>
    </row>
    <row r="47" spans="1:11">
      <c r="A47" s="35">
        <v>13101</v>
      </c>
      <c r="B47" s="273" t="s">
        <v>113</v>
      </c>
      <c r="C47" s="274"/>
      <c r="D47" s="274"/>
      <c r="E47" s="275"/>
      <c r="F47" s="275"/>
      <c r="H47" s="128">
        <f t="shared" si="1"/>
        <v>0</v>
      </c>
      <c r="J47" s="4">
        <f t="shared" si="2"/>
        <v>25.3245</v>
      </c>
      <c r="K47" s="128">
        <f t="shared" si="0"/>
        <v>0</v>
      </c>
    </row>
    <row r="48" spans="1:11">
      <c r="A48" s="35">
        <v>13111</v>
      </c>
      <c r="B48" s="273" t="s">
        <v>114</v>
      </c>
      <c r="C48" s="274"/>
      <c r="D48" s="274"/>
      <c r="E48" s="275"/>
      <c r="F48" s="275"/>
      <c r="H48" s="128">
        <f t="shared" si="1"/>
        <v>0</v>
      </c>
      <c r="J48" s="4">
        <f t="shared" si="2"/>
        <v>25.3245</v>
      </c>
      <c r="K48" s="128">
        <f t="shared" si="0"/>
        <v>0</v>
      </c>
    </row>
    <row r="49" spans="1:11">
      <c r="A49" s="35">
        <v>13112</v>
      </c>
      <c r="B49" s="273" t="s">
        <v>115</v>
      </c>
      <c r="C49" s="274"/>
      <c r="D49" s="274"/>
      <c r="E49" s="275"/>
      <c r="F49" s="275"/>
      <c r="H49" s="128">
        <f t="shared" si="1"/>
        <v>0</v>
      </c>
      <c r="J49" s="4">
        <f t="shared" si="2"/>
        <v>25.3245</v>
      </c>
      <c r="K49" s="128">
        <f t="shared" si="0"/>
        <v>0</v>
      </c>
    </row>
    <row r="50" spans="1:11">
      <c r="A50" s="35">
        <v>13113</v>
      </c>
      <c r="B50" s="273" t="s">
        <v>116</v>
      </c>
      <c r="C50" s="274"/>
      <c r="D50" s="274"/>
      <c r="E50" s="275"/>
      <c r="F50" s="275"/>
      <c r="H50" s="128">
        <f t="shared" si="1"/>
        <v>0</v>
      </c>
      <c r="J50" s="4">
        <f t="shared" si="2"/>
        <v>25.3245</v>
      </c>
      <c r="K50" s="128">
        <f t="shared" si="0"/>
        <v>0</v>
      </c>
    </row>
    <row r="51" spans="1:11">
      <c r="A51" s="35">
        <v>13114</v>
      </c>
      <c r="B51" s="273" t="s">
        <v>117</v>
      </c>
      <c r="C51" s="274"/>
      <c r="D51" s="274"/>
      <c r="E51" s="275"/>
      <c r="F51" s="275"/>
      <c r="H51" s="128">
        <f t="shared" si="1"/>
        <v>0</v>
      </c>
      <c r="J51" s="4">
        <f t="shared" si="2"/>
        <v>25.3245</v>
      </c>
      <c r="K51" s="128">
        <f t="shared" si="0"/>
        <v>0</v>
      </c>
    </row>
    <row r="52" spans="1:11">
      <c r="A52" s="35">
        <v>13115</v>
      </c>
      <c r="B52" s="273" t="s">
        <v>118</v>
      </c>
      <c r="C52" s="274"/>
      <c r="D52" s="274"/>
      <c r="E52" s="275"/>
      <c r="F52" s="275"/>
      <c r="H52" s="128">
        <f t="shared" si="1"/>
        <v>0</v>
      </c>
      <c r="J52" s="4">
        <f t="shared" si="2"/>
        <v>25.3245</v>
      </c>
      <c r="K52" s="128">
        <f t="shared" si="0"/>
        <v>0</v>
      </c>
    </row>
    <row r="53" spans="1:11">
      <c r="A53" s="35">
        <v>13116</v>
      </c>
      <c r="B53" s="273" t="s">
        <v>119</v>
      </c>
      <c r="C53" s="274"/>
      <c r="D53" s="274"/>
      <c r="E53" s="275"/>
      <c r="F53" s="275"/>
      <c r="H53" s="128">
        <f t="shared" si="1"/>
        <v>0</v>
      </c>
      <c r="J53" s="4">
        <f t="shared" si="2"/>
        <v>25.3245</v>
      </c>
      <c r="K53" s="128">
        <f t="shared" si="0"/>
        <v>0</v>
      </c>
    </row>
    <row r="54" spans="1:11">
      <c r="A54" s="35">
        <v>13117</v>
      </c>
      <c r="B54" s="273" t="s">
        <v>120</v>
      </c>
      <c r="C54" s="274"/>
      <c r="D54" s="274"/>
      <c r="E54" s="275"/>
      <c r="F54" s="275"/>
      <c r="H54" s="128">
        <f t="shared" si="1"/>
        <v>0</v>
      </c>
      <c r="J54" s="4">
        <f t="shared" si="2"/>
        <v>25.3245</v>
      </c>
      <c r="K54" s="128">
        <f t="shared" si="0"/>
        <v>0</v>
      </c>
    </row>
    <row r="55" spans="1:11">
      <c r="A55" s="35">
        <v>13118</v>
      </c>
      <c r="B55" s="273" t="s">
        <v>121</v>
      </c>
      <c r="C55" s="274"/>
      <c r="D55" s="274"/>
      <c r="E55" s="275"/>
      <c r="F55" s="275"/>
      <c r="H55" s="128">
        <f t="shared" si="1"/>
        <v>0</v>
      </c>
      <c r="J55" s="4">
        <f t="shared" si="2"/>
        <v>25.3245</v>
      </c>
      <c r="K55" s="128">
        <f t="shared" si="0"/>
        <v>0</v>
      </c>
    </row>
    <row r="56" spans="1:11">
      <c r="A56" s="35">
        <v>13121</v>
      </c>
      <c r="B56" s="279" t="s">
        <v>122</v>
      </c>
      <c r="C56" s="274"/>
      <c r="D56" s="274"/>
      <c r="E56" s="275"/>
      <c r="F56" s="275"/>
      <c r="H56" s="128">
        <f t="shared" si="1"/>
        <v>0</v>
      </c>
      <c r="J56" s="4">
        <f t="shared" si="2"/>
        <v>25.3245</v>
      </c>
      <c r="K56" s="128">
        <f t="shared" si="0"/>
        <v>0</v>
      </c>
    </row>
    <row r="57" spans="1:11">
      <c r="A57" s="272">
        <v>13131</v>
      </c>
      <c r="B57" s="273" t="s">
        <v>123</v>
      </c>
      <c r="C57" s="274"/>
      <c r="D57" s="274"/>
      <c r="E57" s="275"/>
      <c r="F57" s="275"/>
      <c r="H57" s="128">
        <f t="shared" si="1"/>
        <v>0</v>
      </c>
      <c r="J57" s="4">
        <f t="shared" si="2"/>
        <v>25.3245</v>
      </c>
      <c r="K57" s="128">
        <f t="shared" si="0"/>
        <v>0</v>
      </c>
    </row>
    <row r="58" spans="1:11">
      <c r="A58" s="272">
        <v>13132</v>
      </c>
      <c r="B58" s="273" t="s">
        <v>124</v>
      </c>
      <c r="C58" s="274"/>
      <c r="D58" s="274"/>
      <c r="E58" s="275"/>
      <c r="F58" s="275"/>
      <c r="H58" s="128">
        <f t="shared" si="1"/>
        <v>0</v>
      </c>
      <c r="J58" s="4">
        <f t="shared" si="2"/>
        <v>25.3245</v>
      </c>
      <c r="K58" s="128">
        <f t="shared" si="0"/>
        <v>0</v>
      </c>
    </row>
    <row r="59" spans="1:11">
      <c r="A59" s="272">
        <v>13133</v>
      </c>
      <c r="B59" s="273" t="s">
        <v>125</v>
      </c>
      <c r="C59" s="274"/>
      <c r="D59" s="274"/>
      <c r="E59" s="275"/>
      <c r="F59" s="275"/>
      <c r="H59" s="128">
        <f t="shared" si="1"/>
        <v>0</v>
      </c>
      <c r="J59" s="4">
        <f t="shared" si="2"/>
        <v>25.3245</v>
      </c>
      <c r="K59" s="128">
        <f t="shared" si="0"/>
        <v>0</v>
      </c>
    </row>
    <row r="60" spans="1:11">
      <c r="A60" s="272">
        <v>13134</v>
      </c>
      <c r="B60" s="273" t="s">
        <v>126</v>
      </c>
      <c r="C60" s="274"/>
      <c r="D60" s="274"/>
      <c r="E60" s="275"/>
      <c r="F60" s="275"/>
      <c r="H60" s="128">
        <f t="shared" si="1"/>
        <v>0</v>
      </c>
      <c r="J60" s="4">
        <f t="shared" si="2"/>
        <v>25.3245</v>
      </c>
      <c r="K60" s="128">
        <f t="shared" si="0"/>
        <v>0</v>
      </c>
    </row>
    <row r="61" spans="1:11">
      <c r="A61" s="272">
        <v>13135</v>
      </c>
      <c r="B61" s="279" t="s">
        <v>127</v>
      </c>
      <c r="C61" s="274"/>
      <c r="D61" s="274"/>
      <c r="E61" s="275"/>
      <c r="F61" s="275"/>
      <c r="H61" s="128">
        <f t="shared" si="1"/>
        <v>0</v>
      </c>
      <c r="J61" s="4">
        <f t="shared" si="2"/>
        <v>25.3245</v>
      </c>
      <c r="K61" s="128">
        <f t="shared" si="0"/>
        <v>0</v>
      </c>
    </row>
    <row r="62" spans="1:11">
      <c r="A62" s="13">
        <v>13136</v>
      </c>
      <c r="B62" s="273" t="s">
        <v>128</v>
      </c>
      <c r="C62" s="274"/>
      <c r="D62" s="274"/>
      <c r="E62" s="275"/>
      <c r="F62" s="275"/>
      <c r="H62" s="128">
        <f t="shared" si="1"/>
        <v>0</v>
      </c>
      <c r="J62" s="4">
        <f t="shared" si="2"/>
        <v>25.3245</v>
      </c>
      <c r="K62" s="128">
        <f t="shared" si="0"/>
        <v>0</v>
      </c>
    </row>
    <row r="63" spans="1:11">
      <c r="A63" s="272">
        <v>13141</v>
      </c>
      <c r="B63" s="279" t="s">
        <v>129</v>
      </c>
      <c r="C63" s="274"/>
      <c r="D63" s="274"/>
      <c r="E63" s="275"/>
      <c r="F63" s="275"/>
      <c r="H63" s="128">
        <f t="shared" si="1"/>
        <v>0</v>
      </c>
      <c r="J63" s="4">
        <f t="shared" si="2"/>
        <v>25.3245</v>
      </c>
      <c r="K63" s="128">
        <f t="shared" si="0"/>
        <v>0</v>
      </c>
    </row>
    <row r="64" spans="1:11">
      <c r="A64" s="272">
        <v>13142</v>
      </c>
      <c r="B64" s="279" t="s">
        <v>130</v>
      </c>
      <c r="C64" s="274"/>
      <c r="D64" s="274"/>
      <c r="E64" s="275"/>
      <c r="F64" s="275"/>
      <c r="H64" s="128">
        <f t="shared" si="1"/>
        <v>0</v>
      </c>
      <c r="J64" s="4">
        <f t="shared" si="2"/>
        <v>25.3245</v>
      </c>
      <c r="K64" s="128">
        <f t="shared" si="0"/>
        <v>0</v>
      </c>
    </row>
    <row r="65" spans="1:11">
      <c r="A65" s="272">
        <v>13143</v>
      </c>
      <c r="B65" s="273" t="s">
        <v>131</v>
      </c>
      <c r="C65" s="274"/>
      <c r="D65" s="274"/>
      <c r="E65" s="275"/>
      <c r="F65" s="275"/>
      <c r="H65" s="128">
        <f t="shared" si="1"/>
        <v>0</v>
      </c>
      <c r="J65" s="4">
        <f t="shared" si="2"/>
        <v>25.3245</v>
      </c>
      <c r="K65" s="128">
        <f t="shared" si="0"/>
        <v>0</v>
      </c>
    </row>
    <row r="66" spans="1:11">
      <c r="A66" s="272">
        <v>13144</v>
      </c>
      <c r="B66" s="273" t="s">
        <v>132</v>
      </c>
      <c r="C66" s="274"/>
      <c r="D66" s="274"/>
      <c r="E66" s="275"/>
      <c r="F66" s="275"/>
      <c r="H66" s="128">
        <f t="shared" si="1"/>
        <v>0</v>
      </c>
      <c r="J66" s="4">
        <f t="shared" si="2"/>
        <v>25.3245</v>
      </c>
      <c r="K66" s="128">
        <f t="shared" si="0"/>
        <v>0</v>
      </c>
    </row>
    <row r="67" spans="1:11">
      <c r="A67" s="272">
        <v>13151</v>
      </c>
      <c r="B67" s="273" t="s">
        <v>133</v>
      </c>
      <c r="C67" s="274"/>
      <c r="D67" s="274"/>
      <c r="E67" s="275"/>
      <c r="F67" s="275"/>
      <c r="H67" s="128">
        <f t="shared" si="1"/>
        <v>0</v>
      </c>
      <c r="J67" s="4">
        <f t="shared" si="2"/>
        <v>25.3245</v>
      </c>
      <c r="K67" s="128">
        <f t="shared" si="0"/>
        <v>0</v>
      </c>
    </row>
    <row r="68" spans="1:11">
      <c r="A68" s="272">
        <v>13152</v>
      </c>
      <c r="B68" s="273" t="s">
        <v>134</v>
      </c>
      <c r="C68" s="274"/>
      <c r="D68" s="274"/>
      <c r="E68" s="275"/>
      <c r="F68" s="275"/>
      <c r="H68" s="128">
        <f t="shared" si="1"/>
        <v>0</v>
      </c>
      <c r="J68" s="4">
        <f t="shared" si="2"/>
        <v>25.3245</v>
      </c>
      <c r="K68" s="128">
        <f t="shared" si="0"/>
        <v>0</v>
      </c>
    </row>
    <row r="69" spans="1:11">
      <c r="A69" s="272">
        <v>13153</v>
      </c>
      <c r="B69" s="273" t="s">
        <v>135</v>
      </c>
      <c r="C69" s="274"/>
      <c r="D69" s="274"/>
      <c r="E69" s="275"/>
      <c r="F69" s="275"/>
      <c r="H69" s="128">
        <f t="shared" si="1"/>
        <v>0</v>
      </c>
      <c r="J69" s="4">
        <f t="shared" si="2"/>
        <v>25.3245</v>
      </c>
      <c r="K69" s="128">
        <f t="shared" si="0"/>
        <v>0</v>
      </c>
    </row>
    <row r="70" spans="1:11">
      <c r="A70" s="272">
        <v>13161</v>
      </c>
      <c r="B70" s="273" t="s">
        <v>475</v>
      </c>
      <c r="C70" s="274"/>
      <c r="D70" s="274"/>
      <c r="E70" s="275"/>
      <c r="F70" s="275"/>
      <c r="H70" s="128">
        <f t="shared" si="1"/>
        <v>0</v>
      </c>
      <c r="J70" s="4">
        <f t="shared" si="2"/>
        <v>25.3245</v>
      </c>
      <c r="K70" s="128">
        <f t="shared" si="0"/>
        <v>0</v>
      </c>
    </row>
    <row r="71" spans="1:11">
      <c r="A71" s="272">
        <v>13162</v>
      </c>
      <c r="B71" s="273" t="s">
        <v>476</v>
      </c>
      <c r="C71" s="274"/>
      <c r="D71" s="274"/>
      <c r="E71" s="275"/>
      <c r="F71" s="275"/>
      <c r="H71" s="128">
        <f t="shared" si="1"/>
        <v>0</v>
      </c>
      <c r="J71" s="4">
        <f t="shared" si="2"/>
        <v>25.3245</v>
      </c>
      <c r="K71" s="128">
        <f t="shared" si="0"/>
        <v>0</v>
      </c>
    </row>
    <row r="72" spans="1:11">
      <c r="A72" s="272">
        <v>13163</v>
      </c>
      <c r="B72" s="273" t="s">
        <v>477</v>
      </c>
      <c r="C72" s="274"/>
      <c r="D72" s="274"/>
      <c r="E72" s="275"/>
      <c r="F72" s="275"/>
      <c r="H72" s="128">
        <f t="shared" si="1"/>
        <v>0</v>
      </c>
      <c r="J72" s="4">
        <f t="shared" si="2"/>
        <v>25.3245</v>
      </c>
      <c r="K72" s="128">
        <f t="shared" ref="K72:K135" si="3">ROUND(H72*J72,2)</f>
        <v>0</v>
      </c>
    </row>
    <row r="73" spans="1:11">
      <c r="A73" s="272">
        <v>13164</v>
      </c>
      <c r="B73" s="273" t="s">
        <v>139</v>
      </c>
      <c r="C73" s="274"/>
      <c r="D73" s="274"/>
      <c r="E73" s="275"/>
      <c r="F73" s="275"/>
      <c r="H73" s="128">
        <f t="shared" ref="H73:H138" si="4">ROUND(C73-D73+E73-F73,2)</f>
        <v>0</v>
      </c>
      <c r="J73" s="4">
        <f t="shared" ref="J73:J136" si="5">J72</f>
        <v>25.3245</v>
      </c>
      <c r="K73" s="128">
        <f t="shared" si="3"/>
        <v>0</v>
      </c>
    </row>
    <row r="74" spans="1:11">
      <c r="A74" s="35">
        <v>13171</v>
      </c>
      <c r="B74" s="279" t="s">
        <v>140</v>
      </c>
      <c r="C74" s="274"/>
      <c r="D74" s="274"/>
      <c r="E74" s="275"/>
      <c r="F74" s="275"/>
      <c r="H74" s="128">
        <f t="shared" si="4"/>
        <v>0</v>
      </c>
      <c r="J74" s="4">
        <f t="shared" si="5"/>
        <v>25.3245</v>
      </c>
      <c r="K74" s="128">
        <f t="shared" si="3"/>
        <v>0</v>
      </c>
    </row>
    <row r="75" spans="1:11">
      <c r="A75" s="35">
        <v>13172</v>
      </c>
      <c r="B75" s="279" t="s">
        <v>141</v>
      </c>
      <c r="C75" s="274"/>
      <c r="D75" s="274"/>
      <c r="E75" s="275"/>
      <c r="F75" s="275"/>
      <c r="H75" s="128">
        <f t="shared" si="4"/>
        <v>0</v>
      </c>
      <c r="J75" s="4">
        <f t="shared" si="5"/>
        <v>25.3245</v>
      </c>
      <c r="K75" s="128">
        <f t="shared" si="3"/>
        <v>0</v>
      </c>
    </row>
    <row r="76" spans="1:11">
      <c r="A76" s="35">
        <v>13181</v>
      </c>
      <c r="B76" s="279" t="s">
        <v>478</v>
      </c>
      <c r="C76" s="274"/>
      <c r="D76" s="274"/>
      <c r="E76" s="275"/>
      <c r="F76" s="275"/>
      <c r="H76" s="128">
        <f t="shared" si="4"/>
        <v>0</v>
      </c>
      <c r="J76" s="4">
        <f t="shared" si="5"/>
        <v>25.3245</v>
      </c>
      <c r="K76" s="128">
        <f t="shared" si="3"/>
        <v>0</v>
      </c>
    </row>
    <row r="77" spans="1:11">
      <c r="A77" s="35">
        <v>13182</v>
      </c>
      <c r="B77" s="279" t="s">
        <v>143</v>
      </c>
      <c r="C77" s="274"/>
      <c r="D77" s="274"/>
      <c r="E77" s="275"/>
      <c r="F77" s="275"/>
      <c r="H77" s="128">
        <f t="shared" si="4"/>
        <v>0</v>
      </c>
      <c r="J77" s="4">
        <f t="shared" si="5"/>
        <v>25.3245</v>
      </c>
      <c r="K77" s="128">
        <f t="shared" si="3"/>
        <v>0</v>
      </c>
    </row>
    <row r="78" spans="1:11">
      <c r="A78" s="35">
        <v>13183</v>
      </c>
      <c r="B78" s="279" t="s">
        <v>144</v>
      </c>
      <c r="C78" s="274"/>
      <c r="D78" s="274"/>
      <c r="E78" s="275"/>
      <c r="F78" s="275"/>
      <c r="H78" s="128">
        <f t="shared" si="4"/>
        <v>0</v>
      </c>
      <c r="J78" s="4">
        <f t="shared" si="5"/>
        <v>25.3245</v>
      </c>
      <c r="K78" s="128">
        <f t="shared" si="3"/>
        <v>0</v>
      </c>
    </row>
    <row r="79" spans="1:11">
      <c r="A79" s="35">
        <v>13191</v>
      </c>
      <c r="B79" s="279" t="s">
        <v>145</v>
      </c>
      <c r="C79" s="274"/>
      <c r="D79" s="274"/>
      <c r="E79" s="275"/>
      <c r="F79" s="275"/>
      <c r="H79" s="128">
        <f t="shared" si="4"/>
        <v>0</v>
      </c>
      <c r="J79" s="4">
        <f t="shared" si="5"/>
        <v>25.3245</v>
      </c>
      <c r="K79" s="128">
        <f t="shared" si="3"/>
        <v>0</v>
      </c>
    </row>
    <row r="80" spans="1:11">
      <c r="A80" s="35">
        <v>13192</v>
      </c>
      <c r="B80" s="279" t="s">
        <v>146</v>
      </c>
      <c r="C80" s="274"/>
      <c r="D80" s="274"/>
      <c r="E80" s="275"/>
      <c r="F80" s="275"/>
      <c r="H80" s="128">
        <f t="shared" si="4"/>
        <v>0</v>
      </c>
      <c r="J80" s="4">
        <f t="shared" si="5"/>
        <v>25.3245</v>
      </c>
      <c r="K80" s="128">
        <f t="shared" si="3"/>
        <v>0</v>
      </c>
    </row>
    <row r="81" spans="1:11">
      <c r="A81" s="35">
        <v>13193</v>
      </c>
      <c r="B81" s="279" t="s">
        <v>147</v>
      </c>
      <c r="C81" s="274"/>
      <c r="D81" s="274"/>
      <c r="E81" s="275"/>
      <c r="F81" s="275"/>
      <c r="H81" s="128">
        <f t="shared" si="4"/>
        <v>0</v>
      </c>
      <c r="J81" s="4">
        <f t="shared" si="5"/>
        <v>25.3245</v>
      </c>
      <c r="K81" s="128">
        <f t="shared" si="3"/>
        <v>0</v>
      </c>
    </row>
    <row r="82" spans="1:11">
      <c r="A82" s="35">
        <v>13194</v>
      </c>
      <c r="B82" s="279" t="s">
        <v>148</v>
      </c>
      <c r="C82" s="274"/>
      <c r="D82" s="274"/>
      <c r="E82" s="275"/>
      <c r="F82" s="275"/>
      <c r="H82" s="128">
        <f t="shared" si="4"/>
        <v>0</v>
      </c>
      <c r="J82" s="4">
        <f t="shared" si="5"/>
        <v>25.3245</v>
      </c>
      <c r="K82" s="128">
        <f t="shared" si="3"/>
        <v>0</v>
      </c>
    </row>
    <row r="83" spans="1:11">
      <c r="A83" s="35">
        <v>13195</v>
      </c>
      <c r="B83" s="279" t="s">
        <v>149</v>
      </c>
      <c r="C83" s="274"/>
      <c r="D83" s="274"/>
      <c r="E83" s="275"/>
      <c r="F83" s="275"/>
      <c r="H83" s="128">
        <f t="shared" si="4"/>
        <v>0</v>
      </c>
      <c r="J83" s="4">
        <f t="shared" si="5"/>
        <v>25.3245</v>
      </c>
      <c r="K83" s="128">
        <f t="shared" si="3"/>
        <v>0</v>
      </c>
    </row>
    <row r="84" spans="1:11">
      <c r="A84" s="35">
        <v>13196</v>
      </c>
      <c r="B84" s="279" t="s">
        <v>150</v>
      </c>
      <c r="C84" s="274"/>
      <c r="D84" s="274"/>
      <c r="E84" s="275"/>
      <c r="F84" s="275"/>
      <c r="H84" s="128">
        <f t="shared" si="4"/>
        <v>0</v>
      </c>
      <c r="J84" s="4">
        <f t="shared" si="5"/>
        <v>25.3245</v>
      </c>
      <c r="K84" s="128">
        <f t="shared" si="3"/>
        <v>0</v>
      </c>
    </row>
    <row r="85" spans="1:11">
      <c r="A85" s="35">
        <v>13201</v>
      </c>
      <c r="B85" s="279" t="s">
        <v>151</v>
      </c>
      <c r="C85" s="274"/>
      <c r="D85" s="274"/>
      <c r="E85" s="275"/>
      <c r="F85" s="275"/>
      <c r="H85" s="128">
        <f t="shared" si="4"/>
        <v>0</v>
      </c>
      <c r="J85" s="4">
        <f t="shared" si="5"/>
        <v>25.3245</v>
      </c>
      <c r="K85" s="128">
        <f t="shared" si="3"/>
        <v>0</v>
      </c>
    </row>
    <row r="86" spans="1:11">
      <c r="A86" s="35">
        <v>13202</v>
      </c>
      <c r="B86" s="279" t="s">
        <v>152</v>
      </c>
      <c r="C86" s="274"/>
      <c r="D86" s="274"/>
      <c r="E86" s="275"/>
      <c r="F86" s="275"/>
      <c r="H86" s="128">
        <f t="shared" si="4"/>
        <v>0</v>
      </c>
      <c r="J86" s="4">
        <f t="shared" si="5"/>
        <v>25.3245</v>
      </c>
      <c r="K86" s="128">
        <f t="shared" si="3"/>
        <v>0</v>
      </c>
    </row>
    <row r="87" spans="1:11">
      <c r="A87" s="35">
        <v>13203</v>
      </c>
      <c r="B87" s="279" t="s">
        <v>153</v>
      </c>
      <c r="C87" s="274"/>
      <c r="D87" s="274"/>
      <c r="E87" s="275"/>
      <c r="F87" s="275"/>
      <c r="H87" s="128">
        <f t="shared" si="4"/>
        <v>0</v>
      </c>
      <c r="J87" s="4">
        <f t="shared" si="5"/>
        <v>25.3245</v>
      </c>
      <c r="K87" s="128">
        <f t="shared" si="3"/>
        <v>0</v>
      </c>
    </row>
    <row r="88" spans="1:11">
      <c r="A88" s="35">
        <v>13204</v>
      </c>
      <c r="B88" s="279" t="s">
        <v>154</v>
      </c>
      <c r="C88" s="274"/>
      <c r="D88" s="274"/>
      <c r="E88" s="275"/>
      <c r="F88" s="275"/>
      <c r="H88" s="128">
        <f t="shared" si="4"/>
        <v>0</v>
      </c>
      <c r="J88" s="4">
        <f t="shared" si="5"/>
        <v>25.3245</v>
      </c>
      <c r="K88" s="128">
        <f t="shared" si="3"/>
        <v>0</v>
      </c>
    </row>
    <row r="89" spans="1:11">
      <c r="A89" s="35">
        <v>13205</v>
      </c>
      <c r="B89" s="279" t="s">
        <v>155</v>
      </c>
      <c r="C89" s="274"/>
      <c r="D89" s="274"/>
      <c r="E89" s="275"/>
      <c r="F89" s="275"/>
      <c r="H89" s="128">
        <f t="shared" si="4"/>
        <v>0</v>
      </c>
      <c r="J89" s="4">
        <f t="shared" si="5"/>
        <v>25.3245</v>
      </c>
      <c r="K89" s="128">
        <f t="shared" si="3"/>
        <v>0</v>
      </c>
    </row>
    <row r="90" spans="1:11">
      <c r="A90" s="35">
        <v>13206</v>
      </c>
      <c r="B90" s="279" t="s">
        <v>156</v>
      </c>
      <c r="C90" s="274"/>
      <c r="D90" s="274"/>
      <c r="E90" s="275"/>
      <c r="F90" s="275"/>
      <c r="H90" s="128">
        <f t="shared" si="4"/>
        <v>0</v>
      </c>
      <c r="J90" s="4">
        <f t="shared" si="5"/>
        <v>25.3245</v>
      </c>
      <c r="K90" s="128">
        <f t="shared" si="3"/>
        <v>0</v>
      </c>
    </row>
    <row r="91" spans="1:11">
      <c r="A91" s="35">
        <v>13211</v>
      </c>
      <c r="B91" s="279" t="s">
        <v>157</v>
      </c>
      <c r="C91" s="274"/>
      <c r="D91" s="274"/>
      <c r="E91" s="275"/>
      <c r="F91" s="275"/>
      <c r="H91" s="128">
        <f t="shared" si="4"/>
        <v>0</v>
      </c>
      <c r="J91" s="4">
        <f t="shared" si="5"/>
        <v>25.3245</v>
      </c>
      <c r="K91" s="128">
        <f t="shared" si="3"/>
        <v>0</v>
      </c>
    </row>
    <row r="92" spans="1:11">
      <c r="A92" s="35">
        <v>13212</v>
      </c>
      <c r="B92" s="279" t="s">
        <v>158</v>
      </c>
      <c r="C92" s="274"/>
      <c r="D92" s="274"/>
      <c r="E92" s="275"/>
      <c r="F92" s="275"/>
      <c r="H92" s="128">
        <f t="shared" si="4"/>
        <v>0</v>
      </c>
      <c r="J92" s="4">
        <f t="shared" si="5"/>
        <v>25.3245</v>
      </c>
      <c r="K92" s="128">
        <f t="shared" si="3"/>
        <v>0</v>
      </c>
    </row>
    <row r="93" spans="1:11">
      <c r="A93" s="35">
        <v>13213</v>
      </c>
      <c r="B93" s="279" t="s">
        <v>159</v>
      </c>
      <c r="C93" s="274"/>
      <c r="D93" s="274"/>
      <c r="E93" s="275"/>
      <c r="F93" s="275"/>
      <c r="H93" s="128">
        <f t="shared" si="4"/>
        <v>0</v>
      </c>
      <c r="J93" s="4">
        <f t="shared" si="5"/>
        <v>25.3245</v>
      </c>
      <c r="K93" s="128">
        <f t="shared" si="3"/>
        <v>0</v>
      </c>
    </row>
    <row r="94" spans="1:11">
      <c r="A94" s="35">
        <v>13214</v>
      </c>
      <c r="B94" s="279" t="s">
        <v>160</v>
      </c>
      <c r="C94" s="274"/>
      <c r="D94" s="274"/>
      <c r="E94" s="275"/>
      <c r="F94" s="275"/>
      <c r="H94" s="128">
        <f t="shared" si="4"/>
        <v>0</v>
      </c>
      <c r="J94" s="4">
        <f t="shared" si="5"/>
        <v>25.3245</v>
      </c>
      <c r="K94" s="128">
        <f t="shared" si="3"/>
        <v>0</v>
      </c>
    </row>
    <row r="95" spans="1:11">
      <c r="A95" s="35">
        <v>13215</v>
      </c>
      <c r="B95" s="279" t="s">
        <v>161</v>
      </c>
      <c r="C95" s="274"/>
      <c r="D95" s="274"/>
      <c r="E95" s="275"/>
      <c r="F95" s="275"/>
      <c r="H95" s="128">
        <f t="shared" si="4"/>
        <v>0</v>
      </c>
      <c r="J95" s="4">
        <f t="shared" si="5"/>
        <v>25.3245</v>
      </c>
      <c r="K95" s="128">
        <f t="shared" si="3"/>
        <v>0</v>
      </c>
    </row>
    <row r="96" spans="1:11">
      <c r="A96" s="35">
        <v>13216</v>
      </c>
      <c r="B96" s="279" t="s">
        <v>162</v>
      </c>
      <c r="C96" s="274"/>
      <c r="D96" s="274"/>
      <c r="E96" s="275"/>
      <c r="F96" s="275"/>
      <c r="H96" s="128">
        <f t="shared" si="4"/>
        <v>0</v>
      </c>
      <c r="J96" s="4">
        <f t="shared" si="5"/>
        <v>25.3245</v>
      </c>
      <c r="K96" s="128">
        <f t="shared" si="3"/>
        <v>0</v>
      </c>
    </row>
    <row r="97" spans="1:11">
      <c r="A97" s="35">
        <v>13217</v>
      </c>
      <c r="B97" s="279" t="s">
        <v>163</v>
      </c>
      <c r="C97" s="274"/>
      <c r="D97" s="274"/>
      <c r="E97" s="275"/>
      <c r="F97" s="275"/>
      <c r="H97" s="128">
        <f t="shared" si="4"/>
        <v>0</v>
      </c>
      <c r="J97" s="4">
        <f t="shared" si="5"/>
        <v>25.3245</v>
      </c>
      <c r="K97" s="128">
        <f t="shared" si="3"/>
        <v>0</v>
      </c>
    </row>
    <row r="98" spans="1:11">
      <c r="A98" s="35">
        <v>13221</v>
      </c>
      <c r="B98" s="279" t="s">
        <v>164</v>
      </c>
      <c r="C98" s="274"/>
      <c r="D98" s="274"/>
      <c r="E98" s="275"/>
      <c r="F98" s="275"/>
      <c r="H98" s="128">
        <f t="shared" si="4"/>
        <v>0</v>
      </c>
      <c r="J98" s="4">
        <f t="shared" si="5"/>
        <v>25.3245</v>
      </c>
      <c r="K98" s="128">
        <f t="shared" si="3"/>
        <v>0</v>
      </c>
    </row>
    <row r="99" spans="1:11">
      <c r="A99" s="35">
        <v>13231</v>
      </c>
      <c r="B99" s="279" t="s">
        <v>479</v>
      </c>
      <c r="C99" s="274"/>
      <c r="D99" s="274"/>
      <c r="E99" s="275"/>
      <c r="F99" s="275"/>
      <c r="H99" s="128">
        <f t="shared" si="4"/>
        <v>0</v>
      </c>
      <c r="J99" s="4">
        <f t="shared" si="5"/>
        <v>25.3245</v>
      </c>
      <c r="K99" s="128">
        <f t="shared" si="3"/>
        <v>0</v>
      </c>
    </row>
    <row r="100" spans="1:11">
      <c r="A100" s="13">
        <v>13232</v>
      </c>
      <c r="B100" s="279" t="s">
        <v>166</v>
      </c>
      <c r="C100" s="274"/>
      <c r="D100" s="274"/>
      <c r="E100" s="275"/>
      <c r="F100" s="275"/>
      <c r="H100" s="128">
        <f t="shared" si="4"/>
        <v>0</v>
      </c>
      <c r="J100" s="4">
        <f t="shared" si="5"/>
        <v>25.3245</v>
      </c>
      <c r="K100" s="128">
        <f t="shared" si="3"/>
        <v>0</v>
      </c>
    </row>
    <row r="101" spans="1:11">
      <c r="A101" s="35">
        <v>13241</v>
      </c>
      <c r="B101" s="279" t="s">
        <v>167</v>
      </c>
      <c r="C101" s="274"/>
      <c r="D101" s="274"/>
      <c r="E101" s="275"/>
      <c r="F101" s="275"/>
      <c r="H101" s="128">
        <f t="shared" si="4"/>
        <v>0</v>
      </c>
      <c r="J101" s="4">
        <f t="shared" si="5"/>
        <v>25.3245</v>
      </c>
      <c r="K101" s="128">
        <f t="shared" si="3"/>
        <v>0</v>
      </c>
    </row>
    <row r="102" spans="1:11">
      <c r="A102" s="35">
        <v>13242</v>
      </c>
      <c r="B102" s="279" t="s">
        <v>480</v>
      </c>
      <c r="C102" s="274"/>
      <c r="D102" s="274"/>
      <c r="E102" s="275"/>
      <c r="F102" s="275"/>
      <c r="H102" s="128">
        <f t="shared" si="4"/>
        <v>0</v>
      </c>
      <c r="J102" s="4">
        <f t="shared" si="5"/>
        <v>25.3245</v>
      </c>
      <c r="K102" s="128">
        <f t="shared" si="3"/>
        <v>0</v>
      </c>
    </row>
    <row r="103" spans="1:11">
      <c r="A103" s="35">
        <v>13243</v>
      </c>
      <c r="B103" s="279" t="s">
        <v>169</v>
      </c>
      <c r="C103" s="274"/>
      <c r="D103" s="274"/>
      <c r="E103" s="275"/>
      <c r="F103" s="275"/>
      <c r="H103" s="128">
        <f t="shared" si="4"/>
        <v>0</v>
      </c>
      <c r="J103" s="4">
        <f t="shared" si="5"/>
        <v>25.3245</v>
      </c>
      <c r="K103" s="128">
        <f t="shared" si="3"/>
        <v>0</v>
      </c>
    </row>
    <row r="104" spans="1:11">
      <c r="A104" s="35">
        <v>13251</v>
      </c>
      <c r="B104" s="273" t="s">
        <v>170</v>
      </c>
      <c r="C104" s="274"/>
      <c r="D104" s="274"/>
      <c r="E104" s="275"/>
      <c r="F104" s="275"/>
      <c r="H104" s="128">
        <f t="shared" si="4"/>
        <v>0</v>
      </c>
      <c r="J104" s="4">
        <f t="shared" si="5"/>
        <v>25.3245</v>
      </c>
      <c r="K104" s="128">
        <f t="shared" si="3"/>
        <v>0</v>
      </c>
    </row>
    <row r="105" spans="1:11">
      <c r="A105" s="35">
        <v>13252</v>
      </c>
      <c r="B105" s="273" t="s">
        <v>171</v>
      </c>
      <c r="C105" s="274"/>
      <c r="D105" s="274"/>
      <c r="E105" s="275"/>
      <c r="F105" s="275"/>
      <c r="H105" s="128">
        <f t="shared" si="4"/>
        <v>0</v>
      </c>
      <c r="J105" s="4">
        <f t="shared" si="5"/>
        <v>25.3245</v>
      </c>
      <c r="K105" s="128">
        <f t="shared" si="3"/>
        <v>0</v>
      </c>
    </row>
    <row r="106" spans="1:11">
      <c r="A106" s="35">
        <v>13253</v>
      </c>
      <c r="B106" s="273" t="s">
        <v>172</v>
      </c>
      <c r="C106" s="274"/>
      <c r="D106" s="274"/>
      <c r="E106" s="275"/>
      <c r="F106" s="275"/>
      <c r="H106" s="128">
        <f t="shared" si="4"/>
        <v>0</v>
      </c>
      <c r="J106" s="4">
        <f t="shared" si="5"/>
        <v>25.3245</v>
      </c>
      <c r="K106" s="128">
        <f t="shared" si="3"/>
        <v>0</v>
      </c>
    </row>
    <row r="107" spans="1:11">
      <c r="A107" s="35">
        <v>13254</v>
      </c>
      <c r="B107" s="273" t="s">
        <v>173</v>
      </c>
      <c r="C107" s="274"/>
      <c r="D107" s="274"/>
      <c r="E107" s="275"/>
      <c r="F107" s="275"/>
      <c r="H107" s="128">
        <f t="shared" si="4"/>
        <v>0</v>
      </c>
      <c r="J107" s="4">
        <f t="shared" si="5"/>
        <v>25.3245</v>
      </c>
      <c r="K107" s="128">
        <f t="shared" si="3"/>
        <v>0</v>
      </c>
    </row>
    <row r="108" spans="1:11">
      <c r="A108" s="13">
        <v>13261</v>
      </c>
      <c r="B108" s="273" t="s">
        <v>174</v>
      </c>
      <c r="C108" s="274"/>
      <c r="D108" s="274"/>
      <c r="E108" s="275"/>
      <c r="F108" s="275"/>
      <c r="H108" s="128">
        <f>ROUND(C108-D108+E108-F108,2)</f>
        <v>0</v>
      </c>
      <c r="J108" s="4">
        <f t="shared" si="5"/>
        <v>25.3245</v>
      </c>
      <c r="K108" s="128">
        <f t="shared" si="3"/>
        <v>0</v>
      </c>
    </row>
    <row r="109" spans="1:11">
      <c r="A109" s="35">
        <v>13501</v>
      </c>
      <c r="B109" s="273" t="s">
        <v>176</v>
      </c>
      <c r="C109" s="274"/>
      <c r="D109" s="274"/>
      <c r="E109" s="275"/>
      <c r="F109" s="275"/>
      <c r="H109" s="128">
        <f t="shared" si="4"/>
        <v>0</v>
      </c>
      <c r="J109" s="4">
        <f t="shared" si="5"/>
        <v>25.3245</v>
      </c>
      <c r="K109" s="128">
        <f t="shared" si="3"/>
        <v>0</v>
      </c>
    </row>
    <row r="110" spans="1:11">
      <c r="A110" s="35">
        <v>13502</v>
      </c>
      <c r="B110" s="273" t="s">
        <v>177</v>
      </c>
      <c r="C110" s="274"/>
      <c r="D110" s="274"/>
      <c r="E110" s="275"/>
      <c r="F110" s="275"/>
      <c r="H110" s="128">
        <f t="shared" si="4"/>
        <v>0</v>
      </c>
      <c r="J110" s="4">
        <f t="shared" si="5"/>
        <v>25.3245</v>
      </c>
      <c r="K110" s="128">
        <f t="shared" si="3"/>
        <v>0</v>
      </c>
    </row>
    <row r="111" spans="1:11">
      <c r="A111" s="35">
        <v>13503</v>
      </c>
      <c r="B111" s="273" t="s">
        <v>178</v>
      </c>
      <c r="C111" s="274"/>
      <c r="D111" s="274"/>
      <c r="E111" s="275"/>
      <c r="F111" s="275"/>
      <c r="H111" s="128">
        <f t="shared" si="4"/>
        <v>0</v>
      </c>
      <c r="J111" s="4">
        <f t="shared" si="5"/>
        <v>25.3245</v>
      </c>
      <c r="K111" s="128">
        <f t="shared" si="3"/>
        <v>0</v>
      </c>
    </row>
    <row r="112" spans="1:11">
      <c r="A112" s="35">
        <v>13601</v>
      </c>
      <c r="B112" s="273" t="s">
        <v>175</v>
      </c>
      <c r="C112" s="274"/>
      <c r="D112" s="274"/>
      <c r="E112" s="275"/>
      <c r="F112" s="275"/>
      <c r="H112" s="128">
        <f t="shared" si="4"/>
        <v>0</v>
      </c>
      <c r="J112" s="4">
        <f t="shared" si="5"/>
        <v>25.3245</v>
      </c>
      <c r="K112" s="128">
        <f t="shared" si="3"/>
        <v>0</v>
      </c>
    </row>
    <row r="113" spans="1:11">
      <c r="A113" s="35">
        <v>14101</v>
      </c>
      <c r="B113" s="279" t="s">
        <v>179</v>
      </c>
      <c r="C113" s="274"/>
      <c r="D113" s="274"/>
      <c r="E113" s="275"/>
      <c r="F113" s="275"/>
      <c r="H113" s="128">
        <f t="shared" si="4"/>
        <v>0</v>
      </c>
      <c r="J113" s="4">
        <f t="shared" si="5"/>
        <v>25.3245</v>
      </c>
      <c r="K113" s="128">
        <f t="shared" si="3"/>
        <v>0</v>
      </c>
    </row>
    <row r="114" spans="1:11">
      <c r="A114" s="35">
        <v>14102</v>
      </c>
      <c r="B114" s="279" t="s">
        <v>180</v>
      </c>
      <c r="C114" s="274">
        <v>486741.52</v>
      </c>
      <c r="D114" s="274"/>
      <c r="E114" s="275"/>
      <c r="F114" s="275"/>
      <c r="H114" s="128">
        <f t="shared" si="4"/>
        <v>486741.52</v>
      </c>
      <c r="J114" s="4">
        <f t="shared" si="5"/>
        <v>25.3245</v>
      </c>
      <c r="K114" s="128">
        <f t="shared" si="3"/>
        <v>12326485.619999999</v>
      </c>
    </row>
    <row r="115" spans="1:11">
      <c r="A115" s="280">
        <v>14103</v>
      </c>
      <c r="B115" s="281" t="s">
        <v>481</v>
      </c>
      <c r="C115" s="278"/>
      <c r="D115" s="278"/>
      <c r="E115" s="278"/>
      <c r="F115" s="278"/>
      <c r="G115" s="132"/>
      <c r="H115" s="132">
        <f t="shared" si="4"/>
        <v>0</v>
      </c>
      <c r="J115" s="4">
        <f t="shared" si="5"/>
        <v>25.3245</v>
      </c>
      <c r="K115" s="132">
        <f t="shared" si="3"/>
        <v>0</v>
      </c>
    </row>
    <row r="116" spans="1:11">
      <c r="A116" s="35">
        <v>14201</v>
      </c>
      <c r="B116" s="279" t="s">
        <v>181</v>
      </c>
      <c r="C116" s="274"/>
      <c r="D116" s="274"/>
      <c r="E116" s="275"/>
      <c r="F116" s="275"/>
      <c r="H116" s="128">
        <f t="shared" si="4"/>
        <v>0</v>
      </c>
      <c r="J116" s="4">
        <f t="shared" si="5"/>
        <v>25.3245</v>
      </c>
      <c r="K116" s="128">
        <f t="shared" si="3"/>
        <v>0</v>
      </c>
    </row>
    <row r="117" spans="1:11">
      <c r="A117" s="35">
        <v>15001</v>
      </c>
      <c r="B117" s="273" t="s">
        <v>182</v>
      </c>
      <c r="C117" s="274"/>
      <c r="D117" s="274"/>
      <c r="E117" s="275"/>
      <c r="F117" s="275"/>
      <c r="H117" s="128">
        <f t="shared" si="4"/>
        <v>0</v>
      </c>
      <c r="J117" s="4">
        <f t="shared" si="5"/>
        <v>25.3245</v>
      </c>
      <c r="K117" s="128">
        <f t="shared" si="3"/>
        <v>0</v>
      </c>
    </row>
    <row r="118" spans="1:11">
      <c r="A118" s="35">
        <v>15002</v>
      </c>
      <c r="B118" s="273" t="s">
        <v>183</v>
      </c>
      <c r="C118" s="274"/>
      <c r="D118" s="274"/>
      <c r="E118" s="275"/>
      <c r="F118" s="275"/>
      <c r="H118" s="128">
        <f t="shared" si="4"/>
        <v>0</v>
      </c>
      <c r="J118" s="4">
        <f t="shared" si="5"/>
        <v>25.3245</v>
      </c>
      <c r="K118" s="128">
        <f t="shared" si="3"/>
        <v>0</v>
      </c>
    </row>
    <row r="119" spans="1:11">
      <c r="A119" s="35">
        <v>15003</v>
      </c>
      <c r="B119" s="273" t="s">
        <v>184</v>
      </c>
      <c r="C119" s="274"/>
      <c r="D119" s="274"/>
      <c r="E119" s="275"/>
      <c r="F119" s="275"/>
      <c r="H119" s="128">
        <f t="shared" si="4"/>
        <v>0</v>
      </c>
      <c r="J119" s="4">
        <f t="shared" si="5"/>
        <v>25.3245</v>
      </c>
      <c r="K119" s="128">
        <f t="shared" si="3"/>
        <v>0</v>
      </c>
    </row>
    <row r="120" spans="1:11">
      <c r="A120" s="35">
        <v>15004</v>
      </c>
      <c r="B120" s="273" t="s">
        <v>243</v>
      </c>
      <c r="C120" s="274"/>
      <c r="D120" s="274"/>
      <c r="E120" s="275"/>
      <c r="F120" s="275"/>
      <c r="H120" s="128">
        <f t="shared" si="4"/>
        <v>0</v>
      </c>
      <c r="J120" s="4">
        <f t="shared" si="5"/>
        <v>25.3245</v>
      </c>
      <c r="K120" s="128">
        <f t="shared" si="3"/>
        <v>0</v>
      </c>
    </row>
    <row r="121" spans="1:11">
      <c r="A121" s="35">
        <v>15005</v>
      </c>
      <c r="B121" s="273" t="s">
        <v>185</v>
      </c>
      <c r="C121" s="274">
        <v>13177.02</v>
      </c>
      <c r="D121" s="274"/>
      <c r="E121" s="275"/>
      <c r="F121" s="275"/>
      <c r="H121" s="128">
        <f t="shared" si="4"/>
        <v>13177.02</v>
      </c>
      <c r="J121" s="4">
        <f t="shared" si="5"/>
        <v>25.3245</v>
      </c>
      <c r="K121" s="128">
        <f t="shared" si="3"/>
        <v>333701.44</v>
      </c>
    </row>
    <row r="122" spans="1:11">
      <c r="A122" s="35">
        <v>15006</v>
      </c>
      <c r="B122" s="273" t="s">
        <v>218</v>
      </c>
      <c r="C122" s="274"/>
      <c r="D122" s="274"/>
      <c r="E122" s="275"/>
      <c r="F122" s="275"/>
      <c r="H122" s="128">
        <f t="shared" si="4"/>
        <v>0</v>
      </c>
      <c r="J122" s="4">
        <f t="shared" si="5"/>
        <v>25.3245</v>
      </c>
      <c r="K122" s="128">
        <f t="shared" si="3"/>
        <v>0</v>
      </c>
    </row>
    <row r="123" spans="1:11">
      <c r="A123" s="35">
        <v>15007</v>
      </c>
      <c r="B123" s="273" t="s">
        <v>186</v>
      </c>
      <c r="C123" s="274"/>
      <c r="D123" s="274"/>
      <c r="E123" s="275"/>
      <c r="F123" s="275"/>
      <c r="H123" s="128">
        <f t="shared" si="4"/>
        <v>0</v>
      </c>
      <c r="J123" s="4">
        <f t="shared" si="5"/>
        <v>25.3245</v>
      </c>
      <c r="K123" s="128">
        <f t="shared" si="3"/>
        <v>0</v>
      </c>
    </row>
    <row r="124" spans="1:11">
      <c r="A124" s="35">
        <v>15008</v>
      </c>
      <c r="B124" s="273" t="s">
        <v>187</v>
      </c>
      <c r="C124" s="274"/>
      <c r="D124" s="274"/>
      <c r="E124" s="275"/>
      <c r="F124" s="275"/>
      <c r="H124" s="128">
        <f t="shared" si="4"/>
        <v>0</v>
      </c>
      <c r="J124" s="4">
        <f t="shared" si="5"/>
        <v>25.3245</v>
      </c>
      <c r="K124" s="128">
        <f t="shared" si="3"/>
        <v>0</v>
      </c>
    </row>
    <row r="125" spans="1:11">
      <c r="A125" s="35">
        <v>15009</v>
      </c>
      <c r="B125" s="273" t="s">
        <v>245</v>
      </c>
      <c r="C125" s="274">
        <v>0.45</v>
      </c>
      <c r="D125" s="274"/>
      <c r="E125" s="275"/>
      <c r="F125" s="275"/>
      <c r="H125" s="128">
        <f t="shared" si="4"/>
        <v>0.45</v>
      </c>
      <c r="J125" s="4">
        <f t="shared" si="5"/>
        <v>25.3245</v>
      </c>
      <c r="K125" s="128">
        <f t="shared" si="3"/>
        <v>11.4</v>
      </c>
    </row>
    <row r="126" spans="1:11">
      <c r="A126" s="35">
        <v>15010</v>
      </c>
      <c r="B126" s="273" t="s">
        <v>219</v>
      </c>
      <c r="C126" s="274">
        <v>4262.6499999999996</v>
      </c>
      <c r="D126" s="274"/>
      <c r="E126" s="275"/>
      <c r="F126" s="275"/>
      <c r="H126" s="128">
        <f t="shared" si="4"/>
        <v>4262.6499999999996</v>
      </c>
      <c r="J126" s="4">
        <f t="shared" si="5"/>
        <v>25.3245</v>
      </c>
      <c r="K126" s="128">
        <f t="shared" si="3"/>
        <v>107949.48</v>
      </c>
    </row>
    <row r="127" spans="1:11">
      <c r="A127" s="35">
        <v>15011</v>
      </c>
      <c r="B127" s="273" t="s">
        <v>220</v>
      </c>
      <c r="C127" s="274"/>
      <c r="D127" s="274"/>
      <c r="E127" s="275"/>
      <c r="F127" s="275"/>
      <c r="H127" s="128">
        <f t="shared" si="4"/>
        <v>0</v>
      </c>
      <c r="J127" s="4">
        <f t="shared" si="5"/>
        <v>25.3245</v>
      </c>
      <c r="K127" s="128">
        <f t="shared" si="3"/>
        <v>0</v>
      </c>
    </row>
    <row r="128" spans="1:11">
      <c r="A128" s="35">
        <v>15012</v>
      </c>
      <c r="B128" s="273" t="s">
        <v>221</v>
      </c>
      <c r="C128" s="274"/>
      <c r="D128" s="274"/>
      <c r="E128" s="275"/>
      <c r="F128" s="275"/>
      <c r="H128" s="128">
        <f t="shared" si="4"/>
        <v>0</v>
      </c>
      <c r="J128" s="4">
        <f t="shared" si="5"/>
        <v>25.3245</v>
      </c>
      <c r="K128" s="128">
        <f t="shared" si="3"/>
        <v>0</v>
      </c>
    </row>
    <row r="129" spans="1:11">
      <c r="A129" s="35">
        <v>15013</v>
      </c>
      <c r="B129" s="273" t="s">
        <v>244</v>
      </c>
      <c r="C129" s="274"/>
      <c r="D129" s="274"/>
      <c r="E129" s="275"/>
      <c r="F129" s="275"/>
      <c r="H129" s="128">
        <f t="shared" si="4"/>
        <v>0</v>
      </c>
      <c r="J129" s="4">
        <f t="shared" si="5"/>
        <v>25.3245</v>
      </c>
      <c r="K129" s="128">
        <f t="shared" si="3"/>
        <v>0</v>
      </c>
    </row>
    <row r="130" spans="1:11">
      <c r="A130" s="35">
        <v>15014</v>
      </c>
      <c r="B130" s="273" t="s">
        <v>188</v>
      </c>
      <c r="C130" s="274">
        <v>162663.85999999999</v>
      </c>
      <c r="D130" s="274"/>
      <c r="E130" s="275"/>
      <c r="F130" s="275"/>
      <c r="H130" s="128">
        <f t="shared" si="4"/>
        <v>162663.85999999999</v>
      </c>
      <c r="J130" s="4">
        <f t="shared" si="5"/>
        <v>25.3245</v>
      </c>
      <c r="K130" s="128">
        <f t="shared" si="3"/>
        <v>4119380.92</v>
      </c>
    </row>
    <row r="131" spans="1:11">
      <c r="A131" s="35">
        <v>15015</v>
      </c>
      <c r="B131" s="273" t="s">
        <v>189</v>
      </c>
      <c r="C131" s="274"/>
      <c r="D131" s="274"/>
      <c r="E131" s="275"/>
      <c r="F131" s="275"/>
      <c r="H131" s="128">
        <f t="shared" si="4"/>
        <v>0</v>
      </c>
      <c r="J131" s="4">
        <f t="shared" si="5"/>
        <v>25.3245</v>
      </c>
      <c r="K131" s="128">
        <f t="shared" si="3"/>
        <v>0</v>
      </c>
    </row>
    <row r="132" spans="1:11">
      <c r="A132" s="280">
        <v>15016</v>
      </c>
      <c r="B132" s="277" t="s">
        <v>241</v>
      </c>
      <c r="C132" s="278">
        <v>1985.88</v>
      </c>
      <c r="D132" s="278"/>
      <c r="E132" s="278"/>
      <c r="F132" s="278">
        <v>1985.88</v>
      </c>
      <c r="G132" s="132"/>
      <c r="H132" s="132">
        <f t="shared" si="4"/>
        <v>0</v>
      </c>
      <c r="J132" s="4">
        <f t="shared" si="5"/>
        <v>25.3245</v>
      </c>
      <c r="K132" s="132">
        <f t="shared" si="3"/>
        <v>0</v>
      </c>
    </row>
    <row r="133" spans="1:11">
      <c r="A133" s="35">
        <v>15017</v>
      </c>
      <c r="B133" s="279" t="s">
        <v>222</v>
      </c>
      <c r="C133" s="274"/>
      <c r="D133" s="274"/>
      <c r="E133" s="275"/>
      <c r="F133" s="275"/>
      <c r="H133" s="128">
        <f t="shared" si="4"/>
        <v>0</v>
      </c>
      <c r="J133" s="4">
        <f t="shared" si="5"/>
        <v>25.3245</v>
      </c>
      <c r="K133" s="128">
        <f t="shared" si="3"/>
        <v>0</v>
      </c>
    </row>
    <row r="134" spans="1:11">
      <c r="A134" s="35">
        <v>15018</v>
      </c>
      <c r="B134" s="279" t="s">
        <v>223</v>
      </c>
      <c r="C134" s="274"/>
      <c r="D134" s="274"/>
      <c r="E134" s="275"/>
      <c r="F134" s="275"/>
      <c r="H134" s="128">
        <f t="shared" si="4"/>
        <v>0</v>
      </c>
      <c r="J134" s="4">
        <f t="shared" si="5"/>
        <v>25.3245</v>
      </c>
      <c r="K134" s="128">
        <f t="shared" si="3"/>
        <v>0</v>
      </c>
    </row>
    <row r="135" spans="1:11">
      <c r="A135" s="282"/>
      <c r="B135" s="283" t="s">
        <v>482</v>
      </c>
      <c r="C135" s="274"/>
      <c r="D135" s="274"/>
      <c r="E135" s="275"/>
      <c r="F135" s="275"/>
      <c r="H135" s="128">
        <f t="shared" si="4"/>
        <v>0</v>
      </c>
      <c r="J135" s="4">
        <f t="shared" si="5"/>
        <v>25.3245</v>
      </c>
      <c r="K135" s="128">
        <f t="shared" si="3"/>
        <v>0</v>
      </c>
    </row>
    <row r="136" spans="1:11">
      <c r="A136" s="35">
        <v>15101</v>
      </c>
      <c r="B136" s="273" t="s">
        <v>207</v>
      </c>
      <c r="C136" s="274"/>
      <c r="D136" s="274"/>
      <c r="E136" s="275"/>
      <c r="F136" s="275"/>
      <c r="H136" s="128">
        <f t="shared" si="4"/>
        <v>0</v>
      </c>
      <c r="J136" s="4">
        <f t="shared" si="5"/>
        <v>25.3245</v>
      </c>
      <c r="K136" s="128">
        <f t="shared" ref="K136:K199" si="6">ROUND(H136*J136,2)</f>
        <v>0</v>
      </c>
    </row>
    <row r="137" spans="1:11">
      <c r="A137" s="35">
        <v>15102</v>
      </c>
      <c r="B137" s="273" t="s">
        <v>208</v>
      </c>
      <c r="C137" s="274"/>
      <c r="D137" s="274"/>
      <c r="E137" s="275"/>
      <c r="F137" s="275"/>
      <c r="H137" s="128">
        <f t="shared" si="4"/>
        <v>0</v>
      </c>
      <c r="J137" s="4">
        <f t="shared" ref="J137:J200" si="7">J136</f>
        <v>25.3245</v>
      </c>
      <c r="K137" s="128">
        <f t="shared" si="6"/>
        <v>0</v>
      </c>
    </row>
    <row r="138" spans="1:11">
      <c r="A138" s="35">
        <v>15103</v>
      </c>
      <c r="B138" s="273" t="s">
        <v>209</v>
      </c>
      <c r="C138" s="274"/>
      <c r="D138" s="274"/>
      <c r="E138" s="275"/>
      <c r="F138" s="275"/>
      <c r="H138" s="128">
        <f t="shared" si="4"/>
        <v>0</v>
      </c>
      <c r="J138" s="4">
        <f t="shared" si="7"/>
        <v>25.3245</v>
      </c>
      <c r="K138" s="128">
        <f t="shared" si="6"/>
        <v>0</v>
      </c>
    </row>
    <row r="139" spans="1:11">
      <c r="A139" s="35">
        <v>15104</v>
      </c>
      <c r="B139" s="273" t="s">
        <v>210</v>
      </c>
      <c r="C139" s="274"/>
      <c r="D139" s="274"/>
      <c r="E139" s="275"/>
      <c r="F139" s="275"/>
      <c r="H139" s="128">
        <f t="shared" ref="H139:H202" si="8">ROUND(C139-D139+E139-F139,2)</f>
        <v>0</v>
      </c>
      <c r="J139" s="4">
        <f t="shared" si="7"/>
        <v>25.3245</v>
      </c>
      <c r="K139" s="128">
        <f t="shared" si="6"/>
        <v>0</v>
      </c>
    </row>
    <row r="140" spans="1:11">
      <c r="A140" s="35">
        <v>15105</v>
      </c>
      <c r="B140" s="273" t="s">
        <v>211</v>
      </c>
      <c r="C140" s="274"/>
      <c r="D140" s="274"/>
      <c r="E140" s="275"/>
      <c r="F140" s="275"/>
      <c r="H140" s="128">
        <f t="shared" si="8"/>
        <v>0</v>
      </c>
      <c r="J140" s="4">
        <f t="shared" si="7"/>
        <v>25.3245</v>
      </c>
      <c r="K140" s="128">
        <f t="shared" si="6"/>
        <v>0</v>
      </c>
    </row>
    <row r="141" spans="1:11">
      <c r="A141" s="35">
        <v>15106</v>
      </c>
      <c r="B141" s="273" t="s">
        <v>212</v>
      </c>
      <c r="C141" s="274"/>
      <c r="D141" s="274"/>
      <c r="E141" s="275"/>
      <c r="F141" s="275"/>
      <c r="H141" s="128">
        <f t="shared" si="8"/>
        <v>0</v>
      </c>
      <c r="J141" s="4">
        <f t="shared" si="7"/>
        <v>25.3245</v>
      </c>
      <c r="K141" s="128">
        <f t="shared" si="6"/>
        <v>0</v>
      </c>
    </row>
    <row r="142" spans="1:11">
      <c r="A142" s="35">
        <v>15107</v>
      </c>
      <c r="B142" s="273" t="s">
        <v>213</v>
      </c>
      <c r="C142" s="274"/>
      <c r="D142" s="274"/>
      <c r="E142" s="275"/>
      <c r="F142" s="275"/>
      <c r="H142" s="128">
        <f t="shared" si="8"/>
        <v>0</v>
      </c>
      <c r="J142" s="4">
        <f t="shared" si="7"/>
        <v>25.3245</v>
      </c>
      <c r="K142" s="128">
        <f t="shared" si="6"/>
        <v>0</v>
      </c>
    </row>
    <row r="143" spans="1:11">
      <c r="A143" s="35">
        <v>15108</v>
      </c>
      <c r="B143" s="273" t="s">
        <v>214</v>
      </c>
      <c r="C143" s="274"/>
      <c r="D143" s="274"/>
      <c r="E143" s="275"/>
      <c r="F143" s="275"/>
      <c r="H143" s="128">
        <f t="shared" si="8"/>
        <v>0</v>
      </c>
      <c r="J143" s="4">
        <f t="shared" si="7"/>
        <v>25.3245</v>
      </c>
      <c r="K143" s="128">
        <f t="shared" si="6"/>
        <v>0</v>
      </c>
    </row>
    <row r="144" spans="1:11">
      <c r="A144" s="35">
        <v>15109</v>
      </c>
      <c r="B144" s="273" t="s">
        <v>215</v>
      </c>
      <c r="C144" s="274"/>
      <c r="D144" s="274"/>
      <c r="E144" s="275"/>
      <c r="F144" s="275"/>
      <c r="H144" s="128">
        <f t="shared" si="8"/>
        <v>0</v>
      </c>
      <c r="J144" s="4">
        <f t="shared" si="7"/>
        <v>25.3245</v>
      </c>
      <c r="K144" s="128">
        <f t="shared" si="6"/>
        <v>0</v>
      </c>
    </row>
    <row r="145" spans="1:11">
      <c r="A145" s="35">
        <v>15110</v>
      </c>
      <c r="B145" s="273" t="s">
        <v>190</v>
      </c>
      <c r="C145" s="274"/>
      <c r="D145" s="274"/>
      <c r="E145" s="275"/>
      <c r="F145" s="275"/>
      <c r="H145" s="128">
        <f t="shared" si="8"/>
        <v>0</v>
      </c>
      <c r="J145" s="4">
        <f t="shared" si="7"/>
        <v>25.3245</v>
      </c>
      <c r="K145" s="128">
        <f t="shared" si="6"/>
        <v>0</v>
      </c>
    </row>
    <row r="146" spans="1:11">
      <c r="A146" s="35">
        <v>15111</v>
      </c>
      <c r="B146" s="273" t="s">
        <v>191</v>
      </c>
      <c r="C146" s="274"/>
      <c r="D146" s="274"/>
      <c r="E146" s="275"/>
      <c r="F146" s="275"/>
      <c r="H146" s="128">
        <f t="shared" si="8"/>
        <v>0</v>
      </c>
      <c r="J146" s="4">
        <f t="shared" si="7"/>
        <v>25.3245</v>
      </c>
      <c r="K146" s="128">
        <f t="shared" si="6"/>
        <v>0</v>
      </c>
    </row>
    <row r="147" spans="1:11">
      <c r="A147" s="35">
        <v>15112</v>
      </c>
      <c r="B147" s="273" t="s">
        <v>192</v>
      </c>
      <c r="C147" s="274"/>
      <c r="D147" s="274"/>
      <c r="E147" s="275"/>
      <c r="F147" s="275"/>
      <c r="H147" s="128">
        <f t="shared" si="8"/>
        <v>0</v>
      </c>
      <c r="J147" s="4">
        <f t="shared" si="7"/>
        <v>25.3245</v>
      </c>
      <c r="K147" s="128">
        <f t="shared" si="6"/>
        <v>0</v>
      </c>
    </row>
    <row r="148" spans="1:11">
      <c r="A148" s="35">
        <v>15113</v>
      </c>
      <c r="B148" s="273" t="s">
        <v>193</v>
      </c>
      <c r="C148" s="274"/>
      <c r="D148" s="274"/>
      <c r="E148" s="275"/>
      <c r="F148" s="275"/>
      <c r="H148" s="128">
        <f t="shared" si="8"/>
        <v>0</v>
      </c>
      <c r="J148" s="4">
        <f t="shared" si="7"/>
        <v>25.3245</v>
      </c>
      <c r="K148" s="128">
        <f t="shared" si="6"/>
        <v>0</v>
      </c>
    </row>
    <row r="149" spans="1:11">
      <c r="A149" s="35">
        <v>15114</v>
      </c>
      <c r="B149" s="273" t="s">
        <v>216</v>
      </c>
      <c r="C149" s="274"/>
      <c r="D149" s="274"/>
      <c r="E149" s="275"/>
      <c r="F149" s="275"/>
      <c r="H149" s="128">
        <f t="shared" si="8"/>
        <v>0</v>
      </c>
      <c r="J149" s="4">
        <f t="shared" si="7"/>
        <v>25.3245</v>
      </c>
      <c r="K149" s="128">
        <f t="shared" si="6"/>
        <v>0</v>
      </c>
    </row>
    <row r="150" spans="1:11">
      <c r="A150" s="35">
        <v>15115</v>
      </c>
      <c r="B150" s="273" t="s">
        <v>194</v>
      </c>
      <c r="C150" s="274"/>
      <c r="D150" s="274"/>
      <c r="E150" s="275"/>
      <c r="F150" s="275"/>
      <c r="H150" s="128">
        <f t="shared" si="8"/>
        <v>0</v>
      </c>
      <c r="J150" s="4">
        <f t="shared" si="7"/>
        <v>25.3245</v>
      </c>
      <c r="K150" s="128">
        <f t="shared" si="6"/>
        <v>0</v>
      </c>
    </row>
    <row r="151" spans="1:11">
      <c r="A151" s="35">
        <v>15116</v>
      </c>
      <c r="B151" s="273" t="s">
        <v>195</v>
      </c>
      <c r="C151" s="274"/>
      <c r="D151" s="274"/>
      <c r="E151" s="275"/>
      <c r="F151" s="275"/>
      <c r="H151" s="128">
        <f t="shared" si="8"/>
        <v>0</v>
      </c>
      <c r="J151" s="4">
        <f t="shared" si="7"/>
        <v>25.3245</v>
      </c>
      <c r="K151" s="128">
        <f t="shared" si="6"/>
        <v>0</v>
      </c>
    </row>
    <row r="152" spans="1:11">
      <c r="A152" s="35">
        <v>15117</v>
      </c>
      <c r="B152" s="273" t="s">
        <v>196</v>
      </c>
      <c r="C152" s="274"/>
      <c r="D152" s="274"/>
      <c r="E152" s="275"/>
      <c r="F152" s="275"/>
      <c r="H152" s="128">
        <f t="shared" si="8"/>
        <v>0</v>
      </c>
      <c r="J152" s="4">
        <f t="shared" si="7"/>
        <v>25.3245</v>
      </c>
      <c r="K152" s="128">
        <f t="shared" si="6"/>
        <v>0</v>
      </c>
    </row>
    <row r="153" spans="1:11">
      <c r="A153" s="35">
        <v>15118</v>
      </c>
      <c r="B153" s="273" t="s">
        <v>197</v>
      </c>
      <c r="C153" s="274"/>
      <c r="D153" s="274"/>
      <c r="E153" s="275"/>
      <c r="F153" s="275"/>
      <c r="H153" s="128">
        <f t="shared" si="8"/>
        <v>0</v>
      </c>
      <c r="J153" s="4">
        <f t="shared" si="7"/>
        <v>25.3245</v>
      </c>
      <c r="K153" s="128">
        <f t="shared" si="6"/>
        <v>0</v>
      </c>
    </row>
    <row r="154" spans="1:11">
      <c r="A154" s="35">
        <v>15119</v>
      </c>
      <c r="B154" s="273" t="s">
        <v>198</v>
      </c>
      <c r="C154" s="274"/>
      <c r="D154" s="274"/>
      <c r="E154" s="275"/>
      <c r="F154" s="275"/>
      <c r="H154" s="128">
        <f t="shared" si="8"/>
        <v>0</v>
      </c>
      <c r="J154" s="4">
        <f t="shared" si="7"/>
        <v>25.3245</v>
      </c>
      <c r="K154" s="128">
        <f t="shared" si="6"/>
        <v>0</v>
      </c>
    </row>
    <row r="155" spans="1:11">
      <c r="A155" s="35">
        <v>15120</v>
      </c>
      <c r="B155" s="273" t="s">
        <v>199</v>
      </c>
      <c r="C155" s="274"/>
      <c r="D155" s="274"/>
      <c r="E155" s="275"/>
      <c r="F155" s="275"/>
      <c r="H155" s="128">
        <f t="shared" si="8"/>
        <v>0</v>
      </c>
      <c r="J155" s="4">
        <f t="shared" si="7"/>
        <v>25.3245</v>
      </c>
      <c r="K155" s="128">
        <f t="shared" si="6"/>
        <v>0</v>
      </c>
    </row>
    <row r="156" spans="1:11">
      <c r="A156" s="35">
        <v>15121</v>
      </c>
      <c r="B156" s="273" t="s">
        <v>200</v>
      </c>
      <c r="C156" s="274"/>
      <c r="D156" s="274"/>
      <c r="E156" s="275"/>
      <c r="F156" s="275"/>
      <c r="H156" s="128">
        <f t="shared" si="8"/>
        <v>0</v>
      </c>
      <c r="J156" s="4">
        <f t="shared" si="7"/>
        <v>25.3245</v>
      </c>
      <c r="K156" s="128">
        <f t="shared" si="6"/>
        <v>0</v>
      </c>
    </row>
    <row r="157" spans="1:11">
      <c r="A157" s="35">
        <v>15122</v>
      </c>
      <c r="B157" s="273" t="s">
        <v>201</v>
      </c>
      <c r="C157" s="274"/>
      <c r="D157" s="274"/>
      <c r="E157" s="275"/>
      <c r="F157" s="275"/>
      <c r="H157" s="128">
        <f t="shared" si="8"/>
        <v>0</v>
      </c>
      <c r="J157" s="4">
        <f t="shared" si="7"/>
        <v>25.3245</v>
      </c>
      <c r="K157" s="128">
        <f t="shared" si="6"/>
        <v>0</v>
      </c>
    </row>
    <row r="158" spans="1:11">
      <c r="A158" s="35">
        <v>15123</v>
      </c>
      <c r="B158" s="273" t="s">
        <v>202</v>
      </c>
      <c r="C158" s="274"/>
      <c r="D158" s="274"/>
      <c r="E158" s="275"/>
      <c r="F158" s="275"/>
      <c r="H158" s="128">
        <f t="shared" si="8"/>
        <v>0</v>
      </c>
      <c r="J158" s="4">
        <f t="shared" si="7"/>
        <v>25.3245</v>
      </c>
      <c r="K158" s="128">
        <f t="shared" si="6"/>
        <v>0</v>
      </c>
    </row>
    <row r="159" spans="1:11">
      <c r="A159" s="35">
        <v>15124</v>
      </c>
      <c r="B159" s="273" t="s">
        <v>203</v>
      </c>
      <c r="C159" s="274"/>
      <c r="D159" s="274"/>
      <c r="E159" s="275"/>
      <c r="F159" s="275"/>
      <c r="H159" s="128">
        <f t="shared" si="8"/>
        <v>0</v>
      </c>
      <c r="J159" s="4">
        <f t="shared" si="7"/>
        <v>25.3245</v>
      </c>
      <c r="K159" s="128">
        <f t="shared" si="6"/>
        <v>0</v>
      </c>
    </row>
    <row r="160" spans="1:11">
      <c r="A160" s="35">
        <v>15125</v>
      </c>
      <c r="B160" s="273" t="s">
        <v>204</v>
      </c>
      <c r="C160" s="274"/>
      <c r="D160" s="274"/>
      <c r="E160" s="275"/>
      <c r="F160" s="275"/>
      <c r="H160" s="128">
        <f t="shared" si="8"/>
        <v>0</v>
      </c>
      <c r="J160" s="4">
        <f t="shared" si="7"/>
        <v>25.3245</v>
      </c>
      <c r="K160" s="128">
        <f t="shared" si="6"/>
        <v>0</v>
      </c>
    </row>
    <row r="161" spans="1:11">
      <c r="A161" s="35">
        <v>15126</v>
      </c>
      <c r="B161" s="273" t="s">
        <v>205</v>
      </c>
      <c r="C161" s="274"/>
      <c r="D161" s="274"/>
      <c r="E161" s="275"/>
      <c r="F161" s="275"/>
      <c r="H161" s="128">
        <f t="shared" si="8"/>
        <v>0</v>
      </c>
      <c r="J161" s="4">
        <f t="shared" si="7"/>
        <v>25.3245</v>
      </c>
      <c r="K161" s="128">
        <f t="shared" si="6"/>
        <v>0</v>
      </c>
    </row>
    <row r="162" spans="1:11">
      <c r="A162" s="35">
        <v>15136</v>
      </c>
      <c r="B162" s="273" t="s">
        <v>217</v>
      </c>
      <c r="C162" s="274"/>
      <c r="D162" s="274"/>
      <c r="E162" s="275"/>
      <c r="F162" s="275"/>
      <c r="H162" s="128">
        <f t="shared" si="8"/>
        <v>0</v>
      </c>
      <c r="J162" s="4">
        <f t="shared" si="7"/>
        <v>25.3245</v>
      </c>
      <c r="K162" s="128">
        <f t="shared" si="6"/>
        <v>0</v>
      </c>
    </row>
    <row r="163" spans="1:11">
      <c r="A163" s="35">
        <v>15137</v>
      </c>
      <c r="B163" s="273" t="s">
        <v>206</v>
      </c>
      <c r="C163" s="274"/>
      <c r="D163" s="274"/>
      <c r="E163" s="275"/>
      <c r="F163" s="275"/>
      <c r="H163" s="128">
        <f t="shared" si="8"/>
        <v>0</v>
      </c>
      <c r="J163" s="4">
        <f t="shared" si="7"/>
        <v>25.3245</v>
      </c>
      <c r="K163" s="128">
        <f t="shared" si="6"/>
        <v>0</v>
      </c>
    </row>
    <row r="164" spans="1:11">
      <c r="A164" s="280">
        <v>21000</v>
      </c>
      <c r="B164" s="277" t="s">
        <v>483</v>
      </c>
      <c r="C164" s="278"/>
      <c r="D164" s="278"/>
      <c r="E164" s="278"/>
      <c r="F164" s="278"/>
      <c r="G164" s="132"/>
      <c r="H164" s="132">
        <f t="shared" si="8"/>
        <v>0</v>
      </c>
      <c r="J164" s="4">
        <f t="shared" si="7"/>
        <v>25.3245</v>
      </c>
      <c r="K164" s="132">
        <f t="shared" si="6"/>
        <v>0</v>
      </c>
    </row>
    <row r="165" spans="1:11">
      <c r="A165" s="35">
        <v>21001</v>
      </c>
      <c r="B165" s="273" t="s">
        <v>256</v>
      </c>
      <c r="C165" s="274"/>
      <c r="D165" s="274"/>
      <c r="E165" s="275"/>
      <c r="F165" s="275"/>
      <c r="H165" s="128">
        <f t="shared" si="8"/>
        <v>0</v>
      </c>
      <c r="J165" s="4">
        <f t="shared" si="7"/>
        <v>25.3245</v>
      </c>
      <c r="K165" s="128">
        <f t="shared" si="6"/>
        <v>0</v>
      </c>
    </row>
    <row r="166" spans="1:11" s="134" customFormat="1">
      <c r="A166" s="35">
        <v>21002</v>
      </c>
      <c r="B166" s="273" t="s">
        <v>294</v>
      </c>
      <c r="C166" s="274"/>
      <c r="D166" s="274"/>
      <c r="E166" s="275"/>
      <c r="F166" s="275"/>
      <c r="G166" s="34"/>
      <c r="H166" s="128">
        <f t="shared" si="8"/>
        <v>0</v>
      </c>
      <c r="J166" s="4">
        <f t="shared" si="7"/>
        <v>25.3245</v>
      </c>
      <c r="K166" s="128">
        <f t="shared" si="6"/>
        <v>0</v>
      </c>
    </row>
    <row r="167" spans="1:11">
      <c r="A167" s="35">
        <v>22001</v>
      </c>
      <c r="B167" s="279" t="s">
        <v>179</v>
      </c>
      <c r="C167" s="274"/>
      <c r="D167" s="274"/>
      <c r="E167" s="275"/>
      <c r="F167" s="275"/>
      <c r="H167" s="128">
        <f t="shared" si="8"/>
        <v>0</v>
      </c>
      <c r="J167" s="4">
        <f t="shared" si="7"/>
        <v>25.3245</v>
      </c>
      <c r="K167" s="128">
        <f t="shared" si="6"/>
        <v>0</v>
      </c>
    </row>
    <row r="168" spans="1:11">
      <c r="A168" s="35">
        <v>22002</v>
      </c>
      <c r="B168" s="279" t="s">
        <v>180</v>
      </c>
      <c r="C168" s="274"/>
      <c r="D168" s="274">
        <v>239720.44</v>
      </c>
      <c r="E168" s="275"/>
      <c r="F168" s="275"/>
      <c r="H168" s="128">
        <f t="shared" si="8"/>
        <v>-239720.44</v>
      </c>
      <c r="J168" s="4">
        <f t="shared" si="7"/>
        <v>25.3245</v>
      </c>
      <c r="K168" s="128">
        <f t="shared" si="6"/>
        <v>-6070800.2800000003</v>
      </c>
    </row>
    <row r="169" spans="1:11">
      <c r="A169" s="35">
        <v>22101</v>
      </c>
      <c r="B169" s="273" t="s">
        <v>247</v>
      </c>
      <c r="C169" s="274"/>
      <c r="D169" s="274">
        <v>29.43</v>
      </c>
      <c r="E169" s="275"/>
      <c r="F169" s="275"/>
      <c r="H169" s="128">
        <f t="shared" si="8"/>
        <v>-29.43</v>
      </c>
      <c r="J169" s="4">
        <f t="shared" si="7"/>
        <v>25.3245</v>
      </c>
      <c r="K169" s="128">
        <f t="shared" si="6"/>
        <v>-745.3</v>
      </c>
    </row>
    <row r="170" spans="1:11">
      <c r="A170" s="35">
        <v>23001</v>
      </c>
      <c r="B170" s="273" t="s">
        <v>246</v>
      </c>
      <c r="C170" s="274"/>
      <c r="D170" s="274"/>
      <c r="E170" s="275"/>
      <c r="F170" s="275"/>
      <c r="H170" s="128">
        <f t="shared" si="8"/>
        <v>0</v>
      </c>
      <c r="J170" s="4">
        <f t="shared" si="7"/>
        <v>25.3245</v>
      </c>
      <c r="K170" s="128">
        <f t="shared" si="6"/>
        <v>0</v>
      </c>
    </row>
    <row r="171" spans="1:11">
      <c r="A171" s="35">
        <v>25001</v>
      </c>
      <c r="B171" s="273" t="s">
        <v>248</v>
      </c>
      <c r="C171" s="274"/>
      <c r="D171" s="274"/>
      <c r="E171" s="275"/>
      <c r="F171" s="275"/>
      <c r="H171" s="128">
        <f t="shared" si="8"/>
        <v>0</v>
      </c>
      <c r="J171" s="4">
        <f t="shared" si="7"/>
        <v>25.3245</v>
      </c>
      <c r="K171" s="128">
        <f t="shared" si="6"/>
        <v>0</v>
      </c>
    </row>
    <row r="172" spans="1:11">
      <c r="A172" s="35">
        <v>25002</v>
      </c>
      <c r="B172" s="273" t="s">
        <v>249</v>
      </c>
      <c r="C172" s="274"/>
      <c r="D172" s="274"/>
      <c r="E172" s="275"/>
      <c r="F172" s="275"/>
      <c r="H172" s="128">
        <f t="shared" si="8"/>
        <v>0</v>
      </c>
      <c r="J172" s="4">
        <f t="shared" si="7"/>
        <v>25.3245</v>
      </c>
      <c r="K172" s="128">
        <f t="shared" si="6"/>
        <v>0</v>
      </c>
    </row>
    <row r="173" spans="1:11">
      <c r="A173" s="35">
        <v>25003</v>
      </c>
      <c r="B173" s="273" t="s">
        <v>250</v>
      </c>
      <c r="C173" s="274"/>
      <c r="D173" s="274"/>
      <c r="E173" s="275"/>
      <c r="F173" s="275"/>
      <c r="H173" s="128">
        <f t="shared" si="8"/>
        <v>0</v>
      </c>
      <c r="J173" s="4">
        <f t="shared" si="7"/>
        <v>25.3245</v>
      </c>
      <c r="K173" s="128">
        <f t="shared" si="6"/>
        <v>0</v>
      </c>
    </row>
    <row r="174" spans="1:11">
      <c r="A174" s="35">
        <v>25004</v>
      </c>
      <c r="B174" s="273" t="s">
        <v>251</v>
      </c>
      <c r="C174" s="274"/>
      <c r="D174" s="274">
        <v>138455.48000000001</v>
      </c>
      <c r="E174" s="275"/>
      <c r="F174" s="275"/>
      <c r="H174" s="128">
        <f t="shared" si="8"/>
        <v>-138455.48000000001</v>
      </c>
      <c r="J174" s="4">
        <f t="shared" si="7"/>
        <v>25.3245</v>
      </c>
      <c r="K174" s="128">
        <f t="shared" si="6"/>
        <v>-3506315.8</v>
      </c>
    </row>
    <row r="175" spans="1:11">
      <c r="A175" s="35">
        <v>25005</v>
      </c>
      <c r="B175" s="273" t="s">
        <v>252</v>
      </c>
      <c r="C175" s="274"/>
      <c r="D175" s="274">
        <v>11122.83</v>
      </c>
      <c r="E175" s="275"/>
      <c r="F175" s="275"/>
      <c r="H175" s="128">
        <f t="shared" si="8"/>
        <v>-11122.83</v>
      </c>
      <c r="J175" s="4">
        <f t="shared" si="7"/>
        <v>25.3245</v>
      </c>
      <c r="K175" s="128">
        <f t="shared" si="6"/>
        <v>-281680.11</v>
      </c>
    </row>
    <row r="176" spans="1:11">
      <c r="A176" s="35">
        <v>25006</v>
      </c>
      <c r="B176" s="273" t="s">
        <v>483</v>
      </c>
      <c r="C176" s="274"/>
      <c r="D176" s="274"/>
      <c r="E176" s="275"/>
      <c r="F176" s="275"/>
      <c r="H176" s="128">
        <f t="shared" si="8"/>
        <v>0</v>
      </c>
      <c r="J176" s="4">
        <f t="shared" si="7"/>
        <v>25.3245</v>
      </c>
      <c r="K176" s="128">
        <f t="shared" si="6"/>
        <v>0</v>
      </c>
    </row>
    <row r="177" spans="1:11">
      <c r="A177" s="280">
        <v>25007</v>
      </c>
      <c r="B177" s="277" t="s">
        <v>286</v>
      </c>
      <c r="C177" s="278"/>
      <c r="D177" s="278">
        <f>E177</f>
        <v>11065.960000000001</v>
      </c>
      <c r="E177" s="278">
        <v>11065.960000000001</v>
      </c>
      <c r="F177" s="278"/>
      <c r="G177" s="132"/>
      <c r="H177" s="132">
        <f t="shared" si="8"/>
        <v>0</v>
      </c>
      <c r="J177" s="4">
        <f t="shared" si="7"/>
        <v>25.3245</v>
      </c>
      <c r="K177" s="132">
        <f t="shared" si="6"/>
        <v>0</v>
      </c>
    </row>
    <row r="178" spans="1:11">
      <c r="A178" s="35">
        <v>25008</v>
      </c>
      <c r="B178" s="279" t="s">
        <v>287</v>
      </c>
      <c r="C178" s="274"/>
      <c r="D178" s="274"/>
      <c r="E178" s="275"/>
      <c r="F178" s="275"/>
      <c r="H178" s="128">
        <f t="shared" si="8"/>
        <v>0</v>
      </c>
      <c r="J178" s="4">
        <f t="shared" si="7"/>
        <v>25.3245</v>
      </c>
      <c r="K178" s="128">
        <f t="shared" si="6"/>
        <v>0</v>
      </c>
    </row>
    <row r="179" spans="1:11">
      <c r="A179" s="35">
        <v>25009</v>
      </c>
      <c r="B179" s="279" t="s">
        <v>288</v>
      </c>
      <c r="C179" s="274"/>
      <c r="D179" s="274"/>
      <c r="E179" s="275"/>
      <c r="F179" s="275"/>
      <c r="H179" s="128">
        <f t="shared" si="8"/>
        <v>0</v>
      </c>
      <c r="J179" s="4">
        <f t="shared" si="7"/>
        <v>25.3245</v>
      </c>
      <c r="K179" s="128">
        <f t="shared" si="6"/>
        <v>0</v>
      </c>
    </row>
    <row r="180" spans="1:11">
      <c r="A180" s="35">
        <f>A179+1</f>
        <v>25010</v>
      </c>
      <c r="B180" s="273" t="s">
        <v>253</v>
      </c>
      <c r="C180" s="274"/>
      <c r="D180" s="274"/>
      <c r="E180" s="275"/>
      <c r="F180" s="275"/>
      <c r="H180" s="128">
        <f t="shared" si="8"/>
        <v>0</v>
      </c>
      <c r="J180" s="4">
        <f t="shared" si="7"/>
        <v>25.3245</v>
      </c>
      <c r="K180" s="128">
        <f t="shared" si="6"/>
        <v>0</v>
      </c>
    </row>
    <row r="181" spans="1:11">
      <c r="A181" s="35">
        <v>25011</v>
      </c>
      <c r="B181" s="279" t="s">
        <v>289</v>
      </c>
      <c r="C181" s="274"/>
      <c r="D181" s="274"/>
      <c r="E181" s="275"/>
      <c r="F181" s="275"/>
      <c r="H181" s="128">
        <f t="shared" si="8"/>
        <v>0</v>
      </c>
      <c r="J181" s="4">
        <f t="shared" si="7"/>
        <v>25.3245</v>
      </c>
      <c r="K181" s="128">
        <f t="shared" si="6"/>
        <v>0</v>
      </c>
    </row>
    <row r="182" spans="1:11">
      <c r="A182" s="280">
        <v>25012</v>
      </c>
      <c r="B182" s="277" t="s">
        <v>242</v>
      </c>
      <c r="C182" s="278"/>
      <c r="D182" s="278">
        <v>1906.42</v>
      </c>
      <c r="E182" s="278">
        <v>1906.42</v>
      </c>
      <c r="F182" s="278"/>
      <c r="H182" s="128">
        <f t="shared" si="8"/>
        <v>0</v>
      </c>
      <c r="J182" s="4">
        <f t="shared" si="7"/>
        <v>25.3245</v>
      </c>
      <c r="K182" s="128">
        <f t="shared" si="6"/>
        <v>0</v>
      </c>
    </row>
    <row r="183" spans="1:11">
      <c r="A183" s="35">
        <v>25013</v>
      </c>
      <c r="B183" s="273" t="s">
        <v>292</v>
      </c>
      <c r="C183" s="274"/>
      <c r="D183" s="274"/>
      <c r="E183" s="275"/>
      <c r="F183" s="275"/>
      <c r="H183" s="128">
        <f t="shared" si="8"/>
        <v>0</v>
      </c>
      <c r="J183" s="4">
        <f t="shared" si="7"/>
        <v>25.3245</v>
      </c>
      <c r="K183" s="128">
        <f t="shared" si="6"/>
        <v>0</v>
      </c>
    </row>
    <row r="184" spans="1:11">
      <c r="A184" s="35">
        <v>25014</v>
      </c>
      <c r="B184" s="279" t="s">
        <v>293</v>
      </c>
      <c r="C184" s="274"/>
      <c r="D184" s="274"/>
      <c r="E184" s="275"/>
      <c r="F184" s="275"/>
      <c r="H184" s="128">
        <f t="shared" si="8"/>
        <v>0</v>
      </c>
      <c r="J184" s="4">
        <f t="shared" si="7"/>
        <v>25.3245</v>
      </c>
      <c r="K184" s="128">
        <f t="shared" si="6"/>
        <v>0</v>
      </c>
    </row>
    <row r="185" spans="1:11">
      <c r="A185" s="35">
        <v>25015</v>
      </c>
      <c r="B185" s="279" t="s">
        <v>290</v>
      </c>
      <c r="C185" s="274"/>
      <c r="D185" s="274"/>
      <c r="E185" s="275"/>
      <c r="F185" s="275"/>
      <c r="H185" s="128">
        <f t="shared" si="8"/>
        <v>0</v>
      </c>
      <c r="J185" s="4">
        <f t="shared" si="7"/>
        <v>25.3245</v>
      </c>
      <c r="K185" s="128">
        <f t="shared" si="6"/>
        <v>0</v>
      </c>
    </row>
    <row r="186" spans="1:11">
      <c r="A186" s="35">
        <v>25016</v>
      </c>
      <c r="B186" s="279" t="s">
        <v>291</v>
      </c>
      <c r="C186" s="274"/>
      <c r="D186" s="274"/>
      <c r="E186" s="275"/>
      <c r="F186" s="275"/>
      <c r="H186" s="128">
        <f t="shared" si="8"/>
        <v>0</v>
      </c>
      <c r="J186" s="4">
        <f t="shared" si="7"/>
        <v>25.3245</v>
      </c>
      <c r="K186" s="128">
        <f t="shared" si="6"/>
        <v>0</v>
      </c>
    </row>
    <row r="187" spans="1:11">
      <c r="A187" s="282"/>
      <c r="B187" s="283" t="s">
        <v>484</v>
      </c>
      <c r="C187" s="274"/>
      <c r="D187" s="274"/>
      <c r="E187" s="275"/>
      <c r="F187" s="275"/>
      <c r="H187" s="128">
        <f t="shared" si="8"/>
        <v>0</v>
      </c>
      <c r="J187" s="4">
        <f t="shared" si="7"/>
        <v>25.3245</v>
      </c>
      <c r="K187" s="128">
        <f t="shared" si="6"/>
        <v>0</v>
      </c>
    </row>
    <row r="188" spans="1:11">
      <c r="A188" s="35" t="s">
        <v>275</v>
      </c>
      <c r="B188" s="273" t="s">
        <v>207</v>
      </c>
      <c r="C188" s="274"/>
      <c r="D188" s="274"/>
      <c r="E188" s="275"/>
      <c r="F188" s="275"/>
      <c r="H188" s="128">
        <f t="shared" si="8"/>
        <v>0</v>
      </c>
      <c r="J188" s="4">
        <f t="shared" si="7"/>
        <v>25.3245</v>
      </c>
      <c r="K188" s="128">
        <f t="shared" si="6"/>
        <v>0</v>
      </c>
    </row>
    <row r="189" spans="1:11">
      <c r="A189" s="35" t="s">
        <v>276</v>
      </c>
      <c r="B189" s="273" t="s">
        <v>208</v>
      </c>
      <c r="C189" s="274"/>
      <c r="D189" s="274"/>
      <c r="E189" s="275"/>
      <c r="F189" s="275"/>
      <c r="H189" s="128">
        <f t="shared" si="8"/>
        <v>0</v>
      </c>
      <c r="J189" s="4">
        <f t="shared" si="7"/>
        <v>25.3245</v>
      </c>
      <c r="K189" s="128">
        <f t="shared" si="6"/>
        <v>0</v>
      </c>
    </row>
    <row r="190" spans="1:11">
      <c r="A190" s="35" t="s">
        <v>277</v>
      </c>
      <c r="B190" s="273" t="s">
        <v>209</v>
      </c>
      <c r="C190" s="274"/>
      <c r="D190" s="274"/>
      <c r="E190" s="275"/>
      <c r="F190" s="275"/>
      <c r="H190" s="128">
        <f t="shared" si="8"/>
        <v>0</v>
      </c>
      <c r="J190" s="4">
        <f t="shared" si="7"/>
        <v>25.3245</v>
      </c>
      <c r="K190" s="128">
        <f t="shared" si="6"/>
        <v>0</v>
      </c>
    </row>
    <row r="191" spans="1:11">
      <c r="A191" s="35" t="s">
        <v>278</v>
      </c>
      <c r="B191" s="273" t="s">
        <v>210</v>
      </c>
      <c r="C191" s="274"/>
      <c r="D191" s="274"/>
      <c r="E191" s="275"/>
      <c r="F191" s="275"/>
      <c r="H191" s="128">
        <f t="shared" si="8"/>
        <v>0</v>
      </c>
      <c r="J191" s="4">
        <f t="shared" si="7"/>
        <v>25.3245</v>
      </c>
      <c r="K191" s="128">
        <f t="shared" si="6"/>
        <v>0</v>
      </c>
    </row>
    <row r="192" spans="1:11">
      <c r="A192" s="35" t="s">
        <v>279</v>
      </c>
      <c r="B192" s="273" t="s">
        <v>211</v>
      </c>
      <c r="C192" s="274"/>
      <c r="D192" s="274"/>
      <c r="E192" s="275"/>
      <c r="F192" s="275"/>
      <c r="H192" s="128">
        <f t="shared" si="8"/>
        <v>0</v>
      </c>
      <c r="J192" s="4">
        <f t="shared" si="7"/>
        <v>25.3245</v>
      </c>
      <c r="K192" s="128">
        <f t="shared" si="6"/>
        <v>0</v>
      </c>
    </row>
    <row r="193" spans="1:11">
      <c r="A193" s="35" t="s">
        <v>280</v>
      </c>
      <c r="B193" s="273" t="s">
        <v>212</v>
      </c>
      <c r="C193" s="274"/>
      <c r="D193" s="274"/>
      <c r="E193" s="275"/>
      <c r="F193" s="275"/>
      <c r="H193" s="128">
        <f t="shared" si="8"/>
        <v>0</v>
      </c>
      <c r="J193" s="4">
        <f t="shared" si="7"/>
        <v>25.3245</v>
      </c>
      <c r="K193" s="128">
        <f t="shared" si="6"/>
        <v>0</v>
      </c>
    </row>
    <row r="194" spans="1:11">
      <c r="A194" s="35" t="s">
        <v>281</v>
      </c>
      <c r="B194" s="273" t="s">
        <v>213</v>
      </c>
      <c r="C194" s="274"/>
      <c r="D194" s="274"/>
      <c r="E194" s="275"/>
      <c r="F194" s="275"/>
      <c r="H194" s="128">
        <f t="shared" si="8"/>
        <v>0</v>
      </c>
      <c r="J194" s="4">
        <f t="shared" si="7"/>
        <v>25.3245</v>
      </c>
      <c r="K194" s="128">
        <f t="shared" si="6"/>
        <v>0</v>
      </c>
    </row>
    <row r="195" spans="1:11">
      <c r="A195" s="35" t="s">
        <v>282</v>
      </c>
      <c r="B195" s="273" t="s">
        <v>214</v>
      </c>
      <c r="C195" s="274"/>
      <c r="D195" s="274"/>
      <c r="E195" s="275"/>
      <c r="F195" s="275"/>
      <c r="H195" s="128">
        <f t="shared" si="8"/>
        <v>0</v>
      </c>
      <c r="J195" s="4">
        <f t="shared" si="7"/>
        <v>25.3245</v>
      </c>
      <c r="K195" s="128">
        <f t="shared" si="6"/>
        <v>0</v>
      </c>
    </row>
    <row r="196" spans="1:11">
      <c r="A196" s="35" t="s">
        <v>283</v>
      </c>
      <c r="B196" s="273" t="s">
        <v>215</v>
      </c>
      <c r="C196" s="274"/>
      <c r="D196" s="274"/>
      <c r="E196" s="275"/>
      <c r="F196" s="275"/>
      <c r="H196" s="128">
        <f t="shared" si="8"/>
        <v>0</v>
      </c>
      <c r="J196" s="4">
        <f t="shared" si="7"/>
        <v>25.3245</v>
      </c>
      <c r="K196" s="128">
        <f t="shared" si="6"/>
        <v>0</v>
      </c>
    </row>
    <row r="197" spans="1:11">
      <c r="A197" s="35" t="s">
        <v>258</v>
      </c>
      <c r="B197" s="273" t="s">
        <v>190</v>
      </c>
      <c r="C197" s="274"/>
      <c r="D197" s="274"/>
      <c r="E197" s="275"/>
      <c r="F197" s="275"/>
      <c r="H197" s="128">
        <f t="shared" si="8"/>
        <v>0</v>
      </c>
      <c r="J197" s="4">
        <f t="shared" si="7"/>
        <v>25.3245</v>
      </c>
      <c r="K197" s="128">
        <f t="shared" si="6"/>
        <v>0</v>
      </c>
    </row>
    <row r="198" spans="1:11">
      <c r="A198" s="35" t="s">
        <v>259</v>
      </c>
      <c r="B198" s="273" t="s">
        <v>191</v>
      </c>
      <c r="C198" s="274"/>
      <c r="D198" s="274"/>
      <c r="E198" s="275"/>
      <c r="F198" s="275"/>
      <c r="H198" s="128">
        <f t="shared" si="8"/>
        <v>0</v>
      </c>
      <c r="J198" s="4">
        <f t="shared" si="7"/>
        <v>25.3245</v>
      </c>
      <c r="K198" s="128">
        <f t="shared" si="6"/>
        <v>0</v>
      </c>
    </row>
    <row r="199" spans="1:11">
      <c r="A199" s="35" t="s">
        <v>260</v>
      </c>
      <c r="B199" s="273" t="s">
        <v>192</v>
      </c>
      <c r="C199" s="274"/>
      <c r="D199" s="274"/>
      <c r="E199" s="275"/>
      <c r="F199" s="275"/>
      <c r="H199" s="128">
        <f t="shared" si="8"/>
        <v>0</v>
      </c>
      <c r="J199" s="4">
        <f t="shared" si="7"/>
        <v>25.3245</v>
      </c>
      <c r="K199" s="128">
        <f t="shared" si="6"/>
        <v>0</v>
      </c>
    </row>
    <row r="200" spans="1:11">
      <c r="A200" s="35" t="s">
        <v>261</v>
      </c>
      <c r="B200" s="273" t="s">
        <v>193</v>
      </c>
      <c r="C200" s="274"/>
      <c r="D200" s="274"/>
      <c r="E200" s="275"/>
      <c r="F200" s="275"/>
      <c r="H200" s="128">
        <f t="shared" si="8"/>
        <v>0</v>
      </c>
      <c r="J200" s="4">
        <f t="shared" si="7"/>
        <v>25.3245</v>
      </c>
      <c r="K200" s="128">
        <f t="shared" ref="K200:K263" si="9">ROUND(H200*J200,2)</f>
        <v>0</v>
      </c>
    </row>
    <row r="201" spans="1:11">
      <c r="A201" s="35" t="s">
        <v>284</v>
      </c>
      <c r="B201" s="273" t="s">
        <v>216</v>
      </c>
      <c r="C201" s="274"/>
      <c r="D201" s="274"/>
      <c r="E201" s="275"/>
      <c r="F201" s="275"/>
      <c r="H201" s="128">
        <f t="shared" si="8"/>
        <v>0</v>
      </c>
      <c r="J201" s="4">
        <f t="shared" ref="J201:J264" si="10">J200</f>
        <v>25.3245</v>
      </c>
      <c r="K201" s="128">
        <f t="shared" si="9"/>
        <v>0</v>
      </c>
    </row>
    <row r="202" spans="1:11">
      <c r="A202" s="35" t="s">
        <v>262</v>
      </c>
      <c r="B202" s="273" t="s">
        <v>194</v>
      </c>
      <c r="C202" s="274"/>
      <c r="D202" s="274"/>
      <c r="E202" s="275"/>
      <c r="F202" s="275"/>
      <c r="H202" s="128">
        <f t="shared" si="8"/>
        <v>0</v>
      </c>
      <c r="J202" s="4">
        <f t="shared" si="10"/>
        <v>25.3245</v>
      </c>
      <c r="K202" s="128">
        <f t="shared" si="9"/>
        <v>0</v>
      </c>
    </row>
    <row r="203" spans="1:11">
      <c r="A203" s="35" t="s">
        <v>263</v>
      </c>
      <c r="B203" s="273" t="s">
        <v>195</v>
      </c>
      <c r="C203" s="274"/>
      <c r="D203" s="274"/>
      <c r="E203" s="275"/>
      <c r="F203" s="275"/>
      <c r="H203" s="128">
        <f t="shared" ref="H203:H267" si="11">ROUND(C203-D203+E203-F203,2)</f>
        <v>0</v>
      </c>
      <c r="J203" s="4">
        <f t="shared" si="10"/>
        <v>25.3245</v>
      </c>
      <c r="K203" s="128">
        <f t="shared" si="9"/>
        <v>0</v>
      </c>
    </row>
    <row r="204" spans="1:11">
      <c r="A204" s="35" t="s">
        <v>264</v>
      </c>
      <c r="B204" s="273" t="s">
        <v>196</v>
      </c>
      <c r="C204" s="274"/>
      <c r="D204" s="274"/>
      <c r="E204" s="275"/>
      <c r="F204" s="275"/>
      <c r="H204" s="128">
        <f t="shared" si="11"/>
        <v>0</v>
      </c>
      <c r="J204" s="4">
        <f t="shared" si="10"/>
        <v>25.3245</v>
      </c>
      <c r="K204" s="128">
        <f t="shared" si="9"/>
        <v>0</v>
      </c>
    </row>
    <row r="205" spans="1:11">
      <c r="A205" s="35" t="s">
        <v>265</v>
      </c>
      <c r="B205" s="273" t="s">
        <v>197</v>
      </c>
      <c r="C205" s="274"/>
      <c r="D205" s="274"/>
      <c r="E205" s="275"/>
      <c r="F205" s="275"/>
      <c r="H205" s="128">
        <f t="shared" si="11"/>
        <v>0</v>
      </c>
      <c r="J205" s="4">
        <f t="shared" si="10"/>
        <v>25.3245</v>
      </c>
      <c r="K205" s="128">
        <f t="shared" si="9"/>
        <v>0</v>
      </c>
    </row>
    <row r="206" spans="1:11">
      <c r="A206" s="35" t="s">
        <v>266</v>
      </c>
      <c r="B206" s="273" t="s">
        <v>198</v>
      </c>
      <c r="C206" s="274"/>
      <c r="D206" s="274"/>
      <c r="E206" s="275"/>
      <c r="F206" s="275"/>
      <c r="H206" s="128">
        <f t="shared" si="11"/>
        <v>0</v>
      </c>
      <c r="J206" s="4">
        <f t="shared" si="10"/>
        <v>25.3245</v>
      </c>
      <c r="K206" s="128">
        <f t="shared" si="9"/>
        <v>0</v>
      </c>
    </row>
    <row r="207" spans="1:11">
      <c r="A207" s="35" t="s">
        <v>267</v>
      </c>
      <c r="B207" s="273" t="s">
        <v>199</v>
      </c>
      <c r="C207" s="274"/>
      <c r="D207" s="274"/>
      <c r="E207" s="275"/>
      <c r="F207" s="275"/>
      <c r="H207" s="128">
        <f t="shared" si="11"/>
        <v>0</v>
      </c>
      <c r="J207" s="4">
        <f t="shared" si="10"/>
        <v>25.3245</v>
      </c>
      <c r="K207" s="128">
        <f t="shared" si="9"/>
        <v>0</v>
      </c>
    </row>
    <row r="208" spans="1:11">
      <c r="A208" s="35" t="s">
        <v>268</v>
      </c>
      <c r="B208" s="273" t="s">
        <v>200</v>
      </c>
      <c r="C208" s="274"/>
      <c r="D208" s="274"/>
      <c r="E208" s="275"/>
      <c r="F208" s="275"/>
      <c r="H208" s="128">
        <f t="shared" si="11"/>
        <v>0</v>
      </c>
      <c r="J208" s="4">
        <f t="shared" si="10"/>
        <v>25.3245</v>
      </c>
      <c r="K208" s="128">
        <f t="shared" si="9"/>
        <v>0</v>
      </c>
    </row>
    <row r="209" spans="1:14">
      <c r="A209" s="35" t="s">
        <v>269</v>
      </c>
      <c r="B209" s="273" t="s">
        <v>201</v>
      </c>
      <c r="C209" s="274"/>
      <c r="D209" s="274"/>
      <c r="E209" s="275"/>
      <c r="F209" s="275"/>
      <c r="H209" s="128">
        <f t="shared" si="11"/>
        <v>0</v>
      </c>
      <c r="J209" s="4">
        <f t="shared" si="10"/>
        <v>25.3245</v>
      </c>
      <c r="K209" s="128">
        <f t="shared" si="9"/>
        <v>0</v>
      </c>
    </row>
    <row r="210" spans="1:14">
      <c r="A210" s="35" t="s">
        <v>270</v>
      </c>
      <c r="B210" s="273" t="s">
        <v>202</v>
      </c>
      <c r="C210" s="274"/>
      <c r="D210" s="274"/>
      <c r="E210" s="275"/>
      <c r="F210" s="275"/>
      <c r="H210" s="128">
        <f t="shared" si="11"/>
        <v>0</v>
      </c>
      <c r="J210" s="4">
        <f t="shared" si="10"/>
        <v>25.3245</v>
      </c>
      <c r="K210" s="128">
        <f t="shared" si="9"/>
        <v>0</v>
      </c>
    </row>
    <row r="211" spans="1:14">
      <c r="A211" s="35" t="s">
        <v>271</v>
      </c>
      <c r="B211" s="273" t="s">
        <v>203</v>
      </c>
      <c r="C211" s="274"/>
      <c r="D211" s="274"/>
      <c r="E211" s="275"/>
      <c r="F211" s="275"/>
      <c r="H211" s="128">
        <f t="shared" si="11"/>
        <v>0</v>
      </c>
      <c r="J211" s="4">
        <f t="shared" si="10"/>
        <v>25.3245</v>
      </c>
      <c r="K211" s="128">
        <f t="shared" si="9"/>
        <v>0</v>
      </c>
    </row>
    <row r="212" spans="1:14">
      <c r="A212" s="35" t="s">
        <v>272</v>
      </c>
      <c r="B212" s="273" t="s">
        <v>204</v>
      </c>
      <c r="C212" s="274"/>
      <c r="D212" s="274"/>
      <c r="E212" s="275"/>
      <c r="F212" s="275"/>
      <c r="H212" s="128">
        <f t="shared" si="11"/>
        <v>0</v>
      </c>
      <c r="J212" s="4">
        <f t="shared" si="10"/>
        <v>25.3245</v>
      </c>
      <c r="K212" s="128">
        <f t="shared" si="9"/>
        <v>0</v>
      </c>
    </row>
    <row r="213" spans="1:14">
      <c r="A213" s="35" t="s">
        <v>273</v>
      </c>
      <c r="B213" s="273" t="s">
        <v>205</v>
      </c>
      <c r="C213" s="274"/>
      <c r="D213" s="274"/>
      <c r="E213" s="275"/>
      <c r="F213" s="275"/>
      <c r="H213" s="128">
        <f t="shared" si="11"/>
        <v>0</v>
      </c>
      <c r="J213" s="4">
        <f t="shared" si="10"/>
        <v>25.3245</v>
      </c>
      <c r="K213" s="128">
        <f t="shared" si="9"/>
        <v>0</v>
      </c>
    </row>
    <row r="214" spans="1:14">
      <c r="A214" s="35" t="s">
        <v>285</v>
      </c>
      <c r="B214" s="273" t="s">
        <v>217</v>
      </c>
      <c r="C214" s="274"/>
      <c r="D214" s="274"/>
      <c r="E214" s="275"/>
      <c r="F214" s="275"/>
      <c r="H214" s="128">
        <f t="shared" si="11"/>
        <v>0</v>
      </c>
      <c r="J214" s="4">
        <f t="shared" si="10"/>
        <v>25.3245</v>
      </c>
      <c r="K214" s="128">
        <f t="shared" si="9"/>
        <v>0</v>
      </c>
    </row>
    <row r="215" spans="1:14">
      <c r="A215" s="35" t="s">
        <v>274</v>
      </c>
      <c r="B215" s="273" t="s">
        <v>206</v>
      </c>
      <c r="C215" s="274"/>
      <c r="D215" s="274"/>
      <c r="E215" s="275"/>
      <c r="F215" s="275"/>
      <c r="H215" s="128">
        <f t="shared" si="11"/>
        <v>0</v>
      </c>
      <c r="J215" s="4">
        <f t="shared" si="10"/>
        <v>25.3245</v>
      </c>
      <c r="K215" s="128">
        <f t="shared" si="9"/>
        <v>0</v>
      </c>
    </row>
    <row r="216" spans="1:14">
      <c r="A216" s="35">
        <v>30010</v>
      </c>
      <c r="B216" s="273" t="s">
        <v>295</v>
      </c>
      <c r="C216" s="274"/>
      <c r="D216" s="274">
        <v>1000000</v>
      </c>
      <c r="E216" s="275"/>
      <c r="F216" s="275"/>
      <c r="H216" s="128">
        <f t="shared" si="11"/>
        <v>-1000000</v>
      </c>
      <c r="J216" s="4">
        <f t="shared" si="10"/>
        <v>25.3245</v>
      </c>
      <c r="K216" s="128">
        <f t="shared" si="9"/>
        <v>-25324500</v>
      </c>
    </row>
    <row r="217" spans="1:14">
      <c r="A217" s="35">
        <v>30011</v>
      </c>
      <c r="B217" s="279" t="s">
        <v>296</v>
      </c>
      <c r="C217" s="274"/>
      <c r="D217" s="274"/>
      <c r="E217" s="275"/>
      <c r="F217" s="275"/>
      <c r="H217" s="128">
        <f t="shared" si="11"/>
        <v>0</v>
      </c>
      <c r="J217" s="4">
        <f t="shared" si="10"/>
        <v>25.3245</v>
      </c>
      <c r="K217" s="128">
        <f t="shared" si="9"/>
        <v>0</v>
      </c>
    </row>
    <row r="218" spans="1:14">
      <c r="A218" s="35">
        <v>30020</v>
      </c>
      <c r="B218" s="273" t="s">
        <v>297</v>
      </c>
      <c r="C218" s="274"/>
      <c r="D218" s="274"/>
      <c r="E218" s="275"/>
      <c r="F218" s="275"/>
      <c r="H218" s="128">
        <f t="shared" si="11"/>
        <v>0</v>
      </c>
      <c r="J218" s="4">
        <f t="shared" si="10"/>
        <v>25.3245</v>
      </c>
      <c r="K218" s="128">
        <f t="shared" si="9"/>
        <v>0</v>
      </c>
    </row>
    <row r="219" spans="1:14">
      <c r="A219" s="35">
        <v>30030</v>
      </c>
      <c r="B219" s="273" t="s">
        <v>298</v>
      </c>
      <c r="C219" s="274"/>
      <c r="D219" s="274"/>
      <c r="E219" s="275"/>
      <c r="F219" s="275"/>
      <c r="H219" s="128">
        <f t="shared" si="11"/>
        <v>0</v>
      </c>
      <c r="J219" s="4">
        <f t="shared" si="10"/>
        <v>25.3245</v>
      </c>
      <c r="K219" s="128">
        <f t="shared" si="9"/>
        <v>0</v>
      </c>
    </row>
    <row r="220" spans="1:14">
      <c r="A220" s="35">
        <v>30031</v>
      </c>
      <c r="B220" s="279" t="s">
        <v>299</v>
      </c>
      <c r="C220" s="274"/>
      <c r="D220" s="274"/>
      <c r="E220" s="275"/>
      <c r="F220" s="275"/>
      <c r="H220" s="128">
        <f t="shared" si="11"/>
        <v>0</v>
      </c>
      <c r="J220" s="4">
        <f t="shared" si="10"/>
        <v>25.3245</v>
      </c>
      <c r="K220" s="128">
        <f t="shared" si="9"/>
        <v>0</v>
      </c>
    </row>
    <row r="221" spans="1:14">
      <c r="A221" s="280">
        <v>30040</v>
      </c>
      <c r="B221" s="277" t="s">
        <v>301</v>
      </c>
      <c r="C221" s="278"/>
      <c r="D221" s="278">
        <f>276073.4+C132-D182</f>
        <v>276152.86000000004</v>
      </c>
      <c r="E221" s="278"/>
      <c r="F221" s="278"/>
      <c r="G221" s="132"/>
      <c r="H221" s="132">
        <f>ROUND(C221-D221+E221-F221,2)</f>
        <v>-276152.86</v>
      </c>
      <c r="J221" s="4">
        <f t="shared" si="10"/>
        <v>25.3245</v>
      </c>
      <c r="K221" s="132">
        <f t="shared" si="9"/>
        <v>-6993433.0999999996</v>
      </c>
    </row>
    <row r="222" spans="1:14">
      <c r="A222" s="35">
        <v>30041</v>
      </c>
      <c r="B222" s="279" t="s">
        <v>300</v>
      </c>
      <c r="C222" s="274"/>
      <c r="D222" s="274"/>
      <c r="E222" s="275"/>
      <c r="F222" s="275"/>
      <c r="H222" s="128">
        <f>ROUND(C222-D222+E222-F222,2)</f>
        <v>0</v>
      </c>
      <c r="J222" s="4">
        <f t="shared" si="10"/>
        <v>25.3245</v>
      </c>
      <c r="K222" s="128">
        <f t="shared" si="9"/>
        <v>0</v>
      </c>
      <c r="N222" s="221"/>
    </row>
    <row r="223" spans="1:14">
      <c r="A223" s="35">
        <v>30050</v>
      </c>
      <c r="B223" s="273" t="s">
        <v>302</v>
      </c>
      <c r="C223" s="274"/>
      <c r="D223" s="274"/>
      <c r="E223" s="275"/>
      <c r="F223" s="275"/>
      <c r="H223" s="128">
        <f t="shared" si="11"/>
        <v>0</v>
      </c>
      <c r="J223" s="4">
        <f t="shared" si="10"/>
        <v>25.3245</v>
      </c>
      <c r="K223" s="128">
        <f t="shared" si="9"/>
        <v>0</v>
      </c>
    </row>
    <row r="224" spans="1:14">
      <c r="A224" s="35">
        <v>71000</v>
      </c>
      <c r="B224" s="273" t="s">
        <v>485</v>
      </c>
      <c r="C224" s="274"/>
      <c r="D224" s="274"/>
      <c r="E224" s="275"/>
      <c r="F224" s="275"/>
      <c r="H224" s="128">
        <f t="shared" si="11"/>
        <v>0</v>
      </c>
      <c r="J224" s="4">
        <f t="shared" si="10"/>
        <v>25.3245</v>
      </c>
      <c r="K224" s="128">
        <f t="shared" si="9"/>
        <v>0</v>
      </c>
    </row>
    <row r="225" spans="1:11">
      <c r="A225" s="35">
        <v>71001</v>
      </c>
      <c r="B225" s="273" t="s">
        <v>304</v>
      </c>
      <c r="C225" s="274"/>
      <c r="D225" s="274"/>
      <c r="E225" s="275"/>
      <c r="F225" s="275"/>
      <c r="H225" s="128">
        <f t="shared" si="11"/>
        <v>0</v>
      </c>
      <c r="J225" s="4">
        <f t="shared" si="10"/>
        <v>25.3245</v>
      </c>
      <c r="K225" s="128">
        <f t="shared" si="9"/>
        <v>0</v>
      </c>
    </row>
    <row r="226" spans="1:11">
      <c r="A226" s="35">
        <v>71002</v>
      </c>
      <c r="B226" s="273" t="s">
        <v>305</v>
      </c>
      <c r="C226" s="274"/>
      <c r="D226" s="274"/>
      <c r="E226" s="275"/>
      <c r="F226" s="275"/>
      <c r="H226" s="128">
        <f t="shared" si="11"/>
        <v>0</v>
      </c>
      <c r="J226" s="4">
        <f t="shared" si="10"/>
        <v>25.3245</v>
      </c>
      <c r="K226" s="128">
        <f t="shared" si="9"/>
        <v>0</v>
      </c>
    </row>
    <row r="227" spans="1:11">
      <c r="A227" s="35">
        <v>71003</v>
      </c>
      <c r="B227" s="273" t="s">
        <v>306</v>
      </c>
      <c r="C227" s="274"/>
      <c r="D227" s="274"/>
      <c r="E227" s="275"/>
      <c r="F227" s="275"/>
      <c r="H227" s="128">
        <f t="shared" si="11"/>
        <v>0</v>
      </c>
      <c r="J227" s="4">
        <f t="shared" si="10"/>
        <v>25.3245</v>
      </c>
      <c r="K227" s="128">
        <f t="shared" si="9"/>
        <v>0</v>
      </c>
    </row>
    <row r="228" spans="1:11">
      <c r="A228" s="35">
        <v>71004</v>
      </c>
      <c r="B228" s="273" t="s">
        <v>307</v>
      </c>
      <c r="C228" s="274"/>
      <c r="D228" s="274"/>
      <c r="E228" s="275"/>
      <c r="F228" s="275"/>
      <c r="H228" s="128">
        <f t="shared" si="11"/>
        <v>0</v>
      </c>
      <c r="J228" s="4">
        <f t="shared" si="10"/>
        <v>25.3245</v>
      </c>
      <c r="K228" s="128">
        <f t="shared" si="9"/>
        <v>0</v>
      </c>
    </row>
    <row r="229" spans="1:11">
      <c r="A229" s="35">
        <v>71005</v>
      </c>
      <c r="B229" s="273" t="s">
        <v>308</v>
      </c>
      <c r="C229" s="274"/>
      <c r="D229" s="274"/>
      <c r="E229" s="275"/>
      <c r="F229" s="275"/>
      <c r="H229" s="128">
        <f t="shared" si="11"/>
        <v>0</v>
      </c>
      <c r="J229" s="4">
        <f t="shared" si="10"/>
        <v>25.3245</v>
      </c>
      <c r="K229" s="128">
        <f t="shared" si="9"/>
        <v>0</v>
      </c>
    </row>
    <row r="230" spans="1:11">
      <c r="A230" s="35">
        <v>71006</v>
      </c>
      <c r="B230" s="273" t="s">
        <v>309</v>
      </c>
      <c r="C230" s="274"/>
      <c r="D230" s="274"/>
      <c r="E230" s="275"/>
      <c r="F230" s="275"/>
      <c r="H230" s="128">
        <f t="shared" si="11"/>
        <v>0</v>
      </c>
      <c r="J230" s="4">
        <f t="shared" si="10"/>
        <v>25.3245</v>
      </c>
      <c r="K230" s="128">
        <f t="shared" si="9"/>
        <v>0</v>
      </c>
    </row>
    <row r="231" spans="1:11">
      <c r="A231" s="35">
        <v>71007</v>
      </c>
      <c r="B231" s="273" t="s">
        <v>310</v>
      </c>
      <c r="C231" s="274"/>
      <c r="D231" s="274"/>
      <c r="E231" s="275"/>
      <c r="F231" s="275"/>
      <c r="H231" s="128">
        <f t="shared" si="11"/>
        <v>0</v>
      </c>
      <c r="J231" s="4">
        <f t="shared" si="10"/>
        <v>25.3245</v>
      </c>
      <c r="K231" s="128">
        <f t="shared" si="9"/>
        <v>0</v>
      </c>
    </row>
    <row r="232" spans="1:11">
      <c r="A232" s="35">
        <v>71008</v>
      </c>
      <c r="B232" s="273" t="s">
        <v>311</v>
      </c>
      <c r="C232" s="274"/>
      <c r="D232" s="274"/>
      <c r="E232" s="275"/>
      <c r="F232" s="275"/>
      <c r="H232" s="128">
        <f t="shared" si="11"/>
        <v>0</v>
      </c>
      <c r="J232" s="4">
        <f t="shared" si="10"/>
        <v>25.3245</v>
      </c>
      <c r="K232" s="128">
        <f t="shared" si="9"/>
        <v>0</v>
      </c>
    </row>
    <row r="233" spans="1:11">
      <c r="A233" s="35">
        <v>71009</v>
      </c>
      <c r="B233" s="273" t="s">
        <v>312</v>
      </c>
      <c r="C233" s="274"/>
      <c r="D233" s="274"/>
      <c r="E233" s="275"/>
      <c r="F233" s="275"/>
      <c r="H233" s="128">
        <f t="shared" si="11"/>
        <v>0</v>
      </c>
      <c r="J233" s="4">
        <f t="shared" si="10"/>
        <v>25.3245</v>
      </c>
      <c r="K233" s="128">
        <f t="shared" si="9"/>
        <v>0</v>
      </c>
    </row>
    <row r="234" spans="1:11">
      <c r="A234" s="35">
        <v>71010</v>
      </c>
      <c r="B234" s="279" t="s">
        <v>313</v>
      </c>
      <c r="C234" s="274"/>
      <c r="D234" s="274"/>
      <c r="E234" s="275"/>
      <c r="F234" s="275"/>
      <c r="H234" s="128">
        <f t="shared" si="11"/>
        <v>0</v>
      </c>
      <c r="J234" s="4">
        <f t="shared" si="10"/>
        <v>25.3245</v>
      </c>
      <c r="K234" s="128">
        <f t="shared" si="9"/>
        <v>0</v>
      </c>
    </row>
    <row r="235" spans="1:11">
      <c r="A235" s="272">
        <v>71011</v>
      </c>
      <c r="B235" s="279" t="s">
        <v>314</v>
      </c>
      <c r="C235" s="274"/>
      <c r="D235" s="274"/>
      <c r="E235" s="275"/>
      <c r="F235" s="275"/>
      <c r="H235" s="128">
        <f t="shared" si="11"/>
        <v>0</v>
      </c>
      <c r="J235" s="4">
        <f t="shared" si="10"/>
        <v>25.3245</v>
      </c>
      <c r="K235" s="128">
        <f t="shared" si="9"/>
        <v>0</v>
      </c>
    </row>
    <row r="236" spans="1:11">
      <c r="A236" s="272">
        <v>71012</v>
      </c>
      <c r="B236" s="279" t="s">
        <v>315</v>
      </c>
      <c r="C236" s="274"/>
      <c r="D236" s="274"/>
      <c r="E236" s="275"/>
      <c r="F236" s="275"/>
      <c r="H236" s="128">
        <f t="shared" si="11"/>
        <v>0</v>
      </c>
      <c r="J236" s="4">
        <f t="shared" si="10"/>
        <v>25.3245</v>
      </c>
      <c r="K236" s="128">
        <f t="shared" si="9"/>
        <v>0</v>
      </c>
    </row>
    <row r="237" spans="1:11">
      <c r="A237" s="272">
        <v>71013</v>
      </c>
      <c r="B237" s="279" t="s">
        <v>316</v>
      </c>
      <c r="C237" s="274"/>
      <c r="D237" s="274"/>
      <c r="E237" s="275"/>
      <c r="F237" s="275"/>
      <c r="H237" s="128">
        <f t="shared" si="11"/>
        <v>0</v>
      </c>
      <c r="J237" s="4">
        <f t="shared" si="10"/>
        <v>25.3245</v>
      </c>
      <c r="K237" s="128">
        <f t="shared" si="9"/>
        <v>0</v>
      </c>
    </row>
    <row r="238" spans="1:11">
      <c r="A238" s="272">
        <v>71014</v>
      </c>
      <c r="B238" s="279" t="s">
        <v>317</v>
      </c>
      <c r="C238" s="274"/>
      <c r="D238" s="274"/>
      <c r="E238" s="275"/>
      <c r="F238" s="275"/>
      <c r="H238" s="128">
        <f t="shared" si="11"/>
        <v>0</v>
      </c>
      <c r="J238" s="4">
        <f t="shared" si="10"/>
        <v>25.3245</v>
      </c>
      <c r="K238" s="128">
        <f t="shared" si="9"/>
        <v>0</v>
      </c>
    </row>
    <row r="239" spans="1:11">
      <c r="A239" s="272">
        <v>71015</v>
      </c>
      <c r="B239" s="279" t="s">
        <v>318</v>
      </c>
      <c r="C239" s="274"/>
      <c r="D239" s="274"/>
      <c r="E239" s="275"/>
      <c r="F239" s="275"/>
      <c r="H239" s="128">
        <f t="shared" si="11"/>
        <v>0</v>
      </c>
      <c r="J239" s="4">
        <f t="shared" si="10"/>
        <v>25.3245</v>
      </c>
      <c r="K239" s="128">
        <f t="shared" si="9"/>
        <v>0</v>
      </c>
    </row>
    <row r="240" spans="1:11">
      <c r="A240" s="272">
        <v>71016</v>
      </c>
      <c r="B240" s="279" t="s">
        <v>319</v>
      </c>
      <c r="C240" s="274"/>
      <c r="D240" s="274"/>
      <c r="E240" s="275"/>
      <c r="F240" s="275"/>
      <c r="H240" s="128">
        <f t="shared" si="11"/>
        <v>0</v>
      </c>
      <c r="J240" s="4">
        <f t="shared" si="10"/>
        <v>25.3245</v>
      </c>
      <c r="K240" s="128">
        <f t="shared" si="9"/>
        <v>0</v>
      </c>
    </row>
    <row r="241" spans="1:11">
      <c r="A241" s="272">
        <v>71017</v>
      </c>
      <c r="B241" s="279" t="s">
        <v>320</v>
      </c>
      <c r="C241" s="274"/>
      <c r="D241" s="274"/>
      <c r="E241" s="275"/>
      <c r="F241" s="275"/>
      <c r="H241" s="128">
        <f t="shared" si="11"/>
        <v>0</v>
      </c>
      <c r="J241" s="4">
        <f t="shared" si="10"/>
        <v>25.3245</v>
      </c>
      <c r="K241" s="128">
        <f t="shared" si="9"/>
        <v>0</v>
      </c>
    </row>
    <row r="242" spans="1:11">
      <c r="A242" s="272">
        <v>71018</v>
      </c>
      <c r="B242" s="279" t="s">
        <v>321</v>
      </c>
      <c r="C242" s="274"/>
      <c r="D242" s="274"/>
      <c r="E242" s="275"/>
      <c r="F242" s="275"/>
      <c r="H242" s="128">
        <f t="shared" si="11"/>
        <v>0</v>
      </c>
      <c r="J242" s="4">
        <f t="shared" si="10"/>
        <v>25.3245</v>
      </c>
      <c r="K242" s="128">
        <f t="shared" si="9"/>
        <v>0</v>
      </c>
    </row>
    <row r="243" spans="1:11">
      <c r="A243" s="272">
        <v>71019</v>
      </c>
      <c r="B243" s="279" t="s">
        <v>322</v>
      </c>
      <c r="C243" s="274"/>
      <c r="D243" s="274"/>
      <c r="E243" s="275"/>
      <c r="F243" s="275"/>
      <c r="H243" s="128">
        <f t="shared" si="11"/>
        <v>0</v>
      </c>
      <c r="J243" s="4">
        <f t="shared" si="10"/>
        <v>25.3245</v>
      </c>
      <c r="K243" s="128">
        <f t="shared" si="9"/>
        <v>0</v>
      </c>
    </row>
    <row r="244" spans="1:11">
      <c r="A244" s="272">
        <v>71020</v>
      </c>
      <c r="B244" s="279" t="s">
        <v>323</v>
      </c>
      <c r="C244" s="274"/>
      <c r="D244" s="274"/>
      <c r="E244" s="275"/>
      <c r="F244" s="275"/>
      <c r="H244" s="128">
        <f t="shared" si="11"/>
        <v>0</v>
      </c>
      <c r="J244" s="4">
        <f t="shared" si="10"/>
        <v>25.3245</v>
      </c>
      <c r="K244" s="128">
        <f t="shared" si="9"/>
        <v>0</v>
      </c>
    </row>
    <row r="245" spans="1:11">
      <c r="A245" s="272">
        <v>71021</v>
      </c>
      <c r="B245" s="279" t="s">
        <v>324</v>
      </c>
      <c r="C245" s="274"/>
      <c r="D245" s="274"/>
      <c r="E245" s="275"/>
      <c r="F245" s="275"/>
      <c r="H245" s="128">
        <f t="shared" si="11"/>
        <v>0</v>
      </c>
      <c r="J245" s="4">
        <f t="shared" si="10"/>
        <v>25.3245</v>
      </c>
      <c r="K245" s="128">
        <f t="shared" si="9"/>
        <v>0</v>
      </c>
    </row>
    <row r="246" spans="1:11">
      <c r="A246" s="272">
        <v>71022</v>
      </c>
      <c r="B246" s="279" t="s">
        <v>325</v>
      </c>
      <c r="C246" s="274"/>
      <c r="D246" s="274"/>
      <c r="E246" s="275"/>
      <c r="F246" s="275"/>
      <c r="H246" s="128">
        <f t="shared" si="11"/>
        <v>0</v>
      </c>
      <c r="J246" s="4">
        <f t="shared" si="10"/>
        <v>25.3245</v>
      </c>
      <c r="K246" s="128">
        <f t="shared" si="9"/>
        <v>0</v>
      </c>
    </row>
    <row r="247" spans="1:11">
      <c r="A247" s="272">
        <v>71023</v>
      </c>
      <c r="B247" s="279" t="s">
        <v>326</v>
      </c>
      <c r="C247" s="274"/>
      <c r="D247" s="274"/>
      <c r="E247" s="275"/>
      <c r="F247" s="275"/>
      <c r="H247" s="128">
        <f t="shared" si="11"/>
        <v>0</v>
      </c>
      <c r="J247" s="4">
        <f t="shared" si="10"/>
        <v>25.3245</v>
      </c>
      <c r="K247" s="128">
        <f t="shared" si="9"/>
        <v>0</v>
      </c>
    </row>
    <row r="248" spans="1:11">
      <c r="A248" s="272">
        <v>71024</v>
      </c>
      <c r="B248" s="279" t="s">
        <v>327</v>
      </c>
      <c r="C248" s="274"/>
      <c r="D248" s="274"/>
      <c r="E248" s="275"/>
      <c r="F248" s="275"/>
      <c r="H248" s="128">
        <f t="shared" si="11"/>
        <v>0</v>
      </c>
      <c r="J248" s="4">
        <f t="shared" si="10"/>
        <v>25.3245</v>
      </c>
      <c r="K248" s="128">
        <f t="shared" si="9"/>
        <v>0</v>
      </c>
    </row>
    <row r="249" spans="1:11">
      <c r="A249" s="13">
        <v>71025</v>
      </c>
      <c r="B249" s="273" t="s">
        <v>328</v>
      </c>
      <c r="C249" s="274"/>
      <c r="D249" s="274"/>
      <c r="E249" s="275"/>
      <c r="F249" s="275"/>
      <c r="H249" s="128">
        <f t="shared" si="11"/>
        <v>0</v>
      </c>
      <c r="J249" s="4">
        <f t="shared" si="10"/>
        <v>25.3245</v>
      </c>
      <c r="K249" s="128">
        <f t="shared" si="9"/>
        <v>0</v>
      </c>
    </row>
    <row r="250" spans="1:11">
      <c r="A250" s="13">
        <v>71026</v>
      </c>
      <c r="B250" s="273" t="s">
        <v>329</v>
      </c>
      <c r="C250" s="274"/>
      <c r="D250" s="274"/>
      <c r="E250" s="275"/>
      <c r="F250" s="275"/>
      <c r="H250" s="128">
        <f t="shared" si="11"/>
        <v>0</v>
      </c>
      <c r="J250" s="4">
        <f t="shared" si="10"/>
        <v>25.3245</v>
      </c>
      <c r="K250" s="128">
        <f t="shared" si="9"/>
        <v>0</v>
      </c>
    </row>
    <row r="251" spans="1:11">
      <c r="A251" s="13">
        <v>71027</v>
      </c>
      <c r="B251" s="273" t="s">
        <v>330</v>
      </c>
      <c r="C251" s="274"/>
      <c r="D251" s="274"/>
      <c r="E251" s="275"/>
      <c r="F251" s="275"/>
      <c r="H251" s="128">
        <f t="shared" si="11"/>
        <v>0</v>
      </c>
      <c r="J251" s="4">
        <f t="shared" si="10"/>
        <v>25.3245</v>
      </c>
      <c r="K251" s="128">
        <f t="shared" si="9"/>
        <v>0</v>
      </c>
    </row>
    <row r="252" spans="1:11">
      <c r="A252" s="13">
        <v>71028</v>
      </c>
      <c r="B252" s="273" t="s">
        <v>331</v>
      </c>
      <c r="C252" s="274"/>
      <c r="D252" s="274"/>
      <c r="E252" s="275"/>
      <c r="F252" s="275"/>
      <c r="H252" s="128">
        <f t="shared" si="11"/>
        <v>0</v>
      </c>
      <c r="J252" s="4">
        <f t="shared" si="10"/>
        <v>25.3245</v>
      </c>
      <c r="K252" s="128">
        <f t="shared" si="9"/>
        <v>0</v>
      </c>
    </row>
    <row r="253" spans="1:11">
      <c r="A253" s="35">
        <v>71998</v>
      </c>
      <c r="B253" s="273" t="s">
        <v>332</v>
      </c>
      <c r="C253" s="274"/>
      <c r="D253" s="274"/>
      <c r="E253" s="275"/>
      <c r="F253" s="275"/>
      <c r="H253" s="128">
        <f t="shared" si="11"/>
        <v>0</v>
      </c>
      <c r="J253" s="4">
        <f t="shared" si="10"/>
        <v>25.3245</v>
      </c>
      <c r="K253" s="128">
        <f t="shared" si="9"/>
        <v>0</v>
      </c>
    </row>
    <row r="254" spans="1:11">
      <c r="A254" s="35">
        <v>72100</v>
      </c>
      <c r="B254" s="273" t="s">
        <v>333</v>
      </c>
      <c r="C254" s="274"/>
      <c r="D254" s="274"/>
      <c r="E254" s="275"/>
      <c r="F254" s="275"/>
      <c r="H254" s="128">
        <f t="shared" si="11"/>
        <v>0</v>
      </c>
      <c r="J254" s="4">
        <f t="shared" si="10"/>
        <v>25.3245</v>
      </c>
      <c r="K254" s="128">
        <f t="shared" si="9"/>
        <v>0</v>
      </c>
    </row>
    <row r="255" spans="1:11">
      <c r="A255" s="35">
        <v>72101</v>
      </c>
      <c r="B255" s="273" t="s">
        <v>334</v>
      </c>
      <c r="C255" s="274"/>
      <c r="D255" s="274">
        <v>443857.84</v>
      </c>
      <c r="E255" s="275"/>
      <c r="F255" s="275"/>
      <c r="H255" s="128">
        <f t="shared" si="11"/>
        <v>-443857.84</v>
      </c>
      <c r="J255" s="4">
        <f t="shared" si="10"/>
        <v>25.3245</v>
      </c>
      <c r="K255" s="128">
        <f t="shared" si="9"/>
        <v>-11240477.869999999</v>
      </c>
    </row>
    <row r="256" spans="1:11">
      <c r="A256" s="35">
        <v>72102</v>
      </c>
      <c r="B256" s="273" t="s">
        <v>335</v>
      </c>
      <c r="C256" s="274"/>
      <c r="D256" s="274">
        <v>506351</v>
      </c>
      <c r="E256" s="275"/>
      <c r="F256" s="275"/>
      <c r="H256" s="128">
        <f t="shared" si="11"/>
        <v>-506351</v>
      </c>
      <c r="J256" s="4">
        <f t="shared" si="10"/>
        <v>25.3245</v>
      </c>
      <c r="K256" s="128">
        <f t="shared" si="9"/>
        <v>-12823085.9</v>
      </c>
    </row>
    <row r="257" spans="1:11">
      <c r="A257" s="35">
        <v>72103</v>
      </c>
      <c r="B257" s="273" t="s">
        <v>336</v>
      </c>
      <c r="C257" s="274"/>
      <c r="D257" s="274">
        <v>473717.68</v>
      </c>
      <c r="E257" s="275"/>
      <c r="F257" s="275"/>
      <c r="H257" s="128">
        <f t="shared" si="11"/>
        <v>-473717.68</v>
      </c>
      <c r="J257" s="4">
        <f t="shared" si="10"/>
        <v>25.3245</v>
      </c>
      <c r="K257" s="128">
        <f t="shared" si="9"/>
        <v>-11996663.390000001</v>
      </c>
    </row>
    <row r="258" spans="1:11">
      <c r="A258" s="35">
        <v>72200</v>
      </c>
      <c r="B258" s="273" t="s">
        <v>337</v>
      </c>
      <c r="C258" s="274"/>
      <c r="D258" s="274">
        <v>209745</v>
      </c>
      <c r="E258" s="275"/>
      <c r="F258" s="275"/>
      <c r="H258" s="128">
        <f t="shared" si="11"/>
        <v>-209745</v>
      </c>
      <c r="J258" s="4">
        <f t="shared" si="10"/>
        <v>25.3245</v>
      </c>
      <c r="K258" s="128">
        <f t="shared" si="9"/>
        <v>-5311687.25</v>
      </c>
    </row>
    <row r="259" spans="1:11">
      <c r="A259" s="13">
        <v>73006</v>
      </c>
      <c r="B259" s="273" t="s">
        <v>338</v>
      </c>
      <c r="C259" s="274"/>
      <c r="D259" s="274"/>
      <c r="E259" s="275"/>
      <c r="F259" s="275"/>
      <c r="H259" s="128">
        <f t="shared" si="11"/>
        <v>0</v>
      </c>
      <c r="J259" s="4">
        <f t="shared" si="10"/>
        <v>25.3245</v>
      </c>
      <c r="K259" s="128">
        <f t="shared" si="9"/>
        <v>0</v>
      </c>
    </row>
    <row r="260" spans="1:11">
      <c r="A260" s="35">
        <v>74100</v>
      </c>
      <c r="B260" s="273" t="s">
        <v>339</v>
      </c>
      <c r="C260" s="274"/>
      <c r="D260" s="274"/>
      <c r="E260" s="275"/>
      <c r="F260" s="275"/>
      <c r="H260" s="128">
        <f t="shared" si="11"/>
        <v>0</v>
      </c>
      <c r="J260" s="4">
        <f t="shared" si="10"/>
        <v>25.3245</v>
      </c>
      <c r="K260" s="128">
        <f t="shared" si="9"/>
        <v>0</v>
      </c>
    </row>
    <row r="261" spans="1:11">
      <c r="A261" s="35">
        <v>74101</v>
      </c>
      <c r="B261" s="273" t="s">
        <v>340</v>
      </c>
      <c r="C261" s="274"/>
      <c r="D261" s="274"/>
      <c r="E261" s="275"/>
      <c r="F261" s="275"/>
      <c r="H261" s="128">
        <f t="shared" si="11"/>
        <v>0</v>
      </c>
      <c r="J261" s="4">
        <f t="shared" si="10"/>
        <v>25.3245</v>
      </c>
      <c r="K261" s="128">
        <f t="shared" si="9"/>
        <v>0</v>
      </c>
    </row>
    <row r="262" spans="1:11">
      <c r="A262" s="35">
        <v>74102</v>
      </c>
      <c r="B262" s="273" t="s">
        <v>341</v>
      </c>
      <c r="C262" s="274"/>
      <c r="D262" s="274"/>
      <c r="E262" s="275"/>
      <c r="F262" s="275"/>
      <c r="H262" s="128">
        <f t="shared" si="11"/>
        <v>0</v>
      </c>
      <c r="J262" s="4">
        <f t="shared" si="10"/>
        <v>25.3245</v>
      </c>
      <c r="K262" s="128">
        <f t="shared" si="9"/>
        <v>0</v>
      </c>
    </row>
    <row r="263" spans="1:11">
      <c r="A263" s="35">
        <v>74200</v>
      </c>
      <c r="B263" s="273" t="s">
        <v>342</v>
      </c>
      <c r="C263" s="274"/>
      <c r="D263" s="274"/>
      <c r="E263" s="275"/>
      <c r="F263" s="275"/>
      <c r="H263" s="128">
        <f t="shared" si="11"/>
        <v>0</v>
      </c>
      <c r="J263" s="4">
        <f t="shared" si="10"/>
        <v>25.3245</v>
      </c>
      <c r="K263" s="128">
        <f t="shared" si="9"/>
        <v>0</v>
      </c>
    </row>
    <row r="264" spans="1:11">
      <c r="A264" s="35">
        <v>74201</v>
      </c>
      <c r="B264" s="273" t="s">
        <v>343</v>
      </c>
      <c r="C264" s="274"/>
      <c r="D264" s="274"/>
      <c r="E264" s="275"/>
      <c r="F264" s="275"/>
      <c r="H264" s="128">
        <f t="shared" si="11"/>
        <v>0</v>
      </c>
      <c r="J264" s="4">
        <f t="shared" si="10"/>
        <v>25.3245</v>
      </c>
      <c r="K264" s="128">
        <f t="shared" ref="K264:K327" si="12">ROUND(H264*J264,2)</f>
        <v>0</v>
      </c>
    </row>
    <row r="265" spans="1:11">
      <c r="A265" s="35">
        <v>74202</v>
      </c>
      <c r="B265" s="273" t="s">
        <v>344</v>
      </c>
      <c r="C265" s="274"/>
      <c r="D265" s="274"/>
      <c r="E265" s="275"/>
      <c r="F265" s="275"/>
      <c r="H265" s="128">
        <f t="shared" si="11"/>
        <v>0</v>
      </c>
      <c r="J265" s="4">
        <f t="shared" ref="J265:J328" si="13">J264</f>
        <v>25.3245</v>
      </c>
      <c r="K265" s="128">
        <f t="shared" si="12"/>
        <v>0</v>
      </c>
    </row>
    <row r="266" spans="1:11">
      <c r="A266" s="35">
        <v>74203</v>
      </c>
      <c r="B266" s="273" t="s">
        <v>345</v>
      </c>
      <c r="C266" s="274"/>
      <c r="D266" s="274"/>
      <c r="E266" s="275"/>
      <c r="F266" s="275"/>
      <c r="H266" s="128">
        <f t="shared" si="11"/>
        <v>0</v>
      </c>
      <c r="J266" s="4">
        <f t="shared" si="13"/>
        <v>25.3245</v>
      </c>
      <c r="K266" s="128">
        <f t="shared" si="12"/>
        <v>0</v>
      </c>
    </row>
    <row r="267" spans="1:11">
      <c r="A267" s="35">
        <v>74204</v>
      </c>
      <c r="B267" s="273" t="s">
        <v>346</v>
      </c>
      <c r="C267" s="274"/>
      <c r="D267" s="274"/>
      <c r="E267" s="275"/>
      <c r="F267" s="275"/>
      <c r="H267" s="128">
        <f t="shared" si="11"/>
        <v>0</v>
      </c>
      <c r="J267" s="4">
        <f t="shared" si="13"/>
        <v>25.3245</v>
      </c>
      <c r="K267" s="128">
        <f t="shared" si="12"/>
        <v>0</v>
      </c>
    </row>
    <row r="268" spans="1:11">
      <c r="A268" s="35">
        <v>74300</v>
      </c>
      <c r="B268" s="273" t="s">
        <v>347</v>
      </c>
      <c r="C268" s="274"/>
      <c r="D268" s="274"/>
      <c r="E268" s="275"/>
      <c r="F268" s="275"/>
      <c r="H268" s="128">
        <f t="shared" ref="H268:H336" si="14">ROUND(C268-D268+E268-F268,2)</f>
        <v>0</v>
      </c>
      <c r="J268" s="4">
        <f t="shared" si="13"/>
        <v>25.3245</v>
      </c>
      <c r="K268" s="128">
        <f t="shared" si="12"/>
        <v>0</v>
      </c>
    </row>
    <row r="269" spans="1:11">
      <c r="A269" s="35">
        <v>81000</v>
      </c>
      <c r="B269" s="273" t="s">
        <v>486</v>
      </c>
      <c r="C269" s="274"/>
      <c r="D269" s="274"/>
      <c r="E269" s="275"/>
      <c r="F269" s="275"/>
      <c r="H269" s="128">
        <f t="shared" si="14"/>
        <v>0</v>
      </c>
      <c r="J269" s="4">
        <f t="shared" si="13"/>
        <v>25.3245</v>
      </c>
      <c r="K269" s="128">
        <f t="shared" si="12"/>
        <v>0</v>
      </c>
    </row>
    <row r="270" spans="1:11">
      <c r="A270" s="35">
        <v>81001</v>
      </c>
      <c r="B270" s="279" t="s">
        <v>304</v>
      </c>
      <c r="C270" s="274"/>
      <c r="D270" s="274"/>
      <c r="E270" s="275"/>
      <c r="F270" s="275"/>
      <c r="H270" s="128">
        <f t="shared" si="14"/>
        <v>0</v>
      </c>
      <c r="J270" s="4">
        <f t="shared" si="13"/>
        <v>25.3245</v>
      </c>
      <c r="K270" s="128">
        <f t="shared" si="12"/>
        <v>0</v>
      </c>
    </row>
    <row r="271" spans="1:11">
      <c r="A271" s="35">
        <v>81002</v>
      </c>
      <c r="B271" s="279" t="s">
        <v>305</v>
      </c>
      <c r="C271" s="274"/>
      <c r="D271" s="274"/>
      <c r="E271" s="275"/>
      <c r="F271" s="275"/>
      <c r="H271" s="128">
        <f t="shared" si="14"/>
        <v>0</v>
      </c>
      <c r="J271" s="4">
        <f t="shared" si="13"/>
        <v>25.3245</v>
      </c>
      <c r="K271" s="128">
        <f t="shared" si="12"/>
        <v>0</v>
      </c>
    </row>
    <row r="272" spans="1:11">
      <c r="A272" s="35">
        <v>81003</v>
      </c>
      <c r="B272" s="279" t="s">
        <v>306</v>
      </c>
      <c r="C272" s="274"/>
      <c r="D272" s="274"/>
      <c r="E272" s="275"/>
      <c r="F272" s="275"/>
      <c r="H272" s="128">
        <f t="shared" si="14"/>
        <v>0</v>
      </c>
      <c r="J272" s="4">
        <f t="shared" si="13"/>
        <v>25.3245</v>
      </c>
      <c r="K272" s="128">
        <f t="shared" si="12"/>
        <v>0</v>
      </c>
    </row>
    <row r="273" spans="1:11">
      <c r="A273" s="35">
        <v>81004</v>
      </c>
      <c r="B273" s="279" t="s">
        <v>307</v>
      </c>
      <c r="C273" s="274"/>
      <c r="D273" s="274"/>
      <c r="E273" s="275"/>
      <c r="F273" s="275"/>
      <c r="H273" s="128">
        <f t="shared" si="14"/>
        <v>0</v>
      </c>
      <c r="J273" s="4">
        <f t="shared" si="13"/>
        <v>25.3245</v>
      </c>
      <c r="K273" s="128">
        <f t="shared" si="12"/>
        <v>0</v>
      </c>
    </row>
    <row r="274" spans="1:11">
      <c r="A274" s="35">
        <v>81005</v>
      </c>
      <c r="B274" s="279" t="s">
        <v>308</v>
      </c>
      <c r="C274" s="274"/>
      <c r="D274" s="274"/>
      <c r="E274" s="275"/>
      <c r="F274" s="275"/>
      <c r="H274" s="128">
        <f t="shared" si="14"/>
        <v>0</v>
      </c>
      <c r="J274" s="4">
        <f t="shared" si="13"/>
        <v>25.3245</v>
      </c>
      <c r="K274" s="128">
        <f t="shared" si="12"/>
        <v>0</v>
      </c>
    </row>
    <row r="275" spans="1:11">
      <c r="A275" s="35">
        <v>81006</v>
      </c>
      <c r="B275" s="279" t="s">
        <v>309</v>
      </c>
      <c r="C275" s="274"/>
      <c r="D275" s="274"/>
      <c r="E275" s="275"/>
      <c r="F275" s="275"/>
      <c r="H275" s="128">
        <f t="shared" si="14"/>
        <v>0</v>
      </c>
      <c r="J275" s="4">
        <f t="shared" si="13"/>
        <v>25.3245</v>
      </c>
      <c r="K275" s="128">
        <f t="shared" si="12"/>
        <v>0</v>
      </c>
    </row>
    <row r="276" spans="1:11">
      <c r="A276" s="35">
        <v>81007</v>
      </c>
      <c r="B276" s="273" t="s">
        <v>310</v>
      </c>
      <c r="C276" s="274"/>
      <c r="D276" s="274"/>
      <c r="E276" s="275"/>
      <c r="F276" s="275"/>
      <c r="H276" s="128">
        <f t="shared" si="14"/>
        <v>0</v>
      </c>
      <c r="J276" s="4">
        <f t="shared" si="13"/>
        <v>25.3245</v>
      </c>
      <c r="K276" s="128">
        <f t="shared" si="12"/>
        <v>0</v>
      </c>
    </row>
    <row r="277" spans="1:11">
      <c r="A277" s="35">
        <v>81008</v>
      </c>
      <c r="B277" s="273" t="s">
        <v>311</v>
      </c>
      <c r="C277" s="274"/>
      <c r="D277" s="274"/>
      <c r="E277" s="275"/>
      <c r="F277" s="275"/>
      <c r="H277" s="128">
        <f t="shared" si="14"/>
        <v>0</v>
      </c>
      <c r="J277" s="4">
        <f t="shared" si="13"/>
        <v>25.3245</v>
      </c>
      <c r="K277" s="128">
        <f t="shared" si="12"/>
        <v>0</v>
      </c>
    </row>
    <row r="278" spans="1:11">
      <c r="A278" s="35">
        <v>81009</v>
      </c>
      <c r="B278" s="273" t="s">
        <v>312</v>
      </c>
      <c r="C278" s="274"/>
      <c r="D278" s="274"/>
      <c r="E278" s="275"/>
      <c r="F278" s="275"/>
      <c r="H278" s="128">
        <f t="shared" si="14"/>
        <v>0</v>
      </c>
      <c r="J278" s="4">
        <f t="shared" si="13"/>
        <v>25.3245</v>
      </c>
      <c r="K278" s="128">
        <f t="shared" si="12"/>
        <v>0</v>
      </c>
    </row>
    <row r="279" spans="1:11">
      <c r="A279" s="35">
        <v>81010</v>
      </c>
      <c r="B279" s="279" t="s">
        <v>313</v>
      </c>
      <c r="C279" s="274"/>
      <c r="D279" s="274"/>
      <c r="E279" s="275"/>
      <c r="F279" s="275"/>
      <c r="H279" s="128">
        <f t="shared" si="14"/>
        <v>0</v>
      </c>
      <c r="J279" s="4">
        <f t="shared" si="13"/>
        <v>25.3245</v>
      </c>
      <c r="K279" s="128">
        <f t="shared" si="12"/>
        <v>0</v>
      </c>
    </row>
    <row r="280" spans="1:11">
      <c r="A280" s="35">
        <v>81011</v>
      </c>
      <c r="B280" s="279" t="s">
        <v>314</v>
      </c>
      <c r="C280" s="274"/>
      <c r="D280" s="274"/>
      <c r="E280" s="275"/>
      <c r="F280" s="275"/>
      <c r="H280" s="128">
        <f t="shared" si="14"/>
        <v>0</v>
      </c>
      <c r="J280" s="4">
        <f t="shared" si="13"/>
        <v>25.3245</v>
      </c>
      <c r="K280" s="128">
        <f t="shared" si="12"/>
        <v>0</v>
      </c>
    </row>
    <row r="281" spans="1:11">
      <c r="A281" s="35">
        <v>81012</v>
      </c>
      <c r="B281" s="279" t="s">
        <v>315</v>
      </c>
      <c r="C281" s="274"/>
      <c r="D281" s="274"/>
      <c r="E281" s="275"/>
      <c r="F281" s="275"/>
      <c r="H281" s="128">
        <f t="shared" si="14"/>
        <v>0</v>
      </c>
      <c r="J281" s="4">
        <f t="shared" si="13"/>
        <v>25.3245</v>
      </c>
      <c r="K281" s="128">
        <f t="shared" si="12"/>
        <v>0</v>
      </c>
    </row>
    <row r="282" spans="1:11">
      <c r="A282" s="35">
        <v>81013</v>
      </c>
      <c r="B282" s="279" t="s">
        <v>316</v>
      </c>
      <c r="C282" s="274"/>
      <c r="D282" s="274"/>
      <c r="E282" s="275"/>
      <c r="F282" s="275"/>
      <c r="H282" s="128">
        <f t="shared" si="14"/>
        <v>0</v>
      </c>
      <c r="J282" s="4">
        <f t="shared" si="13"/>
        <v>25.3245</v>
      </c>
      <c r="K282" s="128">
        <f t="shared" si="12"/>
        <v>0</v>
      </c>
    </row>
    <row r="283" spans="1:11">
      <c r="A283" s="35">
        <v>81014</v>
      </c>
      <c r="B283" s="279" t="s">
        <v>317</v>
      </c>
      <c r="C283" s="274"/>
      <c r="D283" s="274"/>
      <c r="E283" s="275"/>
      <c r="F283" s="275"/>
      <c r="H283" s="128">
        <f t="shared" si="14"/>
        <v>0</v>
      </c>
      <c r="J283" s="4">
        <f t="shared" si="13"/>
        <v>25.3245</v>
      </c>
      <c r="K283" s="128">
        <f t="shared" si="12"/>
        <v>0</v>
      </c>
    </row>
    <row r="284" spans="1:11">
      <c r="A284" s="35">
        <v>81015</v>
      </c>
      <c r="B284" s="279" t="s">
        <v>318</v>
      </c>
      <c r="C284" s="274"/>
      <c r="D284" s="274"/>
      <c r="E284" s="275"/>
      <c r="F284" s="275"/>
      <c r="H284" s="128">
        <f t="shared" si="14"/>
        <v>0</v>
      </c>
      <c r="J284" s="4">
        <f t="shared" si="13"/>
        <v>25.3245</v>
      </c>
      <c r="K284" s="128">
        <f t="shared" si="12"/>
        <v>0</v>
      </c>
    </row>
    <row r="285" spans="1:11">
      <c r="A285" s="272">
        <v>81016</v>
      </c>
      <c r="B285" s="279" t="s">
        <v>319</v>
      </c>
      <c r="C285" s="274"/>
      <c r="D285" s="274"/>
      <c r="E285" s="275"/>
      <c r="F285" s="275"/>
      <c r="H285" s="128">
        <f t="shared" si="14"/>
        <v>0</v>
      </c>
      <c r="J285" s="4">
        <f t="shared" si="13"/>
        <v>25.3245</v>
      </c>
      <c r="K285" s="128">
        <f t="shared" si="12"/>
        <v>0</v>
      </c>
    </row>
    <row r="286" spans="1:11">
      <c r="A286" s="272">
        <v>81017</v>
      </c>
      <c r="B286" s="279" t="s">
        <v>320</v>
      </c>
      <c r="C286" s="274"/>
      <c r="D286" s="274"/>
      <c r="E286" s="275"/>
      <c r="F286" s="275"/>
      <c r="H286" s="128">
        <f t="shared" si="14"/>
        <v>0</v>
      </c>
      <c r="J286" s="4">
        <f t="shared" si="13"/>
        <v>25.3245</v>
      </c>
      <c r="K286" s="128">
        <f t="shared" si="12"/>
        <v>0</v>
      </c>
    </row>
    <row r="287" spans="1:11">
      <c r="A287" s="272">
        <v>81018</v>
      </c>
      <c r="B287" s="279" t="s">
        <v>321</v>
      </c>
      <c r="C287" s="274"/>
      <c r="D287" s="274"/>
      <c r="E287" s="275"/>
      <c r="F287" s="275"/>
      <c r="H287" s="128">
        <f t="shared" si="14"/>
        <v>0</v>
      </c>
      <c r="J287" s="4">
        <f t="shared" si="13"/>
        <v>25.3245</v>
      </c>
      <c r="K287" s="128">
        <f t="shared" si="12"/>
        <v>0</v>
      </c>
    </row>
    <row r="288" spans="1:11">
      <c r="A288" s="272">
        <v>81019</v>
      </c>
      <c r="B288" s="279" t="s">
        <v>322</v>
      </c>
      <c r="C288" s="274"/>
      <c r="D288" s="274"/>
      <c r="E288" s="275"/>
      <c r="F288" s="275"/>
      <c r="H288" s="128">
        <f t="shared" si="14"/>
        <v>0</v>
      </c>
      <c r="J288" s="4">
        <f t="shared" si="13"/>
        <v>25.3245</v>
      </c>
      <c r="K288" s="128">
        <f t="shared" si="12"/>
        <v>0</v>
      </c>
    </row>
    <row r="289" spans="1:11">
      <c r="A289" s="272">
        <v>81020</v>
      </c>
      <c r="B289" s="279" t="s">
        <v>323</v>
      </c>
      <c r="C289" s="274"/>
      <c r="D289" s="274"/>
      <c r="E289" s="275"/>
      <c r="F289" s="275"/>
      <c r="H289" s="128">
        <f t="shared" si="14"/>
        <v>0</v>
      </c>
      <c r="J289" s="4">
        <f t="shared" si="13"/>
        <v>25.3245</v>
      </c>
      <c r="K289" s="128">
        <f t="shared" si="12"/>
        <v>0</v>
      </c>
    </row>
    <row r="290" spans="1:11">
      <c r="A290" s="272">
        <v>81021</v>
      </c>
      <c r="B290" s="279" t="s">
        <v>324</v>
      </c>
      <c r="C290" s="274"/>
      <c r="D290" s="274"/>
      <c r="E290" s="275"/>
      <c r="F290" s="275"/>
      <c r="H290" s="128">
        <f t="shared" si="14"/>
        <v>0</v>
      </c>
      <c r="J290" s="4">
        <f t="shared" si="13"/>
        <v>25.3245</v>
      </c>
      <c r="K290" s="128">
        <f t="shared" si="12"/>
        <v>0</v>
      </c>
    </row>
    <row r="291" spans="1:11">
      <c r="A291" s="272">
        <v>81022</v>
      </c>
      <c r="B291" s="279" t="s">
        <v>325</v>
      </c>
      <c r="C291" s="274"/>
      <c r="D291" s="274"/>
      <c r="E291" s="275"/>
      <c r="F291" s="275"/>
      <c r="H291" s="128">
        <f t="shared" si="14"/>
        <v>0</v>
      </c>
      <c r="J291" s="4">
        <f t="shared" si="13"/>
        <v>25.3245</v>
      </c>
      <c r="K291" s="128">
        <f t="shared" si="12"/>
        <v>0</v>
      </c>
    </row>
    <row r="292" spans="1:11">
      <c r="A292" s="272">
        <v>81023</v>
      </c>
      <c r="B292" s="279" t="s">
        <v>326</v>
      </c>
      <c r="C292" s="274"/>
      <c r="D292" s="274"/>
      <c r="E292" s="275"/>
      <c r="F292" s="275"/>
      <c r="H292" s="128">
        <f t="shared" si="14"/>
        <v>0</v>
      </c>
      <c r="J292" s="4">
        <f t="shared" si="13"/>
        <v>25.3245</v>
      </c>
      <c r="K292" s="128">
        <f t="shared" si="12"/>
        <v>0</v>
      </c>
    </row>
    <row r="293" spans="1:11">
      <c r="A293" s="272">
        <v>81024</v>
      </c>
      <c r="B293" s="279" t="s">
        <v>327</v>
      </c>
      <c r="C293" s="274"/>
      <c r="D293" s="274"/>
      <c r="E293" s="275"/>
      <c r="F293" s="275"/>
      <c r="H293" s="128">
        <f t="shared" si="14"/>
        <v>0</v>
      </c>
      <c r="J293" s="4">
        <f t="shared" si="13"/>
        <v>25.3245</v>
      </c>
      <c r="K293" s="128">
        <f t="shared" si="12"/>
        <v>0</v>
      </c>
    </row>
    <row r="294" spans="1:11">
      <c r="A294" s="13">
        <v>81025</v>
      </c>
      <c r="B294" s="273" t="s">
        <v>328</v>
      </c>
      <c r="C294" s="274"/>
      <c r="D294" s="274"/>
      <c r="E294" s="275"/>
      <c r="F294" s="275"/>
      <c r="H294" s="128">
        <f t="shared" si="14"/>
        <v>0</v>
      </c>
      <c r="J294" s="4">
        <f t="shared" si="13"/>
        <v>25.3245</v>
      </c>
      <c r="K294" s="128">
        <f t="shared" si="12"/>
        <v>0</v>
      </c>
    </row>
    <row r="295" spans="1:11">
      <c r="A295" s="13">
        <v>81026</v>
      </c>
      <c r="B295" s="273" t="s">
        <v>329</v>
      </c>
      <c r="C295" s="274"/>
      <c r="D295" s="274"/>
      <c r="E295" s="275"/>
      <c r="F295" s="275"/>
      <c r="H295" s="128">
        <f t="shared" si="14"/>
        <v>0</v>
      </c>
      <c r="J295" s="4">
        <f t="shared" si="13"/>
        <v>25.3245</v>
      </c>
      <c r="K295" s="128">
        <f t="shared" si="12"/>
        <v>0</v>
      </c>
    </row>
    <row r="296" spans="1:11">
      <c r="A296" s="13">
        <v>81027</v>
      </c>
      <c r="B296" s="273" t="s">
        <v>330</v>
      </c>
      <c r="C296" s="274"/>
      <c r="D296" s="274"/>
      <c r="E296" s="275"/>
      <c r="F296" s="275"/>
      <c r="H296" s="128">
        <f t="shared" si="14"/>
        <v>0</v>
      </c>
      <c r="J296" s="4">
        <f t="shared" si="13"/>
        <v>25.3245</v>
      </c>
      <c r="K296" s="128">
        <f t="shared" si="12"/>
        <v>0</v>
      </c>
    </row>
    <row r="297" spans="1:11">
      <c r="A297" s="13">
        <v>81028</v>
      </c>
      <c r="B297" s="273" t="s">
        <v>331</v>
      </c>
      <c r="C297" s="274"/>
      <c r="D297" s="274"/>
      <c r="E297" s="275"/>
      <c r="F297" s="275"/>
      <c r="H297" s="128">
        <f t="shared" si="14"/>
        <v>0</v>
      </c>
      <c r="J297" s="4">
        <f t="shared" si="13"/>
        <v>25.3245</v>
      </c>
      <c r="K297" s="128">
        <f t="shared" si="12"/>
        <v>0</v>
      </c>
    </row>
    <row r="298" spans="1:11">
      <c r="A298" s="35">
        <v>81998</v>
      </c>
      <c r="B298" s="279" t="s">
        <v>348</v>
      </c>
      <c r="C298" s="274"/>
      <c r="D298" s="274"/>
      <c r="E298" s="275"/>
      <c r="F298" s="275"/>
      <c r="H298" s="128">
        <f t="shared" si="14"/>
        <v>0</v>
      </c>
      <c r="J298" s="4">
        <f t="shared" si="13"/>
        <v>25.3245</v>
      </c>
      <c r="K298" s="128">
        <f t="shared" si="12"/>
        <v>0</v>
      </c>
    </row>
    <row r="299" spans="1:11">
      <c r="A299" s="35">
        <v>82099</v>
      </c>
      <c r="B299" s="273" t="s">
        <v>349</v>
      </c>
      <c r="C299" s="274"/>
      <c r="D299" s="274"/>
      <c r="E299" s="275"/>
      <c r="F299" s="275"/>
      <c r="H299" s="128">
        <f t="shared" si="14"/>
        <v>0</v>
      </c>
      <c r="J299" s="4">
        <f t="shared" si="13"/>
        <v>25.3245</v>
      </c>
      <c r="K299" s="128">
        <f t="shared" si="12"/>
        <v>0</v>
      </c>
    </row>
    <row r="300" spans="1:11">
      <c r="A300" s="35">
        <v>82100</v>
      </c>
      <c r="B300" s="273" t="s">
        <v>350</v>
      </c>
      <c r="C300" s="274"/>
      <c r="D300" s="274"/>
      <c r="E300" s="275"/>
      <c r="F300" s="275"/>
      <c r="H300" s="128">
        <f t="shared" si="14"/>
        <v>0</v>
      </c>
      <c r="J300" s="4">
        <f t="shared" si="13"/>
        <v>25.3245</v>
      </c>
      <c r="K300" s="128">
        <f t="shared" si="12"/>
        <v>0</v>
      </c>
    </row>
    <row r="301" spans="1:11">
      <c r="A301" s="35">
        <v>82101</v>
      </c>
      <c r="B301" s="273" t="s">
        <v>351</v>
      </c>
      <c r="C301" s="274">
        <v>162392.16</v>
      </c>
      <c r="D301" s="274"/>
      <c r="E301" s="275"/>
      <c r="F301" s="275"/>
      <c r="H301" s="128">
        <f t="shared" si="14"/>
        <v>162392.16</v>
      </c>
      <c r="J301" s="4">
        <f t="shared" si="13"/>
        <v>25.3245</v>
      </c>
      <c r="K301" s="128">
        <f t="shared" si="12"/>
        <v>4112500.26</v>
      </c>
    </row>
    <row r="302" spans="1:11">
      <c r="A302" s="35">
        <v>82102</v>
      </c>
      <c r="B302" s="273" t="s">
        <v>352</v>
      </c>
      <c r="C302" s="274">
        <v>24919.16</v>
      </c>
      <c r="D302" s="274"/>
      <c r="E302" s="275"/>
      <c r="F302" s="275"/>
      <c r="H302" s="128">
        <f t="shared" si="14"/>
        <v>24919.16</v>
      </c>
      <c r="J302" s="4">
        <f t="shared" si="13"/>
        <v>25.3245</v>
      </c>
      <c r="K302" s="128">
        <f t="shared" si="12"/>
        <v>631065.27</v>
      </c>
    </row>
    <row r="303" spans="1:11">
      <c r="A303" s="35">
        <v>82103</v>
      </c>
      <c r="B303" s="273" t="s">
        <v>353</v>
      </c>
      <c r="C303" s="274">
        <v>15466.06</v>
      </c>
      <c r="D303" s="274"/>
      <c r="E303" s="275"/>
      <c r="F303" s="275"/>
      <c r="H303" s="128">
        <f t="shared" si="14"/>
        <v>15466.06</v>
      </c>
      <c r="J303" s="4">
        <f t="shared" si="13"/>
        <v>25.3245</v>
      </c>
      <c r="K303" s="128">
        <f t="shared" si="12"/>
        <v>391670.24</v>
      </c>
    </row>
    <row r="304" spans="1:11">
      <c r="A304" s="35">
        <v>82104</v>
      </c>
      <c r="B304" s="273" t="s">
        <v>354</v>
      </c>
      <c r="C304" s="274">
        <v>84736.59</v>
      </c>
      <c r="D304" s="274"/>
      <c r="E304" s="275"/>
      <c r="F304" s="275"/>
      <c r="H304" s="128">
        <f t="shared" si="14"/>
        <v>84736.59</v>
      </c>
      <c r="J304" s="4">
        <f t="shared" si="13"/>
        <v>25.3245</v>
      </c>
      <c r="K304" s="128">
        <f t="shared" si="12"/>
        <v>2145911.77</v>
      </c>
    </row>
    <row r="305" spans="1:11">
      <c r="A305" s="35">
        <v>82105</v>
      </c>
      <c r="B305" s="273" t="s">
        <v>355</v>
      </c>
      <c r="C305" s="274">
        <v>26694</v>
      </c>
      <c r="D305" s="274"/>
      <c r="E305" s="275"/>
      <c r="F305" s="275"/>
      <c r="H305" s="128">
        <f t="shared" si="14"/>
        <v>26694</v>
      </c>
      <c r="J305" s="4">
        <f t="shared" si="13"/>
        <v>25.3245</v>
      </c>
      <c r="K305" s="128">
        <f t="shared" si="12"/>
        <v>676012.2</v>
      </c>
    </row>
    <row r="306" spans="1:11">
      <c r="A306" s="35">
        <v>82106</v>
      </c>
      <c r="B306" s="279" t="s">
        <v>356</v>
      </c>
      <c r="C306" s="274">
        <v>539</v>
      </c>
      <c r="D306" s="274"/>
      <c r="E306" s="275"/>
      <c r="F306" s="275"/>
      <c r="H306" s="128">
        <f t="shared" si="14"/>
        <v>539</v>
      </c>
      <c r="J306" s="4">
        <f t="shared" si="13"/>
        <v>25.3245</v>
      </c>
      <c r="K306" s="128">
        <f t="shared" si="12"/>
        <v>13649.91</v>
      </c>
    </row>
    <row r="307" spans="1:11">
      <c r="A307" s="35">
        <v>82107</v>
      </c>
      <c r="B307" s="279" t="s">
        <v>357</v>
      </c>
      <c r="C307" s="274">
        <v>11700</v>
      </c>
      <c r="D307" s="274"/>
      <c r="E307" s="275"/>
      <c r="F307" s="275"/>
      <c r="H307" s="128">
        <f t="shared" si="14"/>
        <v>11700</v>
      </c>
      <c r="J307" s="4">
        <f t="shared" si="13"/>
        <v>25.3245</v>
      </c>
      <c r="K307" s="128">
        <f t="shared" si="12"/>
        <v>296296.65000000002</v>
      </c>
    </row>
    <row r="308" spans="1:11">
      <c r="A308" s="35">
        <v>82108</v>
      </c>
      <c r="B308" s="273" t="s">
        <v>358</v>
      </c>
      <c r="C308" s="274"/>
      <c r="D308" s="274"/>
      <c r="E308" s="275"/>
      <c r="F308" s="275"/>
      <c r="H308" s="128">
        <f t="shared" si="14"/>
        <v>0</v>
      </c>
      <c r="J308" s="4">
        <f t="shared" si="13"/>
        <v>25.3245</v>
      </c>
      <c r="K308" s="128">
        <f t="shared" si="12"/>
        <v>0</v>
      </c>
    </row>
    <row r="309" spans="1:11">
      <c r="A309" s="35">
        <v>82109</v>
      </c>
      <c r="B309" s="273" t="s">
        <v>359</v>
      </c>
      <c r="C309" s="274">
        <v>431940.74</v>
      </c>
      <c r="D309" s="274"/>
      <c r="E309" s="275"/>
      <c r="F309" s="275"/>
      <c r="H309" s="128">
        <f t="shared" si="14"/>
        <v>431940.74</v>
      </c>
      <c r="J309" s="4">
        <f t="shared" si="13"/>
        <v>25.3245</v>
      </c>
      <c r="K309" s="128">
        <f t="shared" si="12"/>
        <v>10938683.27</v>
      </c>
    </row>
    <row r="310" spans="1:11">
      <c r="A310" s="35">
        <v>82201</v>
      </c>
      <c r="B310" s="279" t="s">
        <v>360</v>
      </c>
      <c r="C310" s="274">
        <v>5178.42</v>
      </c>
      <c r="D310" s="274"/>
      <c r="E310" s="275"/>
      <c r="F310" s="275"/>
      <c r="H310" s="128">
        <f t="shared" si="14"/>
        <v>5178.42</v>
      </c>
      <c r="J310" s="4">
        <f t="shared" si="13"/>
        <v>25.3245</v>
      </c>
      <c r="K310" s="128">
        <f t="shared" si="12"/>
        <v>131140.9</v>
      </c>
    </row>
    <row r="311" spans="1:11">
      <c r="A311" s="35">
        <v>82202</v>
      </c>
      <c r="B311" s="279" t="s">
        <v>361</v>
      </c>
      <c r="C311" s="274"/>
      <c r="D311" s="274"/>
      <c r="E311" s="275"/>
      <c r="F311" s="275"/>
      <c r="H311" s="128">
        <f t="shared" si="14"/>
        <v>0</v>
      </c>
      <c r="J311" s="4">
        <f t="shared" si="13"/>
        <v>25.3245</v>
      </c>
      <c r="K311" s="128">
        <f t="shared" si="12"/>
        <v>0</v>
      </c>
    </row>
    <row r="312" spans="1:11">
      <c r="A312" s="35">
        <v>82203</v>
      </c>
      <c r="B312" s="279" t="s">
        <v>362</v>
      </c>
      <c r="C312" s="274">
        <v>390086.53</v>
      </c>
      <c r="D312" s="274"/>
      <c r="E312" s="275"/>
      <c r="F312" s="275"/>
      <c r="H312" s="128">
        <f t="shared" si="14"/>
        <v>390086.53</v>
      </c>
      <c r="J312" s="4">
        <f t="shared" si="13"/>
        <v>25.3245</v>
      </c>
      <c r="K312" s="128">
        <f t="shared" si="12"/>
        <v>9878746.3300000001</v>
      </c>
    </row>
    <row r="313" spans="1:11">
      <c r="A313" s="35">
        <v>82204</v>
      </c>
      <c r="B313" s="279" t="s">
        <v>363</v>
      </c>
      <c r="C313" s="274">
        <v>62000</v>
      </c>
      <c r="D313" s="274"/>
      <c r="E313" s="275"/>
      <c r="F313" s="275"/>
      <c r="H313" s="128">
        <f t="shared" si="14"/>
        <v>62000</v>
      </c>
      <c r="J313" s="4">
        <f t="shared" si="13"/>
        <v>25.3245</v>
      </c>
      <c r="K313" s="128">
        <f t="shared" si="12"/>
        <v>1570119</v>
      </c>
    </row>
    <row r="314" spans="1:11">
      <c r="A314" s="35">
        <v>82205</v>
      </c>
      <c r="B314" s="279" t="s">
        <v>364</v>
      </c>
      <c r="C314" s="274">
        <v>180810.5</v>
      </c>
      <c r="D314" s="274"/>
      <c r="E314" s="275"/>
      <c r="F314" s="275"/>
      <c r="H314" s="128">
        <f t="shared" si="14"/>
        <v>180810.5</v>
      </c>
      <c r="J314" s="4">
        <f t="shared" si="13"/>
        <v>25.3245</v>
      </c>
      <c r="K314" s="128">
        <f t="shared" si="12"/>
        <v>4578935.51</v>
      </c>
    </row>
    <row r="315" spans="1:11">
      <c r="A315" s="35">
        <v>82600</v>
      </c>
      <c r="B315" s="273" t="s">
        <v>365</v>
      </c>
      <c r="C315" s="274"/>
      <c r="D315" s="274"/>
      <c r="E315" s="275"/>
      <c r="F315" s="275"/>
      <c r="H315" s="128">
        <f t="shared" si="14"/>
        <v>0</v>
      </c>
      <c r="J315" s="4">
        <f t="shared" si="13"/>
        <v>25.3245</v>
      </c>
      <c r="K315" s="128">
        <f t="shared" si="12"/>
        <v>0</v>
      </c>
    </row>
    <row r="316" spans="1:11">
      <c r="A316" s="35">
        <v>82601</v>
      </c>
      <c r="B316" s="273" t="s">
        <v>366</v>
      </c>
      <c r="C316" s="274">
        <v>8228.02</v>
      </c>
      <c r="D316" s="274"/>
      <c r="E316" s="275"/>
      <c r="F316" s="275"/>
      <c r="H316" s="128">
        <f t="shared" si="14"/>
        <v>8228.02</v>
      </c>
      <c r="J316" s="4">
        <f t="shared" si="13"/>
        <v>25.3245</v>
      </c>
      <c r="K316" s="128">
        <f t="shared" si="12"/>
        <v>208370.49</v>
      </c>
    </row>
    <row r="317" spans="1:11">
      <c r="A317" s="35">
        <v>82602</v>
      </c>
      <c r="B317" s="273" t="s">
        <v>367</v>
      </c>
      <c r="C317" s="274"/>
      <c r="D317" s="274"/>
      <c r="E317" s="275"/>
      <c r="F317" s="275"/>
      <c r="H317" s="128">
        <f t="shared" si="14"/>
        <v>0</v>
      </c>
      <c r="J317" s="4">
        <f t="shared" si="13"/>
        <v>25.3245</v>
      </c>
      <c r="K317" s="128">
        <f t="shared" si="12"/>
        <v>0</v>
      </c>
    </row>
    <row r="318" spans="1:11">
      <c r="A318" s="35">
        <v>82603</v>
      </c>
      <c r="B318" s="273" t="s">
        <v>368</v>
      </c>
      <c r="C318" s="274">
        <v>4240.8</v>
      </c>
      <c r="D318" s="274"/>
      <c r="E318" s="275"/>
      <c r="F318" s="275"/>
      <c r="H318" s="128">
        <f t="shared" si="14"/>
        <v>4240.8</v>
      </c>
      <c r="J318" s="4">
        <f t="shared" si="13"/>
        <v>25.3245</v>
      </c>
      <c r="K318" s="128">
        <f t="shared" si="12"/>
        <v>107396.14</v>
      </c>
    </row>
    <row r="319" spans="1:11">
      <c r="A319" s="35">
        <v>82604</v>
      </c>
      <c r="B319" s="273" t="s">
        <v>369</v>
      </c>
      <c r="C319" s="274">
        <v>4875.22</v>
      </c>
      <c r="D319" s="274"/>
      <c r="E319" s="275"/>
      <c r="F319" s="275"/>
      <c r="H319" s="128">
        <f t="shared" si="14"/>
        <v>4875.22</v>
      </c>
      <c r="J319" s="4">
        <f t="shared" si="13"/>
        <v>25.3245</v>
      </c>
      <c r="K319" s="128">
        <f t="shared" si="12"/>
        <v>123462.51</v>
      </c>
    </row>
    <row r="320" spans="1:11">
      <c r="A320" s="35">
        <v>82605</v>
      </c>
      <c r="B320" s="273" t="s">
        <v>370</v>
      </c>
      <c r="C320" s="274"/>
      <c r="D320" s="274"/>
      <c r="E320" s="275"/>
      <c r="F320" s="275"/>
      <c r="H320" s="128">
        <f t="shared" si="14"/>
        <v>0</v>
      </c>
      <c r="J320" s="4">
        <f t="shared" si="13"/>
        <v>25.3245</v>
      </c>
      <c r="K320" s="128">
        <f t="shared" si="12"/>
        <v>0</v>
      </c>
    </row>
    <row r="321" spans="1:11">
      <c r="A321" s="35">
        <v>82606</v>
      </c>
      <c r="B321" s="279" t="s">
        <v>371</v>
      </c>
      <c r="C321" s="274">
        <v>31</v>
      </c>
      <c r="D321" s="274"/>
      <c r="E321" s="275"/>
      <c r="F321" s="275"/>
      <c r="H321" s="128">
        <f t="shared" si="14"/>
        <v>31</v>
      </c>
      <c r="J321" s="4">
        <f t="shared" si="13"/>
        <v>25.3245</v>
      </c>
      <c r="K321" s="128">
        <f t="shared" si="12"/>
        <v>785.06</v>
      </c>
    </row>
    <row r="322" spans="1:11">
      <c r="A322" s="35">
        <v>82607</v>
      </c>
      <c r="B322" s="279" t="s">
        <v>372</v>
      </c>
      <c r="C322" s="274">
        <v>2013.16</v>
      </c>
      <c r="D322" s="274"/>
      <c r="E322" s="275"/>
      <c r="F322" s="275"/>
      <c r="H322" s="128">
        <f t="shared" si="14"/>
        <v>2013.16</v>
      </c>
      <c r="J322" s="4">
        <f t="shared" si="13"/>
        <v>25.3245</v>
      </c>
      <c r="K322" s="128">
        <f t="shared" si="12"/>
        <v>50982.27</v>
      </c>
    </row>
    <row r="323" spans="1:11">
      <c r="A323" s="35">
        <v>82700</v>
      </c>
      <c r="B323" s="273" t="s">
        <v>373</v>
      </c>
      <c r="C323" s="274"/>
      <c r="D323" s="274"/>
      <c r="E323" s="275"/>
      <c r="F323" s="275"/>
      <c r="H323" s="128">
        <f t="shared" si="14"/>
        <v>0</v>
      </c>
      <c r="J323" s="4">
        <f t="shared" si="13"/>
        <v>25.3245</v>
      </c>
      <c r="K323" s="128">
        <f t="shared" si="12"/>
        <v>0</v>
      </c>
    </row>
    <row r="324" spans="1:11">
      <c r="A324" s="35">
        <v>82701</v>
      </c>
      <c r="B324" s="273" t="s">
        <v>374</v>
      </c>
      <c r="C324" s="274">
        <v>88000</v>
      </c>
      <c r="D324" s="274"/>
      <c r="E324" s="275"/>
      <c r="F324" s="275"/>
      <c r="H324" s="128">
        <f t="shared" si="14"/>
        <v>88000</v>
      </c>
      <c r="J324" s="4">
        <f t="shared" si="13"/>
        <v>25.3245</v>
      </c>
      <c r="K324" s="128">
        <f t="shared" si="12"/>
        <v>2228556</v>
      </c>
    </row>
    <row r="325" spans="1:11">
      <c r="A325" s="35">
        <v>82702</v>
      </c>
      <c r="B325" s="273" t="s">
        <v>375</v>
      </c>
      <c r="C325" s="274">
        <v>3745</v>
      </c>
      <c r="D325" s="274"/>
      <c r="E325" s="275"/>
      <c r="F325" s="275"/>
      <c r="H325" s="128">
        <f t="shared" si="14"/>
        <v>3745</v>
      </c>
      <c r="J325" s="4">
        <f t="shared" si="13"/>
        <v>25.3245</v>
      </c>
      <c r="K325" s="128">
        <f t="shared" si="12"/>
        <v>94840.25</v>
      </c>
    </row>
    <row r="326" spans="1:11">
      <c r="A326" s="35">
        <v>82703</v>
      </c>
      <c r="B326" s="273" t="s">
        <v>376</v>
      </c>
      <c r="C326" s="274">
        <v>19694.349999999999</v>
      </c>
      <c r="D326" s="274"/>
      <c r="E326" s="275"/>
      <c r="F326" s="275"/>
      <c r="H326" s="128">
        <f t="shared" si="14"/>
        <v>19694.349999999999</v>
      </c>
      <c r="J326" s="4">
        <f t="shared" si="13"/>
        <v>25.3245</v>
      </c>
      <c r="K326" s="128">
        <f t="shared" si="12"/>
        <v>498749.57</v>
      </c>
    </row>
    <row r="327" spans="1:11">
      <c r="A327" s="35">
        <v>82704</v>
      </c>
      <c r="B327" s="273" t="s">
        <v>377</v>
      </c>
      <c r="C327" s="274">
        <v>1084.44</v>
      </c>
      <c r="D327" s="274"/>
      <c r="E327" s="275"/>
      <c r="F327" s="275"/>
      <c r="H327" s="128">
        <f t="shared" si="14"/>
        <v>1084.44</v>
      </c>
      <c r="J327" s="4">
        <f t="shared" si="13"/>
        <v>25.3245</v>
      </c>
      <c r="K327" s="128">
        <f t="shared" si="12"/>
        <v>27462.9</v>
      </c>
    </row>
    <row r="328" spans="1:11">
      <c r="A328" s="35">
        <v>82705</v>
      </c>
      <c r="B328" s="273" t="s">
        <v>378</v>
      </c>
      <c r="C328" s="274"/>
      <c r="D328" s="274"/>
      <c r="E328" s="275"/>
      <c r="F328" s="275"/>
      <c r="H328" s="128">
        <f t="shared" si="14"/>
        <v>0</v>
      </c>
      <c r="J328" s="4">
        <f t="shared" si="13"/>
        <v>25.3245</v>
      </c>
      <c r="K328" s="128">
        <f t="shared" ref="K328:K391" si="15">ROUND(H328*J328,2)</f>
        <v>0</v>
      </c>
    </row>
    <row r="329" spans="1:11">
      <c r="A329" s="35">
        <v>82706</v>
      </c>
      <c r="B329" s="273" t="s">
        <v>379</v>
      </c>
      <c r="C329" s="274">
        <v>994</v>
      </c>
      <c r="D329" s="274"/>
      <c r="E329" s="275"/>
      <c r="F329" s="275"/>
      <c r="H329" s="128">
        <f t="shared" si="14"/>
        <v>994</v>
      </c>
      <c r="J329" s="4">
        <f t="shared" ref="J329:J392" si="16">J328</f>
        <v>25.3245</v>
      </c>
      <c r="K329" s="128">
        <f t="shared" si="15"/>
        <v>25172.55</v>
      </c>
    </row>
    <row r="330" spans="1:11">
      <c r="A330" s="13">
        <v>83006</v>
      </c>
      <c r="B330" s="273" t="s">
        <v>380</v>
      </c>
      <c r="C330" s="274"/>
      <c r="D330" s="274"/>
      <c r="E330" s="275"/>
      <c r="F330" s="275"/>
      <c r="H330" s="128">
        <f t="shared" si="14"/>
        <v>0</v>
      </c>
      <c r="J330" s="4">
        <f t="shared" si="16"/>
        <v>25.3245</v>
      </c>
      <c r="K330" s="128">
        <f t="shared" si="15"/>
        <v>0</v>
      </c>
    </row>
    <row r="331" spans="1:11">
      <c r="A331" s="35">
        <v>84100</v>
      </c>
      <c r="B331" s="273" t="s">
        <v>381</v>
      </c>
      <c r="C331" s="274"/>
      <c r="D331" s="274"/>
      <c r="E331" s="275"/>
      <c r="F331" s="275"/>
      <c r="H331" s="128">
        <f t="shared" si="14"/>
        <v>0</v>
      </c>
      <c r="J331" s="4">
        <f t="shared" si="16"/>
        <v>25.3245</v>
      </c>
      <c r="K331" s="128">
        <f t="shared" si="15"/>
        <v>0</v>
      </c>
    </row>
    <row r="332" spans="1:11">
      <c r="A332" s="35">
        <v>84101</v>
      </c>
      <c r="B332" s="273" t="s">
        <v>382</v>
      </c>
      <c r="C332" s="274"/>
      <c r="D332" s="274"/>
      <c r="E332" s="275"/>
      <c r="F332" s="275"/>
      <c r="H332" s="128">
        <f t="shared" si="14"/>
        <v>0</v>
      </c>
      <c r="J332" s="4">
        <f t="shared" si="16"/>
        <v>25.3245</v>
      </c>
      <c r="K332" s="128">
        <f t="shared" si="15"/>
        <v>0</v>
      </c>
    </row>
    <row r="333" spans="1:11">
      <c r="A333" s="35">
        <v>84102</v>
      </c>
      <c r="B333" s="273" t="s">
        <v>383</v>
      </c>
      <c r="C333" s="274"/>
      <c r="D333" s="274"/>
      <c r="E333" s="275"/>
      <c r="F333" s="275"/>
      <c r="H333" s="128">
        <f t="shared" si="14"/>
        <v>0</v>
      </c>
      <c r="J333" s="4">
        <f t="shared" si="16"/>
        <v>25.3245</v>
      </c>
      <c r="K333" s="128">
        <f t="shared" si="15"/>
        <v>0</v>
      </c>
    </row>
    <row r="334" spans="1:11">
      <c r="A334" s="35">
        <v>84103</v>
      </c>
      <c r="B334" s="273" t="s">
        <v>384</v>
      </c>
      <c r="C334" s="274"/>
      <c r="D334" s="274"/>
      <c r="E334" s="275"/>
      <c r="F334" s="275"/>
      <c r="H334" s="128">
        <f t="shared" si="14"/>
        <v>0</v>
      </c>
      <c r="J334" s="4">
        <f t="shared" si="16"/>
        <v>25.3245</v>
      </c>
      <c r="K334" s="128">
        <f t="shared" si="15"/>
        <v>0</v>
      </c>
    </row>
    <row r="335" spans="1:11">
      <c r="A335" s="35">
        <v>84104</v>
      </c>
      <c r="B335" s="273" t="s">
        <v>385</v>
      </c>
      <c r="C335" s="274"/>
      <c r="D335" s="274"/>
      <c r="E335" s="275"/>
      <c r="F335" s="275"/>
      <c r="H335" s="128">
        <f t="shared" si="14"/>
        <v>0</v>
      </c>
      <c r="J335" s="4">
        <f t="shared" si="16"/>
        <v>25.3245</v>
      </c>
      <c r="K335" s="128">
        <f t="shared" si="15"/>
        <v>0</v>
      </c>
    </row>
    <row r="336" spans="1:11">
      <c r="A336" s="35">
        <v>84201</v>
      </c>
      <c r="B336" s="273" t="s">
        <v>343</v>
      </c>
      <c r="C336" s="274"/>
      <c r="D336" s="274"/>
      <c r="E336" s="275"/>
      <c r="F336" s="275"/>
      <c r="H336" s="128">
        <f t="shared" si="14"/>
        <v>0</v>
      </c>
      <c r="J336" s="4">
        <f t="shared" si="16"/>
        <v>25.3245</v>
      </c>
      <c r="K336" s="128">
        <f t="shared" si="15"/>
        <v>0</v>
      </c>
    </row>
    <row r="337" spans="1:11">
      <c r="A337" s="35">
        <v>84202</v>
      </c>
      <c r="B337" s="273" t="s">
        <v>344</v>
      </c>
      <c r="C337" s="274"/>
      <c r="D337" s="274"/>
      <c r="E337" s="275"/>
      <c r="F337" s="275"/>
      <c r="H337" s="128">
        <f t="shared" ref="H337:H400" si="17">ROUND(C337-D337+E337-F337,2)</f>
        <v>0</v>
      </c>
      <c r="J337" s="4">
        <f t="shared" si="16"/>
        <v>25.3245</v>
      </c>
      <c r="K337" s="128">
        <f t="shared" si="15"/>
        <v>0</v>
      </c>
    </row>
    <row r="338" spans="1:11">
      <c r="A338" s="35">
        <v>84203</v>
      </c>
      <c r="B338" s="273" t="s">
        <v>345</v>
      </c>
      <c r="C338" s="274"/>
      <c r="D338" s="274"/>
      <c r="E338" s="275"/>
      <c r="F338" s="275"/>
      <c r="H338" s="128">
        <f t="shared" si="17"/>
        <v>0</v>
      </c>
      <c r="J338" s="4">
        <f t="shared" si="16"/>
        <v>25.3245</v>
      </c>
      <c r="K338" s="128">
        <f t="shared" si="15"/>
        <v>0</v>
      </c>
    </row>
    <row r="339" spans="1:11">
      <c r="A339" s="35">
        <v>84204</v>
      </c>
      <c r="B339" s="273" t="s">
        <v>346</v>
      </c>
      <c r="C339" s="274"/>
      <c r="D339" s="274"/>
      <c r="E339" s="275"/>
      <c r="F339" s="275"/>
      <c r="H339" s="128">
        <f t="shared" si="17"/>
        <v>0</v>
      </c>
      <c r="J339" s="4">
        <f t="shared" si="16"/>
        <v>25.3245</v>
      </c>
      <c r="K339" s="128">
        <f t="shared" si="15"/>
        <v>0</v>
      </c>
    </row>
    <row r="340" spans="1:11">
      <c r="A340" s="35">
        <v>84205</v>
      </c>
      <c r="B340" s="273" t="s">
        <v>386</v>
      </c>
      <c r="C340" s="274"/>
      <c r="D340" s="274"/>
      <c r="E340" s="275"/>
      <c r="F340" s="275"/>
      <c r="H340" s="128">
        <f t="shared" si="17"/>
        <v>0</v>
      </c>
      <c r="J340" s="4">
        <f t="shared" si="16"/>
        <v>25.3245</v>
      </c>
      <c r="K340" s="128">
        <f t="shared" si="15"/>
        <v>0</v>
      </c>
    </row>
    <row r="341" spans="1:11">
      <c r="A341" s="35">
        <v>84206</v>
      </c>
      <c r="B341" s="273" t="s">
        <v>387</v>
      </c>
      <c r="C341" s="274"/>
      <c r="D341" s="274"/>
      <c r="E341" s="275"/>
      <c r="F341" s="275"/>
      <c r="H341" s="128">
        <f t="shared" si="17"/>
        <v>0</v>
      </c>
      <c r="J341" s="4">
        <f t="shared" si="16"/>
        <v>25.3245</v>
      </c>
      <c r="K341" s="128">
        <f t="shared" si="15"/>
        <v>0</v>
      </c>
    </row>
    <row r="342" spans="1:11">
      <c r="A342" s="35">
        <v>84207</v>
      </c>
      <c r="B342" s="273" t="s">
        <v>388</v>
      </c>
      <c r="C342" s="274"/>
      <c r="D342" s="274"/>
      <c r="E342" s="275"/>
      <c r="F342" s="275"/>
      <c r="H342" s="128">
        <f t="shared" si="17"/>
        <v>0</v>
      </c>
      <c r="J342" s="4">
        <f t="shared" si="16"/>
        <v>25.3245</v>
      </c>
      <c r="K342" s="128">
        <f t="shared" si="15"/>
        <v>0</v>
      </c>
    </row>
    <row r="343" spans="1:11">
      <c r="A343" s="35">
        <v>84300</v>
      </c>
      <c r="B343" s="273" t="s">
        <v>389</v>
      </c>
      <c r="C343" s="274"/>
      <c r="D343" s="274"/>
      <c r="E343" s="275"/>
      <c r="F343" s="275"/>
      <c r="H343" s="128">
        <f t="shared" si="17"/>
        <v>0</v>
      </c>
      <c r="J343" s="4">
        <f t="shared" si="16"/>
        <v>25.3245</v>
      </c>
      <c r="K343" s="128">
        <f t="shared" si="15"/>
        <v>0</v>
      </c>
    </row>
    <row r="344" spans="1:11">
      <c r="A344" s="35">
        <v>85001</v>
      </c>
      <c r="B344" s="279" t="s">
        <v>390</v>
      </c>
      <c r="C344" s="274"/>
      <c r="D344" s="274"/>
      <c r="E344" s="275"/>
      <c r="F344" s="275"/>
      <c r="H344" s="128">
        <f t="shared" si="17"/>
        <v>0</v>
      </c>
      <c r="J344" s="4">
        <f t="shared" si="16"/>
        <v>25.3245</v>
      </c>
      <c r="K344" s="128">
        <f t="shared" si="15"/>
        <v>0</v>
      </c>
    </row>
    <row r="345" spans="1:11">
      <c r="A345" s="35">
        <v>85002</v>
      </c>
      <c r="B345" s="279" t="s">
        <v>391</v>
      </c>
      <c r="C345" s="274"/>
      <c r="D345" s="274"/>
      <c r="E345" s="275"/>
      <c r="F345" s="275"/>
      <c r="H345" s="128">
        <f t="shared" si="17"/>
        <v>0</v>
      </c>
      <c r="J345" s="4">
        <f t="shared" si="16"/>
        <v>25.3245</v>
      </c>
      <c r="K345" s="128">
        <f t="shared" si="15"/>
        <v>0</v>
      </c>
    </row>
    <row r="346" spans="1:11">
      <c r="A346" s="35">
        <v>91001</v>
      </c>
      <c r="B346" s="273" t="s">
        <v>400</v>
      </c>
      <c r="C346" s="274">
        <v>83700</v>
      </c>
      <c r="D346" s="274"/>
      <c r="E346" s="275"/>
      <c r="F346" s="275"/>
      <c r="H346" s="128">
        <f t="shared" si="17"/>
        <v>83700</v>
      </c>
      <c r="J346" s="4">
        <f t="shared" si="16"/>
        <v>25.3245</v>
      </c>
      <c r="K346" s="128">
        <f t="shared" si="15"/>
        <v>2119660.65</v>
      </c>
    </row>
    <row r="347" spans="1:11">
      <c r="A347" s="35">
        <v>91002</v>
      </c>
      <c r="B347" s="273" t="s">
        <v>401</v>
      </c>
      <c r="C347" s="274">
        <v>7975.48</v>
      </c>
      <c r="D347" s="274"/>
      <c r="E347" s="275"/>
      <c r="F347" s="275"/>
      <c r="H347" s="128">
        <f t="shared" si="17"/>
        <v>7975.48</v>
      </c>
      <c r="J347" s="4">
        <f t="shared" si="16"/>
        <v>25.3245</v>
      </c>
      <c r="K347" s="128">
        <f t="shared" si="15"/>
        <v>201975.04000000001</v>
      </c>
    </row>
    <row r="348" spans="1:11">
      <c r="A348" s="35">
        <v>91003</v>
      </c>
      <c r="B348" s="273" t="s">
        <v>402</v>
      </c>
      <c r="C348" s="274">
        <v>4800</v>
      </c>
      <c r="D348" s="274"/>
      <c r="E348" s="275"/>
      <c r="F348" s="275"/>
      <c r="H348" s="128">
        <f t="shared" si="17"/>
        <v>4800</v>
      </c>
      <c r="J348" s="4">
        <f t="shared" si="16"/>
        <v>25.3245</v>
      </c>
      <c r="K348" s="128">
        <f t="shared" si="15"/>
        <v>121557.6</v>
      </c>
    </row>
    <row r="349" spans="1:11">
      <c r="A349" s="35">
        <v>91004</v>
      </c>
      <c r="B349" s="279" t="s">
        <v>403</v>
      </c>
      <c r="C349" s="274"/>
      <c r="D349" s="274"/>
      <c r="E349" s="275"/>
      <c r="F349" s="275"/>
      <c r="H349" s="128">
        <f t="shared" si="17"/>
        <v>0</v>
      </c>
      <c r="J349" s="4">
        <f t="shared" si="16"/>
        <v>25.3245</v>
      </c>
      <c r="K349" s="128">
        <f t="shared" si="15"/>
        <v>0</v>
      </c>
    </row>
    <row r="350" spans="1:11">
      <c r="A350" s="35">
        <v>91005</v>
      </c>
      <c r="B350" s="279" t="s">
        <v>404</v>
      </c>
      <c r="C350" s="274"/>
      <c r="D350" s="274"/>
      <c r="E350" s="275"/>
      <c r="F350" s="275"/>
      <c r="H350" s="128">
        <f t="shared" si="17"/>
        <v>0</v>
      </c>
      <c r="J350" s="4">
        <f t="shared" si="16"/>
        <v>25.3245</v>
      </c>
      <c r="K350" s="128">
        <f t="shared" si="15"/>
        <v>0</v>
      </c>
    </row>
    <row r="351" spans="1:11">
      <c r="A351" s="35">
        <v>91006</v>
      </c>
      <c r="B351" s="279" t="s">
        <v>405</v>
      </c>
      <c r="C351" s="274">
        <v>3691.31</v>
      </c>
      <c r="D351" s="274"/>
      <c r="E351" s="275"/>
      <c r="F351" s="275"/>
      <c r="H351" s="128">
        <f t="shared" si="17"/>
        <v>3691.31</v>
      </c>
      <c r="J351" s="4">
        <f t="shared" si="16"/>
        <v>25.3245</v>
      </c>
      <c r="K351" s="128">
        <f t="shared" si="15"/>
        <v>93480.58</v>
      </c>
    </row>
    <row r="352" spans="1:11">
      <c r="A352" s="35">
        <v>91007</v>
      </c>
      <c r="B352" s="279" t="s">
        <v>406</v>
      </c>
      <c r="C352" s="274">
        <v>1520.32</v>
      </c>
      <c r="D352" s="274"/>
      <c r="E352" s="275"/>
      <c r="F352" s="275"/>
      <c r="H352" s="128">
        <f t="shared" si="17"/>
        <v>1520.32</v>
      </c>
      <c r="J352" s="4">
        <f t="shared" si="16"/>
        <v>25.3245</v>
      </c>
      <c r="K352" s="128">
        <f t="shared" si="15"/>
        <v>38501.339999999997</v>
      </c>
    </row>
    <row r="353" spans="1:11">
      <c r="A353" s="35">
        <v>91008</v>
      </c>
      <c r="B353" s="279" t="s">
        <v>407</v>
      </c>
      <c r="C353" s="274">
        <v>13323.51</v>
      </c>
      <c r="D353" s="274"/>
      <c r="E353" s="275"/>
      <c r="F353" s="275"/>
      <c r="H353" s="128">
        <f t="shared" si="17"/>
        <v>13323.51</v>
      </c>
      <c r="J353" s="4">
        <f t="shared" si="16"/>
        <v>25.3245</v>
      </c>
      <c r="K353" s="128">
        <f t="shared" si="15"/>
        <v>337411.23</v>
      </c>
    </row>
    <row r="354" spans="1:11">
      <c r="A354" s="35">
        <v>91009</v>
      </c>
      <c r="B354" s="279" t="s">
        <v>408</v>
      </c>
      <c r="C354" s="274">
        <v>600</v>
      </c>
      <c r="D354" s="274"/>
      <c r="E354" s="275"/>
      <c r="F354" s="275"/>
      <c r="H354" s="128">
        <f t="shared" si="17"/>
        <v>600</v>
      </c>
      <c r="J354" s="4">
        <f t="shared" si="16"/>
        <v>25.3245</v>
      </c>
      <c r="K354" s="128">
        <f t="shared" si="15"/>
        <v>15194.7</v>
      </c>
    </row>
    <row r="355" spans="1:11">
      <c r="A355" s="35">
        <v>91010</v>
      </c>
      <c r="B355" s="279" t="s">
        <v>487</v>
      </c>
      <c r="C355" s="274"/>
      <c r="D355" s="274"/>
      <c r="E355" s="275"/>
      <c r="F355" s="275"/>
      <c r="H355" s="128">
        <f t="shared" si="17"/>
        <v>0</v>
      </c>
      <c r="J355" s="4">
        <f t="shared" si="16"/>
        <v>25.3245</v>
      </c>
      <c r="K355" s="128">
        <f t="shared" si="15"/>
        <v>0</v>
      </c>
    </row>
    <row r="356" spans="1:11">
      <c r="A356" s="35">
        <v>91011</v>
      </c>
      <c r="B356" s="279" t="s">
        <v>410</v>
      </c>
      <c r="C356" s="274"/>
      <c r="D356" s="274">
        <v>4744.84</v>
      </c>
      <c r="E356" s="275"/>
      <c r="F356" s="275"/>
      <c r="H356" s="128">
        <f t="shared" si="17"/>
        <v>-4744.84</v>
      </c>
      <c r="J356" s="4">
        <f t="shared" si="16"/>
        <v>25.3245</v>
      </c>
      <c r="K356" s="128">
        <f t="shared" si="15"/>
        <v>-120160.7</v>
      </c>
    </row>
    <row r="357" spans="1:11">
      <c r="A357" s="35">
        <v>91012</v>
      </c>
      <c r="B357" s="273" t="s">
        <v>252</v>
      </c>
      <c r="C357" s="274"/>
      <c r="D357" s="274"/>
      <c r="E357" s="275"/>
      <c r="F357" s="275"/>
      <c r="H357" s="128">
        <f t="shared" si="17"/>
        <v>0</v>
      </c>
      <c r="J357" s="4">
        <f t="shared" si="16"/>
        <v>25.3245</v>
      </c>
      <c r="K357" s="128">
        <f t="shared" si="15"/>
        <v>0</v>
      </c>
    </row>
    <row r="358" spans="1:11">
      <c r="A358" s="272">
        <v>91013</v>
      </c>
      <c r="B358" s="279" t="s">
        <v>411</v>
      </c>
      <c r="C358" s="274"/>
      <c r="D358" s="274"/>
      <c r="E358" s="275"/>
      <c r="F358" s="275"/>
      <c r="H358" s="128">
        <f t="shared" si="17"/>
        <v>0</v>
      </c>
      <c r="J358" s="4">
        <f t="shared" si="16"/>
        <v>25.3245</v>
      </c>
      <c r="K358" s="128">
        <f t="shared" si="15"/>
        <v>0</v>
      </c>
    </row>
    <row r="359" spans="1:11">
      <c r="A359" s="35">
        <v>91200</v>
      </c>
      <c r="B359" s="279" t="s">
        <v>412</v>
      </c>
      <c r="C359" s="274">
        <v>6600</v>
      </c>
      <c r="D359" s="274"/>
      <c r="E359" s="275"/>
      <c r="F359" s="275"/>
      <c r="H359" s="128">
        <f t="shared" si="17"/>
        <v>6600</v>
      </c>
      <c r="J359" s="4">
        <f t="shared" si="16"/>
        <v>25.3245</v>
      </c>
      <c r="K359" s="128">
        <f t="shared" si="15"/>
        <v>167141.70000000001</v>
      </c>
    </row>
    <row r="360" spans="1:11">
      <c r="A360" s="35">
        <v>91201</v>
      </c>
      <c r="B360" s="279" t="s">
        <v>413</v>
      </c>
      <c r="C360" s="274">
        <v>132</v>
      </c>
      <c r="D360" s="274"/>
      <c r="E360" s="275"/>
      <c r="F360" s="275"/>
      <c r="H360" s="128">
        <f t="shared" si="17"/>
        <v>132</v>
      </c>
      <c r="J360" s="4">
        <f t="shared" si="16"/>
        <v>25.3245</v>
      </c>
      <c r="K360" s="128">
        <f t="shared" si="15"/>
        <v>3342.83</v>
      </c>
    </row>
    <row r="361" spans="1:11">
      <c r="A361" s="35">
        <v>91202</v>
      </c>
      <c r="B361" s="279" t="s">
        <v>414</v>
      </c>
      <c r="C361" s="274"/>
      <c r="D361" s="274"/>
      <c r="E361" s="275"/>
      <c r="F361" s="275"/>
      <c r="H361" s="128">
        <f t="shared" si="17"/>
        <v>0</v>
      </c>
      <c r="J361" s="4">
        <f t="shared" si="16"/>
        <v>25.3245</v>
      </c>
      <c r="K361" s="128">
        <f t="shared" si="15"/>
        <v>0</v>
      </c>
    </row>
    <row r="362" spans="1:11">
      <c r="A362" s="35">
        <v>92001</v>
      </c>
      <c r="B362" s="279" t="s">
        <v>415</v>
      </c>
      <c r="C362" s="274"/>
      <c r="D362" s="274"/>
      <c r="E362" s="275"/>
      <c r="F362" s="275"/>
      <c r="H362" s="128">
        <f t="shared" si="17"/>
        <v>0</v>
      </c>
      <c r="J362" s="4">
        <f t="shared" si="16"/>
        <v>25.3245</v>
      </c>
      <c r="K362" s="128">
        <f t="shared" si="15"/>
        <v>0</v>
      </c>
    </row>
    <row r="363" spans="1:11">
      <c r="A363" s="35">
        <v>92002</v>
      </c>
      <c r="B363" s="279" t="s">
        <v>416</v>
      </c>
      <c r="C363" s="274"/>
      <c r="D363" s="274"/>
      <c r="E363" s="275"/>
      <c r="F363" s="275"/>
      <c r="H363" s="128">
        <f t="shared" si="17"/>
        <v>0</v>
      </c>
      <c r="J363" s="4">
        <f t="shared" si="16"/>
        <v>25.3245</v>
      </c>
      <c r="K363" s="128">
        <f t="shared" si="15"/>
        <v>0</v>
      </c>
    </row>
    <row r="364" spans="1:11">
      <c r="A364" s="35">
        <v>92003</v>
      </c>
      <c r="B364" s="279" t="s">
        <v>417</v>
      </c>
      <c r="C364" s="274"/>
      <c r="D364" s="274"/>
      <c r="E364" s="275"/>
      <c r="F364" s="275"/>
      <c r="H364" s="128">
        <f t="shared" si="17"/>
        <v>0</v>
      </c>
      <c r="J364" s="4">
        <f t="shared" si="16"/>
        <v>25.3245</v>
      </c>
      <c r="K364" s="128">
        <f t="shared" si="15"/>
        <v>0</v>
      </c>
    </row>
    <row r="365" spans="1:11">
      <c r="A365" s="35">
        <v>92004</v>
      </c>
      <c r="B365" s="279" t="s">
        <v>418</v>
      </c>
      <c r="C365" s="274"/>
      <c r="D365" s="274"/>
      <c r="E365" s="275"/>
      <c r="F365" s="275"/>
      <c r="H365" s="128">
        <f t="shared" si="17"/>
        <v>0</v>
      </c>
      <c r="J365" s="4">
        <f t="shared" si="16"/>
        <v>25.3245</v>
      </c>
      <c r="K365" s="128">
        <f t="shared" si="15"/>
        <v>0</v>
      </c>
    </row>
    <row r="366" spans="1:11">
      <c r="A366" s="35">
        <v>92005</v>
      </c>
      <c r="B366" s="279" t="s">
        <v>419</v>
      </c>
      <c r="C366" s="274"/>
      <c r="D366" s="274"/>
      <c r="E366" s="275"/>
      <c r="F366" s="275"/>
      <c r="H366" s="128">
        <f t="shared" si="17"/>
        <v>0</v>
      </c>
      <c r="J366" s="4">
        <f t="shared" si="16"/>
        <v>25.3245</v>
      </c>
      <c r="K366" s="128">
        <f t="shared" si="15"/>
        <v>0</v>
      </c>
    </row>
    <row r="367" spans="1:11">
      <c r="A367" s="35">
        <v>92006</v>
      </c>
      <c r="B367" s="279" t="s">
        <v>420</v>
      </c>
      <c r="C367" s="274"/>
      <c r="D367" s="274"/>
      <c r="E367" s="275"/>
      <c r="F367" s="275"/>
      <c r="H367" s="128">
        <f t="shared" si="17"/>
        <v>0</v>
      </c>
      <c r="J367" s="4">
        <f t="shared" si="16"/>
        <v>25.3245</v>
      </c>
      <c r="K367" s="128">
        <f t="shared" si="15"/>
        <v>0</v>
      </c>
    </row>
    <row r="368" spans="1:11">
      <c r="A368" s="35">
        <v>92007</v>
      </c>
      <c r="B368" s="279" t="s">
        <v>421</v>
      </c>
      <c r="C368" s="274"/>
      <c r="D368" s="274"/>
      <c r="E368" s="275"/>
      <c r="F368" s="275"/>
      <c r="H368" s="128">
        <f t="shared" si="17"/>
        <v>0</v>
      </c>
      <c r="J368" s="4">
        <f t="shared" si="16"/>
        <v>25.3245</v>
      </c>
      <c r="K368" s="128">
        <f t="shared" si="15"/>
        <v>0</v>
      </c>
    </row>
    <row r="369" spans="1:11">
      <c r="A369" s="35">
        <v>92008</v>
      </c>
      <c r="B369" s="279" t="s">
        <v>422</v>
      </c>
      <c r="C369" s="274"/>
      <c r="D369" s="274"/>
      <c r="E369" s="275"/>
      <c r="F369" s="275"/>
      <c r="H369" s="128">
        <f t="shared" si="17"/>
        <v>0</v>
      </c>
      <c r="J369" s="4">
        <f t="shared" si="16"/>
        <v>25.3245</v>
      </c>
      <c r="K369" s="128">
        <f t="shared" si="15"/>
        <v>0</v>
      </c>
    </row>
    <row r="370" spans="1:11">
      <c r="A370" s="20">
        <v>92009</v>
      </c>
      <c r="B370" s="273" t="s">
        <v>423</v>
      </c>
      <c r="C370" s="274"/>
      <c r="D370" s="274"/>
      <c r="E370" s="275"/>
      <c r="F370" s="275"/>
      <c r="H370" s="128">
        <f t="shared" si="17"/>
        <v>0</v>
      </c>
      <c r="J370" s="4">
        <f t="shared" si="16"/>
        <v>25.3245</v>
      </c>
      <c r="K370" s="128">
        <f t="shared" si="15"/>
        <v>0</v>
      </c>
    </row>
    <row r="371" spans="1:11">
      <c r="A371" s="35">
        <v>93001</v>
      </c>
      <c r="B371" s="279" t="s">
        <v>424</v>
      </c>
      <c r="C371" s="274">
        <v>69.33</v>
      </c>
      <c r="D371" s="274"/>
      <c r="E371" s="275"/>
      <c r="F371" s="275"/>
      <c r="H371" s="128">
        <f t="shared" si="17"/>
        <v>69.33</v>
      </c>
      <c r="J371" s="4">
        <f t="shared" si="16"/>
        <v>25.3245</v>
      </c>
      <c r="K371" s="128">
        <f t="shared" si="15"/>
        <v>1755.75</v>
      </c>
    </row>
    <row r="372" spans="1:11">
      <c r="A372" s="35">
        <v>93002</v>
      </c>
      <c r="B372" s="279" t="s">
        <v>425</v>
      </c>
      <c r="C372" s="274">
        <v>346.08</v>
      </c>
      <c r="D372" s="274"/>
      <c r="E372" s="275"/>
      <c r="F372" s="275"/>
      <c r="H372" s="128">
        <f t="shared" si="17"/>
        <v>346.08</v>
      </c>
      <c r="J372" s="4">
        <f t="shared" si="16"/>
        <v>25.3245</v>
      </c>
      <c r="K372" s="128">
        <f t="shared" si="15"/>
        <v>8764.2999999999993</v>
      </c>
    </row>
    <row r="373" spans="1:11">
      <c r="A373" s="35">
        <v>93003</v>
      </c>
      <c r="B373" s="279" t="s">
        <v>426</v>
      </c>
      <c r="C373" s="274"/>
      <c r="D373" s="274"/>
      <c r="E373" s="275"/>
      <c r="F373" s="275"/>
      <c r="H373" s="128">
        <f t="shared" si="17"/>
        <v>0</v>
      </c>
      <c r="J373" s="4">
        <f t="shared" si="16"/>
        <v>25.3245</v>
      </c>
      <c r="K373" s="128">
        <f t="shared" si="15"/>
        <v>0</v>
      </c>
    </row>
    <row r="374" spans="1:11">
      <c r="A374" s="35">
        <v>93004</v>
      </c>
      <c r="B374" s="279" t="s">
        <v>427</v>
      </c>
      <c r="C374" s="274">
        <v>189</v>
      </c>
      <c r="D374" s="274"/>
      <c r="E374" s="275"/>
      <c r="F374" s="275"/>
      <c r="H374" s="128">
        <f t="shared" si="17"/>
        <v>189</v>
      </c>
      <c r="J374" s="4">
        <f t="shared" si="16"/>
        <v>25.3245</v>
      </c>
      <c r="K374" s="132">
        <f t="shared" si="15"/>
        <v>4786.33</v>
      </c>
    </row>
    <row r="375" spans="1:11">
      <c r="A375" s="35">
        <v>93005</v>
      </c>
      <c r="B375" s="279" t="s">
        <v>428</v>
      </c>
      <c r="C375" s="274"/>
      <c r="D375" s="274"/>
      <c r="E375" s="275"/>
      <c r="F375" s="275"/>
      <c r="H375" s="128">
        <f t="shared" si="17"/>
        <v>0</v>
      </c>
      <c r="J375" s="4">
        <f t="shared" si="16"/>
        <v>25.3245</v>
      </c>
      <c r="K375" s="128">
        <f t="shared" si="15"/>
        <v>0</v>
      </c>
    </row>
    <row r="376" spans="1:11">
      <c r="A376" s="280">
        <v>94001</v>
      </c>
      <c r="B376" s="281" t="s">
        <v>429</v>
      </c>
      <c r="C376" s="278"/>
      <c r="D376" s="278"/>
      <c r="E376" s="278"/>
      <c r="F376" s="278"/>
      <c r="G376" s="132"/>
      <c r="H376" s="132">
        <f t="shared" si="17"/>
        <v>0</v>
      </c>
      <c r="J376" s="4">
        <f t="shared" si="16"/>
        <v>25.3245</v>
      </c>
      <c r="K376" s="128">
        <f t="shared" si="15"/>
        <v>0</v>
      </c>
    </row>
    <row r="377" spans="1:11">
      <c r="A377" s="35">
        <v>94002</v>
      </c>
      <c r="B377" s="279" t="s">
        <v>430</v>
      </c>
      <c r="C377" s="274"/>
      <c r="D377" s="274"/>
      <c r="E377" s="275"/>
      <c r="F377" s="275"/>
      <c r="H377" s="128">
        <f t="shared" si="17"/>
        <v>0</v>
      </c>
      <c r="J377" s="4">
        <f t="shared" si="16"/>
        <v>25.3245</v>
      </c>
      <c r="K377" s="128">
        <f t="shared" si="15"/>
        <v>0</v>
      </c>
    </row>
    <row r="378" spans="1:11">
      <c r="A378" s="35">
        <v>94003</v>
      </c>
      <c r="B378" s="279" t="s">
        <v>431</v>
      </c>
      <c r="C378" s="274"/>
      <c r="D378" s="274"/>
      <c r="E378" s="275"/>
      <c r="F378" s="275"/>
      <c r="H378" s="128">
        <f t="shared" si="17"/>
        <v>0</v>
      </c>
      <c r="J378" s="4">
        <f t="shared" si="16"/>
        <v>25.3245</v>
      </c>
      <c r="K378" s="128">
        <f t="shared" si="15"/>
        <v>0</v>
      </c>
    </row>
    <row r="379" spans="1:11">
      <c r="A379" s="35">
        <v>94004</v>
      </c>
      <c r="B379" s="279" t="s">
        <v>432</v>
      </c>
      <c r="C379" s="274"/>
      <c r="D379" s="274"/>
      <c r="E379" s="275"/>
      <c r="F379" s="275"/>
      <c r="H379" s="128">
        <f t="shared" si="17"/>
        <v>0</v>
      </c>
      <c r="J379" s="4">
        <f t="shared" si="16"/>
        <v>25.3245</v>
      </c>
      <c r="K379" s="128">
        <f t="shared" si="15"/>
        <v>0</v>
      </c>
    </row>
    <row r="380" spans="1:11">
      <c r="A380" s="35">
        <v>94005</v>
      </c>
      <c r="B380" s="279" t="s">
        <v>433</v>
      </c>
      <c r="C380" s="274"/>
      <c r="D380" s="274"/>
      <c r="E380" s="275"/>
      <c r="F380" s="275"/>
      <c r="H380" s="128">
        <f t="shared" si="17"/>
        <v>0</v>
      </c>
      <c r="J380" s="4">
        <f t="shared" si="16"/>
        <v>25.3245</v>
      </c>
      <c r="K380" s="128">
        <f t="shared" si="15"/>
        <v>0</v>
      </c>
    </row>
    <row r="381" spans="1:11">
      <c r="A381" s="35">
        <v>94006</v>
      </c>
      <c r="B381" s="279" t="s">
        <v>434</v>
      </c>
      <c r="C381" s="274"/>
      <c r="D381" s="274"/>
      <c r="E381" s="275"/>
      <c r="F381" s="275"/>
      <c r="H381" s="128">
        <f t="shared" si="17"/>
        <v>0</v>
      </c>
      <c r="J381" s="4">
        <f t="shared" si="16"/>
        <v>25.3245</v>
      </c>
      <c r="K381" s="128">
        <f t="shared" si="15"/>
        <v>0</v>
      </c>
    </row>
    <row r="382" spans="1:11">
      <c r="A382" s="35">
        <v>94007</v>
      </c>
      <c r="B382" s="279" t="s">
        <v>435</v>
      </c>
      <c r="C382" s="274">
        <v>3.05</v>
      </c>
      <c r="D382" s="274"/>
      <c r="E382" s="275"/>
      <c r="F382" s="275"/>
      <c r="H382" s="128">
        <f t="shared" si="17"/>
        <v>3.05</v>
      </c>
      <c r="J382" s="4">
        <f t="shared" si="16"/>
        <v>25.3245</v>
      </c>
      <c r="K382" s="128">
        <f t="shared" si="15"/>
        <v>77.239999999999995</v>
      </c>
    </row>
    <row r="383" spans="1:11">
      <c r="A383" s="35">
        <v>94008</v>
      </c>
      <c r="B383" s="279" t="s">
        <v>436</v>
      </c>
      <c r="C383" s="274"/>
      <c r="D383" s="274"/>
      <c r="E383" s="275"/>
      <c r="F383" s="275"/>
      <c r="H383" s="128">
        <f t="shared" si="17"/>
        <v>0</v>
      </c>
      <c r="J383" s="4">
        <f t="shared" si="16"/>
        <v>25.3245</v>
      </c>
      <c r="K383" s="128">
        <f t="shared" si="15"/>
        <v>0</v>
      </c>
    </row>
    <row r="384" spans="1:11">
      <c r="A384" s="35">
        <v>94009</v>
      </c>
      <c r="B384" s="279" t="s">
        <v>437</v>
      </c>
      <c r="C384" s="274"/>
      <c r="D384" s="274"/>
      <c r="E384" s="275"/>
      <c r="F384" s="275"/>
      <c r="H384" s="128">
        <f t="shared" si="17"/>
        <v>0</v>
      </c>
      <c r="J384" s="4">
        <f t="shared" si="16"/>
        <v>25.3245</v>
      </c>
      <c r="K384" s="128">
        <f t="shared" si="15"/>
        <v>0</v>
      </c>
    </row>
    <row r="385" spans="1:11">
      <c r="A385" s="35">
        <v>94010</v>
      </c>
      <c r="B385" s="279" t="s">
        <v>438</v>
      </c>
      <c r="C385" s="274">
        <v>9853.26</v>
      </c>
      <c r="D385" s="274"/>
      <c r="E385" s="275"/>
      <c r="F385" s="275"/>
      <c r="H385" s="128">
        <f t="shared" si="17"/>
        <v>9853.26</v>
      </c>
      <c r="J385" s="4">
        <f t="shared" si="16"/>
        <v>25.3245</v>
      </c>
      <c r="K385" s="128">
        <f t="shared" si="15"/>
        <v>249528.88</v>
      </c>
    </row>
    <row r="386" spans="1:11">
      <c r="A386" s="35">
        <v>94011</v>
      </c>
      <c r="B386" s="279" t="s">
        <v>439</v>
      </c>
      <c r="C386" s="274"/>
      <c r="D386" s="274"/>
      <c r="E386" s="275"/>
      <c r="F386" s="275"/>
      <c r="H386" s="128">
        <f t="shared" si="17"/>
        <v>0</v>
      </c>
      <c r="J386" s="4">
        <f t="shared" si="16"/>
        <v>25.3245</v>
      </c>
      <c r="K386" s="128">
        <f t="shared" si="15"/>
        <v>0</v>
      </c>
    </row>
    <row r="387" spans="1:11">
      <c r="A387" s="35">
        <v>94012</v>
      </c>
      <c r="B387" s="279" t="s">
        <v>440</v>
      </c>
      <c r="C387" s="274">
        <v>200.02</v>
      </c>
      <c r="D387" s="274"/>
      <c r="E387" s="275"/>
      <c r="F387" s="275"/>
      <c r="H387" s="128">
        <f t="shared" si="17"/>
        <v>200.02</v>
      </c>
      <c r="J387" s="4">
        <f t="shared" si="16"/>
        <v>25.3245</v>
      </c>
      <c r="K387" s="132">
        <f t="shared" si="15"/>
        <v>5065.41</v>
      </c>
    </row>
    <row r="388" spans="1:11">
      <c r="A388" s="35">
        <v>94013</v>
      </c>
      <c r="B388" s="279" t="s">
        <v>441</v>
      </c>
      <c r="C388" s="274"/>
      <c r="D388" s="274"/>
      <c r="E388" s="275"/>
      <c r="F388" s="275"/>
      <c r="H388" s="128">
        <f t="shared" si="17"/>
        <v>0</v>
      </c>
      <c r="J388" s="4">
        <f t="shared" si="16"/>
        <v>25.3245</v>
      </c>
      <c r="K388" s="128">
        <f t="shared" si="15"/>
        <v>0</v>
      </c>
    </row>
    <row r="389" spans="1:11">
      <c r="A389" s="280">
        <v>94014</v>
      </c>
      <c r="B389" s="281" t="s">
        <v>465</v>
      </c>
      <c r="C389" s="278"/>
      <c r="D389" s="278"/>
      <c r="E389" s="278"/>
      <c r="F389" s="278"/>
      <c r="G389" s="132"/>
      <c r="H389" s="132">
        <f t="shared" si="17"/>
        <v>0</v>
      </c>
      <c r="J389" s="4">
        <f t="shared" si="16"/>
        <v>25.3245</v>
      </c>
      <c r="K389" s="132">
        <f t="shared" si="15"/>
        <v>0</v>
      </c>
    </row>
    <row r="390" spans="1:11">
      <c r="A390" s="35">
        <v>94015</v>
      </c>
      <c r="B390" s="279" t="s">
        <v>466</v>
      </c>
      <c r="C390" s="274"/>
      <c r="D390" s="274"/>
      <c r="E390" s="275"/>
      <c r="F390" s="275"/>
      <c r="H390" s="128">
        <f t="shared" si="17"/>
        <v>0</v>
      </c>
      <c r="J390" s="4">
        <f t="shared" si="16"/>
        <v>25.3245</v>
      </c>
      <c r="K390" s="128">
        <f t="shared" si="15"/>
        <v>0</v>
      </c>
    </row>
    <row r="391" spans="1:11">
      <c r="A391" s="280">
        <v>94016</v>
      </c>
      <c r="B391" s="281" t="s">
        <v>442</v>
      </c>
      <c r="C391" s="278">
        <v>2360.89</v>
      </c>
      <c r="D391" s="278"/>
      <c r="E391" s="278"/>
      <c r="F391" s="278"/>
      <c r="G391" s="132"/>
      <c r="H391" s="132">
        <f t="shared" si="17"/>
        <v>2360.89</v>
      </c>
      <c r="J391" s="4">
        <f t="shared" si="16"/>
        <v>25.3245</v>
      </c>
      <c r="K391" s="128">
        <f t="shared" si="15"/>
        <v>59788.36</v>
      </c>
    </row>
    <row r="392" spans="1:11">
      <c r="A392" s="35">
        <v>94017</v>
      </c>
      <c r="B392" s="279" t="s">
        <v>443</v>
      </c>
      <c r="C392" s="274"/>
      <c r="D392" s="274">
        <v>471.35</v>
      </c>
      <c r="E392" s="275"/>
      <c r="F392" s="275"/>
      <c r="H392" s="128">
        <f t="shared" si="17"/>
        <v>-471.35</v>
      </c>
      <c r="J392" s="4">
        <f t="shared" si="16"/>
        <v>25.3245</v>
      </c>
      <c r="K392" s="128">
        <f t="shared" ref="K392:K430" si="18">ROUND(H392*J392,2)</f>
        <v>-11936.7</v>
      </c>
    </row>
    <row r="393" spans="1:11">
      <c r="A393" s="35">
        <v>94018</v>
      </c>
      <c r="B393" s="279" t="s">
        <v>444</v>
      </c>
      <c r="C393" s="274">
        <v>83</v>
      </c>
      <c r="D393" s="274"/>
      <c r="E393" s="275"/>
      <c r="F393" s="275"/>
      <c r="H393" s="128">
        <f t="shared" si="17"/>
        <v>83</v>
      </c>
      <c r="J393" s="4">
        <f t="shared" ref="J393:J430" si="19">J392</f>
        <v>25.3245</v>
      </c>
      <c r="K393" s="128">
        <f t="shared" si="18"/>
        <v>2101.9299999999998</v>
      </c>
    </row>
    <row r="394" spans="1:11">
      <c r="A394" s="35">
        <v>94019</v>
      </c>
      <c r="B394" s="279" t="s">
        <v>417</v>
      </c>
      <c r="C394" s="274">
        <v>116.01</v>
      </c>
      <c r="D394" s="274"/>
      <c r="E394" s="275"/>
      <c r="F394" s="275"/>
      <c r="H394" s="128">
        <f t="shared" si="17"/>
        <v>116.01</v>
      </c>
      <c r="J394" s="4">
        <f t="shared" si="19"/>
        <v>25.3245</v>
      </c>
      <c r="K394" s="128">
        <f t="shared" si="18"/>
        <v>2937.9</v>
      </c>
    </row>
    <row r="395" spans="1:11">
      <c r="A395" s="35">
        <v>94020</v>
      </c>
      <c r="B395" s="273" t="s">
        <v>384</v>
      </c>
      <c r="C395" s="274"/>
      <c r="D395" s="274"/>
      <c r="E395" s="275"/>
      <c r="F395" s="275"/>
      <c r="H395" s="128">
        <f t="shared" si="17"/>
        <v>0</v>
      </c>
      <c r="J395" s="4">
        <f t="shared" si="19"/>
        <v>25.3245</v>
      </c>
      <c r="K395" s="128">
        <f t="shared" si="18"/>
        <v>0</v>
      </c>
    </row>
    <row r="396" spans="1:11">
      <c r="A396" s="35">
        <v>94021</v>
      </c>
      <c r="B396" s="279" t="s">
        <v>445</v>
      </c>
      <c r="C396" s="274"/>
      <c r="D396" s="274"/>
      <c r="E396" s="275"/>
      <c r="F396" s="275"/>
      <c r="H396" s="128">
        <f t="shared" si="17"/>
        <v>0</v>
      </c>
      <c r="J396" s="4">
        <f t="shared" si="19"/>
        <v>25.3245</v>
      </c>
      <c r="K396" s="128">
        <f t="shared" si="18"/>
        <v>0</v>
      </c>
    </row>
    <row r="397" spans="1:11">
      <c r="A397" s="35">
        <v>94022</v>
      </c>
      <c r="B397" s="279" t="s">
        <v>446</v>
      </c>
      <c r="C397" s="274"/>
      <c r="D397" s="274"/>
      <c r="E397" s="275"/>
      <c r="F397" s="275"/>
      <c r="H397" s="128">
        <f t="shared" si="17"/>
        <v>0</v>
      </c>
      <c r="J397" s="4">
        <f t="shared" si="19"/>
        <v>25.3245</v>
      </c>
      <c r="K397" s="128">
        <f t="shared" si="18"/>
        <v>0</v>
      </c>
    </row>
    <row r="398" spans="1:11">
      <c r="A398" s="35">
        <v>94023</v>
      </c>
      <c r="B398" s="279" t="s">
        <v>447</v>
      </c>
      <c r="C398" s="274">
        <v>975</v>
      </c>
      <c r="D398" s="274"/>
      <c r="E398" s="275"/>
      <c r="F398" s="275"/>
      <c r="H398" s="128">
        <f t="shared" si="17"/>
        <v>975</v>
      </c>
      <c r="J398" s="4">
        <f t="shared" si="19"/>
        <v>25.3245</v>
      </c>
      <c r="K398" s="128">
        <f t="shared" si="18"/>
        <v>24691.39</v>
      </c>
    </row>
    <row r="399" spans="1:11">
      <c r="A399" s="35">
        <v>94024</v>
      </c>
      <c r="B399" s="279" t="s">
        <v>448</v>
      </c>
      <c r="C399" s="274"/>
      <c r="D399" s="274"/>
      <c r="E399" s="275"/>
      <c r="F399" s="275"/>
      <c r="H399" s="128">
        <f t="shared" si="17"/>
        <v>0</v>
      </c>
      <c r="J399" s="4">
        <f t="shared" si="19"/>
        <v>25.3245</v>
      </c>
      <c r="K399" s="132">
        <f t="shared" si="18"/>
        <v>0</v>
      </c>
    </row>
    <row r="400" spans="1:11">
      <c r="A400" s="35">
        <v>94025</v>
      </c>
      <c r="B400" s="279" t="s">
        <v>449</v>
      </c>
      <c r="C400" s="274"/>
      <c r="D400" s="274"/>
      <c r="E400" s="275"/>
      <c r="F400" s="275"/>
      <c r="H400" s="128">
        <f t="shared" si="17"/>
        <v>0</v>
      </c>
      <c r="J400" s="4">
        <f t="shared" si="19"/>
        <v>25.3245</v>
      </c>
      <c r="K400" s="128">
        <f t="shared" si="18"/>
        <v>0</v>
      </c>
    </row>
    <row r="401" spans="1:11">
      <c r="A401" s="280">
        <v>94026</v>
      </c>
      <c r="B401" s="277" t="s">
        <v>488</v>
      </c>
      <c r="C401" s="278"/>
      <c r="D401" s="278"/>
      <c r="E401" s="278">
        <v>380.48</v>
      </c>
      <c r="F401" s="278">
        <v>11366.980000000001</v>
      </c>
      <c r="G401" s="132"/>
      <c r="H401" s="132">
        <f>ROUND(C401-D401+E401-F401,2)</f>
        <v>-10986.5</v>
      </c>
      <c r="J401" s="4">
        <f t="shared" si="19"/>
        <v>25.3245</v>
      </c>
      <c r="K401" s="128">
        <f t="shared" si="18"/>
        <v>-278227.62</v>
      </c>
    </row>
    <row r="402" spans="1:11">
      <c r="A402" s="35">
        <v>94027</v>
      </c>
      <c r="B402" s="279" t="s">
        <v>450</v>
      </c>
      <c r="C402" s="274">
        <v>187.6</v>
      </c>
      <c r="D402" s="274"/>
      <c r="E402" s="275"/>
      <c r="F402" s="275"/>
      <c r="H402" s="128">
        <f t="shared" ref="H402:H430" si="20">ROUND(C402-D402+E402-F402,2)</f>
        <v>187.6</v>
      </c>
      <c r="J402" s="4">
        <f t="shared" si="19"/>
        <v>25.3245</v>
      </c>
      <c r="K402" s="128">
        <f t="shared" si="18"/>
        <v>4750.88</v>
      </c>
    </row>
    <row r="403" spans="1:11">
      <c r="A403" s="35">
        <v>94028</v>
      </c>
      <c r="B403" s="4" t="s">
        <v>451</v>
      </c>
      <c r="C403" s="274"/>
      <c r="D403" s="274"/>
      <c r="E403" s="275"/>
      <c r="F403" s="275"/>
      <c r="H403" s="128">
        <f t="shared" si="20"/>
        <v>0</v>
      </c>
      <c r="J403" s="4">
        <f t="shared" si="19"/>
        <v>25.3245</v>
      </c>
      <c r="K403" s="128">
        <f t="shared" si="18"/>
        <v>0</v>
      </c>
    </row>
    <row r="404" spans="1:11">
      <c r="A404" s="35">
        <v>94029</v>
      </c>
      <c r="B404" s="4" t="s">
        <v>452</v>
      </c>
      <c r="C404" s="274"/>
      <c r="D404" s="274"/>
      <c r="E404" s="275"/>
      <c r="F404" s="275"/>
      <c r="H404" s="128">
        <f t="shared" si="20"/>
        <v>0</v>
      </c>
      <c r="J404" s="4">
        <f t="shared" si="19"/>
        <v>25.3245</v>
      </c>
      <c r="K404" s="128">
        <f t="shared" si="18"/>
        <v>0</v>
      </c>
    </row>
    <row r="405" spans="1:11">
      <c r="A405" s="35">
        <v>95001</v>
      </c>
      <c r="B405" s="273" t="s">
        <v>397</v>
      </c>
      <c r="C405" s="274"/>
      <c r="D405" s="274"/>
      <c r="E405" s="275"/>
      <c r="F405" s="275"/>
      <c r="H405" s="128">
        <f t="shared" si="20"/>
        <v>0</v>
      </c>
      <c r="J405" s="4">
        <f t="shared" si="19"/>
        <v>25.3245</v>
      </c>
      <c r="K405" s="128">
        <f t="shared" si="18"/>
        <v>0</v>
      </c>
    </row>
    <row r="406" spans="1:11">
      <c r="A406" s="35">
        <v>95002</v>
      </c>
      <c r="B406" s="273" t="s">
        <v>398</v>
      </c>
      <c r="C406" s="274"/>
      <c r="D406" s="274"/>
      <c r="E406" s="275"/>
      <c r="F406" s="275"/>
      <c r="H406" s="128">
        <f t="shared" si="20"/>
        <v>0</v>
      </c>
      <c r="J406" s="4">
        <f t="shared" si="19"/>
        <v>25.3245</v>
      </c>
      <c r="K406" s="128">
        <f t="shared" si="18"/>
        <v>0</v>
      </c>
    </row>
    <row r="407" spans="1:11">
      <c r="A407" s="35">
        <v>95003</v>
      </c>
      <c r="B407" s="273" t="s">
        <v>399</v>
      </c>
      <c r="C407" s="274"/>
      <c r="D407" s="274"/>
      <c r="E407" s="275"/>
      <c r="F407" s="275"/>
      <c r="H407" s="128">
        <f t="shared" si="20"/>
        <v>0</v>
      </c>
      <c r="J407" s="4">
        <f t="shared" si="19"/>
        <v>25.3245</v>
      </c>
      <c r="K407" s="128">
        <f t="shared" si="18"/>
        <v>0</v>
      </c>
    </row>
    <row r="408" spans="1:11">
      <c r="A408" s="35">
        <v>96001</v>
      </c>
      <c r="B408" s="273" t="s">
        <v>453</v>
      </c>
      <c r="C408" s="274">
        <v>2450.2800000000002</v>
      </c>
      <c r="D408" s="274"/>
      <c r="E408" s="275"/>
      <c r="F408" s="275"/>
      <c r="H408" s="128">
        <f t="shared" si="20"/>
        <v>2450.2800000000002</v>
      </c>
      <c r="J408" s="4">
        <f t="shared" si="19"/>
        <v>25.3245</v>
      </c>
      <c r="K408" s="128">
        <f t="shared" si="18"/>
        <v>62052.12</v>
      </c>
    </row>
    <row r="409" spans="1:11">
      <c r="A409" s="35">
        <v>96002</v>
      </c>
      <c r="B409" s="273" t="s">
        <v>454</v>
      </c>
      <c r="C409" s="274">
        <v>300</v>
      </c>
      <c r="D409" s="274"/>
      <c r="E409" s="275"/>
      <c r="F409" s="275"/>
      <c r="H409" s="128">
        <f t="shared" si="20"/>
        <v>300</v>
      </c>
      <c r="J409" s="4">
        <f t="shared" si="19"/>
        <v>25.3245</v>
      </c>
      <c r="K409" s="128">
        <f t="shared" si="18"/>
        <v>7597.35</v>
      </c>
    </row>
    <row r="410" spans="1:11">
      <c r="A410" s="35">
        <v>96003</v>
      </c>
      <c r="B410" s="273" t="s">
        <v>455</v>
      </c>
      <c r="C410" s="274">
        <v>780</v>
      </c>
      <c r="D410" s="274"/>
      <c r="E410" s="275"/>
      <c r="F410" s="275"/>
      <c r="H410" s="128">
        <f t="shared" si="20"/>
        <v>780</v>
      </c>
      <c r="J410" s="4">
        <f t="shared" si="19"/>
        <v>25.3245</v>
      </c>
      <c r="K410" s="128">
        <f t="shared" si="18"/>
        <v>19753.11</v>
      </c>
    </row>
    <row r="411" spans="1:11">
      <c r="A411" s="35">
        <v>96004</v>
      </c>
      <c r="B411" s="273" t="s">
        <v>456</v>
      </c>
      <c r="C411" s="274"/>
      <c r="D411" s="274"/>
      <c r="E411" s="275"/>
      <c r="F411" s="275"/>
      <c r="H411" s="128">
        <f t="shared" si="20"/>
        <v>0</v>
      </c>
      <c r="J411" s="4">
        <f t="shared" si="19"/>
        <v>25.3245</v>
      </c>
      <c r="K411" s="128">
        <f t="shared" si="18"/>
        <v>0</v>
      </c>
    </row>
    <row r="412" spans="1:11">
      <c r="A412" s="35">
        <v>96005</v>
      </c>
      <c r="B412" s="273" t="s">
        <v>457</v>
      </c>
      <c r="C412" s="274">
        <v>400</v>
      </c>
      <c r="D412" s="274"/>
      <c r="E412" s="275"/>
      <c r="F412" s="275"/>
      <c r="H412" s="128">
        <f t="shared" si="20"/>
        <v>400</v>
      </c>
      <c r="J412" s="4">
        <f t="shared" si="19"/>
        <v>25.3245</v>
      </c>
      <c r="K412" s="128">
        <f t="shared" si="18"/>
        <v>10129.799999999999</v>
      </c>
    </row>
    <row r="413" spans="1:11">
      <c r="A413" s="35">
        <v>96006</v>
      </c>
      <c r="B413" s="273" t="s">
        <v>592</v>
      </c>
      <c r="C413" s="274"/>
      <c r="D413" s="274"/>
      <c r="E413" s="275"/>
      <c r="F413" s="275"/>
      <c r="H413" s="128">
        <f t="shared" si="20"/>
        <v>0</v>
      </c>
      <c r="J413" s="4">
        <f t="shared" si="19"/>
        <v>25.3245</v>
      </c>
      <c r="K413" s="128">
        <f t="shared" si="18"/>
        <v>0</v>
      </c>
    </row>
    <row r="414" spans="1:11">
      <c r="A414" s="35">
        <v>96007</v>
      </c>
      <c r="B414" s="273" t="s">
        <v>458</v>
      </c>
      <c r="C414" s="274"/>
      <c r="D414" s="274"/>
      <c r="E414" s="275"/>
      <c r="F414" s="275"/>
      <c r="H414" s="128">
        <f t="shared" si="20"/>
        <v>0</v>
      </c>
      <c r="J414" s="4">
        <f t="shared" si="19"/>
        <v>25.3245</v>
      </c>
      <c r="K414" s="128">
        <f t="shared" si="18"/>
        <v>0</v>
      </c>
    </row>
    <row r="415" spans="1:11">
      <c r="A415" s="35">
        <v>96008</v>
      </c>
      <c r="B415" s="273" t="s">
        <v>459</v>
      </c>
      <c r="C415" s="274">
        <v>150</v>
      </c>
      <c r="D415" s="274"/>
      <c r="E415" s="275"/>
      <c r="F415" s="275"/>
      <c r="H415" s="128">
        <f t="shared" si="20"/>
        <v>150</v>
      </c>
      <c r="J415" s="4">
        <f t="shared" si="19"/>
        <v>25.3245</v>
      </c>
      <c r="K415" s="128">
        <f t="shared" si="18"/>
        <v>3798.68</v>
      </c>
    </row>
    <row r="416" spans="1:11">
      <c r="A416" s="35">
        <v>97001</v>
      </c>
      <c r="B416" s="273" t="s">
        <v>463</v>
      </c>
      <c r="C416" s="274"/>
      <c r="D416" s="274"/>
      <c r="E416" s="275"/>
      <c r="F416" s="275"/>
      <c r="H416" s="128">
        <f t="shared" si="20"/>
        <v>0</v>
      </c>
      <c r="J416" s="4">
        <f t="shared" si="19"/>
        <v>25.3245</v>
      </c>
      <c r="K416" s="128">
        <f t="shared" si="18"/>
        <v>0</v>
      </c>
    </row>
    <row r="417" spans="1:11">
      <c r="A417" s="35">
        <v>97002</v>
      </c>
      <c r="B417" s="273" t="s">
        <v>464</v>
      </c>
      <c r="C417" s="274"/>
      <c r="D417" s="274"/>
      <c r="E417" s="275"/>
      <c r="F417" s="275"/>
      <c r="H417" s="128">
        <f t="shared" si="20"/>
        <v>0</v>
      </c>
      <c r="J417" s="4">
        <f t="shared" si="19"/>
        <v>25.3245</v>
      </c>
      <c r="K417" s="128">
        <f t="shared" si="18"/>
        <v>0</v>
      </c>
    </row>
    <row r="418" spans="1:11">
      <c r="A418" s="35">
        <v>97003</v>
      </c>
      <c r="B418" s="273" t="s">
        <v>460</v>
      </c>
      <c r="C418" s="274"/>
      <c r="D418" s="274"/>
      <c r="E418" s="275"/>
      <c r="F418" s="275"/>
      <c r="H418" s="128">
        <f t="shared" si="20"/>
        <v>0</v>
      </c>
      <c r="J418" s="4">
        <f t="shared" si="19"/>
        <v>25.3245</v>
      </c>
      <c r="K418" s="132">
        <f t="shared" si="18"/>
        <v>0</v>
      </c>
    </row>
    <row r="419" spans="1:11">
      <c r="A419" s="35">
        <v>97004</v>
      </c>
      <c r="B419" s="273" t="s">
        <v>461</v>
      </c>
      <c r="C419" s="274">
        <v>202.5</v>
      </c>
      <c r="D419" s="274"/>
      <c r="E419" s="275"/>
      <c r="F419" s="275"/>
      <c r="H419" s="128">
        <f t="shared" si="20"/>
        <v>202.5</v>
      </c>
      <c r="J419" s="4">
        <f t="shared" si="19"/>
        <v>25.3245</v>
      </c>
      <c r="K419" s="128">
        <f t="shared" si="18"/>
        <v>5128.21</v>
      </c>
    </row>
    <row r="420" spans="1:11">
      <c r="A420" s="280">
        <v>97005</v>
      </c>
      <c r="B420" s="277" t="s">
        <v>467</v>
      </c>
      <c r="C420" s="278">
        <v>243.04</v>
      </c>
      <c r="D420" s="278"/>
      <c r="E420" s="278"/>
      <c r="F420" s="278"/>
      <c r="G420" s="132"/>
      <c r="H420" s="132">
        <f t="shared" si="20"/>
        <v>243.04</v>
      </c>
      <c r="J420" s="4">
        <f t="shared" si="19"/>
        <v>25.3245</v>
      </c>
      <c r="K420" s="128">
        <f t="shared" si="18"/>
        <v>6154.87</v>
      </c>
    </row>
    <row r="421" spans="1:11">
      <c r="A421" s="272">
        <v>97006</v>
      </c>
      <c r="B421" s="279" t="s">
        <v>468</v>
      </c>
      <c r="C421" s="274"/>
      <c r="D421" s="274"/>
      <c r="E421" s="275"/>
      <c r="F421" s="275"/>
      <c r="H421" s="128">
        <f t="shared" si="20"/>
        <v>0</v>
      </c>
      <c r="J421" s="4">
        <f t="shared" si="19"/>
        <v>25.3245</v>
      </c>
      <c r="K421" s="128">
        <f t="shared" si="18"/>
        <v>0</v>
      </c>
    </row>
    <row r="422" spans="1:11">
      <c r="A422" s="272">
        <v>98000</v>
      </c>
      <c r="B422" s="279" t="s">
        <v>492</v>
      </c>
      <c r="C422" s="274"/>
      <c r="D422" s="274"/>
      <c r="E422" s="275"/>
      <c r="F422" s="275"/>
      <c r="H422" s="128">
        <f t="shared" si="20"/>
        <v>0</v>
      </c>
      <c r="J422" s="4">
        <f t="shared" si="19"/>
        <v>25.3245</v>
      </c>
      <c r="K422" s="128">
        <f t="shared" si="18"/>
        <v>0</v>
      </c>
    </row>
    <row r="423" spans="1:11">
      <c r="A423" s="272">
        <v>98001</v>
      </c>
      <c r="B423" s="279" t="s">
        <v>493</v>
      </c>
      <c r="C423" s="274"/>
      <c r="D423" s="274"/>
      <c r="E423" s="275"/>
      <c r="F423" s="275"/>
      <c r="H423" s="128">
        <f t="shared" si="20"/>
        <v>0</v>
      </c>
      <c r="J423" s="4">
        <f t="shared" si="19"/>
        <v>25.3245</v>
      </c>
      <c r="K423" s="128">
        <f t="shared" si="18"/>
        <v>0</v>
      </c>
    </row>
    <row r="424" spans="1:11">
      <c r="A424" s="272">
        <v>98002</v>
      </c>
      <c r="B424" s="279" t="s">
        <v>494</v>
      </c>
      <c r="C424" s="274"/>
      <c r="D424" s="274"/>
      <c r="E424" s="275"/>
      <c r="F424" s="275"/>
      <c r="H424" s="128">
        <f t="shared" si="20"/>
        <v>0</v>
      </c>
      <c r="J424" s="4">
        <f t="shared" si="19"/>
        <v>25.3245</v>
      </c>
      <c r="K424" s="128">
        <f t="shared" si="18"/>
        <v>0</v>
      </c>
    </row>
    <row r="425" spans="1:11">
      <c r="A425" s="272">
        <v>60001</v>
      </c>
      <c r="B425" s="279" t="s">
        <v>392</v>
      </c>
      <c r="C425" s="274"/>
      <c r="D425" s="274"/>
      <c r="E425" s="275"/>
      <c r="F425" s="275"/>
      <c r="H425" s="128">
        <f t="shared" si="20"/>
        <v>0</v>
      </c>
      <c r="J425" s="4">
        <f t="shared" si="19"/>
        <v>25.3245</v>
      </c>
      <c r="K425" s="128">
        <f t="shared" si="18"/>
        <v>0</v>
      </c>
    </row>
    <row r="426" spans="1:11">
      <c r="A426" s="272">
        <v>60002</v>
      </c>
      <c r="B426" s="279" t="s">
        <v>393</v>
      </c>
      <c r="C426" s="274"/>
      <c r="D426" s="274"/>
      <c r="E426" s="275"/>
      <c r="F426" s="275"/>
      <c r="H426" s="128">
        <f t="shared" si="20"/>
        <v>0</v>
      </c>
      <c r="J426" s="4">
        <f t="shared" si="19"/>
        <v>25.3245</v>
      </c>
      <c r="K426" s="128">
        <f t="shared" si="18"/>
        <v>0</v>
      </c>
    </row>
    <row r="427" spans="1:11">
      <c r="A427" s="35">
        <v>60003</v>
      </c>
      <c r="B427" s="273" t="s">
        <v>394</v>
      </c>
      <c r="C427" s="274"/>
      <c r="D427" s="274">
        <v>10264.48</v>
      </c>
      <c r="E427" s="275"/>
      <c r="F427" s="275"/>
      <c r="H427" s="128">
        <f t="shared" si="20"/>
        <v>-10264.48</v>
      </c>
      <c r="J427" s="4">
        <f t="shared" si="19"/>
        <v>25.3245</v>
      </c>
      <c r="K427" s="128">
        <f t="shared" si="18"/>
        <v>-259942.82</v>
      </c>
    </row>
    <row r="428" spans="1:11">
      <c r="A428" s="35">
        <v>60004</v>
      </c>
      <c r="B428" s="273" t="s">
        <v>395</v>
      </c>
      <c r="C428" s="274"/>
      <c r="D428" s="274"/>
      <c r="E428" s="275"/>
      <c r="F428" s="275"/>
      <c r="H428" s="128">
        <f t="shared" si="20"/>
        <v>0</v>
      </c>
      <c r="J428" s="4">
        <f t="shared" si="19"/>
        <v>25.3245</v>
      </c>
      <c r="K428" s="128">
        <f t="shared" si="18"/>
        <v>0</v>
      </c>
    </row>
    <row r="429" spans="1:11">
      <c r="A429" s="35">
        <v>60005</v>
      </c>
      <c r="B429" s="273" t="s">
        <v>396</v>
      </c>
      <c r="C429" s="274"/>
      <c r="D429" s="274"/>
      <c r="E429" s="275"/>
      <c r="F429" s="275"/>
      <c r="H429" s="128">
        <f t="shared" si="20"/>
        <v>0</v>
      </c>
      <c r="J429" s="4">
        <f t="shared" si="19"/>
        <v>25.3245</v>
      </c>
      <c r="K429" s="128">
        <f t="shared" si="18"/>
        <v>0</v>
      </c>
    </row>
    <row r="430" spans="1:11">
      <c r="A430" s="35">
        <v>60006</v>
      </c>
      <c r="B430" s="273" t="s">
        <v>462</v>
      </c>
      <c r="C430" s="284"/>
      <c r="D430" s="284"/>
      <c r="E430" s="285"/>
      <c r="F430" s="285"/>
      <c r="H430" s="128">
        <f t="shared" si="20"/>
        <v>0</v>
      </c>
      <c r="J430" s="4">
        <f t="shared" si="19"/>
        <v>25.3245</v>
      </c>
      <c r="K430" s="128">
        <f t="shared" si="18"/>
        <v>0</v>
      </c>
    </row>
    <row r="431" spans="1:11" ht="15" thickBot="1">
      <c r="A431" s="272"/>
      <c r="B431" s="273" t="s">
        <v>489</v>
      </c>
      <c r="C431" s="286">
        <f>SUM(C8:C430)</f>
        <v>3334053.5199999991</v>
      </c>
      <c r="D431" s="286">
        <f>SUM(D8:D430)</f>
        <v>3334053.52</v>
      </c>
      <c r="E431" s="286">
        <f>SUM(E8:E430)</f>
        <v>13352.86</v>
      </c>
      <c r="F431" s="286">
        <f>SUM(F8:F430)</f>
        <v>13352.86</v>
      </c>
      <c r="H431" s="40">
        <f t="shared" ref="H431" si="21">SUM(H8:H430)</f>
        <v>1.0913936421275139E-10</v>
      </c>
      <c r="K431" s="40">
        <f>SUM(K8:K428)</f>
        <v>2.999999382882379E-2</v>
      </c>
    </row>
    <row r="432" spans="1:11" ht="15" thickTop="1">
      <c r="A432" s="273"/>
      <c r="D432" s="287">
        <f>C431-D431</f>
        <v>0</v>
      </c>
      <c r="F432" s="287">
        <f>E431-F431</f>
        <v>0</v>
      </c>
    </row>
    <row r="450" ht="17.899999999999999" customHeight="1"/>
  </sheetData>
  <conditionalFormatting sqref="B257">
    <cfRule type="duplicateValues" dxfId="1" priority="1"/>
  </conditionalFormatting>
  <conditionalFormatting sqref="B309">
    <cfRule type="duplicateValues" dxfId="0" priority="2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4" tint="0.79998168889431442"/>
  </sheetPr>
  <dimension ref="A1:AA57"/>
  <sheetViews>
    <sheetView workbookViewId="0">
      <pane xSplit="2" ySplit="5" topLeftCell="I6" activePane="bottomRight" state="frozen"/>
      <selection pane="topRight" activeCell="C1" sqref="C1"/>
      <selection pane="bottomLeft" activeCell="A6" sqref="A6"/>
      <selection pane="bottomRight" activeCell="U15" sqref="A15:XFD15"/>
    </sheetView>
  </sheetViews>
  <sheetFormatPr defaultColWidth="8.84375" defaultRowHeight="12.9"/>
  <cols>
    <col min="1" max="1" width="28.4609375" style="193" customWidth="1"/>
    <col min="2" max="2" width="16.84375" style="193" customWidth="1"/>
    <col min="3" max="14" width="12.53515625" style="193" customWidth="1"/>
    <col min="15" max="15" width="8.4609375" style="193" customWidth="1"/>
    <col min="16" max="27" width="12.53515625" style="193" customWidth="1"/>
    <col min="28" max="16384" width="8.84375" style="193"/>
  </cols>
  <sheetData>
    <row r="1" spans="1:27">
      <c r="A1" s="190" t="s">
        <v>514</v>
      </c>
      <c r="B1" s="191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</row>
    <row r="2" spans="1:27">
      <c r="A2" s="190" t="s">
        <v>515</v>
      </c>
      <c r="B2" s="191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</row>
    <row r="3" spans="1:27">
      <c r="A3" s="194"/>
      <c r="B3" s="191"/>
      <c r="C3" s="192"/>
      <c r="D3" s="192"/>
      <c r="E3" s="192"/>
      <c r="F3" s="195"/>
      <c r="G3" s="192"/>
      <c r="H3" s="192"/>
      <c r="I3" s="192"/>
      <c r="J3" s="192"/>
      <c r="K3" s="192"/>
      <c r="L3" s="192"/>
      <c r="M3" s="192"/>
      <c r="N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</row>
    <row r="4" spans="1:27">
      <c r="A4" s="191"/>
      <c r="B4" s="191"/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P4" s="11" t="s">
        <v>516</v>
      </c>
      <c r="Q4" s="11" t="str">
        <f>P4</f>
        <v>Average</v>
      </c>
      <c r="R4" s="11" t="str">
        <f t="shared" ref="R4:AA4" si="0">Q4</f>
        <v>Average</v>
      </c>
      <c r="S4" s="11" t="str">
        <f t="shared" si="0"/>
        <v>Average</v>
      </c>
      <c r="T4" s="11" t="str">
        <f t="shared" si="0"/>
        <v>Average</v>
      </c>
      <c r="U4" s="11" t="str">
        <f t="shared" si="0"/>
        <v>Average</v>
      </c>
      <c r="V4" s="11" t="str">
        <f t="shared" si="0"/>
        <v>Average</v>
      </c>
      <c r="W4" s="11" t="str">
        <f t="shared" si="0"/>
        <v>Average</v>
      </c>
      <c r="X4" s="11" t="str">
        <f t="shared" si="0"/>
        <v>Average</v>
      </c>
      <c r="Y4" s="11" t="str">
        <f t="shared" si="0"/>
        <v>Average</v>
      </c>
      <c r="Z4" s="11" t="str">
        <f t="shared" si="0"/>
        <v>Average</v>
      </c>
      <c r="AA4" s="11" t="str">
        <f t="shared" si="0"/>
        <v>Average</v>
      </c>
    </row>
    <row r="5" spans="1:27">
      <c r="A5" s="254" t="s">
        <v>517</v>
      </c>
      <c r="B5" s="254" t="s">
        <v>518</v>
      </c>
      <c r="C5" s="255" t="s">
        <v>519</v>
      </c>
      <c r="D5" s="255" t="s">
        <v>520</v>
      </c>
      <c r="E5" s="255" t="s">
        <v>521</v>
      </c>
      <c r="F5" s="255" t="s">
        <v>522</v>
      </c>
      <c r="G5" s="255" t="s">
        <v>523</v>
      </c>
      <c r="H5" s="255" t="s">
        <v>524</v>
      </c>
      <c r="I5" s="255" t="s">
        <v>525</v>
      </c>
      <c r="J5" s="255" t="s">
        <v>526</v>
      </c>
      <c r="K5" s="255" t="s">
        <v>527</v>
      </c>
      <c r="L5" s="255" t="s">
        <v>528</v>
      </c>
      <c r="M5" s="255" t="s">
        <v>529</v>
      </c>
      <c r="N5" s="255" t="s">
        <v>530</v>
      </c>
      <c r="P5" s="256" t="str">
        <f>C5</f>
        <v>Jan</v>
      </c>
      <c r="Q5" s="256" t="str">
        <f t="shared" ref="Q5:AA5" si="1">D5</f>
        <v>Feb</v>
      </c>
      <c r="R5" s="256" t="str">
        <f t="shared" si="1"/>
        <v>Mar</v>
      </c>
      <c r="S5" s="256" t="str">
        <f t="shared" si="1"/>
        <v>Apr</v>
      </c>
      <c r="T5" s="256" t="str">
        <f t="shared" si="1"/>
        <v>May</v>
      </c>
      <c r="U5" s="256" t="str">
        <f t="shared" si="1"/>
        <v>Jun</v>
      </c>
      <c r="V5" s="256" t="str">
        <f t="shared" si="1"/>
        <v>Jul</v>
      </c>
      <c r="W5" s="256" t="str">
        <f t="shared" si="1"/>
        <v>Aug</v>
      </c>
      <c r="X5" s="256" t="str">
        <f t="shared" si="1"/>
        <v>Sep</v>
      </c>
      <c r="Y5" s="256" t="str">
        <f t="shared" si="1"/>
        <v>Oct</v>
      </c>
      <c r="Z5" s="256" t="str">
        <f t="shared" si="1"/>
        <v>Nov</v>
      </c>
      <c r="AA5" s="256" t="str">
        <f t="shared" si="1"/>
        <v>Dec</v>
      </c>
    </row>
    <row r="6" spans="1:27">
      <c r="A6" s="196" t="s">
        <v>531</v>
      </c>
      <c r="B6" s="197" t="s">
        <v>532</v>
      </c>
      <c r="C6" s="198">
        <v>34.024700000000003</v>
      </c>
      <c r="D6" s="198">
        <v>33.532600000000002</v>
      </c>
      <c r="E6" s="198">
        <v>33.570900000000002</v>
      </c>
      <c r="F6" s="198">
        <v>33.5045</v>
      </c>
      <c r="G6" s="198">
        <v>32.698500000000003</v>
      </c>
      <c r="H6" s="198">
        <v>32.379100000000001</v>
      </c>
      <c r="I6" s="198"/>
      <c r="J6" s="198"/>
      <c r="K6" s="198"/>
      <c r="L6" s="198"/>
      <c r="M6" s="198"/>
      <c r="N6" s="198"/>
      <c r="P6" s="199">
        <f>ROUND(AVERAGE($C6:C6),4)</f>
        <v>34.024700000000003</v>
      </c>
      <c r="Q6" s="199">
        <f>ROUND(AVERAGE($C6:D6),4)</f>
        <v>33.778700000000001</v>
      </c>
      <c r="R6" s="199">
        <f>ROUND(AVERAGE($C6:E6),4)</f>
        <v>33.709400000000002</v>
      </c>
      <c r="S6" s="199">
        <f>ROUND(AVERAGE($C6:F6),4)</f>
        <v>33.658200000000001</v>
      </c>
      <c r="T6" s="199">
        <f>ROUND(AVERAGE($C6:G6),4)</f>
        <v>33.466200000000001</v>
      </c>
      <c r="U6" s="199">
        <f>ROUND(AVERAGE($C6:H6),4)</f>
        <v>33.2851</v>
      </c>
      <c r="V6" s="199">
        <f>ROUND(AVERAGE($C6:I6),4)</f>
        <v>33.2851</v>
      </c>
      <c r="W6" s="199">
        <f>ROUND(AVERAGE($C6:J6),4)</f>
        <v>33.2851</v>
      </c>
      <c r="X6" s="199">
        <f>ROUND(AVERAGE($C6:K6),4)</f>
        <v>33.2851</v>
      </c>
      <c r="Y6" s="199">
        <f>ROUND(AVERAGE($C6:L6),4)</f>
        <v>33.2851</v>
      </c>
      <c r="Z6" s="199">
        <f>ROUND(AVERAGE($C6:M6),4)</f>
        <v>33.2851</v>
      </c>
      <c r="AA6" s="199">
        <f>ROUND(AVERAGE($C6:N6),4)</f>
        <v>33.2851</v>
      </c>
    </row>
    <row r="7" spans="1:27">
      <c r="A7" s="200" t="s">
        <v>531</v>
      </c>
      <c r="B7" s="201" t="s">
        <v>533</v>
      </c>
      <c r="C7" s="202">
        <v>34.107999999999997</v>
      </c>
      <c r="D7" s="202">
        <v>33.616999999999997</v>
      </c>
      <c r="E7" s="202">
        <v>33.654200000000003</v>
      </c>
      <c r="F7" s="202">
        <v>33.589500000000001</v>
      </c>
      <c r="G7" s="202">
        <v>32.784799999999997</v>
      </c>
      <c r="H7" s="202">
        <v>32.461300000000001</v>
      </c>
      <c r="I7" s="202"/>
      <c r="J7" s="202"/>
      <c r="K7" s="202"/>
      <c r="L7" s="202"/>
      <c r="M7" s="202"/>
      <c r="N7" s="202"/>
      <c r="P7" s="203">
        <f>ROUND(AVERAGE($C7:C7),4)</f>
        <v>34.107999999999997</v>
      </c>
      <c r="Q7" s="203">
        <f>ROUND(AVERAGE($C7:D7),4)</f>
        <v>33.862499999999997</v>
      </c>
      <c r="R7" s="203">
        <f>ROUND(AVERAGE($C7:E7),4)</f>
        <v>33.793100000000003</v>
      </c>
      <c r="S7" s="203">
        <f>ROUND(AVERAGE($C7:F7),4)</f>
        <v>33.742199999999997</v>
      </c>
      <c r="T7" s="203">
        <f>ROUND(AVERAGE($C7:G7),4)</f>
        <v>33.550699999999999</v>
      </c>
      <c r="U7" s="203">
        <f>ROUND(AVERAGE($C7:H7),4)</f>
        <v>33.369100000000003</v>
      </c>
      <c r="V7" s="203">
        <f>ROUND(AVERAGE($C7:I7),4)</f>
        <v>33.369100000000003</v>
      </c>
      <c r="W7" s="203">
        <f>ROUND(AVERAGE($C7:J7),4)</f>
        <v>33.369100000000003</v>
      </c>
      <c r="X7" s="203">
        <f>ROUND(AVERAGE($C7:K7),4)</f>
        <v>33.369100000000003</v>
      </c>
      <c r="Y7" s="203">
        <f>ROUND(AVERAGE($C7:L7),4)</f>
        <v>33.369100000000003</v>
      </c>
      <c r="Z7" s="203">
        <f>ROUND(AVERAGE($C7:M7),4)</f>
        <v>33.369100000000003</v>
      </c>
      <c r="AA7" s="203">
        <f>ROUND(AVERAGE($C7:N7),4)</f>
        <v>33.369100000000003</v>
      </c>
    </row>
    <row r="8" spans="1:27">
      <c r="A8" s="200" t="s">
        <v>531</v>
      </c>
      <c r="B8" s="201" t="s">
        <v>534</v>
      </c>
      <c r="C8" s="202">
        <v>34.430500000000002</v>
      </c>
      <c r="D8" s="202">
        <v>33.938499999999998</v>
      </c>
      <c r="E8" s="202">
        <v>33.976799999999997</v>
      </c>
      <c r="F8" s="202">
        <v>33.9148</v>
      </c>
      <c r="G8" s="202">
        <v>33.107599999999998</v>
      </c>
      <c r="H8" s="202">
        <v>32.784399999999998</v>
      </c>
      <c r="I8" s="202"/>
      <c r="J8" s="202"/>
      <c r="K8" s="202"/>
      <c r="L8" s="202"/>
      <c r="M8" s="202"/>
      <c r="N8" s="202"/>
      <c r="P8" s="203">
        <f>ROUND(AVERAGE($C8:C8),4)</f>
        <v>34.430500000000002</v>
      </c>
      <c r="Q8" s="203">
        <f>ROUND(AVERAGE($C8:D8),4)</f>
        <v>34.1845</v>
      </c>
      <c r="R8" s="203">
        <f>ROUND(AVERAGE($C8:E8),4)</f>
        <v>34.115299999999998</v>
      </c>
      <c r="S8" s="203">
        <f>ROUND(AVERAGE($C8:F8),4)</f>
        <v>34.065199999999997</v>
      </c>
      <c r="T8" s="203">
        <f>ROUND(AVERAGE($C8:G8),4)</f>
        <v>33.873600000000003</v>
      </c>
      <c r="U8" s="203">
        <f>ROUND(AVERAGE($C8:H8),4)</f>
        <v>33.692100000000003</v>
      </c>
      <c r="V8" s="203">
        <f>ROUND(AVERAGE($C8:I8),4)</f>
        <v>33.692100000000003</v>
      </c>
      <c r="W8" s="203">
        <f>ROUND(AVERAGE($C8:J8),4)</f>
        <v>33.692100000000003</v>
      </c>
      <c r="X8" s="203">
        <f>ROUND(AVERAGE($C8:K8),4)</f>
        <v>33.692100000000003</v>
      </c>
      <c r="Y8" s="203">
        <f>ROUND(AVERAGE($C8:L8),4)</f>
        <v>33.692100000000003</v>
      </c>
      <c r="Z8" s="203">
        <f>ROUND(AVERAGE($C8:M8),4)</f>
        <v>33.692100000000003</v>
      </c>
      <c r="AA8" s="203">
        <f>ROUND(AVERAGE($C8:N8),4)</f>
        <v>33.692100000000003</v>
      </c>
    </row>
    <row r="9" spans="1:27">
      <c r="A9" s="262" t="s">
        <v>531</v>
      </c>
      <c r="B9" s="262" t="s">
        <v>535</v>
      </c>
      <c r="C9" s="204">
        <v>34.269199999999998</v>
      </c>
      <c r="D9" s="204">
        <v>33.777799999999999</v>
      </c>
      <c r="E9" s="204">
        <v>33.8155</v>
      </c>
      <c r="F9" s="204">
        <v>33.752200000000002</v>
      </c>
      <c r="G9" s="204">
        <v>32.946199999999997</v>
      </c>
      <c r="H9" s="204">
        <v>32.622900000000001</v>
      </c>
      <c r="I9" s="204"/>
      <c r="J9" s="204"/>
      <c r="K9" s="204"/>
      <c r="L9" s="204"/>
      <c r="M9" s="204"/>
      <c r="N9" s="204"/>
      <c r="P9" s="205">
        <f>ROUND(AVERAGE($C9:C9),4)</f>
        <v>34.269199999999998</v>
      </c>
      <c r="Q9" s="205">
        <f>ROUND(AVERAGE($C9:D9),4)</f>
        <v>34.023499999999999</v>
      </c>
      <c r="R9" s="205">
        <f>ROUND(AVERAGE($C9:E9),4)</f>
        <v>33.9542</v>
      </c>
      <c r="S9" s="205">
        <f>ROUND(AVERAGE($C9:F9),4)</f>
        <v>33.903700000000001</v>
      </c>
      <c r="T9" s="205">
        <f>ROUND(AVERAGE($C9:G9),4)</f>
        <v>33.712200000000003</v>
      </c>
      <c r="U9" s="205">
        <f>ROUND(AVERAGE($C9:H9),4)</f>
        <v>33.5306</v>
      </c>
      <c r="V9" s="205">
        <f>ROUND(AVERAGE($C9:I9),4)</f>
        <v>33.5306</v>
      </c>
      <c r="W9" s="205">
        <f>ROUND(AVERAGE($C9:J9),4)</f>
        <v>33.5306</v>
      </c>
      <c r="X9" s="205">
        <f>ROUND(AVERAGE($C9:K9),4)</f>
        <v>33.5306</v>
      </c>
      <c r="Y9" s="205">
        <f>ROUND(AVERAGE($C9:L9),4)</f>
        <v>33.5306</v>
      </c>
      <c r="Z9" s="205">
        <f>ROUND(AVERAGE($C9:M9),4)</f>
        <v>33.5306</v>
      </c>
      <c r="AA9" s="205">
        <f>ROUND(AVERAGE($C9:N9),4)</f>
        <v>33.5306</v>
      </c>
    </row>
    <row r="10" spans="1:27">
      <c r="A10" s="206"/>
      <c r="B10" s="206"/>
      <c r="C10" s="207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P10" s="208"/>
      <c r="Q10" s="208"/>
      <c r="R10" s="208"/>
      <c r="S10" s="208"/>
      <c r="T10" s="208"/>
      <c r="U10" s="208"/>
      <c r="V10" s="208"/>
      <c r="W10" s="208"/>
      <c r="X10" s="208"/>
      <c r="Y10" s="208"/>
      <c r="Z10" s="208"/>
      <c r="AA10" s="208"/>
    </row>
    <row r="11" spans="1:27">
      <c r="A11" s="254" t="str">
        <f>A$5</f>
        <v>Contury</v>
      </c>
      <c r="B11" s="254" t="str">
        <f>B$5</f>
        <v>Remark</v>
      </c>
      <c r="C11" s="255" t="s">
        <v>519</v>
      </c>
      <c r="D11" s="255" t="s">
        <v>520</v>
      </c>
      <c r="E11" s="255" t="s">
        <v>521</v>
      </c>
      <c r="F11" s="255" t="str">
        <f t="shared" ref="F11:I11" si="2">F5</f>
        <v>Apr</v>
      </c>
      <c r="G11" s="255" t="str">
        <f t="shared" si="2"/>
        <v>May</v>
      </c>
      <c r="H11" s="255" t="s">
        <v>524</v>
      </c>
      <c r="I11" s="255" t="str">
        <f t="shared" si="2"/>
        <v>Jul</v>
      </c>
      <c r="J11" s="255" t="s">
        <v>526</v>
      </c>
      <c r="K11" s="255" t="str">
        <f t="shared" ref="K11" si="3">K5</f>
        <v>Sep</v>
      </c>
      <c r="L11" s="255" t="s">
        <v>528</v>
      </c>
      <c r="M11" s="255" t="s">
        <v>529</v>
      </c>
      <c r="N11" s="255" t="s">
        <v>530</v>
      </c>
      <c r="P11" s="256" t="str">
        <f t="shared" ref="P11:AA11" si="4">P5</f>
        <v>Jan</v>
      </c>
      <c r="Q11" s="256" t="str">
        <f t="shared" si="4"/>
        <v>Feb</v>
      </c>
      <c r="R11" s="256" t="str">
        <f t="shared" si="4"/>
        <v>Mar</v>
      </c>
      <c r="S11" s="256" t="str">
        <f t="shared" si="4"/>
        <v>Apr</v>
      </c>
      <c r="T11" s="256" t="str">
        <f t="shared" si="4"/>
        <v>May</v>
      </c>
      <c r="U11" s="256" t="str">
        <f t="shared" si="4"/>
        <v>Jun</v>
      </c>
      <c r="V11" s="256" t="str">
        <f t="shared" si="4"/>
        <v>Jul</v>
      </c>
      <c r="W11" s="256" t="str">
        <f t="shared" si="4"/>
        <v>Aug</v>
      </c>
      <c r="X11" s="256" t="str">
        <f t="shared" si="4"/>
        <v>Sep</v>
      </c>
      <c r="Y11" s="256" t="str">
        <f t="shared" si="4"/>
        <v>Oct</v>
      </c>
      <c r="Z11" s="256" t="str">
        <f t="shared" si="4"/>
        <v>Nov</v>
      </c>
      <c r="AA11" s="256" t="str">
        <f t="shared" si="4"/>
        <v>Dec</v>
      </c>
    </row>
    <row r="12" spans="1:27">
      <c r="A12" s="196" t="s">
        <v>536</v>
      </c>
      <c r="B12" s="197" t="s">
        <v>532</v>
      </c>
      <c r="C12" s="198">
        <v>24.8262</v>
      </c>
      <c r="D12" s="198">
        <v>24.7377</v>
      </c>
      <c r="E12" s="198">
        <v>24.97</v>
      </c>
      <c r="F12" s="198">
        <v>25.141200000000001</v>
      </c>
      <c r="G12" s="198">
        <v>25.108499999999999</v>
      </c>
      <c r="H12" s="198">
        <v>25.0747</v>
      </c>
      <c r="I12" s="198"/>
      <c r="J12" s="198"/>
      <c r="K12" s="198"/>
      <c r="L12" s="198"/>
      <c r="M12" s="198"/>
      <c r="N12" s="198"/>
      <c r="P12" s="199">
        <f>ROUND(AVERAGE($C12:C12),4)</f>
        <v>24.8262</v>
      </c>
      <c r="Q12" s="199">
        <f>ROUND(AVERAGE($C12:D12),4)</f>
        <v>24.782</v>
      </c>
      <c r="R12" s="199">
        <f>ROUND(AVERAGE($C12:E12),4)</f>
        <v>24.8446</v>
      </c>
      <c r="S12" s="199">
        <f>ROUND(AVERAGE($C12:F12),4)</f>
        <v>24.918800000000001</v>
      </c>
      <c r="T12" s="199">
        <f>ROUND(AVERAGE($C12:G12),4)</f>
        <v>24.956700000000001</v>
      </c>
      <c r="U12" s="199">
        <f>ROUND(AVERAGE($C12:H12),4)</f>
        <v>24.976400000000002</v>
      </c>
      <c r="V12" s="199">
        <f>ROUND(AVERAGE($C12:I12),4)</f>
        <v>24.976400000000002</v>
      </c>
      <c r="W12" s="199">
        <f>ROUND(AVERAGE($C12:J12),4)</f>
        <v>24.976400000000002</v>
      </c>
      <c r="X12" s="199">
        <f>ROUND(AVERAGE($C12:K12),4)</f>
        <v>24.976400000000002</v>
      </c>
      <c r="Y12" s="199">
        <f>ROUND(AVERAGE($C12:L12),4)</f>
        <v>24.976400000000002</v>
      </c>
      <c r="Z12" s="199">
        <f>ROUND(AVERAGE($C12:M12),4)</f>
        <v>24.976400000000002</v>
      </c>
      <c r="AA12" s="199">
        <f>ROUND(AVERAGE($C12:N12),4)</f>
        <v>24.976400000000002</v>
      </c>
    </row>
    <row r="13" spans="1:27">
      <c r="A13" s="200" t="s">
        <v>536</v>
      </c>
      <c r="B13" s="201" t="s">
        <v>533</v>
      </c>
      <c r="C13" s="202">
        <v>24.8933</v>
      </c>
      <c r="D13" s="202">
        <v>24.8049</v>
      </c>
      <c r="E13" s="202">
        <v>25.036300000000001</v>
      </c>
      <c r="F13" s="202">
        <v>25.208500000000001</v>
      </c>
      <c r="G13" s="202">
        <v>25.174499999999998</v>
      </c>
      <c r="H13" s="202">
        <v>25.138999999999999</v>
      </c>
      <c r="I13" s="202"/>
      <c r="J13" s="202"/>
      <c r="K13" s="202"/>
      <c r="L13" s="202"/>
      <c r="M13" s="202"/>
      <c r="N13" s="202"/>
      <c r="P13" s="203">
        <f>ROUND(AVERAGE($C13:C13),4)</f>
        <v>24.8933</v>
      </c>
      <c r="Q13" s="203">
        <f>ROUND(AVERAGE($C13:D13),4)</f>
        <v>24.8491</v>
      </c>
      <c r="R13" s="203">
        <f>ROUND(AVERAGE($C13:E13),4)</f>
        <v>24.9115</v>
      </c>
      <c r="S13" s="203">
        <f>ROUND(AVERAGE($C13:F13),4)</f>
        <v>24.985800000000001</v>
      </c>
      <c r="T13" s="203">
        <f>ROUND(AVERAGE($C13:G13),4)</f>
        <v>25.023499999999999</v>
      </c>
      <c r="U13" s="203">
        <f>ROUND(AVERAGE($C13:H13),4)</f>
        <v>25.0428</v>
      </c>
      <c r="V13" s="203">
        <f>ROUND(AVERAGE($C13:I13),4)</f>
        <v>25.0428</v>
      </c>
      <c r="W13" s="203">
        <f>ROUND(AVERAGE($C13:J13),4)</f>
        <v>25.0428</v>
      </c>
      <c r="X13" s="203">
        <f>ROUND(AVERAGE($C13:K13),4)</f>
        <v>25.0428</v>
      </c>
      <c r="Y13" s="203">
        <f>ROUND(AVERAGE($C13:L13),4)</f>
        <v>25.0428</v>
      </c>
      <c r="Z13" s="203">
        <f>ROUND(AVERAGE($C13:M13),4)</f>
        <v>25.0428</v>
      </c>
      <c r="AA13" s="203">
        <f>ROUND(AVERAGE($C13:N13),4)</f>
        <v>25.0428</v>
      </c>
    </row>
    <row r="14" spans="1:27">
      <c r="A14" s="200" t="s">
        <v>536</v>
      </c>
      <c r="B14" s="201" t="s">
        <v>534</v>
      </c>
      <c r="C14" s="202">
        <v>25.450700000000001</v>
      </c>
      <c r="D14" s="202">
        <v>25.359300000000001</v>
      </c>
      <c r="E14" s="202">
        <v>25.591699999999999</v>
      </c>
      <c r="F14" s="202">
        <v>25.784600000000001</v>
      </c>
      <c r="G14" s="202">
        <v>25.7456</v>
      </c>
      <c r="H14" s="202">
        <v>25.704699999999999</v>
      </c>
      <c r="I14" s="202"/>
      <c r="J14" s="202"/>
      <c r="K14" s="202"/>
      <c r="L14" s="202"/>
      <c r="M14" s="202"/>
      <c r="N14" s="202"/>
      <c r="P14" s="203">
        <f>ROUND(AVERAGE($C14:C14),4)</f>
        <v>25.450700000000001</v>
      </c>
      <c r="Q14" s="203">
        <f>ROUND(AVERAGE($C14:D14),4)</f>
        <v>25.405000000000001</v>
      </c>
      <c r="R14" s="203">
        <f>ROUND(AVERAGE($C14:E14),4)</f>
        <v>25.467199999999998</v>
      </c>
      <c r="S14" s="203">
        <f>ROUND(AVERAGE($C14:F14),4)</f>
        <v>25.546600000000002</v>
      </c>
      <c r="T14" s="203">
        <f>ROUND(AVERAGE($C14:G14),4)</f>
        <v>25.586400000000001</v>
      </c>
      <c r="U14" s="203">
        <f>ROUND(AVERAGE($C14:H14),4)</f>
        <v>25.606100000000001</v>
      </c>
      <c r="V14" s="203">
        <f>ROUND(AVERAGE($C14:I14),4)</f>
        <v>25.606100000000001</v>
      </c>
      <c r="W14" s="203">
        <f>ROUND(AVERAGE($C14:J14),4)</f>
        <v>25.606100000000001</v>
      </c>
      <c r="X14" s="203">
        <f>ROUND(AVERAGE($C14:K14),4)</f>
        <v>25.606100000000001</v>
      </c>
      <c r="Y14" s="203">
        <f>ROUND(AVERAGE($C14:L14),4)</f>
        <v>25.606100000000001</v>
      </c>
      <c r="Z14" s="203">
        <f>ROUND(AVERAGE($C14:M14),4)</f>
        <v>25.606100000000001</v>
      </c>
      <c r="AA14" s="203">
        <f>ROUND(AVERAGE($C14:N14),4)</f>
        <v>25.606100000000001</v>
      </c>
    </row>
    <row r="15" spans="1:27">
      <c r="A15" s="262" t="s">
        <v>536</v>
      </c>
      <c r="B15" s="262" t="s">
        <v>535</v>
      </c>
      <c r="C15" s="204">
        <v>25.172000000000001</v>
      </c>
      <c r="D15" s="204">
        <v>25.082100000000001</v>
      </c>
      <c r="E15" s="204">
        <v>25.3141</v>
      </c>
      <c r="F15" s="204">
        <v>25.496600000000001</v>
      </c>
      <c r="G15" s="204">
        <v>25.460100000000001</v>
      </c>
      <c r="H15" s="204">
        <v>25.421900000000001</v>
      </c>
      <c r="I15" s="204"/>
      <c r="J15" s="204"/>
      <c r="K15" s="204"/>
      <c r="L15" s="204"/>
      <c r="M15" s="204"/>
      <c r="N15" s="204"/>
      <c r="P15" s="205">
        <f>ROUND(AVERAGE($C15:C15),4)</f>
        <v>25.172000000000001</v>
      </c>
      <c r="Q15" s="205">
        <f>ROUND(AVERAGE($C15:D15),4)</f>
        <v>25.127099999999999</v>
      </c>
      <c r="R15" s="205">
        <f>ROUND(AVERAGE($C15:E15),4)</f>
        <v>25.189399999999999</v>
      </c>
      <c r="S15" s="205">
        <f>ROUND(AVERAGE($C15:F15),4)</f>
        <v>25.266200000000001</v>
      </c>
      <c r="T15" s="205">
        <f>ROUND(AVERAGE($C15:G15),4)</f>
        <v>25.305</v>
      </c>
      <c r="U15" s="205">
        <f>ROUND(AVERAGE($C15:H15),4)</f>
        <v>25.3245</v>
      </c>
      <c r="V15" s="205">
        <f>ROUND(AVERAGE($C15:I15),4)</f>
        <v>25.3245</v>
      </c>
      <c r="W15" s="205">
        <f>ROUND(AVERAGE($C15:J15),4)</f>
        <v>25.3245</v>
      </c>
      <c r="X15" s="205">
        <f>ROUND(AVERAGE($C15:K15),4)</f>
        <v>25.3245</v>
      </c>
      <c r="Y15" s="205">
        <f>ROUND(AVERAGE($C15:L15),4)</f>
        <v>25.3245</v>
      </c>
      <c r="Z15" s="205">
        <f>ROUND(AVERAGE($C15:M15),4)</f>
        <v>25.3245</v>
      </c>
      <c r="AA15" s="205">
        <f>ROUND(AVERAGE($C15:N15),4)</f>
        <v>25.3245</v>
      </c>
    </row>
    <row r="16" spans="1:27">
      <c r="A16" s="263"/>
      <c r="B16" s="206"/>
      <c r="C16" s="207"/>
      <c r="D16" s="207"/>
      <c r="E16" s="207"/>
      <c r="F16" s="207"/>
      <c r="G16" s="207"/>
      <c r="H16" s="207"/>
      <c r="I16" s="207"/>
      <c r="J16" s="207"/>
      <c r="K16" s="207"/>
      <c r="L16" s="207"/>
      <c r="M16" s="207"/>
      <c r="N16" s="207"/>
      <c r="P16" s="208"/>
      <c r="Q16" s="208"/>
      <c r="R16" s="208"/>
      <c r="S16" s="208"/>
      <c r="T16" s="208"/>
      <c r="U16" s="208"/>
      <c r="V16" s="208"/>
      <c r="W16" s="208"/>
      <c r="X16" s="208"/>
      <c r="Y16" s="208"/>
      <c r="Z16" s="208"/>
      <c r="AA16" s="208"/>
    </row>
    <row r="17" spans="1:27">
      <c r="A17" s="264" t="str">
        <f>A$5</f>
        <v>Contury</v>
      </c>
      <c r="B17" s="264" t="str">
        <f>B$5</f>
        <v>Remark</v>
      </c>
      <c r="C17" s="265" t="s">
        <v>519</v>
      </c>
      <c r="D17" s="265" t="s">
        <v>520</v>
      </c>
      <c r="E17" s="265" t="s">
        <v>521</v>
      </c>
      <c r="F17" s="265" t="str">
        <f t="shared" ref="F17:I17" si="5">F11</f>
        <v>Apr</v>
      </c>
      <c r="G17" s="265" t="str">
        <f t="shared" si="5"/>
        <v>May</v>
      </c>
      <c r="H17" s="265" t="s">
        <v>524</v>
      </c>
      <c r="I17" s="265" t="str">
        <f t="shared" si="5"/>
        <v>Jul</v>
      </c>
      <c r="J17" s="265" t="s">
        <v>526</v>
      </c>
      <c r="K17" s="265" t="str">
        <f t="shared" ref="K17" si="6">K11</f>
        <v>Sep</v>
      </c>
      <c r="L17" s="265" t="s">
        <v>528</v>
      </c>
      <c r="M17" s="265" t="s">
        <v>529</v>
      </c>
      <c r="N17" s="265" t="s">
        <v>530</v>
      </c>
      <c r="P17" s="266" t="str">
        <f t="shared" ref="P17:AA17" si="7">P11</f>
        <v>Jan</v>
      </c>
      <c r="Q17" s="266" t="str">
        <f t="shared" si="7"/>
        <v>Feb</v>
      </c>
      <c r="R17" s="266" t="str">
        <f t="shared" si="7"/>
        <v>Mar</v>
      </c>
      <c r="S17" s="266" t="str">
        <f t="shared" si="7"/>
        <v>Apr</v>
      </c>
      <c r="T17" s="266" t="str">
        <f t="shared" si="7"/>
        <v>May</v>
      </c>
      <c r="U17" s="266" t="str">
        <f t="shared" si="7"/>
        <v>Jun</v>
      </c>
      <c r="V17" s="266" t="str">
        <f t="shared" si="7"/>
        <v>Jul</v>
      </c>
      <c r="W17" s="266" t="str">
        <f t="shared" si="7"/>
        <v>Aug</v>
      </c>
      <c r="X17" s="266" t="str">
        <f t="shared" si="7"/>
        <v>Sep</v>
      </c>
      <c r="Y17" s="266" t="str">
        <f t="shared" si="7"/>
        <v>Oct</v>
      </c>
      <c r="Z17" s="266" t="str">
        <f t="shared" si="7"/>
        <v>Nov</v>
      </c>
      <c r="AA17" s="266" t="str">
        <f t="shared" si="7"/>
        <v>Dec</v>
      </c>
    </row>
    <row r="18" spans="1:27">
      <c r="A18" s="196" t="s">
        <v>537</v>
      </c>
      <c r="B18" s="197" t="s">
        <v>532</v>
      </c>
      <c r="C18" s="198">
        <v>4.3507999999999996</v>
      </c>
      <c r="D18" s="198">
        <v>4.2889999999999997</v>
      </c>
      <c r="E18" s="198">
        <v>4.2990000000000004</v>
      </c>
      <c r="F18" s="198">
        <v>4.2938999999999998</v>
      </c>
      <c r="G18" s="198">
        <v>4.1683000000000003</v>
      </c>
      <c r="H18" s="198">
        <v>4.1055000000000001</v>
      </c>
      <c r="I18" s="198"/>
      <c r="J18" s="198"/>
      <c r="K18" s="198"/>
      <c r="L18" s="198"/>
      <c r="M18" s="198"/>
      <c r="N18" s="198"/>
      <c r="P18" s="199">
        <f>ROUND(AVERAGE($C18:C18),4)</f>
        <v>4.3507999999999996</v>
      </c>
      <c r="Q18" s="199">
        <f>ROUND(AVERAGE($C18:D18),4)</f>
        <v>4.3198999999999996</v>
      </c>
      <c r="R18" s="199">
        <f>ROUND(AVERAGE($C18:E18),4)</f>
        <v>4.3129</v>
      </c>
      <c r="S18" s="199">
        <f>ROUND(AVERAGE($C18:F18),4)</f>
        <v>4.3082000000000003</v>
      </c>
      <c r="T18" s="199">
        <f>ROUND(AVERAGE($C18:G18),4)</f>
        <v>4.2801999999999998</v>
      </c>
      <c r="U18" s="199">
        <f>ROUND(AVERAGE($C18:H18),4)</f>
        <v>4.2511000000000001</v>
      </c>
      <c r="V18" s="199">
        <f>ROUND(AVERAGE($C18:I18),4)</f>
        <v>4.2511000000000001</v>
      </c>
      <c r="W18" s="199">
        <f>ROUND(AVERAGE($C18:J18),4)</f>
        <v>4.2511000000000001</v>
      </c>
      <c r="X18" s="199">
        <f>ROUND(AVERAGE($C18:K18),4)</f>
        <v>4.2511000000000001</v>
      </c>
      <c r="Y18" s="199">
        <f>ROUND(AVERAGE($C18:L18),4)</f>
        <v>4.2511000000000001</v>
      </c>
      <c r="Z18" s="199">
        <f>ROUND(AVERAGE($C18:M18),4)</f>
        <v>4.2511000000000001</v>
      </c>
      <c r="AA18" s="199">
        <f>ROUND(AVERAGE($C18:N18),4)</f>
        <v>4.2511000000000001</v>
      </c>
    </row>
    <row r="19" spans="1:27">
      <c r="A19" s="200" t="s">
        <v>537</v>
      </c>
      <c r="B19" s="201" t="s">
        <v>533</v>
      </c>
      <c r="C19" s="202">
        <v>4.3662999999999998</v>
      </c>
      <c r="D19" s="202">
        <v>4.3040000000000003</v>
      </c>
      <c r="E19" s="202">
        <v>4.3140999999999998</v>
      </c>
      <c r="F19" s="202">
        <v>4.3094000000000001</v>
      </c>
      <c r="G19" s="202">
        <v>4.1839000000000004</v>
      </c>
      <c r="H19" s="202">
        <v>4.1212999999999997</v>
      </c>
      <c r="I19" s="202"/>
      <c r="J19" s="202"/>
      <c r="K19" s="202"/>
      <c r="L19" s="202"/>
      <c r="M19" s="202"/>
      <c r="N19" s="202"/>
      <c r="P19" s="203">
        <f>ROUND(AVERAGE($C19:C19),4)</f>
        <v>4.3662999999999998</v>
      </c>
      <c r="Q19" s="203">
        <f>ROUND(AVERAGE($C19:D19),4)</f>
        <v>4.3352000000000004</v>
      </c>
      <c r="R19" s="203">
        <f>ROUND(AVERAGE($C19:E19),4)</f>
        <v>4.3281000000000001</v>
      </c>
      <c r="S19" s="203">
        <f>ROUND(AVERAGE($C19:F19),4)</f>
        <v>4.3235000000000001</v>
      </c>
      <c r="T19" s="203">
        <f>ROUND(AVERAGE($C19:G19),4)</f>
        <v>4.2954999999999997</v>
      </c>
      <c r="U19" s="203">
        <f>ROUND(AVERAGE($C19:H19),4)</f>
        <v>4.2664999999999997</v>
      </c>
      <c r="V19" s="203">
        <f>ROUND(AVERAGE($C19:I19),4)</f>
        <v>4.2664999999999997</v>
      </c>
      <c r="W19" s="203">
        <f>ROUND(AVERAGE($C19:J19),4)</f>
        <v>4.2664999999999997</v>
      </c>
      <c r="X19" s="203">
        <f>ROUND(AVERAGE($C19:K19),4)</f>
        <v>4.2664999999999997</v>
      </c>
      <c r="Y19" s="203">
        <f>ROUND(AVERAGE($C19:L19),4)</f>
        <v>4.2664999999999997</v>
      </c>
      <c r="Z19" s="203">
        <f>ROUND(AVERAGE($C19:M19),4)</f>
        <v>4.2664999999999997</v>
      </c>
      <c r="AA19" s="203">
        <f>ROUND(AVERAGE($C19:N19),4)</f>
        <v>4.2664999999999997</v>
      </c>
    </row>
    <row r="20" spans="1:27">
      <c r="A20" s="200" t="s">
        <v>537</v>
      </c>
      <c r="B20" s="201" t="s">
        <v>534</v>
      </c>
      <c r="C20" s="202">
        <v>4.4413</v>
      </c>
      <c r="D20" s="202">
        <v>4.3784000000000001</v>
      </c>
      <c r="E20" s="202">
        <v>4.3882000000000003</v>
      </c>
      <c r="F20" s="202">
        <v>4.3872</v>
      </c>
      <c r="G20" s="202">
        <v>4.2595999999999998</v>
      </c>
      <c r="H20" s="202">
        <v>4.1931000000000003</v>
      </c>
      <c r="I20" s="202"/>
      <c r="J20" s="202"/>
      <c r="K20" s="202"/>
      <c r="L20" s="202"/>
      <c r="M20" s="202"/>
      <c r="N20" s="202"/>
      <c r="P20" s="203">
        <f>ROUND(AVERAGE($C20:C20),4)</f>
        <v>4.4413</v>
      </c>
      <c r="Q20" s="203">
        <f>ROUND(AVERAGE($C20:D20),4)</f>
        <v>4.4099000000000004</v>
      </c>
      <c r="R20" s="203">
        <f>ROUND(AVERAGE($C20:E20),4)</f>
        <v>4.4025999999999996</v>
      </c>
      <c r="S20" s="203">
        <f>ROUND(AVERAGE($C20:F20),4)</f>
        <v>4.3987999999999996</v>
      </c>
      <c r="T20" s="203">
        <f>ROUND(AVERAGE($C20:G20),4)</f>
        <v>4.3708999999999998</v>
      </c>
      <c r="U20" s="203">
        <f>ROUND(AVERAGE($C20:H20),4)</f>
        <v>4.3413000000000004</v>
      </c>
      <c r="V20" s="203">
        <f>ROUND(AVERAGE($C20:I20),4)</f>
        <v>4.3413000000000004</v>
      </c>
      <c r="W20" s="203">
        <f>ROUND(AVERAGE($C20:J20),4)</f>
        <v>4.3413000000000004</v>
      </c>
      <c r="X20" s="203">
        <f>ROUND(AVERAGE($C20:K20),4)</f>
        <v>4.3413000000000004</v>
      </c>
      <c r="Y20" s="203">
        <f>ROUND(AVERAGE($C20:L20),4)</f>
        <v>4.3413000000000004</v>
      </c>
      <c r="Z20" s="203">
        <f>ROUND(AVERAGE($C20:M20),4)</f>
        <v>4.3413000000000004</v>
      </c>
      <c r="AA20" s="203">
        <f>ROUND(AVERAGE($C20:N20),4)</f>
        <v>4.3413000000000004</v>
      </c>
    </row>
    <row r="21" spans="1:27">
      <c r="A21" s="262" t="s">
        <v>537</v>
      </c>
      <c r="B21" s="262" t="s">
        <v>535</v>
      </c>
      <c r="C21" s="204">
        <v>4.4038000000000004</v>
      </c>
      <c r="D21" s="204">
        <v>4.3411999999999997</v>
      </c>
      <c r="E21" s="204">
        <v>4.3512000000000004</v>
      </c>
      <c r="F21" s="204">
        <v>4.3483000000000001</v>
      </c>
      <c r="G21" s="204">
        <v>4.2217000000000002</v>
      </c>
      <c r="H21" s="204">
        <v>4.1571999999999996</v>
      </c>
      <c r="I21" s="204"/>
      <c r="J21" s="204"/>
      <c r="K21" s="204"/>
      <c r="L21" s="204"/>
      <c r="M21" s="204"/>
      <c r="N21" s="204"/>
      <c r="P21" s="205">
        <f>ROUND(AVERAGE($C21:C21),4)</f>
        <v>4.4038000000000004</v>
      </c>
      <c r="Q21" s="205">
        <f>ROUND(AVERAGE($C21:D21),4)</f>
        <v>4.3724999999999996</v>
      </c>
      <c r="R21" s="205">
        <f>ROUND(AVERAGE($C21:E21),4)</f>
        <v>4.3654000000000002</v>
      </c>
      <c r="S21" s="205">
        <f>ROUND(AVERAGE($C21:F21),4)</f>
        <v>4.3611000000000004</v>
      </c>
      <c r="T21" s="205">
        <f>ROUND(AVERAGE($C21:G21),4)</f>
        <v>4.3331999999999997</v>
      </c>
      <c r="U21" s="205">
        <f>ROUND(AVERAGE($C21:H21),4)</f>
        <v>4.3038999999999996</v>
      </c>
      <c r="V21" s="205">
        <f>ROUND(AVERAGE($C21:I21),4)</f>
        <v>4.3038999999999996</v>
      </c>
      <c r="W21" s="205">
        <f>ROUND(AVERAGE($C21:J21),4)</f>
        <v>4.3038999999999996</v>
      </c>
      <c r="X21" s="205">
        <f>ROUND(AVERAGE($C21:K21),4)</f>
        <v>4.3038999999999996</v>
      </c>
      <c r="Y21" s="205">
        <f>ROUND(AVERAGE($C21:L21),4)</f>
        <v>4.3038999999999996</v>
      </c>
      <c r="Z21" s="205">
        <f>ROUND(AVERAGE($C21:M21),4)</f>
        <v>4.3038999999999996</v>
      </c>
      <c r="AA21" s="205">
        <f>ROUND(AVERAGE($C21:N21),4)</f>
        <v>4.3038999999999996</v>
      </c>
    </row>
    <row r="22" spans="1:27">
      <c r="A22" s="206"/>
      <c r="B22" s="206"/>
      <c r="C22" s="207"/>
      <c r="D22" s="207"/>
      <c r="E22" s="207"/>
      <c r="F22" s="207"/>
      <c r="G22" s="207"/>
      <c r="H22" s="207"/>
      <c r="I22" s="207"/>
      <c r="J22" s="207"/>
      <c r="K22" s="207"/>
      <c r="L22" s="207"/>
      <c r="M22" s="207"/>
      <c r="N22" s="207"/>
      <c r="P22" s="208"/>
      <c r="Q22" s="208"/>
      <c r="R22" s="208"/>
      <c r="S22" s="208"/>
      <c r="T22" s="208"/>
      <c r="U22" s="208"/>
      <c r="V22" s="208"/>
      <c r="W22" s="208"/>
      <c r="X22" s="208"/>
      <c r="Y22" s="208"/>
      <c r="Z22" s="208"/>
      <c r="AA22" s="208"/>
    </row>
    <row r="23" spans="1:27">
      <c r="A23" s="254" t="str">
        <f>A$5</f>
        <v>Contury</v>
      </c>
      <c r="B23" s="254" t="str">
        <f>B$5</f>
        <v>Remark</v>
      </c>
      <c r="C23" s="255" t="s">
        <v>519</v>
      </c>
      <c r="D23" s="255" t="s">
        <v>520</v>
      </c>
      <c r="E23" s="255" t="s">
        <v>521</v>
      </c>
      <c r="F23" s="255" t="str">
        <f t="shared" ref="F23:I23" si="8">F17</f>
        <v>Apr</v>
      </c>
      <c r="G23" s="255" t="str">
        <f t="shared" si="8"/>
        <v>May</v>
      </c>
      <c r="H23" s="255" t="s">
        <v>524</v>
      </c>
      <c r="I23" s="255" t="str">
        <f t="shared" si="8"/>
        <v>Jul</v>
      </c>
      <c r="J23" s="255" t="s">
        <v>526</v>
      </c>
      <c r="K23" s="255" t="str">
        <f t="shared" ref="K23" si="9">K17</f>
        <v>Sep</v>
      </c>
      <c r="L23" s="255" t="s">
        <v>528</v>
      </c>
      <c r="M23" s="255" t="s">
        <v>529</v>
      </c>
      <c r="N23" s="255" t="s">
        <v>530</v>
      </c>
      <c r="P23" s="256" t="str">
        <f t="shared" ref="P23:AA23" si="10">P17</f>
        <v>Jan</v>
      </c>
      <c r="Q23" s="256" t="str">
        <f t="shared" si="10"/>
        <v>Feb</v>
      </c>
      <c r="R23" s="256" t="str">
        <f t="shared" si="10"/>
        <v>Mar</v>
      </c>
      <c r="S23" s="256" t="str">
        <f t="shared" si="10"/>
        <v>Apr</v>
      </c>
      <c r="T23" s="256" t="str">
        <f t="shared" si="10"/>
        <v>May</v>
      </c>
      <c r="U23" s="256" t="str">
        <f t="shared" si="10"/>
        <v>Jun</v>
      </c>
      <c r="V23" s="256" t="str">
        <f t="shared" si="10"/>
        <v>Jul</v>
      </c>
      <c r="W23" s="256" t="str">
        <f t="shared" si="10"/>
        <v>Aug</v>
      </c>
      <c r="X23" s="256" t="str">
        <f t="shared" si="10"/>
        <v>Sep</v>
      </c>
      <c r="Y23" s="256" t="str">
        <f t="shared" si="10"/>
        <v>Oct</v>
      </c>
      <c r="Z23" s="256" t="str">
        <f t="shared" si="10"/>
        <v>Nov</v>
      </c>
      <c r="AA23" s="256" t="str">
        <f t="shared" si="10"/>
        <v>Dec</v>
      </c>
    </row>
    <row r="24" spans="1:27">
      <c r="A24" s="196" t="s">
        <v>538</v>
      </c>
      <c r="B24" s="197" t="s">
        <v>532</v>
      </c>
      <c r="C24" s="198">
        <v>1.6199999999999999E-2</v>
      </c>
      <c r="D24" s="198">
        <v>1.6E-2</v>
      </c>
      <c r="E24" s="198">
        <v>1.6E-2</v>
      </c>
      <c r="F24" s="198">
        <v>1.6E-2</v>
      </c>
      <c r="G24" s="198">
        <v>1.5599999999999999E-2</v>
      </c>
      <c r="H24" s="198">
        <v>1.55E-2</v>
      </c>
      <c r="I24" s="198"/>
      <c r="J24" s="198"/>
      <c r="K24" s="198"/>
      <c r="L24" s="198"/>
      <c r="M24" s="198"/>
      <c r="N24" s="198"/>
      <c r="P24" s="199">
        <f>ROUND(AVERAGE($C24:C24),4)</f>
        <v>1.6199999999999999E-2</v>
      </c>
      <c r="Q24" s="199">
        <f>ROUND(AVERAGE($C24:D24),4)</f>
        <v>1.61E-2</v>
      </c>
      <c r="R24" s="199">
        <f>ROUND(AVERAGE($C24:E24),4)</f>
        <v>1.61E-2</v>
      </c>
      <c r="S24" s="199">
        <f>ROUND(AVERAGE($C24:F24),4)</f>
        <v>1.61E-2</v>
      </c>
      <c r="T24" s="199">
        <f>ROUND(AVERAGE($C24:G24),4)</f>
        <v>1.6E-2</v>
      </c>
      <c r="U24" s="199">
        <f>ROUND(AVERAGE($C24:H24),4)</f>
        <v>1.5900000000000001E-2</v>
      </c>
      <c r="V24" s="199">
        <f>ROUND(AVERAGE($C24:I24),4)</f>
        <v>1.5900000000000001E-2</v>
      </c>
      <c r="W24" s="199">
        <f>ROUND(AVERAGE($C24:J24),4)</f>
        <v>1.5900000000000001E-2</v>
      </c>
      <c r="X24" s="199">
        <f>ROUND(AVERAGE($C24:K24),4)</f>
        <v>1.5900000000000001E-2</v>
      </c>
      <c r="Y24" s="199">
        <f>ROUND(AVERAGE($C24:L24),4)</f>
        <v>1.5900000000000001E-2</v>
      </c>
      <c r="Z24" s="199">
        <f>ROUND(AVERAGE($C24:M24),4)</f>
        <v>1.5900000000000001E-2</v>
      </c>
      <c r="AA24" s="199">
        <f>ROUND(AVERAGE($C24:N24),4)</f>
        <v>1.5900000000000001E-2</v>
      </c>
    </row>
    <row r="25" spans="1:27">
      <c r="A25" s="200" t="s">
        <v>538</v>
      </c>
      <c r="B25" s="201" t="s">
        <v>533</v>
      </c>
      <c r="C25" s="202"/>
      <c r="D25" s="202"/>
      <c r="E25" s="202"/>
      <c r="F25" s="202"/>
      <c r="G25" s="202"/>
      <c r="H25" s="202"/>
      <c r="I25" s="202"/>
      <c r="J25" s="202"/>
      <c r="K25" s="202"/>
      <c r="L25" s="202"/>
      <c r="M25" s="202"/>
      <c r="N25" s="202"/>
      <c r="P25" s="203"/>
      <c r="Q25" s="203"/>
      <c r="R25" s="203"/>
      <c r="S25" s="203"/>
      <c r="T25" s="203"/>
      <c r="U25" s="203"/>
      <c r="V25" s="203"/>
      <c r="W25" s="203"/>
      <c r="X25" s="203"/>
      <c r="Y25" s="203"/>
      <c r="Z25" s="203"/>
      <c r="AA25" s="203"/>
    </row>
    <row r="26" spans="1:27">
      <c r="A26" s="200" t="s">
        <v>538</v>
      </c>
      <c r="B26" s="201" t="s">
        <v>534</v>
      </c>
      <c r="C26" s="202">
        <v>1.6400000000000001E-2</v>
      </c>
      <c r="D26" s="202">
        <v>1.6199999999999999E-2</v>
      </c>
      <c r="E26" s="202">
        <v>1.6199999999999999E-2</v>
      </c>
      <c r="F26" s="202">
        <v>1.6199999999999999E-2</v>
      </c>
      <c r="G26" s="202">
        <v>1.5800000000000002E-2</v>
      </c>
      <c r="H26" s="202">
        <v>1.5599999999999999E-2</v>
      </c>
      <c r="I26" s="202"/>
      <c r="J26" s="202"/>
      <c r="K26" s="202"/>
      <c r="L26" s="202"/>
      <c r="M26" s="202"/>
      <c r="N26" s="202"/>
      <c r="P26" s="203">
        <f>ROUND(AVERAGE($C26:C26),4)</f>
        <v>1.6400000000000001E-2</v>
      </c>
      <c r="Q26" s="203">
        <f>ROUND(AVERAGE($C26:D26),4)</f>
        <v>1.6299999999999999E-2</v>
      </c>
      <c r="R26" s="203">
        <f>ROUND(AVERAGE($C26:E26),4)</f>
        <v>1.6299999999999999E-2</v>
      </c>
      <c r="S26" s="203">
        <f>ROUND(AVERAGE($C26:F26),4)</f>
        <v>1.6299999999999999E-2</v>
      </c>
      <c r="T26" s="203">
        <f>ROUND(AVERAGE($C26:G26),4)</f>
        <v>1.6199999999999999E-2</v>
      </c>
      <c r="U26" s="203">
        <f>ROUND(AVERAGE($C26:H26),4)</f>
        <v>1.61E-2</v>
      </c>
      <c r="V26" s="203">
        <f>ROUND(AVERAGE($C26:I26),4)</f>
        <v>1.61E-2</v>
      </c>
      <c r="W26" s="203">
        <f>ROUND(AVERAGE($C26:J26),4)</f>
        <v>1.61E-2</v>
      </c>
      <c r="X26" s="203">
        <f>ROUND(AVERAGE($C26:K26),4)</f>
        <v>1.61E-2</v>
      </c>
      <c r="Y26" s="203">
        <f>ROUND(AVERAGE($C26:L26),4)</f>
        <v>1.61E-2</v>
      </c>
      <c r="Z26" s="203">
        <f>ROUND(AVERAGE($C26:M26),4)</f>
        <v>1.61E-2</v>
      </c>
      <c r="AA26" s="203">
        <f>ROUND(AVERAGE($C26:N26),4)</f>
        <v>1.61E-2</v>
      </c>
    </row>
    <row r="27" spans="1:27">
      <c r="A27" s="262" t="s">
        <v>538</v>
      </c>
      <c r="B27" s="262" t="s">
        <v>535</v>
      </c>
      <c r="C27" s="202">
        <v>1.6299999999999999E-2</v>
      </c>
      <c r="D27" s="204">
        <v>1.61E-2</v>
      </c>
      <c r="E27" s="204">
        <v>1.61E-2</v>
      </c>
      <c r="F27" s="204">
        <v>1.61E-2</v>
      </c>
      <c r="G27" s="202">
        <v>1.5699999999999999E-2</v>
      </c>
      <c r="H27" s="204">
        <v>1.555E-2</v>
      </c>
      <c r="I27" s="202"/>
      <c r="J27" s="204"/>
      <c r="K27" s="204"/>
      <c r="L27" s="204"/>
      <c r="M27" s="202"/>
      <c r="N27" s="204"/>
      <c r="P27" s="205">
        <f>ROUND(AVERAGE($C27:C27),4)</f>
        <v>1.6299999999999999E-2</v>
      </c>
      <c r="Q27" s="205">
        <f>ROUND(AVERAGE($C27:D27),4)</f>
        <v>1.6199999999999999E-2</v>
      </c>
      <c r="R27" s="205">
        <f>ROUND(AVERAGE($C27:E27),4)</f>
        <v>1.6199999999999999E-2</v>
      </c>
      <c r="S27" s="205">
        <f>ROUND(AVERAGE($C27:F27),4)</f>
        <v>1.6199999999999999E-2</v>
      </c>
      <c r="T27" s="205">
        <f>ROUND(AVERAGE($C27:G27),4)</f>
        <v>1.61E-2</v>
      </c>
      <c r="U27" s="205">
        <f>ROUND(AVERAGE($C27:H27),4)</f>
        <v>1.6E-2</v>
      </c>
      <c r="V27" s="205">
        <f>ROUND(AVERAGE($C27:I27),4)</f>
        <v>1.6E-2</v>
      </c>
      <c r="W27" s="205">
        <f>ROUND(AVERAGE($C27:J27),4)</f>
        <v>1.6E-2</v>
      </c>
      <c r="X27" s="205">
        <f>ROUND(AVERAGE($C27:K27),4)</f>
        <v>1.6E-2</v>
      </c>
      <c r="Y27" s="205">
        <f>ROUND(AVERAGE($C27:L27),4)</f>
        <v>1.6E-2</v>
      </c>
      <c r="Z27" s="205">
        <f>ROUND(AVERAGE($C27:M27),4)</f>
        <v>1.6E-2</v>
      </c>
      <c r="AA27" s="205">
        <f>ROUND(AVERAGE($C27:N27),4)</f>
        <v>1.6E-2</v>
      </c>
    </row>
    <row r="28" spans="1:27">
      <c r="A28" s="206"/>
      <c r="B28" s="206"/>
      <c r="C28" s="207"/>
      <c r="D28" s="207"/>
      <c r="E28" s="207"/>
      <c r="F28" s="207"/>
      <c r="G28" s="207"/>
      <c r="H28" s="207"/>
      <c r="I28" s="207"/>
      <c r="J28" s="207"/>
      <c r="K28" s="207"/>
      <c r="L28" s="207"/>
      <c r="M28" s="207"/>
      <c r="N28" s="207"/>
      <c r="P28" s="208"/>
      <c r="Q28" s="208"/>
      <c r="R28" s="208"/>
      <c r="S28" s="208"/>
      <c r="T28" s="208"/>
      <c r="U28" s="208"/>
      <c r="V28" s="208"/>
      <c r="W28" s="208"/>
      <c r="X28" s="208"/>
      <c r="Y28" s="208"/>
      <c r="Z28" s="208"/>
      <c r="AA28" s="208"/>
    </row>
    <row r="29" spans="1:27">
      <c r="A29" s="254" t="str">
        <f>A$5</f>
        <v>Contury</v>
      </c>
      <c r="B29" s="254" t="str">
        <f>B$5</f>
        <v>Remark</v>
      </c>
      <c r="C29" s="255" t="s">
        <v>519</v>
      </c>
      <c r="D29" s="255" t="s">
        <v>520</v>
      </c>
      <c r="E29" s="255" t="s">
        <v>521</v>
      </c>
      <c r="F29" s="255" t="str">
        <f t="shared" ref="F29:I29" si="11">F23</f>
        <v>Apr</v>
      </c>
      <c r="G29" s="255" t="str">
        <f t="shared" si="11"/>
        <v>May</v>
      </c>
      <c r="H29" s="255" t="s">
        <v>524</v>
      </c>
      <c r="I29" s="255" t="str">
        <f t="shared" si="11"/>
        <v>Jul</v>
      </c>
      <c r="J29" s="255" t="s">
        <v>526</v>
      </c>
      <c r="K29" s="255" t="str">
        <f t="shared" ref="K29" si="12">K23</f>
        <v>Sep</v>
      </c>
      <c r="L29" s="255" t="s">
        <v>528</v>
      </c>
      <c r="M29" s="255" t="s">
        <v>529</v>
      </c>
      <c r="N29" s="255" t="s">
        <v>530</v>
      </c>
      <c r="P29" s="256" t="str">
        <f t="shared" ref="P29:AA29" si="13">P23</f>
        <v>Jan</v>
      </c>
      <c r="Q29" s="256" t="str">
        <f t="shared" si="13"/>
        <v>Feb</v>
      </c>
      <c r="R29" s="256" t="str">
        <f t="shared" si="13"/>
        <v>Mar</v>
      </c>
      <c r="S29" s="256" t="str">
        <f t="shared" si="13"/>
        <v>Apr</v>
      </c>
      <c r="T29" s="256" t="str">
        <f t="shared" si="13"/>
        <v>May</v>
      </c>
      <c r="U29" s="256" t="str">
        <f t="shared" si="13"/>
        <v>Jun</v>
      </c>
      <c r="V29" s="256" t="str">
        <f t="shared" si="13"/>
        <v>Jul</v>
      </c>
      <c r="W29" s="256" t="str">
        <f t="shared" si="13"/>
        <v>Aug</v>
      </c>
      <c r="X29" s="256" t="str">
        <f t="shared" si="13"/>
        <v>Sep</v>
      </c>
      <c r="Y29" s="256" t="str">
        <f t="shared" si="13"/>
        <v>Oct</v>
      </c>
      <c r="Z29" s="256" t="str">
        <f t="shared" si="13"/>
        <v>Nov</v>
      </c>
      <c r="AA29" s="256" t="str">
        <f t="shared" si="13"/>
        <v>Dec</v>
      </c>
    </row>
    <row r="30" spans="1:27">
      <c r="A30" s="196" t="s">
        <v>539</v>
      </c>
      <c r="B30" s="197" t="s">
        <v>532</v>
      </c>
      <c r="C30" s="198">
        <v>0.13489999999999999</v>
      </c>
      <c r="D30" s="198">
        <v>0.1323</v>
      </c>
      <c r="E30" s="198">
        <v>0.1318</v>
      </c>
      <c r="F30" s="198">
        <v>0.1298</v>
      </c>
      <c r="G30" s="198">
        <v>0.1263</v>
      </c>
      <c r="H30" s="198">
        <v>0.1244</v>
      </c>
      <c r="I30" s="198"/>
      <c r="J30" s="198"/>
      <c r="K30" s="198"/>
      <c r="L30" s="198"/>
      <c r="M30" s="198"/>
      <c r="N30" s="198"/>
      <c r="P30" s="199">
        <f>ROUND(AVERAGE($C30:C30),4)</f>
        <v>0.13489999999999999</v>
      </c>
      <c r="Q30" s="199">
        <f>ROUND(AVERAGE($C30:D30),4)</f>
        <v>0.1336</v>
      </c>
      <c r="R30" s="199">
        <f>ROUND(AVERAGE($C30:E30),4)</f>
        <v>0.13300000000000001</v>
      </c>
      <c r="S30" s="199">
        <f>ROUND(AVERAGE($C30:F30),4)</f>
        <v>0.13220000000000001</v>
      </c>
      <c r="T30" s="199">
        <f>ROUND(AVERAGE($C30:G30),4)</f>
        <v>0.13100000000000001</v>
      </c>
      <c r="U30" s="199">
        <f>ROUND(AVERAGE($C30:H30),4)</f>
        <v>0.12989999999999999</v>
      </c>
      <c r="V30" s="199">
        <f>ROUND(AVERAGE($C30:I30),4)</f>
        <v>0.12989999999999999</v>
      </c>
      <c r="W30" s="199">
        <f>ROUND(AVERAGE($C30:J30),4)</f>
        <v>0.12989999999999999</v>
      </c>
      <c r="X30" s="199">
        <f>ROUND(AVERAGE($C30:K30),4)</f>
        <v>0.12989999999999999</v>
      </c>
      <c r="Y30" s="199">
        <f>ROUND(AVERAGE($C30:L30),4)</f>
        <v>0.12989999999999999</v>
      </c>
      <c r="Z30" s="199">
        <f>ROUND(AVERAGE($C30:M30),4)</f>
        <v>0.12989999999999999</v>
      </c>
      <c r="AA30" s="199">
        <f>ROUND(AVERAGE($C30:N30),4)</f>
        <v>0.12989999999999999</v>
      </c>
    </row>
    <row r="31" spans="1:27">
      <c r="A31" s="200" t="s">
        <v>539</v>
      </c>
      <c r="B31" s="201" t="s">
        <v>533</v>
      </c>
      <c r="C31" s="202"/>
      <c r="D31" s="202"/>
      <c r="E31" s="202"/>
      <c r="F31" s="202"/>
      <c r="G31" s="202"/>
      <c r="H31" s="202"/>
      <c r="I31" s="202"/>
      <c r="J31" s="202"/>
      <c r="K31" s="202"/>
      <c r="L31" s="202"/>
      <c r="M31" s="202"/>
      <c r="N31" s="202"/>
      <c r="P31" s="203"/>
      <c r="Q31" s="203"/>
      <c r="R31" s="203"/>
      <c r="S31" s="203"/>
      <c r="T31" s="203"/>
      <c r="U31" s="203"/>
      <c r="V31" s="203"/>
      <c r="W31" s="203"/>
      <c r="X31" s="203"/>
      <c r="Y31" s="203"/>
      <c r="Z31" s="203"/>
      <c r="AA31" s="203"/>
    </row>
    <row r="32" spans="1:27">
      <c r="A32" s="200" t="s">
        <v>539</v>
      </c>
      <c r="B32" s="201" t="s">
        <v>534</v>
      </c>
      <c r="C32" s="202">
        <v>0.13619999999999999</v>
      </c>
      <c r="D32" s="202">
        <v>0.1336</v>
      </c>
      <c r="E32" s="202">
        <v>0.13300000000000001</v>
      </c>
      <c r="F32" s="202">
        <v>0.13109999999999999</v>
      </c>
      <c r="G32" s="202">
        <v>0.1275</v>
      </c>
      <c r="H32" s="202">
        <v>0.12559999999999999</v>
      </c>
      <c r="I32" s="202"/>
      <c r="J32" s="202"/>
      <c r="K32" s="202"/>
      <c r="L32" s="202"/>
      <c r="M32" s="202"/>
      <c r="N32" s="202"/>
      <c r="P32" s="203">
        <f>ROUND(AVERAGE($C32:C32),4)</f>
        <v>0.13619999999999999</v>
      </c>
      <c r="Q32" s="203">
        <f>ROUND(AVERAGE($C32:D32),4)</f>
        <v>0.13489999999999999</v>
      </c>
      <c r="R32" s="203">
        <f>ROUND(AVERAGE($C32:E32),4)</f>
        <v>0.1343</v>
      </c>
      <c r="S32" s="203">
        <f>ROUND(AVERAGE($C32:F32),4)</f>
        <v>0.13350000000000001</v>
      </c>
      <c r="T32" s="203">
        <f>ROUND(AVERAGE($C32:G32),4)</f>
        <v>0.1323</v>
      </c>
      <c r="U32" s="203">
        <f>ROUND(AVERAGE($C32:H32),4)</f>
        <v>0.13120000000000001</v>
      </c>
      <c r="V32" s="203">
        <f>ROUND(AVERAGE($C32:I32),4)</f>
        <v>0.13120000000000001</v>
      </c>
      <c r="W32" s="203">
        <f>ROUND(AVERAGE($C32:J32),4)</f>
        <v>0.13120000000000001</v>
      </c>
      <c r="X32" s="203">
        <f>ROUND(AVERAGE($C32:K32),4)</f>
        <v>0.13120000000000001</v>
      </c>
      <c r="Y32" s="203">
        <f>ROUND(AVERAGE($C32:L32),4)</f>
        <v>0.13120000000000001</v>
      </c>
      <c r="Z32" s="203">
        <f>ROUND(AVERAGE($C32:M32),4)</f>
        <v>0.13120000000000001</v>
      </c>
      <c r="AA32" s="203">
        <f>ROUND(AVERAGE($C32:N32),4)</f>
        <v>0.13120000000000001</v>
      </c>
    </row>
    <row r="33" spans="1:27">
      <c r="A33" s="262" t="s">
        <v>539</v>
      </c>
      <c r="B33" s="262" t="s">
        <v>535</v>
      </c>
      <c r="C33" s="204">
        <v>0.1356</v>
      </c>
      <c r="D33" s="204">
        <v>0.13300000000000001</v>
      </c>
      <c r="E33" s="204">
        <v>0.13240000000000002</v>
      </c>
      <c r="F33" s="204">
        <v>0.13045000000000001</v>
      </c>
      <c r="G33" s="202">
        <v>0.12690000000000001</v>
      </c>
      <c r="H33" s="204">
        <v>0.125</v>
      </c>
      <c r="I33" s="202"/>
      <c r="J33" s="204"/>
      <c r="K33" s="204"/>
      <c r="L33" s="204"/>
      <c r="M33" s="202"/>
      <c r="N33" s="204"/>
      <c r="P33" s="205">
        <f>ROUND(AVERAGE($C33:C33),4)</f>
        <v>0.1356</v>
      </c>
      <c r="Q33" s="205">
        <f>ROUND(AVERAGE($C33:D33),4)</f>
        <v>0.1343</v>
      </c>
      <c r="R33" s="209">
        <f>ROUND(AVERAGE($C33:E33),4)</f>
        <v>0.13370000000000001</v>
      </c>
      <c r="S33" s="205">
        <f>ROUND(AVERAGE($C33:F33),4)</f>
        <v>0.13289999999999999</v>
      </c>
      <c r="T33" s="205">
        <f>ROUND(AVERAGE($C33:G33),4)</f>
        <v>0.13170000000000001</v>
      </c>
      <c r="U33" s="205">
        <f>ROUND(AVERAGE($C33:H33),4)</f>
        <v>0.13059999999999999</v>
      </c>
      <c r="V33" s="205">
        <f>ROUND(AVERAGE($C33:I33),4)</f>
        <v>0.13059999999999999</v>
      </c>
      <c r="W33" s="205">
        <f>ROUND(AVERAGE($C33:J33),4)</f>
        <v>0.13059999999999999</v>
      </c>
      <c r="X33" s="205">
        <f>ROUND(AVERAGE($C33:K33),4)</f>
        <v>0.13059999999999999</v>
      </c>
      <c r="Y33" s="205">
        <f>ROUND(AVERAGE($C33:L33),4)</f>
        <v>0.13059999999999999</v>
      </c>
      <c r="Z33" s="205">
        <f>ROUND(AVERAGE($C33:M33),4)</f>
        <v>0.13059999999999999</v>
      </c>
      <c r="AA33" s="205">
        <f>ROUND(AVERAGE($C33:N33),4)</f>
        <v>0.13059999999999999</v>
      </c>
    </row>
    <row r="34" spans="1:27">
      <c r="A34" s="210"/>
      <c r="B34" s="210"/>
      <c r="C34" s="210"/>
      <c r="D34" s="210"/>
      <c r="E34" s="210"/>
      <c r="F34" s="210"/>
      <c r="G34" s="210"/>
      <c r="H34" s="210"/>
      <c r="I34" s="210"/>
      <c r="J34" s="210"/>
      <c r="K34" s="210"/>
      <c r="L34" s="210"/>
      <c r="M34" s="210"/>
      <c r="N34" s="210"/>
      <c r="P34" s="211"/>
      <c r="Q34" s="211"/>
      <c r="R34" s="211"/>
      <c r="S34" s="211"/>
      <c r="T34" s="211"/>
      <c r="U34" s="211"/>
      <c r="V34" s="211"/>
      <c r="W34" s="211"/>
      <c r="X34" s="211"/>
      <c r="Y34" s="211"/>
      <c r="Z34" s="211"/>
      <c r="AA34" s="211"/>
    </row>
    <row r="35" spans="1:27">
      <c r="A35" s="254" t="str">
        <f>A$5</f>
        <v>Contury</v>
      </c>
      <c r="B35" s="254" t="str">
        <f>B$5</f>
        <v>Remark</v>
      </c>
      <c r="C35" s="255" t="s">
        <v>519</v>
      </c>
      <c r="D35" s="255" t="s">
        <v>520</v>
      </c>
      <c r="E35" s="255" t="s">
        <v>521</v>
      </c>
      <c r="F35" s="255" t="str">
        <f t="shared" ref="F35:I35" si="14">F29</f>
        <v>Apr</v>
      </c>
      <c r="G35" s="255" t="str">
        <f t="shared" si="14"/>
        <v>May</v>
      </c>
      <c r="H35" s="255" t="s">
        <v>524</v>
      </c>
      <c r="I35" s="255" t="str">
        <f t="shared" si="14"/>
        <v>Jul</v>
      </c>
      <c r="J35" s="255" t="s">
        <v>526</v>
      </c>
      <c r="K35" s="255" t="str">
        <f t="shared" ref="K35" si="15">K29</f>
        <v>Sep</v>
      </c>
      <c r="L35" s="255" t="s">
        <v>528</v>
      </c>
      <c r="M35" s="255" t="s">
        <v>529</v>
      </c>
      <c r="N35" s="255" t="s">
        <v>530</v>
      </c>
      <c r="P35" s="256" t="str">
        <f t="shared" ref="P35:AA35" si="16">P29</f>
        <v>Jan</v>
      </c>
      <c r="Q35" s="256" t="str">
        <f t="shared" si="16"/>
        <v>Feb</v>
      </c>
      <c r="R35" s="256" t="str">
        <f t="shared" si="16"/>
        <v>Mar</v>
      </c>
      <c r="S35" s="256" t="str">
        <f t="shared" si="16"/>
        <v>Apr</v>
      </c>
      <c r="T35" s="256" t="str">
        <f t="shared" si="16"/>
        <v>May</v>
      </c>
      <c r="U35" s="256" t="str">
        <f t="shared" si="16"/>
        <v>Jun</v>
      </c>
      <c r="V35" s="256" t="str">
        <f t="shared" si="16"/>
        <v>Jul</v>
      </c>
      <c r="W35" s="256" t="str">
        <f t="shared" si="16"/>
        <v>Aug</v>
      </c>
      <c r="X35" s="256" t="str">
        <f t="shared" si="16"/>
        <v>Sep</v>
      </c>
      <c r="Y35" s="256" t="str">
        <f t="shared" si="16"/>
        <v>Oct</v>
      </c>
      <c r="Z35" s="256" t="str">
        <f t="shared" si="16"/>
        <v>Nov</v>
      </c>
      <c r="AA35" s="256" t="str">
        <f t="shared" si="16"/>
        <v>Dec</v>
      </c>
    </row>
    <row r="36" spans="1:27">
      <c r="A36" s="196" t="s">
        <v>540</v>
      </c>
      <c r="B36" s="197" t="s">
        <v>532</v>
      </c>
      <c r="C36" s="198">
        <v>4.6054000000000004</v>
      </c>
      <c r="D36" s="198">
        <v>4.5574000000000003</v>
      </c>
      <c r="E36" s="198">
        <v>4.5808999999999997</v>
      </c>
      <c r="F36" s="198">
        <v>4.5339</v>
      </c>
      <c r="G36" s="198">
        <v>4.4839000000000002</v>
      </c>
      <c r="H36" s="198">
        <v>4.4631999999999996</v>
      </c>
      <c r="I36" s="198"/>
      <c r="J36" s="198"/>
      <c r="K36" s="198"/>
      <c r="L36" s="198"/>
      <c r="M36" s="198"/>
      <c r="N36" s="198"/>
      <c r="P36" s="199">
        <f>ROUND(AVERAGE($C36:C36),4)</f>
        <v>4.6054000000000004</v>
      </c>
      <c r="Q36" s="199">
        <f>ROUND(AVERAGE($C36:D36),4)</f>
        <v>4.5814000000000004</v>
      </c>
      <c r="R36" s="199">
        <f>ROUND(AVERAGE($C36:E36),4)</f>
        <v>4.5811999999999999</v>
      </c>
      <c r="S36" s="199">
        <f>ROUND(AVERAGE($C36:F36),4)</f>
        <v>4.5693999999999999</v>
      </c>
      <c r="T36" s="199">
        <f>ROUND(AVERAGE($C36:G36),4)</f>
        <v>4.5522999999999998</v>
      </c>
      <c r="U36" s="199">
        <f>ROUND(AVERAGE($C36:H36),4)</f>
        <v>4.5374999999999996</v>
      </c>
      <c r="V36" s="199">
        <f>ROUND(AVERAGE($C36:I36),4)</f>
        <v>4.5374999999999996</v>
      </c>
      <c r="W36" s="199">
        <f>ROUND(AVERAGE($C36:J36),4)</f>
        <v>4.5374999999999996</v>
      </c>
      <c r="X36" s="199">
        <f>ROUND(AVERAGE($C36:K36),4)</f>
        <v>4.5374999999999996</v>
      </c>
      <c r="Y36" s="199">
        <f>ROUND(AVERAGE($C36:L36),4)</f>
        <v>4.5374999999999996</v>
      </c>
      <c r="Z36" s="199">
        <f>ROUND(AVERAGE($C36:M36),4)</f>
        <v>4.5374999999999996</v>
      </c>
      <c r="AA36" s="199">
        <f>ROUND(AVERAGE($C36:N36),4)</f>
        <v>4.5374999999999996</v>
      </c>
    </row>
    <row r="37" spans="1:27">
      <c r="A37" s="200" t="s">
        <v>540</v>
      </c>
      <c r="B37" s="201" t="s">
        <v>533</v>
      </c>
      <c r="C37" s="202">
        <v>4.6310000000000002</v>
      </c>
      <c r="D37" s="202">
        <v>4.5831999999999997</v>
      </c>
      <c r="E37" s="202">
        <v>4.6059999999999999</v>
      </c>
      <c r="F37" s="202">
        <v>4.5621</v>
      </c>
      <c r="G37" s="202">
        <v>4.5113000000000003</v>
      </c>
      <c r="H37" s="202">
        <v>4.4878999999999998</v>
      </c>
      <c r="I37" s="202"/>
      <c r="J37" s="202"/>
      <c r="K37" s="202"/>
      <c r="L37" s="202"/>
      <c r="M37" s="202"/>
      <c r="N37" s="202"/>
      <c r="P37" s="203">
        <f>ROUND(AVERAGE($C37:C37),4)</f>
        <v>4.6310000000000002</v>
      </c>
      <c r="Q37" s="203">
        <f>ROUND(AVERAGE($C37:D37),4)</f>
        <v>4.6071</v>
      </c>
      <c r="R37" s="203">
        <f>ROUND(AVERAGE($C37:E37),4)</f>
        <v>4.6067</v>
      </c>
      <c r="S37" s="203">
        <f>ROUND(AVERAGE($C37:F37),4)</f>
        <v>4.5956000000000001</v>
      </c>
      <c r="T37" s="203">
        <f>ROUND(AVERAGE($C37:G37),4)</f>
        <v>4.5787000000000004</v>
      </c>
      <c r="U37" s="203">
        <f>ROUND(AVERAGE($C37:H37),4)</f>
        <v>4.5636000000000001</v>
      </c>
      <c r="V37" s="203">
        <f>ROUND(AVERAGE($C37:I37),4)</f>
        <v>4.5636000000000001</v>
      </c>
      <c r="W37" s="203">
        <f>ROUND(AVERAGE($C37:J37),4)</f>
        <v>4.5636000000000001</v>
      </c>
      <c r="X37" s="203">
        <f>ROUND(AVERAGE($C37:K37),4)</f>
        <v>4.5636000000000001</v>
      </c>
      <c r="Y37" s="203">
        <f>ROUND(AVERAGE($C37:L37),4)</f>
        <v>4.5636000000000001</v>
      </c>
      <c r="Z37" s="203">
        <f>ROUND(AVERAGE($C37:M37),4)</f>
        <v>4.5636000000000001</v>
      </c>
      <c r="AA37" s="203">
        <f>ROUND(AVERAGE($C37:N37),4)</f>
        <v>4.5636000000000001</v>
      </c>
    </row>
    <row r="38" spans="1:27">
      <c r="A38" s="200" t="s">
        <v>540</v>
      </c>
      <c r="B38" s="201" t="s">
        <v>534</v>
      </c>
      <c r="C38" s="202">
        <v>4.75</v>
      </c>
      <c r="D38" s="202">
        <v>4.6989000000000001</v>
      </c>
      <c r="E38" s="202">
        <v>4.7207999999999997</v>
      </c>
      <c r="F38" s="202">
        <v>4.6855000000000002</v>
      </c>
      <c r="G38" s="202">
        <v>4.6340000000000003</v>
      </c>
      <c r="H38" s="202">
        <v>4.6029</v>
      </c>
      <c r="I38" s="202"/>
      <c r="J38" s="202"/>
      <c r="K38" s="202"/>
      <c r="L38" s="202"/>
      <c r="M38" s="202"/>
      <c r="N38" s="202"/>
      <c r="P38" s="203">
        <f>ROUND(AVERAGE($C38:C38),4)</f>
        <v>4.75</v>
      </c>
      <c r="Q38" s="203">
        <f>ROUND(AVERAGE($C38:D38),4)</f>
        <v>4.7244999999999999</v>
      </c>
      <c r="R38" s="203">
        <f>ROUND(AVERAGE($C38:E38),4)</f>
        <v>4.7232000000000003</v>
      </c>
      <c r="S38" s="203">
        <f>ROUND(AVERAGE($C38:F38),4)</f>
        <v>4.7138</v>
      </c>
      <c r="T38" s="203">
        <f>ROUND(AVERAGE($C38:G38),4)</f>
        <v>4.6978</v>
      </c>
      <c r="U38" s="203">
        <f>ROUND(AVERAGE($C38:H38),4)</f>
        <v>4.6820000000000004</v>
      </c>
      <c r="V38" s="203">
        <f>ROUND(AVERAGE($C38:I38),4)</f>
        <v>4.6820000000000004</v>
      </c>
      <c r="W38" s="203">
        <f>ROUND(AVERAGE($C38:J38),4)</f>
        <v>4.6820000000000004</v>
      </c>
      <c r="X38" s="203">
        <f>ROUND(AVERAGE($C38:K38),4)</f>
        <v>4.6820000000000004</v>
      </c>
      <c r="Y38" s="203">
        <f>ROUND(AVERAGE($C38:L38),4)</f>
        <v>4.6820000000000004</v>
      </c>
      <c r="Z38" s="203">
        <f>ROUND(AVERAGE($C38:M38),4)</f>
        <v>4.6820000000000004</v>
      </c>
      <c r="AA38" s="203">
        <f>ROUND(AVERAGE($C38:N38),4)</f>
        <v>4.6820000000000004</v>
      </c>
    </row>
    <row r="39" spans="1:27">
      <c r="A39" s="262" t="s">
        <v>540</v>
      </c>
      <c r="B39" s="262" t="s">
        <v>535</v>
      </c>
      <c r="C39" s="204">
        <v>4.6905000000000001</v>
      </c>
      <c r="D39" s="204">
        <v>4.6410999999999998</v>
      </c>
      <c r="E39" s="204">
        <v>4.6634000000000002</v>
      </c>
      <c r="F39" s="204">
        <v>4.6238000000000001</v>
      </c>
      <c r="G39" s="202">
        <v>4.5726000000000004</v>
      </c>
      <c r="H39" s="204">
        <v>4.5453999999999999</v>
      </c>
      <c r="I39" s="202"/>
      <c r="J39" s="204"/>
      <c r="K39" s="204"/>
      <c r="L39" s="204"/>
      <c r="M39" s="202"/>
      <c r="N39" s="204"/>
      <c r="P39" s="205">
        <f>ROUND(AVERAGE($C39:C39),4)</f>
        <v>4.6905000000000001</v>
      </c>
      <c r="Q39" s="205">
        <f>ROUND(AVERAGE($C39:D39),4)</f>
        <v>4.6657999999999999</v>
      </c>
      <c r="R39" s="205">
        <f>ROUND(AVERAGE($C39:E39),4)</f>
        <v>4.665</v>
      </c>
      <c r="S39" s="205">
        <f>ROUND(AVERAGE($C39:F39),4)</f>
        <v>4.6547000000000001</v>
      </c>
      <c r="T39" s="205">
        <f>ROUND(AVERAGE($C39:G39),4)</f>
        <v>4.6383000000000001</v>
      </c>
      <c r="U39" s="205">
        <f>ROUND(AVERAGE($C39:H39),4)</f>
        <v>4.6227999999999998</v>
      </c>
      <c r="V39" s="205">
        <f>ROUND(AVERAGE($C39:I39),4)</f>
        <v>4.6227999999999998</v>
      </c>
      <c r="W39" s="205">
        <f>ROUND(AVERAGE($C39:J39),4)</f>
        <v>4.6227999999999998</v>
      </c>
      <c r="X39" s="205">
        <f>ROUND(AVERAGE($C39:K39),4)</f>
        <v>4.6227999999999998</v>
      </c>
      <c r="Y39" s="205">
        <f>ROUND(AVERAGE($C39:L39),4)</f>
        <v>4.6227999999999998</v>
      </c>
      <c r="Z39" s="205">
        <f>ROUND(AVERAGE($C39:M39),4)</f>
        <v>4.6227999999999998</v>
      </c>
      <c r="AA39" s="205">
        <f>ROUND(AVERAGE($C39:N39),4)</f>
        <v>4.6227999999999998</v>
      </c>
    </row>
    <row r="40" spans="1:27">
      <c r="A40" s="210"/>
      <c r="B40" s="210"/>
      <c r="C40" s="210"/>
      <c r="D40" s="210"/>
      <c r="E40" s="210"/>
      <c r="F40" s="210"/>
      <c r="G40" s="210"/>
      <c r="H40" s="210"/>
      <c r="I40" s="210"/>
      <c r="J40" s="210"/>
      <c r="K40" s="210"/>
      <c r="L40" s="210"/>
      <c r="M40" s="210"/>
      <c r="N40" s="210"/>
      <c r="P40" s="211"/>
      <c r="Q40" s="211"/>
      <c r="R40" s="211"/>
      <c r="S40" s="211"/>
      <c r="T40" s="211"/>
      <c r="U40" s="211"/>
      <c r="V40" s="211"/>
      <c r="W40" s="211"/>
      <c r="X40" s="211"/>
      <c r="Y40" s="211"/>
      <c r="Z40" s="211"/>
      <c r="AA40" s="211"/>
    </row>
    <row r="41" spans="1:27">
      <c r="A41" s="254" t="str">
        <f>A$5</f>
        <v>Contury</v>
      </c>
      <c r="B41" s="254" t="str">
        <f>B$5</f>
        <v>Remark</v>
      </c>
      <c r="C41" s="255" t="s">
        <v>519</v>
      </c>
      <c r="D41" s="255" t="s">
        <v>520</v>
      </c>
      <c r="E41" s="255" t="s">
        <v>521</v>
      </c>
      <c r="F41" s="255" t="str">
        <f t="shared" ref="F41:I41" si="17">F35</f>
        <v>Apr</v>
      </c>
      <c r="G41" s="255" t="str">
        <f t="shared" si="17"/>
        <v>May</v>
      </c>
      <c r="H41" s="255" t="s">
        <v>524</v>
      </c>
      <c r="I41" s="255" t="str">
        <f t="shared" si="17"/>
        <v>Jul</v>
      </c>
      <c r="J41" s="255" t="s">
        <v>526</v>
      </c>
      <c r="K41" s="255" t="str">
        <f t="shared" ref="K41" si="18">K35</f>
        <v>Sep</v>
      </c>
      <c r="L41" s="255" t="s">
        <v>528</v>
      </c>
      <c r="M41" s="255" t="s">
        <v>529</v>
      </c>
      <c r="N41" s="255" t="s">
        <v>530</v>
      </c>
      <c r="P41" s="256" t="str">
        <f t="shared" ref="P41:AA41" si="19">P35</f>
        <v>Jan</v>
      </c>
      <c r="Q41" s="256" t="str">
        <f t="shared" si="19"/>
        <v>Feb</v>
      </c>
      <c r="R41" s="256" t="str">
        <f t="shared" si="19"/>
        <v>Mar</v>
      </c>
      <c r="S41" s="256" t="str">
        <f t="shared" si="19"/>
        <v>Apr</v>
      </c>
      <c r="T41" s="256" t="str">
        <f t="shared" si="19"/>
        <v>May</v>
      </c>
      <c r="U41" s="256" t="str">
        <f t="shared" si="19"/>
        <v>Jun</v>
      </c>
      <c r="V41" s="256" t="str">
        <f t="shared" si="19"/>
        <v>Jul</v>
      </c>
      <c r="W41" s="256" t="str">
        <f t="shared" si="19"/>
        <v>Aug</v>
      </c>
      <c r="X41" s="256" t="str">
        <f t="shared" si="19"/>
        <v>Sep</v>
      </c>
      <c r="Y41" s="256" t="str">
        <f t="shared" si="19"/>
        <v>Oct</v>
      </c>
      <c r="Z41" s="256" t="str">
        <f t="shared" si="19"/>
        <v>Nov</v>
      </c>
      <c r="AA41" s="256" t="str">
        <f t="shared" si="19"/>
        <v>Dec</v>
      </c>
    </row>
    <row r="42" spans="1:27">
      <c r="A42" s="196" t="s">
        <v>541</v>
      </c>
      <c r="B42" s="197" t="s">
        <v>532</v>
      </c>
      <c r="C42" s="198">
        <v>7.5274999999999999</v>
      </c>
      <c r="D42" s="198">
        <v>7.4625000000000004</v>
      </c>
      <c r="E42" s="198">
        <v>7.4814999999999996</v>
      </c>
      <c r="F42" s="198">
        <v>7.5027999999999997</v>
      </c>
      <c r="G42" s="198">
        <v>7.5755999999999997</v>
      </c>
      <c r="H42" s="198">
        <v>7.5487000000000002</v>
      </c>
      <c r="I42" s="198"/>
      <c r="J42" s="198"/>
      <c r="K42" s="198"/>
      <c r="L42" s="198"/>
      <c r="M42" s="198"/>
      <c r="N42" s="198"/>
      <c r="P42" s="199">
        <f>ROUND(AVERAGE($C42:C42),4)</f>
        <v>7.5274999999999999</v>
      </c>
      <c r="Q42" s="199">
        <f>ROUND(AVERAGE($C42:D42),4)</f>
        <v>7.4950000000000001</v>
      </c>
      <c r="R42" s="199">
        <f>ROUND(AVERAGE($C42:E42),4)</f>
        <v>7.4904999999999999</v>
      </c>
      <c r="S42" s="199">
        <f>ROUND(AVERAGE($C42:F42),4)</f>
        <v>7.4935999999999998</v>
      </c>
      <c r="T42" s="199">
        <f>ROUND(AVERAGE($C42:G42),4)</f>
        <v>7.51</v>
      </c>
      <c r="U42" s="199">
        <f>ROUND(AVERAGE($C42:H42),4)</f>
        <v>7.5164</v>
      </c>
      <c r="V42" s="199">
        <f>ROUND(AVERAGE($C42:I42),4)</f>
        <v>7.5164</v>
      </c>
      <c r="W42" s="199">
        <f>ROUND(AVERAGE($C42:J42),4)</f>
        <v>7.5164</v>
      </c>
      <c r="X42" s="199">
        <f>ROUND(AVERAGE($C42:K42),4)</f>
        <v>7.5164</v>
      </c>
      <c r="Y42" s="199">
        <f>ROUND(AVERAGE($C42:L42),4)</f>
        <v>7.5164</v>
      </c>
      <c r="Z42" s="199">
        <f>ROUND(AVERAGE($C42:M42),4)</f>
        <v>7.5164</v>
      </c>
      <c r="AA42" s="199">
        <f>ROUND(AVERAGE($C42:N42),4)</f>
        <v>7.5164</v>
      </c>
    </row>
    <row r="43" spans="1:27">
      <c r="A43" s="200" t="str">
        <f>A42</f>
        <v>MALAYSIA : RINGGIT (MYR)</v>
      </c>
      <c r="B43" s="201" t="s">
        <v>533</v>
      </c>
      <c r="C43" s="202">
        <v>7.5675999999999997</v>
      </c>
      <c r="D43" s="202">
        <v>7.5038</v>
      </c>
      <c r="E43" s="202">
        <v>7.5232000000000001</v>
      </c>
      <c r="F43" s="202">
        <v>7.5431999999999997</v>
      </c>
      <c r="G43" s="202">
        <v>7.6166</v>
      </c>
      <c r="H43" s="202">
        <v>7.5896999999999997</v>
      </c>
      <c r="I43" s="202"/>
      <c r="J43" s="202"/>
      <c r="K43" s="202"/>
      <c r="L43" s="202"/>
      <c r="M43" s="202"/>
      <c r="N43" s="202"/>
      <c r="P43" s="203">
        <f>ROUND(AVERAGE($C43:C43),4)</f>
        <v>7.5675999999999997</v>
      </c>
      <c r="Q43" s="203">
        <f>ROUND(AVERAGE($C43:D43),4)</f>
        <v>7.5357000000000003</v>
      </c>
      <c r="R43" s="203">
        <f>ROUND(AVERAGE($C43:E43),4)</f>
        <v>7.5315000000000003</v>
      </c>
      <c r="S43" s="203">
        <f>ROUND(AVERAGE($C43:F43),4)</f>
        <v>7.5345000000000004</v>
      </c>
      <c r="T43" s="203">
        <f>ROUND(AVERAGE($C43:G43),4)</f>
        <v>7.5509000000000004</v>
      </c>
      <c r="U43" s="203">
        <f>ROUND(AVERAGE($C43:H43),4)</f>
        <v>7.5574000000000003</v>
      </c>
      <c r="V43" s="203">
        <f>ROUND(AVERAGE($C43:I43),4)</f>
        <v>7.5574000000000003</v>
      </c>
      <c r="W43" s="203">
        <f>ROUND(AVERAGE($C43:J43),4)</f>
        <v>7.5574000000000003</v>
      </c>
      <c r="X43" s="203">
        <f>ROUND(AVERAGE($C43:K43),4)</f>
        <v>7.5574000000000003</v>
      </c>
      <c r="Y43" s="203">
        <f>ROUND(AVERAGE($C43:L43),4)</f>
        <v>7.5574000000000003</v>
      </c>
      <c r="Z43" s="203">
        <f>ROUND(AVERAGE($C43:M43),4)</f>
        <v>7.5574000000000003</v>
      </c>
      <c r="AA43" s="203">
        <f>ROUND(AVERAGE($C43:N43),4)</f>
        <v>7.5574000000000003</v>
      </c>
    </row>
    <row r="44" spans="1:27">
      <c r="A44" s="200" t="str">
        <f>A43</f>
        <v>MALAYSIA : RINGGIT (MYR)</v>
      </c>
      <c r="B44" s="201" t="s">
        <v>534</v>
      </c>
      <c r="C44" s="202">
        <v>7.7849000000000004</v>
      </c>
      <c r="D44" s="202">
        <v>7.7183999999999999</v>
      </c>
      <c r="E44" s="202">
        <v>7.7361000000000004</v>
      </c>
      <c r="F44" s="202">
        <v>7.7542999999999997</v>
      </c>
      <c r="G44" s="202">
        <v>7.8316999999999997</v>
      </c>
      <c r="H44" s="202">
        <v>7.8036000000000003</v>
      </c>
      <c r="I44" s="202"/>
      <c r="J44" s="202"/>
      <c r="K44" s="202"/>
      <c r="L44" s="202"/>
      <c r="M44" s="202"/>
      <c r="N44" s="202"/>
      <c r="P44" s="203">
        <f>ROUND(AVERAGE($C44:C44),4)</f>
        <v>7.7849000000000004</v>
      </c>
      <c r="Q44" s="203">
        <f>ROUND(AVERAGE($C44:D44),4)</f>
        <v>7.7516999999999996</v>
      </c>
      <c r="R44" s="203">
        <f>ROUND(AVERAGE($C44:E44),4)</f>
        <v>7.7465000000000002</v>
      </c>
      <c r="S44" s="203">
        <f>ROUND(AVERAGE($C44:F44),4)</f>
        <v>7.7484000000000002</v>
      </c>
      <c r="T44" s="203">
        <f>ROUND(AVERAGE($C44:G44),4)</f>
        <v>7.7651000000000003</v>
      </c>
      <c r="U44" s="203">
        <f>ROUND(AVERAGE($C44:H44),4)</f>
        <v>7.7714999999999996</v>
      </c>
      <c r="V44" s="203">
        <f>ROUND(AVERAGE($C44:I44),4)</f>
        <v>7.7714999999999996</v>
      </c>
      <c r="W44" s="203">
        <f>ROUND(AVERAGE($C44:J44),4)</f>
        <v>7.7714999999999996</v>
      </c>
      <c r="X44" s="203">
        <f>ROUND(AVERAGE($C44:K44),4)</f>
        <v>7.7714999999999996</v>
      </c>
      <c r="Y44" s="203">
        <f>ROUND(AVERAGE($C44:L44),4)</f>
        <v>7.7714999999999996</v>
      </c>
      <c r="Z44" s="203">
        <f>ROUND(AVERAGE($C44:M44),4)</f>
        <v>7.7714999999999996</v>
      </c>
      <c r="AA44" s="203">
        <f>ROUND(AVERAGE($C44:N44),4)</f>
        <v>7.7714999999999996</v>
      </c>
    </row>
    <row r="45" spans="1:27">
      <c r="A45" s="212" t="str">
        <f>A44</f>
        <v>MALAYSIA : RINGGIT (MYR)</v>
      </c>
      <c r="B45" s="262" t="s">
        <v>535</v>
      </c>
      <c r="C45" s="204">
        <v>7.6761999999999997</v>
      </c>
      <c r="D45" s="204">
        <v>7.6112000000000002</v>
      </c>
      <c r="E45" s="204">
        <v>7.6296999999999997</v>
      </c>
      <c r="F45" s="204">
        <v>7.6487999999999996</v>
      </c>
      <c r="G45" s="202">
        <v>7.7241</v>
      </c>
      <c r="H45" s="204">
        <v>7.6966000000000001</v>
      </c>
      <c r="I45" s="202"/>
      <c r="J45" s="204"/>
      <c r="K45" s="204"/>
      <c r="L45" s="204"/>
      <c r="M45" s="202"/>
      <c r="N45" s="204"/>
      <c r="P45" s="205">
        <f>ROUND(AVERAGE($C45:C45),4)</f>
        <v>7.6761999999999997</v>
      </c>
      <c r="Q45" s="205">
        <f>ROUND(AVERAGE($C45:D45),4)</f>
        <v>7.6436999999999999</v>
      </c>
      <c r="R45" s="205">
        <f>ROUND(AVERAGE($C45:E45),4)</f>
        <v>7.6390000000000002</v>
      </c>
      <c r="S45" s="205">
        <f>ROUND(AVERAGE($C45:F45),4)</f>
        <v>7.6414999999999997</v>
      </c>
      <c r="T45" s="205">
        <f>ROUND(AVERAGE($C45:G45),4)</f>
        <v>7.6580000000000004</v>
      </c>
      <c r="U45" s="205">
        <f>ROUND(AVERAGE($C45:H45),4)</f>
        <v>7.6643999999999997</v>
      </c>
      <c r="V45" s="205">
        <f>ROUND(AVERAGE($C45:I45),4)</f>
        <v>7.6643999999999997</v>
      </c>
      <c r="W45" s="205">
        <f>ROUND(AVERAGE($C45:J45),4)</f>
        <v>7.6643999999999997</v>
      </c>
      <c r="X45" s="205">
        <f>ROUND(AVERAGE($C45:K45),4)</f>
        <v>7.6643999999999997</v>
      </c>
      <c r="Y45" s="205">
        <f>ROUND(AVERAGE($C45:L45),4)</f>
        <v>7.6643999999999997</v>
      </c>
      <c r="Z45" s="205">
        <f>ROUND(AVERAGE($C45:M45),4)</f>
        <v>7.6643999999999997</v>
      </c>
      <c r="AA45" s="205">
        <f>ROUND(AVERAGE($C45:N45),4)</f>
        <v>7.6643999999999997</v>
      </c>
    </row>
    <row r="46" spans="1:27">
      <c r="A46" s="210"/>
      <c r="B46" s="210"/>
      <c r="C46" s="210"/>
      <c r="D46" s="210"/>
      <c r="E46" s="210"/>
      <c r="F46" s="210"/>
      <c r="G46" s="210"/>
      <c r="H46" s="210"/>
      <c r="I46" s="210"/>
      <c r="J46" s="210"/>
      <c r="K46" s="210"/>
      <c r="L46" s="210"/>
      <c r="M46" s="210"/>
      <c r="N46" s="210"/>
      <c r="P46" s="211"/>
      <c r="Q46" s="211"/>
      <c r="R46" s="211"/>
      <c r="S46" s="211"/>
      <c r="T46" s="211"/>
      <c r="U46" s="211"/>
      <c r="V46" s="211"/>
      <c r="W46" s="211"/>
      <c r="X46" s="211"/>
      <c r="Y46" s="211"/>
      <c r="Z46" s="211"/>
      <c r="AA46" s="211"/>
    </row>
    <row r="47" spans="1:27" ht="15" customHeight="1">
      <c r="A47" s="254" t="s">
        <v>517</v>
      </c>
      <c r="B47" s="254" t="s">
        <v>518</v>
      </c>
      <c r="C47" s="255" t="s">
        <v>519</v>
      </c>
      <c r="D47" s="255" t="s">
        <v>520</v>
      </c>
      <c r="E47" s="255" t="s">
        <v>521</v>
      </c>
      <c r="F47" s="255" t="s">
        <v>522</v>
      </c>
      <c r="G47" s="255" t="s">
        <v>523</v>
      </c>
      <c r="H47" s="255" t="s">
        <v>524</v>
      </c>
      <c r="I47" s="255" t="s">
        <v>525</v>
      </c>
      <c r="J47" s="255" t="s">
        <v>526</v>
      </c>
      <c r="K47" s="255" t="str">
        <f t="shared" ref="K47" si="20">K41</f>
        <v>Sep</v>
      </c>
      <c r="L47" s="255" t="s">
        <v>528</v>
      </c>
      <c r="M47" s="255" t="s">
        <v>529</v>
      </c>
      <c r="N47" s="255" t="s">
        <v>530</v>
      </c>
      <c r="P47" s="256" t="str">
        <f t="shared" ref="P47:AA47" si="21">P41</f>
        <v>Jan</v>
      </c>
      <c r="Q47" s="256" t="str">
        <f t="shared" si="21"/>
        <v>Feb</v>
      </c>
      <c r="R47" s="256" t="str">
        <f t="shared" si="21"/>
        <v>Mar</v>
      </c>
      <c r="S47" s="256" t="str">
        <f t="shared" si="21"/>
        <v>Apr</v>
      </c>
      <c r="T47" s="256" t="str">
        <f t="shared" si="21"/>
        <v>May</v>
      </c>
      <c r="U47" s="256" t="str">
        <f t="shared" si="21"/>
        <v>Jun</v>
      </c>
      <c r="V47" s="256" t="str">
        <f t="shared" si="21"/>
        <v>Jul</v>
      </c>
      <c r="W47" s="256" t="str">
        <f t="shared" si="21"/>
        <v>Aug</v>
      </c>
      <c r="X47" s="256" t="str">
        <f t="shared" si="21"/>
        <v>Sep</v>
      </c>
      <c r="Y47" s="256" t="str">
        <f t="shared" si="21"/>
        <v>Oct</v>
      </c>
      <c r="Z47" s="256" t="str">
        <f t="shared" si="21"/>
        <v>Nov</v>
      </c>
      <c r="AA47" s="256" t="str">
        <f t="shared" si="21"/>
        <v>Dec</v>
      </c>
    </row>
    <row r="48" spans="1:27" ht="15" customHeight="1">
      <c r="A48" s="196" t="s">
        <v>555</v>
      </c>
      <c r="B48" s="197" t="s">
        <v>532</v>
      </c>
      <c r="C48" s="198">
        <v>0.36759999999999998</v>
      </c>
      <c r="D48" s="198">
        <v>0.35249999999999998</v>
      </c>
      <c r="E48" s="198">
        <v>0.35870000000000002</v>
      </c>
      <c r="F48" s="198">
        <v>0.36270000000000002</v>
      </c>
      <c r="G48" s="198">
        <v>0.3523</v>
      </c>
      <c r="H48" s="198">
        <v>0.34649999999999997</v>
      </c>
      <c r="I48" s="198"/>
      <c r="J48" s="198"/>
      <c r="K48" s="198"/>
      <c r="L48" s="198"/>
      <c r="M48" s="198"/>
      <c r="N48" s="198"/>
      <c r="P48" s="199">
        <f>ROUND(AVERAGE($C48:C48),4)</f>
        <v>0.36759999999999998</v>
      </c>
      <c r="Q48" s="199">
        <f>ROUND(AVERAGE($C48:D48),4)</f>
        <v>0.36009999999999998</v>
      </c>
      <c r="R48" s="199">
        <f>ROUND(AVERAGE($C48:E48),4)</f>
        <v>0.35959999999999998</v>
      </c>
      <c r="S48" s="199">
        <f>ROUND(AVERAGE($C48:F48),4)</f>
        <v>0.3604</v>
      </c>
      <c r="T48" s="199">
        <f>ROUND(AVERAGE($C48:G48),4)</f>
        <v>0.35880000000000001</v>
      </c>
      <c r="U48" s="199">
        <f>ROUND(AVERAGE($C48:H48),4)</f>
        <v>0.35670000000000002</v>
      </c>
      <c r="V48" s="199">
        <f>ROUND(AVERAGE($C48:I48),4)</f>
        <v>0.35670000000000002</v>
      </c>
      <c r="W48" s="199">
        <f>ROUND(AVERAGE($C48:J48),4)</f>
        <v>0.35670000000000002</v>
      </c>
      <c r="X48" s="199">
        <f>ROUND(AVERAGE($C48:K48),4)</f>
        <v>0.35670000000000002</v>
      </c>
      <c r="Y48" s="199">
        <f>ROUND(AVERAGE($C48:L48),4)</f>
        <v>0.35670000000000002</v>
      </c>
      <c r="Z48" s="199">
        <f>ROUND(AVERAGE($C48:M48),4)</f>
        <v>0.35670000000000002</v>
      </c>
      <c r="AA48" s="199">
        <f>ROUND(AVERAGE($C48:N48),4)</f>
        <v>0.35670000000000002</v>
      </c>
    </row>
    <row r="49" spans="1:27" ht="15" customHeight="1">
      <c r="A49" s="200" t="s">
        <v>555</v>
      </c>
      <c r="B49" s="201" t="s">
        <v>533</v>
      </c>
      <c r="C49" s="202">
        <v>0.3715</v>
      </c>
      <c r="D49" s="202">
        <v>0.36099999999999999</v>
      </c>
      <c r="E49" s="202">
        <v>0.36470000000000002</v>
      </c>
      <c r="F49" s="202">
        <v>0.36820000000000003</v>
      </c>
      <c r="G49" s="202">
        <v>0.3584</v>
      </c>
      <c r="H49" s="202">
        <v>0.35249999999999998</v>
      </c>
      <c r="I49" s="202"/>
      <c r="J49" s="202"/>
      <c r="K49" s="202"/>
      <c r="L49" s="202"/>
      <c r="M49" s="202"/>
      <c r="N49" s="202"/>
      <c r="P49" s="203">
        <f>ROUND(AVERAGE($C49:C49),4)</f>
        <v>0.3715</v>
      </c>
      <c r="Q49" s="203">
        <f>ROUND(AVERAGE($C49:D49),4)</f>
        <v>0.36630000000000001</v>
      </c>
      <c r="R49" s="203">
        <f>ROUND(AVERAGE($C49:E49),4)</f>
        <v>0.36570000000000003</v>
      </c>
      <c r="S49" s="203">
        <f>ROUND(AVERAGE($C49:F49),4)</f>
        <v>0.3664</v>
      </c>
      <c r="T49" s="203">
        <f>ROUND(AVERAGE($C49:G49),4)</f>
        <v>0.36480000000000001</v>
      </c>
      <c r="U49" s="203">
        <f>ROUND(AVERAGE($C49:H49),4)</f>
        <v>0.36270000000000002</v>
      </c>
      <c r="V49" s="203">
        <f>ROUND(AVERAGE($C49:I49),4)</f>
        <v>0.36270000000000002</v>
      </c>
      <c r="W49" s="203">
        <f>ROUND(AVERAGE($C49:J49),4)</f>
        <v>0.36270000000000002</v>
      </c>
      <c r="X49" s="203">
        <f>ROUND(AVERAGE($C49:K49),4)</f>
        <v>0.36270000000000002</v>
      </c>
      <c r="Y49" s="203">
        <f>ROUND(AVERAGE($C49:L49),4)</f>
        <v>0.36270000000000002</v>
      </c>
      <c r="Z49" s="203">
        <f>ROUND(AVERAGE($C49:M49),4)</f>
        <v>0.36270000000000002</v>
      </c>
      <c r="AA49" s="203">
        <f>ROUND(AVERAGE($C49:N49),4)</f>
        <v>0.36270000000000002</v>
      </c>
    </row>
    <row r="50" spans="1:27" ht="15" customHeight="1">
      <c r="A50" s="200" t="s">
        <v>555</v>
      </c>
      <c r="B50" s="201" t="s">
        <v>534</v>
      </c>
      <c r="C50" s="202">
        <v>0.42780000000000001</v>
      </c>
      <c r="D50" s="202">
        <v>0.41860000000000003</v>
      </c>
      <c r="E50" s="202">
        <v>0.42059999999999997</v>
      </c>
      <c r="F50" s="202">
        <v>0.42480000000000001</v>
      </c>
      <c r="G50" s="202">
        <v>0.41860000000000003</v>
      </c>
      <c r="H50" s="202">
        <v>0.4093</v>
      </c>
      <c r="I50" s="202"/>
      <c r="J50" s="202"/>
      <c r="K50" s="202"/>
      <c r="L50" s="202"/>
      <c r="M50" s="202"/>
      <c r="N50" s="202"/>
      <c r="P50" s="203">
        <f>ROUND(AVERAGE($C50:C50),4)</f>
        <v>0.42780000000000001</v>
      </c>
      <c r="Q50" s="203">
        <f>ROUND(AVERAGE($C50:D50),4)</f>
        <v>0.42320000000000002</v>
      </c>
      <c r="R50" s="203">
        <f>ROUND(AVERAGE($C50:E50),4)</f>
        <v>0.42230000000000001</v>
      </c>
      <c r="S50" s="203">
        <f>ROUND(AVERAGE($C50:F50),4)</f>
        <v>0.42299999999999999</v>
      </c>
      <c r="T50" s="203">
        <f>ROUND(AVERAGE($C50:G50),4)</f>
        <v>0.42209999999999998</v>
      </c>
      <c r="U50" s="203">
        <f>ROUND(AVERAGE($C50:H50),4)</f>
        <v>0.42</v>
      </c>
      <c r="V50" s="203">
        <f>ROUND(AVERAGE($C50:I50),4)</f>
        <v>0.42</v>
      </c>
      <c r="W50" s="203">
        <f>ROUND(AVERAGE($C50:J50),4)</f>
        <v>0.42</v>
      </c>
      <c r="X50" s="203">
        <f>ROUND(AVERAGE($C50:K50),4)</f>
        <v>0.42</v>
      </c>
      <c r="Y50" s="203">
        <f>ROUND(AVERAGE($C50:L50),4)</f>
        <v>0.42</v>
      </c>
      <c r="Z50" s="203">
        <f>ROUND(AVERAGE($C50:M50),4)</f>
        <v>0.42</v>
      </c>
      <c r="AA50" s="203">
        <f>ROUND(AVERAGE($C50:N50),4)</f>
        <v>0.42</v>
      </c>
    </row>
    <row r="51" spans="1:27" ht="15" customHeight="1">
      <c r="A51" s="212" t="s">
        <v>555</v>
      </c>
      <c r="B51" s="262" t="s">
        <v>535</v>
      </c>
      <c r="C51" s="204">
        <v>0.3997</v>
      </c>
      <c r="D51" s="204">
        <v>0.38979999999999998</v>
      </c>
      <c r="E51" s="204">
        <v>0.39269999999999999</v>
      </c>
      <c r="F51" s="204">
        <v>0.39650000000000002</v>
      </c>
      <c r="G51" s="202">
        <v>0.3886</v>
      </c>
      <c r="H51" s="204">
        <v>0.38090000000000002</v>
      </c>
      <c r="I51" s="202"/>
      <c r="J51" s="204"/>
      <c r="K51" s="204"/>
      <c r="L51" s="204"/>
      <c r="M51" s="202"/>
      <c r="N51" s="204"/>
      <c r="P51" s="205">
        <f>ROUND(AVERAGE($C51:C51),4)</f>
        <v>0.3997</v>
      </c>
      <c r="Q51" s="205">
        <f>ROUND(AVERAGE($C51:D51),4)</f>
        <v>0.39479999999999998</v>
      </c>
      <c r="R51" s="205">
        <f>ROUND(AVERAGE($C51:E51),4)</f>
        <v>0.39410000000000001</v>
      </c>
      <c r="S51" s="205">
        <f>ROUND(AVERAGE($C51:F51),4)</f>
        <v>0.3947</v>
      </c>
      <c r="T51" s="205">
        <f>ROUND(AVERAGE($C51:G51),4)</f>
        <v>0.39350000000000002</v>
      </c>
      <c r="U51" s="205">
        <f>ROUND(AVERAGE($C51:H51),4)</f>
        <v>0.39140000000000003</v>
      </c>
      <c r="V51" s="205">
        <f>ROUND(AVERAGE($C51:I51),4)</f>
        <v>0.39140000000000003</v>
      </c>
      <c r="W51" s="205">
        <f>ROUND(AVERAGE($C51:J51),4)</f>
        <v>0.39140000000000003</v>
      </c>
      <c r="X51" s="205">
        <f>ROUND(AVERAGE($C51:K51),4)</f>
        <v>0.39140000000000003</v>
      </c>
      <c r="Y51" s="205">
        <f>ROUND(AVERAGE($C51:L51),4)</f>
        <v>0.39140000000000003</v>
      </c>
      <c r="Z51" s="205">
        <f>ROUND(AVERAGE($C51:M51),4)</f>
        <v>0.39140000000000003</v>
      </c>
      <c r="AA51" s="205">
        <f>ROUND(AVERAGE($C51:N51),4)</f>
        <v>0.39140000000000003</v>
      </c>
    </row>
    <row r="52" spans="1:27">
      <c r="A52" s="210"/>
      <c r="B52" s="210"/>
      <c r="C52" s="210"/>
      <c r="D52" s="210"/>
      <c r="E52" s="210"/>
      <c r="F52" s="210"/>
      <c r="G52" s="210"/>
      <c r="H52" s="210"/>
      <c r="I52" s="210"/>
      <c r="J52" s="210"/>
      <c r="K52" s="210"/>
      <c r="L52" s="210"/>
      <c r="M52" s="210"/>
      <c r="N52" s="210"/>
      <c r="P52" s="211"/>
      <c r="Q52" s="211"/>
      <c r="R52" s="211"/>
      <c r="S52" s="211"/>
      <c r="T52" s="211"/>
      <c r="U52" s="211"/>
      <c r="V52" s="211"/>
      <c r="W52" s="211"/>
      <c r="X52" s="211"/>
      <c r="Y52" s="211"/>
      <c r="Z52" s="211"/>
      <c r="AA52" s="211"/>
    </row>
    <row r="53" spans="1:27" ht="15" customHeight="1">
      <c r="A53" s="254" t="s">
        <v>517</v>
      </c>
      <c r="B53" s="254" t="s">
        <v>518</v>
      </c>
      <c r="C53" s="255" t="s">
        <v>519</v>
      </c>
      <c r="D53" s="255" t="s">
        <v>520</v>
      </c>
      <c r="E53" s="255" t="s">
        <v>521</v>
      </c>
      <c r="F53" s="255" t="s">
        <v>522</v>
      </c>
      <c r="G53" s="255" t="s">
        <v>523</v>
      </c>
      <c r="H53" s="255" t="s">
        <v>524</v>
      </c>
      <c r="I53" s="255" t="s">
        <v>525</v>
      </c>
      <c r="J53" s="255" t="s">
        <v>526</v>
      </c>
      <c r="K53" s="255" t="str">
        <f t="shared" ref="K53" si="22">K47</f>
        <v>Sep</v>
      </c>
      <c r="L53" s="255" t="s">
        <v>528</v>
      </c>
      <c r="M53" s="255" t="s">
        <v>529</v>
      </c>
      <c r="N53" s="255" t="s">
        <v>530</v>
      </c>
      <c r="P53" s="256" t="str">
        <f t="shared" ref="P53:AA53" si="23">P47</f>
        <v>Jan</v>
      </c>
      <c r="Q53" s="256" t="str">
        <f t="shared" si="23"/>
        <v>Feb</v>
      </c>
      <c r="R53" s="256" t="str">
        <f t="shared" si="23"/>
        <v>Mar</v>
      </c>
      <c r="S53" s="256" t="str">
        <f t="shared" si="23"/>
        <v>Apr</v>
      </c>
      <c r="T53" s="256" t="str">
        <f t="shared" si="23"/>
        <v>May</v>
      </c>
      <c r="U53" s="256" t="str">
        <f t="shared" si="23"/>
        <v>Jun</v>
      </c>
      <c r="V53" s="256" t="str">
        <f t="shared" si="23"/>
        <v>Jul</v>
      </c>
      <c r="W53" s="256" t="str">
        <f t="shared" si="23"/>
        <v>Aug</v>
      </c>
      <c r="X53" s="256" t="str">
        <f t="shared" si="23"/>
        <v>Sep</v>
      </c>
      <c r="Y53" s="256" t="str">
        <f t="shared" si="23"/>
        <v>Oct</v>
      </c>
      <c r="Z53" s="256" t="str">
        <f t="shared" si="23"/>
        <v>Nov</v>
      </c>
      <c r="AA53" s="256" t="str">
        <f t="shared" si="23"/>
        <v>Dec</v>
      </c>
    </row>
    <row r="54" spans="1:27" ht="15" customHeight="1">
      <c r="A54" s="196" t="s">
        <v>556</v>
      </c>
      <c r="B54" s="197" t="s">
        <v>532</v>
      </c>
      <c r="C54" s="198">
        <v>2.9729000000000001</v>
      </c>
      <c r="D54" s="198">
        <v>2.9689999999999999</v>
      </c>
      <c r="E54" s="198">
        <v>3.1088</v>
      </c>
      <c r="F54" s="198">
        <v>3.1581999999999999</v>
      </c>
      <c r="G54" s="198">
        <v>3.1558000000000002</v>
      </c>
      <c r="H54" s="198">
        <v>3.1991999999999998</v>
      </c>
      <c r="I54" s="198"/>
      <c r="J54" s="198"/>
      <c r="K54" s="198"/>
      <c r="L54" s="198"/>
      <c r="M54" s="198"/>
      <c r="N54" s="198"/>
      <c r="P54" s="199">
        <f>ROUND(AVERAGE($C54:C54),4)</f>
        <v>2.9729000000000001</v>
      </c>
      <c r="Q54" s="199">
        <f>ROUND(AVERAGE($C54:D54),4)</f>
        <v>2.9710000000000001</v>
      </c>
      <c r="R54" s="199">
        <f>ROUND(AVERAGE($C54:E54),4)</f>
        <v>3.0169000000000001</v>
      </c>
      <c r="S54" s="199">
        <f>ROUND(AVERAGE($C54:F54),4)</f>
        <v>3.0522</v>
      </c>
      <c r="T54" s="199">
        <f>ROUND(AVERAGE($C54:G54),4)</f>
        <v>3.0729000000000002</v>
      </c>
      <c r="U54" s="199">
        <f>ROUND(AVERAGE($C54:H54),4)</f>
        <v>3.0939999999999999</v>
      </c>
      <c r="V54" s="199">
        <f>ROUND(AVERAGE($C54:I54),4)</f>
        <v>3.0939999999999999</v>
      </c>
      <c r="W54" s="199">
        <f>ROUND(AVERAGE($C54:J54),4)</f>
        <v>3.0939999999999999</v>
      </c>
      <c r="X54" s="199">
        <f>ROUND(AVERAGE($C54:K54),4)</f>
        <v>3.0939999999999999</v>
      </c>
      <c r="Y54" s="199">
        <f>ROUND(AVERAGE($C54:L54),4)</f>
        <v>3.0939999999999999</v>
      </c>
      <c r="Z54" s="199">
        <f>ROUND(AVERAGE($C54:M54),4)</f>
        <v>3.0939999999999999</v>
      </c>
      <c r="AA54" s="199">
        <f>ROUND(AVERAGE($C54:N54),4)</f>
        <v>3.0939999999999999</v>
      </c>
    </row>
    <row r="55" spans="1:27" ht="15" customHeight="1">
      <c r="A55" s="196" t="s">
        <v>556</v>
      </c>
      <c r="B55" s="201" t="s">
        <v>533</v>
      </c>
      <c r="C55" s="202">
        <v>2.9849999999999999</v>
      </c>
      <c r="D55" s="202">
        <v>2.9809999999999999</v>
      </c>
      <c r="E55" s="202">
        <v>3.1211000000000002</v>
      </c>
      <c r="F55" s="202">
        <v>3.1711</v>
      </c>
      <c r="G55" s="202">
        <v>3.1686999999999999</v>
      </c>
      <c r="H55" s="202">
        <v>3.2118000000000002</v>
      </c>
      <c r="I55" s="202"/>
      <c r="J55" s="202"/>
      <c r="K55" s="202"/>
      <c r="L55" s="202"/>
      <c r="M55" s="202"/>
      <c r="N55" s="202"/>
      <c r="P55" s="203">
        <f>ROUND(AVERAGE($C55:C55),4)</f>
        <v>2.9849999999999999</v>
      </c>
      <c r="Q55" s="203">
        <f>ROUND(AVERAGE($C55:D55),4)</f>
        <v>2.9830000000000001</v>
      </c>
      <c r="R55" s="203">
        <f>ROUND(AVERAGE($C55:E55),4)</f>
        <v>3.0289999999999999</v>
      </c>
      <c r="S55" s="203">
        <f>ROUND(AVERAGE($C55:F55),4)</f>
        <v>3.0646</v>
      </c>
      <c r="T55" s="203">
        <f>ROUND(AVERAGE($C55:G55),4)</f>
        <v>3.0853999999999999</v>
      </c>
      <c r="U55" s="203">
        <f>ROUND(AVERAGE($C55:H55),4)</f>
        <v>3.1065</v>
      </c>
      <c r="V55" s="203">
        <f>ROUND(AVERAGE($C55:I55),4)</f>
        <v>3.1065</v>
      </c>
      <c r="W55" s="203">
        <f>ROUND(AVERAGE($C55:J55),4)</f>
        <v>3.1065</v>
      </c>
      <c r="X55" s="203">
        <f>ROUND(AVERAGE($C55:K55),4)</f>
        <v>3.1065</v>
      </c>
      <c r="Y55" s="203">
        <f>ROUND(AVERAGE($C55:L55),4)</f>
        <v>3.1065</v>
      </c>
      <c r="Z55" s="203">
        <f>ROUND(AVERAGE($C55:M55),4)</f>
        <v>3.1065</v>
      </c>
      <c r="AA55" s="203">
        <f>ROUND(AVERAGE($C55:N55),4)</f>
        <v>3.1065</v>
      </c>
    </row>
    <row r="56" spans="1:27" ht="15" customHeight="1">
      <c r="A56" s="196" t="s">
        <v>556</v>
      </c>
      <c r="B56" s="201" t="s">
        <v>534</v>
      </c>
      <c r="C56" s="202">
        <v>3.0499000000000001</v>
      </c>
      <c r="D56" s="202">
        <v>3.0457999999999998</v>
      </c>
      <c r="E56" s="202">
        <v>3.1884000000000001</v>
      </c>
      <c r="F56" s="202">
        <v>3.2414999999999998</v>
      </c>
      <c r="G56" s="202">
        <v>3.2363</v>
      </c>
      <c r="H56" s="202">
        <v>3.2770999999999999</v>
      </c>
      <c r="I56" s="202"/>
      <c r="J56" s="202"/>
      <c r="K56" s="202"/>
      <c r="L56" s="202"/>
      <c r="M56" s="202"/>
      <c r="N56" s="202"/>
      <c r="P56" s="203">
        <f>ROUND(AVERAGE($C56:C56),4)</f>
        <v>3.0499000000000001</v>
      </c>
      <c r="Q56" s="203">
        <f>ROUND(AVERAGE($C56:D56),4)</f>
        <v>3.0478999999999998</v>
      </c>
      <c r="R56" s="203">
        <f>ROUND(AVERAGE($C56:E56),4)</f>
        <v>3.0947</v>
      </c>
      <c r="S56" s="203">
        <f>ROUND(AVERAGE($C56:F56),4)</f>
        <v>3.1314000000000002</v>
      </c>
      <c r="T56" s="203">
        <f>ROUND(AVERAGE($C56:G56),4)</f>
        <v>3.1524000000000001</v>
      </c>
      <c r="U56" s="203">
        <f>ROUND(AVERAGE($C56:H56),4)</f>
        <v>3.1732</v>
      </c>
      <c r="V56" s="203">
        <f>ROUND(AVERAGE($C56:I56),4)</f>
        <v>3.1732</v>
      </c>
      <c r="W56" s="203">
        <f>ROUND(AVERAGE($C56:J56),4)</f>
        <v>3.1732</v>
      </c>
      <c r="X56" s="203">
        <f>ROUND(AVERAGE($C56:K56),4)</f>
        <v>3.1732</v>
      </c>
      <c r="Y56" s="203">
        <f>ROUND(AVERAGE($C56:L56),4)</f>
        <v>3.1732</v>
      </c>
      <c r="Z56" s="203">
        <f>ROUND(AVERAGE($C56:M56),4)</f>
        <v>3.1732</v>
      </c>
      <c r="AA56" s="203">
        <f>ROUND(AVERAGE($C56:N56),4)</f>
        <v>3.1732</v>
      </c>
    </row>
    <row r="57" spans="1:27" ht="15" customHeight="1">
      <c r="A57" s="196" t="s">
        <v>556</v>
      </c>
      <c r="B57" s="262" t="s">
        <v>535</v>
      </c>
      <c r="C57" s="204">
        <v>3.0175000000000001</v>
      </c>
      <c r="D57" s="204">
        <v>3.0135000000000001</v>
      </c>
      <c r="E57" s="204">
        <v>3.1547000000000001</v>
      </c>
      <c r="F57" s="204">
        <v>3.2063999999999999</v>
      </c>
      <c r="G57" s="202">
        <v>3.2025000000000001</v>
      </c>
      <c r="H57" s="204">
        <v>3.2444999999999999</v>
      </c>
      <c r="I57" s="202"/>
      <c r="J57" s="204"/>
      <c r="K57" s="204"/>
      <c r="L57" s="204"/>
      <c r="M57" s="202"/>
      <c r="N57" s="204"/>
      <c r="P57" s="205">
        <f>ROUND(AVERAGE($C57:C57),4)</f>
        <v>3.0175000000000001</v>
      </c>
      <c r="Q57" s="205">
        <f>ROUND(AVERAGE($C57:D57),4)</f>
        <v>3.0154999999999998</v>
      </c>
      <c r="R57" s="205">
        <f>ROUND(AVERAGE($C57:E57),4)</f>
        <v>3.0619000000000001</v>
      </c>
      <c r="S57" s="205">
        <f>ROUND(AVERAGE($C57:F57),4)</f>
        <v>3.0979999999999999</v>
      </c>
      <c r="T57" s="205">
        <f>ROUND(AVERAGE($C57:G57),4)</f>
        <v>3.1189</v>
      </c>
      <c r="U57" s="205">
        <f>ROUND(AVERAGE($C57:H57),4)</f>
        <v>3.1398999999999999</v>
      </c>
      <c r="V57" s="205">
        <f>ROUND(AVERAGE($C57:I57),4)</f>
        <v>3.1398999999999999</v>
      </c>
      <c r="W57" s="205">
        <f>ROUND(AVERAGE($C57:J57),4)</f>
        <v>3.1398999999999999</v>
      </c>
      <c r="X57" s="205">
        <f>ROUND(AVERAGE($C57:K57),4)</f>
        <v>3.1398999999999999</v>
      </c>
      <c r="Y57" s="205">
        <f>ROUND(AVERAGE($C57:L57),4)</f>
        <v>3.1398999999999999</v>
      </c>
      <c r="Z57" s="205">
        <f>ROUND(AVERAGE($C57:M57),4)</f>
        <v>3.1398999999999999</v>
      </c>
      <c r="AA57" s="205">
        <f>ROUND(AVERAGE($C57:N57),4)</f>
        <v>3.1398999999999999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  <pageSetUpPr fitToPage="1"/>
  </sheetPr>
  <dimension ref="A1:AD30"/>
  <sheetViews>
    <sheetView topLeftCell="N1" workbookViewId="0">
      <selection activeCell="L19" sqref="L19"/>
    </sheetView>
  </sheetViews>
  <sheetFormatPr defaultColWidth="9.3828125" defaultRowHeight="12.9"/>
  <cols>
    <col min="1" max="1" width="8.3828125" style="4" customWidth="1"/>
    <col min="2" max="2" width="3.53515625" style="84" customWidth="1"/>
    <col min="3" max="3" width="32.53515625" style="2" customWidth="1"/>
    <col min="4" max="16" width="15.53515625" style="2" customWidth="1"/>
    <col min="17" max="17" width="5.53515625" style="174" customWidth="1"/>
    <col min="18" max="30" width="15.53515625" style="2" customWidth="1"/>
    <col min="31" max="16384" width="9.3828125" style="4"/>
  </cols>
  <sheetData>
    <row r="1" spans="1:30">
      <c r="A1" s="1" t="str">
        <f>BS!$A$1</f>
        <v>Asia Network International Group</v>
      </c>
      <c r="D1" s="55" t="str">
        <f>TB!C1</f>
        <v>SGD</v>
      </c>
      <c r="E1" s="55" t="str">
        <f>D1</f>
        <v>SGD</v>
      </c>
      <c r="F1" s="55" t="str">
        <f t="shared" ref="F1:G1" si="0">E1</f>
        <v>SGD</v>
      </c>
      <c r="G1" s="55" t="str">
        <f t="shared" si="0"/>
        <v>SGD</v>
      </c>
      <c r="H1" s="55" t="str">
        <f t="shared" ref="H1" si="1">G1</f>
        <v>SGD</v>
      </c>
      <c r="I1" s="55" t="str">
        <f t="shared" ref="I1" si="2">H1</f>
        <v>SGD</v>
      </c>
      <c r="J1" s="55" t="str">
        <f t="shared" ref="J1" si="3">I1</f>
        <v>SGD</v>
      </c>
      <c r="K1" s="55" t="str">
        <f t="shared" ref="K1" si="4">J1</f>
        <v>SGD</v>
      </c>
      <c r="L1" s="55" t="str">
        <f t="shared" ref="L1" si="5">K1</f>
        <v>SGD</v>
      </c>
      <c r="M1" s="55" t="str">
        <f t="shared" ref="M1" si="6">L1</f>
        <v>SGD</v>
      </c>
      <c r="N1" s="55" t="str">
        <f t="shared" ref="N1" si="7">M1</f>
        <v>SGD</v>
      </c>
      <c r="O1" s="55" t="str">
        <f t="shared" ref="O1:P1" si="8">N1</f>
        <v>SGD</v>
      </c>
      <c r="P1" s="55" t="str">
        <f t="shared" si="8"/>
        <v>SGD</v>
      </c>
      <c r="R1" s="55" t="s">
        <v>499</v>
      </c>
      <c r="S1" s="55" t="s">
        <v>499</v>
      </c>
      <c r="T1" s="55" t="s">
        <v>499</v>
      </c>
      <c r="U1" s="55" t="s">
        <v>499</v>
      </c>
      <c r="V1" s="55" t="s">
        <v>499</v>
      </c>
      <c r="W1" s="55" t="s">
        <v>499</v>
      </c>
      <c r="X1" s="55" t="s">
        <v>499</v>
      </c>
      <c r="Y1" s="55" t="s">
        <v>499</v>
      </c>
      <c r="Z1" s="55" t="s">
        <v>499</v>
      </c>
      <c r="AA1" s="55" t="s">
        <v>499</v>
      </c>
      <c r="AB1" s="55" t="s">
        <v>499</v>
      </c>
      <c r="AC1" s="55" t="s">
        <v>499</v>
      </c>
      <c r="AD1" s="55" t="str">
        <f t="shared" ref="AD1" si="9">AC1</f>
        <v>SGD</v>
      </c>
    </row>
    <row r="2" spans="1:30">
      <c r="A2" s="1" t="s">
        <v>76</v>
      </c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</row>
    <row r="3" spans="1:30">
      <c r="A3" s="1" t="s">
        <v>2</v>
      </c>
      <c r="B3" s="96" t="str">
        <f>TB!A1</f>
        <v>Super Cargo Pte.Ltd.</v>
      </c>
      <c r="C3" s="5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>
      <c r="C4" s="4"/>
      <c r="D4" s="95">
        <f t="shared" ref="D4:AD4" si="10">IFERROR((D9+D10)/D9,0)</f>
        <v>7.6138527286852373E-2</v>
      </c>
      <c r="E4" s="95">
        <f t="shared" si="10"/>
        <v>2.2341996991606817E-2</v>
      </c>
      <c r="F4" s="95">
        <f t="shared" si="10"/>
        <v>0.10446208986139985</v>
      </c>
      <c r="G4" s="95">
        <f t="shared" si="10"/>
        <v>0.10987642521536285</v>
      </c>
      <c r="H4" s="95">
        <f t="shared" si="10"/>
        <v>5.5335285260789062E-2</v>
      </c>
      <c r="I4" s="95">
        <f t="shared" si="10"/>
        <v>-5.7503527268957765E-3</v>
      </c>
      <c r="J4" s="95">
        <f t="shared" si="10"/>
        <v>0</v>
      </c>
      <c r="K4" s="95">
        <f>IFERROR((K9+K10)/K9,0)</f>
        <v>0</v>
      </c>
      <c r="L4" s="95">
        <f t="shared" si="10"/>
        <v>0</v>
      </c>
      <c r="M4" s="95">
        <f t="shared" si="10"/>
        <v>0</v>
      </c>
      <c r="N4" s="95">
        <f t="shared" si="10"/>
        <v>0</v>
      </c>
      <c r="O4" s="95">
        <f t="shared" si="10"/>
        <v>0</v>
      </c>
      <c r="P4" s="95">
        <f t="shared" si="10"/>
        <v>6.3845374497316393E-2</v>
      </c>
      <c r="Q4" s="175"/>
      <c r="R4" s="95">
        <f t="shared" si="10"/>
        <v>7.6082385619555201E-2</v>
      </c>
      <c r="S4" s="95">
        <f t="shared" si="10"/>
        <v>8.3245062819704875E-3</v>
      </c>
      <c r="T4" s="95">
        <f t="shared" si="10"/>
        <v>0.11479615270657857</v>
      </c>
      <c r="U4" s="95">
        <f t="shared" si="10"/>
        <v>8.3395434664077825E-2</v>
      </c>
      <c r="V4" s="95">
        <f t="shared" si="10"/>
        <v>9.1623594467960881E-2</v>
      </c>
      <c r="W4" s="95">
        <f t="shared" si="10"/>
        <v>8.9179955186825366E-2</v>
      </c>
      <c r="X4" s="95">
        <f t="shared" si="10"/>
        <v>0.1244478434582675</v>
      </c>
      <c r="Y4" s="95">
        <f t="shared" si="10"/>
        <v>0.10800138069638758</v>
      </c>
      <c r="Z4" s="95">
        <f t="shared" si="10"/>
        <v>0.12154006040373448</v>
      </c>
      <c r="AA4" s="95">
        <f t="shared" si="10"/>
        <v>0.15436392697688256</v>
      </c>
      <c r="AB4" s="95">
        <f t="shared" si="10"/>
        <v>4.8554871361386663E-2</v>
      </c>
      <c r="AC4" s="95">
        <f t="shared" si="10"/>
        <v>0.11430855523715089</v>
      </c>
      <c r="AD4" s="95">
        <f t="shared" si="10"/>
        <v>9.6070021157936808E-2</v>
      </c>
    </row>
    <row r="7" spans="1:30">
      <c r="A7" s="104" t="s">
        <v>3</v>
      </c>
      <c r="B7" s="105"/>
      <c r="C7" s="106"/>
      <c r="D7" s="107" t="str">
        <f>BS!E7</f>
        <v>Jan'25</v>
      </c>
      <c r="E7" s="107" t="str">
        <f>BS!F7</f>
        <v>Feb'25</v>
      </c>
      <c r="F7" s="107" t="str">
        <f>BS!G7</f>
        <v>Mar'25</v>
      </c>
      <c r="G7" s="107" t="str">
        <f>BS!H7</f>
        <v>Apr'25</v>
      </c>
      <c r="H7" s="107" t="str">
        <f>BS!I7</f>
        <v>May'25</v>
      </c>
      <c r="I7" s="107" t="str">
        <f>BS!J7</f>
        <v>Jun'25</v>
      </c>
      <c r="J7" s="107" t="str">
        <f>BS!K7</f>
        <v>Jul'25</v>
      </c>
      <c r="K7" s="107" t="str">
        <f>BS!L7</f>
        <v>Aug'25</v>
      </c>
      <c r="L7" s="107" t="str">
        <f>BS!M7</f>
        <v>Sep'25</v>
      </c>
      <c r="M7" s="107" t="str">
        <f>BS!N7</f>
        <v>Oct'25</v>
      </c>
      <c r="N7" s="107" t="str">
        <f>BS!O7</f>
        <v>Nov'25</v>
      </c>
      <c r="O7" s="107" t="str">
        <f>BS!P7</f>
        <v>Dec'25</v>
      </c>
      <c r="P7" s="172" t="s">
        <v>569</v>
      </c>
      <c r="R7" s="173" t="str">
        <f>BS!S7</f>
        <v>Jan'24</v>
      </c>
      <c r="S7" s="107" t="str">
        <f>BS!T7</f>
        <v>Feb'24</v>
      </c>
      <c r="T7" s="107" t="str">
        <f>BS!U7</f>
        <v>Mar'24</v>
      </c>
      <c r="U7" s="107" t="str">
        <f>BS!V7</f>
        <v>Apr'24</v>
      </c>
      <c r="V7" s="107" t="str">
        <f>BS!W7</f>
        <v>May'24</v>
      </c>
      <c r="W7" s="107" t="str">
        <f>BS!X7</f>
        <v>Jun'24</v>
      </c>
      <c r="X7" s="107" t="str">
        <f>BS!Y7</f>
        <v>Jul'24</v>
      </c>
      <c r="Y7" s="107" t="str">
        <f>BS!Z7</f>
        <v>Aug'24</v>
      </c>
      <c r="Z7" s="107" t="str">
        <f>BS!AA7</f>
        <v>Sep'24</v>
      </c>
      <c r="AA7" s="107" t="str">
        <f>BS!AB7</f>
        <v>Oct'24</v>
      </c>
      <c r="AB7" s="107" t="str">
        <f>BS!AC7</f>
        <v>Nov'24</v>
      </c>
      <c r="AC7" s="107" t="str">
        <f>BS!AD7</f>
        <v>Dec'24</v>
      </c>
      <c r="AD7" s="116" t="s">
        <v>512</v>
      </c>
    </row>
    <row r="8" spans="1:30">
      <c r="P8" s="117"/>
      <c r="AD8" s="117"/>
    </row>
    <row r="9" spans="1:30">
      <c r="A9" s="88" t="s">
        <v>77</v>
      </c>
      <c r="B9" s="4"/>
      <c r="C9" s="4"/>
      <c r="D9" s="9">
        <f>-TB!C415</f>
        <v>282204.03999999998</v>
      </c>
      <c r="E9" s="9">
        <f>-TB!D415-SUM($D9:D9)</f>
        <v>264945.43</v>
      </c>
      <c r="F9" s="9">
        <f>-TB!E415-SUM($D9:E9)</f>
        <v>295996.28000000003</v>
      </c>
      <c r="G9" s="9">
        <f>-TB!F415-SUM($D9:F9)</f>
        <v>315247.96999999997</v>
      </c>
      <c r="H9" s="9">
        <f>-TB!G415-SUM($D9:G9)</f>
        <v>230343.26</v>
      </c>
      <c r="I9" s="9">
        <f>-TB!H415-SUM($D9:H9)</f>
        <v>244934.54000000004</v>
      </c>
      <c r="J9" s="9">
        <f>-TB!I415-SUM($D9:I9)</f>
        <v>0</v>
      </c>
      <c r="K9" s="9">
        <f>-TB!J415-SUM($D9:J9)</f>
        <v>0</v>
      </c>
      <c r="L9" s="9">
        <f>-TB!K415-SUM($D9:K9)</f>
        <v>0</v>
      </c>
      <c r="M9" s="9">
        <f>-TB!L415-SUM($D9:L9)</f>
        <v>0</v>
      </c>
      <c r="N9" s="9">
        <f>-TB!M415-SUM($D9:M9)</f>
        <v>0</v>
      </c>
      <c r="O9" s="9">
        <f>-TB!N415-SUM($D9:N9)</f>
        <v>0</v>
      </c>
      <c r="P9" s="118">
        <f>SUM(D9:O9)</f>
        <v>1633671.52</v>
      </c>
      <c r="R9" s="9">
        <f>-TB!Q415</f>
        <v>273254.96999999997</v>
      </c>
      <c r="S9" s="9">
        <f>-TB!R415-SUM($R9:R9)</f>
        <v>265283</v>
      </c>
      <c r="T9" s="9">
        <f>-TB!S415-SUM($R9:S9)</f>
        <v>303284.38</v>
      </c>
      <c r="U9" s="9">
        <f>-TB!T415-SUM($R9:T9)</f>
        <v>300637.68000000005</v>
      </c>
      <c r="V9" s="9">
        <f>-TB!U415-SUM($R9:U9)</f>
        <v>288192.46999999997</v>
      </c>
      <c r="W9" s="9">
        <f>-TB!V415-SUM($R9:V9)</f>
        <v>284389.58000000007</v>
      </c>
      <c r="X9" s="9">
        <f>-TB!W415-SUM($R9:W9)</f>
        <v>316889.29999999981</v>
      </c>
      <c r="Y9" s="9">
        <f>-TB!X415-SUM($R9:X9)</f>
        <v>290462.12000000011</v>
      </c>
      <c r="Z9" s="9">
        <f>-TB!Y415-SUM($R9:Y9)</f>
        <v>272539.43999999994</v>
      </c>
      <c r="AA9" s="9">
        <f>-TB!Z415-SUM($R9:Z9)</f>
        <v>333245.14999999991</v>
      </c>
      <c r="AB9" s="9">
        <f>-TB!AA415-SUM($R9:AA9)</f>
        <v>295541.51000000024</v>
      </c>
      <c r="AC9" s="9">
        <f>-TB!AB415-SUM($R9:AB9)</f>
        <v>292119.4299999997</v>
      </c>
      <c r="AD9" s="118">
        <f>SUM(R9:AC9)</f>
        <v>3515839.03</v>
      </c>
    </row>
    <row r="10" spans="1:30">
      <c r="A10" s="88" t="s">
        <v>78</v>
      </c>
      <c r="B10" s="4"/>
      <c r="C10" s="4"/>
      <c r="D10" s="9">
        <f>-TB!C495</f>
        <v>-260717.44</v>
      </c>
      <c r="E10" s="9">
        <f>-TB!D495-SUM($D10:D10)</f>
        <v>-259026.02000000002</v>
      </c>
      <c r="F10" s="9">
        <f>-TB!E495-SUM($D10:E10)</f>
        <v>-265075.88999999996</v>
      </c>
      <c r="G10" s="9">
        <f>-TB!F495-SUM($D10:F10)</f>
        <v>-280609.65000000002</v>
      </c>
      <c r="H10" s="9">
        <f>-TB!G495-SUM($D10:G10)</f>
        <v>-217597.14999999991</v>
      </c>
      <c r="I10" s="9">
        <f>-TB!H495-SUM($D10:H10)</f>
        <v>-246343</v>
      </c>
      <c r="J10" s="9">
        <f>-TB!I495-SUM($D10:I10)</f>
        <v>0</v>
      </c>
      <c r="K10" s="9">
        <f>-TB!J495-SUM($D10:J10)</f>
        <v>0</v>
      </c>
      <c r="L10" s="9">
        <f>-TB!K495-SUM($D10:K10)</f>
        <v>0</v>
      </c>
      <c r="M10" s="9">
        <f>-TB!L495-SUM($D10:L10)</f>
        <v>0</v>
      </c>
      <c r="N10" s="9">
        <f>-TB!M495-SUM($D10:M10)</f>
        <v>0</v>
      </c>
      <c r="O10" s="9">
        <f>-TB!N495-SUM($D10:N10)</f>
        <v>0</v>
      </c>
      <c r="P10" s="118">
        <f>SUM(D10:O10)</f>
        <v>-1529369.15</v>
      </c>
      <c r="R10" s="9">
        <f>-TB!Q495</f>
        <v>-252465.08</v>
      </c>
      <c r="S10" s="9">
        <f>-TB!R495-SUM($R10:R10)</f>
        <v>-263074.65000000002</v>
      </c>
      <c r="T10" s="9">
        <f>-TB!S495-SUM($R10:S10)</f>
        <v>-268468.5</v>
      </c>
      <c r="U10" s="9">
        <f>-TB!T495-SUM($R10:T10)</f>
        <v>-275565.87000000011</v>
      </c>
      <c r="V10" s="9">
        <f>-TB!U495-SUM($R10:U10)</f>
        <v>-261787.24</v>
      </c>
      <c r="W10" s="9">
        <f>-TB!V495-SUM($R10:V10)</f>
        <v>-259027.72999999998</v>
      </c>
      <c r="X10" s="9">
        <f>-TB!W495-SUM($R10:W10)</f>
        <v>-277453.10999999987</v>
      </c>
      <c r="Y10" s="9">
        <f>-TB!X495-SUM($R10:X10)</f>
        <v>-259091.81000000029</v>
      </c>
      <c r="Z10" s="9">
        <f>-TB!Y495-SUM($R10:Y10)</f>
        <v>-239414.97999999998</v>
      </c>
      <c r="AA10" s="9">
        <f>-TB!Z495-SUM($R10:Z10)</f>
        <v>-281804.11999999965</v>
      </c>
      <c r="AB10" s="9">
        <f>-TB!AA495-SUM($R10:AA10)</f>
        <v>-281191.53000000026</v>
      </c>
      <c r="AC10" s="9">
        <f>-TB!AB495-SUM($R10:AB10)</f>
        <v>-258727.6799999997</v>
      </c>
      <c r="AD10" s="118">
        <f>SUM(R10:AC10)</f>
        <v>-3178072.3</v>
      </c>
    </row>
    <row r="11" spans="1:30" s="109" customFormat="1">
      <c r="A11" s="108" t="s">
        <v>79</v>
      </c>
      <c r="D11" s="111">
        <f t="shared" ref="D11:AD11" si="11">SUM(D8:D10)</f>
        <v>21486.599999999977</v>
      </c>
      <c r="E11" s="111">
        <f t="shared" si="11"/>
        <v>5919.4099999999744</v>
      </c>
      <c r="F11" s="111">
        <f t="shared" si="11"/>
        <v>30920.390000000072</v>
      </c>
      <c r="G11" s="111">
        <f t="shared" si="11"/>
        <v>34638.319999999949</v>
      </c>
      <c r="H11" s="111">
        <f t="shared" si="11"/>
        <v>12746.110000000102</v>
      </c>
      <c r="I11" s="111">
        <f t="shared" si="11"/>
        <v>-1408.4599999999627</v>
      </c>
      <c r="J11" s="111">
        <f t="shared" si="11"/>
        <v>0</v>
      </c>
      <c r="K11" s="111">
        <f t="shared" si="11"/>
        <v>0</v>
      </c>
      <c r="L11" s="111">
        <f t="shared" si="11"/>
        <v>0</v>
      </c>
      <c r="M11" s="111">
        <f t="shared" si="11"/>
        <v>0</v>
      </c>
      <c r="N11" s="111">
        <f t="shared" si="11"/>
        <v>0</v>
      </c>
      <c r="O11" s="111">
        <f t="shared" si="11"/>
        <v>0</v>
      </c>
      <c r="P11" s="111">
        <f t="shared" si="11"/>
        <v>104302.37000000011</v>
      </c>
      <c r="Q11" s="176"/>
      <c r="R11" s="111">
        <f t="shared" ref="R11:AC11" si="12">SUM(R8:R10)</f>
        <v>20789.889999999985</v>
      </c>
      <c r="S11" s="111">
        <f t="shared" si="12"/>
        <v>2208.3499999999767</v>
      </c>
      <c r="T11" s="111">
        <f t="shared" si="12"/>
        <v>34815.880000000005</v>
      </c>
      <c r="U11" s="111">
        <f t="shared" si="12"/>
        <v>25071.809999999939</v>
      </c>
      <c r="V11" s="111">
        <f t="shared" si="12"/>
        <v>26405.229999999981</v>
      </c>
      <c r="W11" s="111">
        <f t="shared" si="12"/>
        <v>25361.850000000093</v>
      </c>
      <c r="X11" s="111">
        <f t="shared" si="12"/>
        <v>39436.189999999944</v>
      </c>
      <c r="Y11" s="111">
        <f t="shared" si="12"/>
        <v>31370.309999999823</v>
      </c>
      <c r="Z11" s="111">
        <f t="shared" si="12"/>
        <v>33124.459999999963</v>
      </c>
      <c r="AA11" s="111">
        <f t="shared" si="12"/>
        <v>51441.030000000261</v>
      </c>
      <c r="AB11" s="111">
        <f t="shared" si="12"/>
        <v>14349.979999999981</v>
      </c>
      <c r="AC11" s="111">
        <f t="shared" si="12"/>
        <v>33391.75</v>
      </c>
      <c r="AD11" s="111">
        <f t="shared" si="11"/>
        <v>337766.73</v>
      </c>
    </row>
    <row r="12" spans="1:30">
      <c r="B12" s="8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18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118"/>
    </row>
    <row r="13" spans="1:30">
      <c r="A13" s="63" t="s">
        <v>80</v>
      </c>
      <c r="B13" s="4"/>
      <c r="C13" s="4"/>
      <c r="D13" s="9">
        <f>-TB!C500</f>
        <v>0</v>
      </c>
      <c r="E13" s="9">
        <f>-TB!D500-SUM($D13:D13)</f>
        <v>0</v>
      </c>
      <c r="F13" s="9">
        <f>-TB!E500-SUM($D13:E13)</f>
        <v>0</v>
      </c>
      <c r="G13" s="9">
        <f>-TB!F500-SUM($D13:F13)</f>
        <v>0</v>
      </c>
      <c r="H13" s="9">
        <f>-TB!G500-SUM($D13:G13)</f>
        <v>0</v>
      </c>
      <c r="I13" s="9">
        <f>-TB!H500-SUM($D13:H13)</f>
        <v>0</v>
      </c>
      <c r="J13" s="9">
        <f>-TB!I500-SUM($D13:I13)</f>
        <v>0</v>
      </c>
      <c r="K13" s="9">
        <f>-TB!J500-SUM($D13:J13)</f>
        <v>0</v>
      </c>
      <c r="L13" s="9">
        <f>-TB!K500-SUM($D13:K13)</f>
        <v>0</v>
      </c>
      <c r="M13" s="9">
        <f>-TB!L500-SUM($D13:L13)</f>
        <v>0</v>
      </c>
      <c r="N13" s="9">
        <f>-TB!M500-SUM($D13:M13)</f>
        <v>0</v>
      </c>
      <c r="O13" s="9">
        <f>-TB!N500-SUM($D13:N13)</f>
        <v>0</v>
      </c>
      <c r="P13" s="118">
        <f t="shared" ref="P13:P19" si="13">SUM(D13:O13)</f>
        <v>0</v>
      </c>
      <c r="R13" s="9">
        <f>-TB!Q500</f>
        <v>0</v>
      </c>
      <c r="S13" s="9">
        <f>-TB!R500-SUM($R13:R13)</f>
        <v>0</v>
      </c>
      <c r="T13" s="9">
        <f>-TB!S500-SUM($R13:S13)</f>
        <v>0</v>
      </c>
      <c r="U13" s="9">
        <f>-TB!T500-SUM($R13:T13)</f>
        <v>0</v>
      </c>
      <c r="V13" s="9">
        <f>-TB!U500-SUM($R13:U13)</f>
        <v>0</v>
      </c>
      <c r="W13" s="9">
        <f>-TB!V500-SUM($R13:V13)</f>
        <v>0</v>
      </c>
      <c r="X13" s="9">
        <f>-TB!W500-SUM($R13:W13)</f>
        <v>0</v>
      </c>
      <c r="Y13" s="9">
        <f>-TB!X500-SUM($R13:X13)</f>
        <v>0</v>
      </c>
      <c r="Z13" s="9">
        <f>-TB!Y500-SUM($R13:Y13)</f>
        <v>0</v>
      </c>
      <c r="AA13" s="9">
        <f>-TB!Z500-SUM($R13:Z13)</f>
        <v>0</v>
      </c>
      <c r="AB13" s="9">
        <f>-TB!AA500-SUM($R13:AA13)</f>
        <v>0</v>
      </c>
      <c r="AC13" s="9">
        <f>-TB!AB500-SUM($R13:AB13)</f>
        <v>0</v>
      </c>
      <c r="AD13" s="118">
        <f t="shared" ref="AD13:AD19" si="14">SUM(R13:AC13)</f>
        <v>0</v>
      </c>
    </row>
    <row r="14" spans="1:30">
      <c r="A14" s="63" t="s">
        <v>81</v>
      </c>
      <c r="B14" s="4"/>
      <c r="C14" s="4"/>
      <c r="D14" s="9">
        <f>-TB!C508</f>
        <v>0</v>
      </c>
      <c r="E14" s="9">
        <f>-TB!D508-SUM($D14:D14)</f>
        <v>308</v>
      </c>
      <c r="F14" s="9">
        <f>-TB!E508-SUM($D14:E14)</f>
        <v>-1032.52</v>
      </c>
      <c r="G14" s="9">
        <f>-TB!F508-SUM($D14:F14)</f>
        <v>0</v>
      </c>
      <c r="H14" s="9">
        <f>-TB!G508-SUM($D14:G14)</f>
        <v>2625.35</v>
      </c>
      <c r="I14" s="9">
        <f>-TB!H508-SUM($D14:H14)</f>
        <v>8835</v>
      </c>
      <c r="J14" s="9">
        <f>-TB!I508-SUM($D14:I14)</f>
        <v>0</v>
      </c>
      <c r="K14" s="9">
        <f>-TB!J508-SUM($D14:J14)</f>
        <v>0</v>
      </c>
      <c r="L14" s="9">
        <f>-TB!K508-SUM($D14:K14)</f>
        <v>0</v>
      </c>
      <c r="M14" s="9">
        <f>-TB!L508-SUM($D14:L14)</f>
        <v>0</v>
      </c>
      <c r="N14" s="9">
        <f>-TB!M508-SUM($D14:M14)</f>
        <v>0</v>
      </c>
      <c r="O14" s="9">
        <f>-TB!N508-SUM($D14:N14)</f>
        <v>0</v>
      </c>
      <c r="P14" s="118">
        <f t="shared" si="13"/>
        <v>10735.83</v>
      </c>
      <c r="R14" s="9">
        <f>-TB!Q508</f>
        <v>0</v>
      </c>
      <c r="S14" s="9">
        <f>-TB!R508-SUM($R14:R14)</f>
        <v>0</v>
      </c>
      <c r="T14" s="9">
        <f>-TB!S508-SUM($R14:S14)</f>
        <v>7740.77</v>
      </c>
      <c r="U14" s="9">
        <f>-TB!T508-SUM($R14:T14)</f>
        <v>0</v>
      </c>
      <c r="V14" s="9">
        <f>-TB!U508-SUM($R14:U14)</f>
        <v>0</v>
      </c>
      <c r="W14" s="9">
        <f>-TB!V508-SUM($R14:V14)</f>
        <v>0</v>
      </c>
      <c r="X14" s="9">
        <f>-TB!W508-SUM($R14:W14)</f>
        <v>0</v>
      </c>
      <c r="Y14" s="9">
        <f>-TB!X508-SUM($R14:X14)</f>
        <v>6185</v>
      </c>
      <c r="Z14" s="9">
        <f>-TB!Y508-SUM($R14:Y14)</f>
        <v>3125.1100000000006</v>
      </c>
      <c r="AA14" s="9">
        <f>-TB!Z508-SUM($R14:Z14)</f>
        <v>0</v>
      </c>
      <c r="AB14" s="9">
        <f>-TB!AA508-SUM($R14:AA14)</f>
        <v>0</v>
      </c>
      <c r="AC14" s="9">
        <f>-TB!AB508-SUM($R14:AB14)</f>
        <v>0</v>
      </c>
      <c r="AD14" s="118">
        <f t="shared" si="14"/>
        <v>17050.88</v>
      </c>
    </row>
    <row r="15" spans="1:30">
      <c r="A15" s="63" t="s">
        <v>82</v>
      </c>
      <c r="B15" s="4"/>
      <c r="C15" s="4"/>
      <c r="D15" s="9">
        <f>-TB!C515</f>
        <v>0</v>
      </c>
      <c r="E15" s="9">
        <f>-TB!D515-SUM($D15:D15)</f>
        <v>0</v>
      </c>
      <c r="F15" s="9">
        <f>-TB!E515-SUM($D15:E15)</f>
        <v>0</v>
      </c>
      <c r="G15" s="9">
        <f>-TB!F515-SUM($D15:F15)</f>
        <v>0</v>
      </c>
      <c r="H15" s="9">
        <f>-TB!G515-SUM($D15:G15)</f>
        <v>0</v>
      </c>
      <c r="I15" s="9">
        <f>-TB!H515-SUM($D15:H15)</f>
        <v>0</v>
      </c>
      <c r="J15" s="9">
        <f>-TB!I515-SUM($D15:I15)</f>
        <v>0</v>
      </c>
      <c r="K15" s="9">
        <f>-TB!J515-SUM($D15:J15)</f>
        <v>0</v>
      </c>
      <c r="L15" s="9">
        <f>-TB!K515-SUM($D15:K15)</f>
        <v>0</v>
      </c>
      <c r="M15" s="9">
        <f>-TB!L515-SUM($D15:L15)</f>
        <v>0</v>
      </c>
      <c r="N15" s="9">
        <f>-TB!M515-SUM($D15:M15)</f>
        <v>0</v>
      </c>
      <c r="O15" s="9">
        <f>-TB!N515-SUM($D15:N15)</f>
        <v>0</v>
      </c>
      <c r="P15" s="118">
        <f t="shared" si="13"/>
        <v>0</v>
      </c>
      <c r="R15" s="9">
        <f>-TB!Q515</f>
        <v>0</v>
      </c>
      <c r="S15" s="9">
        <f>-TB!R515-SUM($R15:R15)</f>
        <v>0</v>
      </c>
      <c r="T15" s="9">
        <f>-TB!S515-SUM($R15:S15)</f>
        <v>0</v>
      </c>
      <c r="U15" s="9">
        <f>-TB!T515-SUM($R15:T15)</f>
        <v>0</v>
      </c>
      <c r="V15" s="9">
        <f>-TB!U515-SUM($R15:U15)</f>
        <v>0</v>
      </c>
      <c r="W15" s="9">
        <f>-TB!V515-SUM($R15:V15)</f>
        <v>0</v>
      </c>
      <c r="X15" s="9">
        <f>-TB!W515-SUM($R15:W15)</f>
        <v>0</v>
      </c>
      <c r="Y15" s="9">
        <f>-TB!X515-SUM($R15:X15)</f>
        <v>0</v>
      </c>
      <c r="Z15" s="9">
        <f>-TB!Y515-SUM($R15:Y15)</f>
        <v>0</v>
      </c>
      <c r="AA15" s="9">
        <f>-TB!Z515-SUM($R15:Z15)</f>
        <v>0</v>
      </c>
      <c r="AB15" s="9">
        <f>-TB!AA515-SUM($R15:AA15)</f>
        <v>0</v>
      </c>
      <c r="AC15" s="9">
        <f>-TB!AB515-SUM($R15:AB15)</f>
        <v>0</v>
      </c>
      <c r="AD15" s="118">
        <f t="shared" si="14"/>
        <v>0</v>
      </c>
    </row>
    <row r="16" spans="1:30">
      <c r="A16" s="63" t="s">
        <v>83</v>
      </c>
      <c r="B16" s="4"/>
      <c r="C16" s="4"/>
      <c r="D16" s="9">
        <f>-TB!C587</f>
        <v>-20889.02</v>
      </c>
      <c r="E16" s="9">
        <f>-TB!D587-SUM($D16:D16)</f>
        <v>-23457.399999999998</v>
      </c>
      <c r="F16" s="9">
        <f>-TB!E587-SUM($D16:E16)</f>
        <v>-23714.690000000002</v>
      </c>
      <c r="G16" s="9">
        <f>-TB!F587-SUM($D16:F16)</f>
        <v>-21595.539999999994</v>
      </c>
      <c r="H16" s="9">
        <f>-TB!G587-SUM($D16:G16)</f>
        <v>-22034.930000000008</v>
      </c>
      <c r="I16" s="9">
        <f>-TB!H587-SUM($D16:H16)</f>
        <v>-24572.219999999987</v>
      </c>
      <c r="J16" s="9">
        <f>-TB!I587-SUM($D16:I16)</f>
        <v>0</v>
      </c>
      <c r="K16" s="9">
        <f>-TB!J587-SUM($D16:J16)</f>
        <v>0</v>
      </c>
      <c r="L16" s="9">
        <f>-TB!K587-SUM($D16:K16)</f>
        <v>0</v>
      </c>
      <c r="M16" s="9">
        <f>-TB!L587-SUM($D16:L16)</f>
        <v>0</v>
      </c>
      <c r="N16" s="9">
        <f>-TB!M587-SUM($D16:M16)</f>
        <v>0</v>
      </c>
      <c r="O16" s="9">
        <f>-TB!N587-SUM($D16:N16)</f>
        <v>0</v>
      </c>
      <c r="P16" s="118">
        <f t="shared" si="13"/>
        <v>-136263.79999999999</v>
      </c>
      <c r="R16" s="9">
        <f>-TB!Q587</f>
        <v>-28382.19</v>
      </c>
      <c r="S16" s="9">
        <f>-TB!R587-SUM($R16:R16)</f>
        <v>-25255.920000000002</v>
      </c>
      <c r="T16" s="9">
        <f>-TB!S587-SUM($R16:S16)</f>
        <v>-25643.440000000002</v>
      </c>
      <c r="U16" s="9">
        <f>-TB!T587-SUM($R16:T16)</f>
        <v>-22107.179999999993</v>
      </c>
      <c r="V16" s="9">
        <f>-TB!U587-SUM($R16:U16)</f>
        <v>-22746.940000000002</v>
      </c>
      <c r="W16" s="9">
        <f>-TB!V587-SUM($R16:V16)</f>
        <v>-24377.009999999995</v>
      </c>
      <c r="X16" s="9">
        <f>-TB!W587-SUM($R16:W16)</f>
        <v>-23273.690000000002</v>
      </c>
      <c r="Y16" s="9">
        <f>-TB!X587-SUM($R16:X16)</f>
        <v>-22053.890000000014</v>
      </c>
      <c r="Z16" s="9">
        <f>-TB!Y587-SUM($R16:Y16)</f>
        <v>-23985.679999999993</v>
      </c>
      <c r="AA16" s="9">
        <f>-TB!Z587-SUM($R16:Z16)</f>
        <v>-21418.040000000008</v>
      </c>
      <c r="AB16" s="9">
        <f>-TB!AA587-SUM($R16:AA16)</f>
        <v>-22215.819999999978</v>
      </c>
      <c r="AC16" s="9">
        <f>-TB!AB587-SUM($R16:AB16)</f>
        <v>-25324.48000000004</v>
      </c>
      <c r="AD16" s="118">
        <f t="shared" si="14"/>
        <v>-286784.28000000003</v>
      </c>
    </row>
    <row r="17" spans="1:30">
      <c r="A17" s="63" t="s">
        <v>84</v>
      </c>
      <c r="B17" s="4"/>
      <c r="C17" s="4"/>
      <c r="D17" s="9">
        <f>-TB!C597</f>
        <v>0</v>
      </c>
      <c r="E17" s="9">
        <f>-TB!D597-SUM($D17:D17)</f>
        <v>0</v>
      </c>
      <c r="F17" s="9">
        <f>-TB!E597-SUM($D17:E17)</f>
        <v>0</v>
      </c>
      <c r="G17" s="9">
        <f>-TB!F597-SUM($D17:F17)</f>
        <v>0</v>
      </c>
      <c r="H17" s="9">
        <f>-TB!G597-SUM($D17:G17)</f>
        <v>0</v>
      </c>
      <c r="I17" s="9">
        <f>-TB!H597-SUM($D17:H17)</f>
        <v>0</v>
      </c>
      <c r="J17" s="9">
        <f>-TB!I597-SUM($D17:I17)</f>
        <v>0</v>
      </c>
      <c r="K17" s="9">
        <f>-TB!J597-SUM($D17:J17)</f>
        <v>0</v>
      </c>
      <c r="L17" s="9">
        <f>-TB!K597-SUM($D17:K17)</f>
        <v>0</v>
      </c>
      <c r="M17" s="9">
        <f>-TB!L597-SUM($D17:L17)</f>
        <v>0</v>
      </c>
      <c r="N17" s="9">
        <f>-TB!M597-SUM($D17:M17)</f>
        <v>0</v>
      </c>
      <c r="O17" s="9">
        <f>-TB!N597-SUM($D17:N17)</f>
        <v>0</v>
      </c>
      <c r="P17" s="118">
        <f t="shared" si="13"/>
        <v>0</v>
      </c>
      <c r="R17" s="9">
        <f>-TB!Q597</f>
        <v>0</v>
      </c>
      <c r="S17" s="9">
        <f>-TB!R597-SUM($R17:R17)</f>
        <v>0</v>
      </c>
      <c r="T17" s="9">
        <f>-TB!S597-SUM($R17:S17)</f>
        <v>0</v>
      </c>
      <c r="U17" s="9">
        <f>-TB!T597-SUM($R17:T17)</f>
        <v>0</v>
      </c>
      <c r="V17" s="9">
        <f>-TB!U597-SUM($R17:U17)</f>
        <v>0</v>
      </c>
      <c r="W17" s="9">
        <f>-TB!V597-SUM($R17:V17)</f>
        <v>0</v>
      </c>
      <c r="X17" s="9">
        <f>-TB!W597-SUM($R17:W17)</f>
        <v>0</v>
      </c>
      <c r="Y17" s="9">
        <f>-TB!X597-SUM($R17:X17)</f>
        <v>0</v>
      </c>
      <c r="Z17" s="9">
        <f>-TB!Y597-SUM($R17:Y17)</f>
        <v>0</v>
      </c>
      <c r="AA17" s="9">
        <f>-TB!Z597-SUM($R17:Z17)</f>
        <v>0</v>
      </c>
      <c r="AB17" s="9">
        <f>-TB!AA597-SUM($R17:AA17)</f>
        <v>0</v>
      </c>
      <c r="AC17" s="9">
        <f>-TB!AB597-SUM($R17:AB17)</f>
        <v>0</v>
      </c>
      <c r="AD17" s="118">
        <f t="shared" si="14"/>
        <v>0</v>
      </c>
    </row>
    <row r="18" spans="1:30">
      <c r="A18" s="9" t="s">
        <v>85</v>
      </c>
      <c r="B18" s="4"/>
      <c r="C18" s="4"/>
      <c r="D18" s="9">
        <f>-TB!C592</f>
        <v>0</v>
      </c>
      <c r="E18" s="9">
        <f>-TB!D592-SUM($D18:D18)</f>
        <v>0</v>
      </c>
      <c r="F18" s="9">
        <f>-TB!E592-SUM($D18:E18)</f>
        <v>0</v>
      </c>
      <c r="G18" s="9">
        <f>-TB!F592-SUM($D18:F18)</f>
        <v>0</v>
      </c>
      <c r="H18" s="9">
        <f>-TB!G592-SUM($D18:G18)</f>
        <v>0</v>
      </c>
      <c r="I18" s="9">
        <f>-TB!H592-SUM($D18:H18)</f>
        <v>0</v>
      </c>
      <c r="J18" s="9">
        <f>-TB!I592-SUM($D18:I18)</f>
        <v>0</v>
      </c>
      <c r="K18" s="9">
        <f>-TB!J592-SUM($D18:J18)</f>
        <v>0</v>
      </c>
      <c r="L18" s="9">
        <f>-TB!K592-SUM($D18:K18)</f>
        <v>0</v>
      </c>
      <c r="M18" s="9">
        <f>-TB!L592-SUM($D18:L18)</f>
        <v>0</v>
      </c>
      <c r="N18" s="9">
        <f>-TB!M592-SUM($D18:M18)</f>
        <v>0</v>
      </c>
      <c r="O18" s="9">
        <f>-TB!N592-SUM($D18:N18)</f>
        <v>0</v>
      </c>
      <c r="P18" s="118">
        <f t="shared" si="13"/>
        <v>0</v>
      </c>
      <c r="R18" s="9">
        <f>-TB!Q592</f>
        <v>0</v>
      </c>
      <c r="S18" s="9">
        <f>-TB!R592-SUM($R18:R18)</f>
        <v>0</v>
      </c>
      <c r="T18" s="9">
        <f>-TB!S592-SUM($R18:S18)</f>
        <v>0</v>
      </c>
      <c r="U18" s="9">
        <f>-TB!T592-SUM($R18:T18)</f>
        <v>0</v>
      </c>
      <c r="V18" s="9">
        <f>-TB!U592-SUM($R18:U18)</f>
        <v>0</v>
      </c>
      <c r="W18" s="9">
        <f>-TB!V592-SUM($R18:V18)</f>
        <v>0</v>
      </c>
      <c r="X18" s="9">
        <f>-TB!W592-SUM($R18:W18)</f>
        <v>0</v>
      </c>
      <c r="Y18" s="9">
        <f>-TB!X592-SUM($R18:X18)</f>
        <v>0</v>
      </c>
      <c r="Z18" s="9">
        <f>-TB!Y592-SUM($R18:Y18)</f>
        <v>0</v>
      </c>
      <c r="AA18" s="9">
        <f>-TB!Z592-SUM($R18:Z18)</f>
        <v>0</v>
      </c>
      <c r="AB18" s="9">
        <f>-TB!AA592-SUM($R18:AA18)</f>
        <v>0</v>
      </c>
      <c r="AC18" s="9">
        <f>-TB!AB592-SUM($R18:AB18)</f>
        <v>0</v>
      </c>
      <c r="AD18" s="118">
        <f t="shared" si="14"/>
        <v>0</v>
      </c>
    </row>
    <row r="19" spans="1:30">
      <c r="A19" s="63" t="s">
        <v>86</v>
      </c>
      <c r="B19" s="4"/>
      <c r="C19" s="4"/>
      <c r="D19" s="114">
        <f>-TB!C603</f>
        <v>0</v>
      </c>
      <c r="E19" s="114">
        <f>-TB!D603-SUM($D19:D19)</f>
        <v>0</v>
      </c>
      <c r="F19" s="114">
        <f>-TB!E603-SUM($D19:E19)</f>
        <v>-187.25</v>
      </c>
      <c r="G19" s="114">
        <f>-TB!F603-SUM($D19:F19)</f>
        <v>0</v>
      </c>
      <c r="H19" s="114">
        <f>-TB!G603-SUM($D19:G19)</f>
        <v>-55.789999999999992</v>
      </c>
      <c r="I19" s="114">
        <f>-TB!H603-SUM($D19:H19)</f>
        <v>0</v>
      </c>
      <c r="J19" s="114">
        <f>-TB!I603-SUM($D19:I19)</f>
        <v>0</v>
      </c>
      <c r="K19" s="114">
        <f>-TB!J603-SUM($D19:J19)</f>
        <v>0</v>
      </c>
      <c r="L19" s="114">
        <f>-TB!K603-SUM($D19:K19)</f>
        <v>0</v>
      </c>
      <c r="M19" s="114">
        <f>-TB!L603-SUM($D19:L19)</f>
        <v>0</v>
      </c>
      <c r="N19" s="114">
        <f>-TB!M603-SUM($D19:M19)</f>
        <v>0</v>
      </c>
      <c r="O19" s="114">
        <f>-TB!N603-SUM($D19:N19)</f>
        <v>0</v>
      </c>
      <c r="P19" s="119">
        <f t="shared" si="13"/>
        <v>-243.04</v>
      </c>
      <c r="R19" s="114">
        <f>-TB!Q603</f>
        <v>0</v>
      </c>
      <c r="S19" s="114">
        <f>-TB!R603-SUM($R19:R19)</f>
        <v>0</v>
      </c>
      <c r="T19" s="114">
        <f>-TB!S603-SUM($R19:S19)</f>
        <v>-302</v>
      </c>
      <c r="U19" s="114">
        <f>-TB!T603-SUM($R19:T19)</f>
        <v>0</v>
      </c>
      <c r="V19" s="114">
        <f>-TB!U603-SUM($R19:U19)</f>
        <v>0</v>
      </c>
      <c r="W19" s="114">
        <f>-TB!V603-SUM($R19:V19)</f>
        <v>-274.02999999999997</v>
      </c>
      <c r="X19" s="114">
        <f>-TB!W603-SUM($R19:W19)</f>
        <v>0</v>
      </c>
      <c r="Y19" s="114">
        <f>-TB!X603-SUM($R19:X19)</f>
        <v>0</v>
      </c>
      <c r="Z19" s="114">
        <f>-TB!Y603-SUM($R19:Y19)</f>
        <v>-245.58000000000004</v>
      </c>
      <c r="AA19" s="114">
        <f>-TB!Z603-SUM($R19:Z19)</f>
        <v>0</v>
      </c>
      <c r="AB19" s="114">
        <f>-TB!AA603-SUM($R19:AA19)</f>
        <v>0</v>
      </c>
      <c r="AC19" s="114">
        <f>-TB!AB603-SUM($R19:AB19)</f>
        <v>-216.65999999999997</v>
      </c>
      <c r="AD19" s="119">
        <f t="shared" si="14"/>
        <v>-1038.27</v>
      </c>
    </row>
    <row r="20" spans="1:30" s="109" customFormat="1">
      <c r="A20" s="108" t="s">
        <v>87</v>
      </c>
      <c r="C20" s="110"/>
      <c r="D20" s="112">
        <f t="shared" ref="D20:AD20" si="15">SUM(D11:D19)</f>
        <v>597.57999999997628</v>
      </c>
      <c r="E20" s="112">
        <f t="shared" si="15"/>
        <v>-17229.990000000023</v>
      </c>
      <c r="F20" s="112">
        <f t="shared" si="15"/>
        <v>5985.9300000000694</v>
      </c>
      <c r="G20" s="112">
        <f t="shared" si="15"/>
        <v>13042.779999999955</v>
      </c>
      <c r="H20" s="112">
        <f t="shared" si="15"/>
        <v>-6719.2599999999047</v>
      </c>
      <c r="I20" s="112">
        <f t="shared" si="15"/>
        <v>-17145.679999999949</v>
      </c>
      <c r="J20" s="112">
        <f t="shared" si="15"/>
        <v>0</v>
      </c>
      <c r="K20" s="112">
        <f t="shared" si="15"/>
        <v>0</v>
      </c>
      <c r="L20" s="112">
        <f t="shared" si="15"/>
        <v>0</v>
      </c>
      <c r="M20" s="112">
        <f t="shared" si="15"/>
        <v>0</v>
      </c>
      <c r="N20" s="112">
        <f t="shared" si="15"/>
        <v>0</v>
      </c>
      <c r="O20" s="112">
        <f t="shared" si="15"/>
        <v>0</v>
      </c>
      <c r="P20" s="112">
        <f t="shared" si="15"/>
        <v>-21468.639999999876</v>
      </c>
      <c r="Q20" s="176"/>
      <c r="R20" s="112">
        <f t="shared" ref="R20:AC20" si="16">SUM(R11:R19)</f>
        <v>-7592.3000000000138</v>
      </c>
      <c r="S20" s="112">
        <f t="shared" si="16"/>
        <v>-23047.570000000025</v>
      </c>
      <c r="T20" s="112">
        <f t="shared" si="16"/>
        <v>16611.210000000006</v>
      </c>
      <c r="U20" s="112">
        <f t="shared" si="16"/>
        <v>2964.6299999999464</v>
      </c>
      <c r="V20" s="112">
        <f t="shared" si="16"/>
        <v>3658.289999999979</v>
      </c>
      <c r="W20" s="112">
        <f t="shared" si="16"/>
        <v>710.8100000000984</v>
      </c>
      <c r="X20" s="112">
        <f t="shared" si="16"/>
        <v>16162.499999999942</v>
      </c>
      <c r="Y20" s="112">
        <f t="shared" si="16"/>
        <v>15501.419999999809</v>
      </c>
      <c r="Z20" s="112">
        <f t="shared" si="16"/>
        <v>12018.30999999997</v>
      </c>
      <c r="AA20" s="112">
        <f t="shared" si="16"/>
        <v>30022.990000000253</v>
      </c>
      <c r="AB20" s="112">
        <f t="shared" si="16"/>
        <v>-7865.8399999999965</v>
      </c>
      <c r="AC20" s="112">
        <f t="shared" si="16"/>
        <v>7850.6099999999606</v>
      </c>
      <c r="AD20" s="112">
        <f t="shared" si="15"/>
        <v>66995.059999999954</v>
      </c>
    </row>
    <row r="21" spans="1:30">
      <c r="A21" s="97"/>
      <c r="B21" s="4"/>
      <c r="C21" s="5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18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118"/>
    </row>
    <row r="22" spans="1:30">
      <c r="A22" s="9" t="s">
        <v>88</v>
      </c>
      <c r="B22" s="4"/>
      <c r="C22" s="4"/>
      <c r="D22" s="9">
        <f>-TB!C607</f>
        <v>-101.58</v>
      </c>
      <c r="E22" s="9">
        <f>-TB!D607-SUM($D22:D22)</f>
        <v>11167.539999999999</v>
      </c>
      <c r="F22" s="9">
        <f>-TB!E607-SUM($D22:E22)</f>
        <v>1.3500000000003638</v>
      </c>
      <c r="G22" s="9">
        <f>-TB!F607-SUM($D22:F22)</f>
        <v>-407.36999999999898</v>
      </c>
      <c r="H22" s="9">
        <f>-TB!G607-SUM($D22:G22)</f>
        <v>407.36999999999898</v>
      </c>
      <c r="I22" s="9">
        <f>-TB!H607-SUM($D22:H22)</f>
        <v>-80.809999999999491</v>
      </c>
      <c r="J22" s="9">
        <f>-TB!I607-SUM($D22:I22)</f>
        <v>0</v>
      </c>
      <c r="K22" s="9">
        <f>-TB!J607-SUM($D22:J22)</f>
        <v>0</v>
      </c>
      <c r="L22" s="9">
        <f>-TB!K607-SUM($D22:K22)</f>
        <v>0</v>
      </c>
      <c r="M22" s="9">
        <f>-TB!L607-SUM($D22:L22)</f>
        <v>0</v>
      </c>
      <c r="N22" s="9">
        <f>-TB!M607-SUM($D22:M22)</f>
        <v>0</v>
      </c>
      <c r="O22" s="9">
        <f>-TB!N607-SUM($D22:N22)</f>
        <v>0</v>
      </c>
      <c r="P22" s="118">
        <f>SUM(D22:O22)</f>
        <v>10986.5</v>
      </c>
      <c r="R22" s="9">
        <f>-TB!Q607</f>
        <v>0</v>
      </c>
      <c r="S22" s="9">
        <f>-TB!R607-SUM($R22:R22)</f>
        <v>0</v>
      </c>
      <c r="T22" s="9">
        <f>-TB!S607-SUM($R22:S22)</f>
        <v>20.85</v>
      </c>
      <c r="U22" s="9">
        <f>-TB!T607-SUM($R22:T22)</f>
        <v>0</v>
      </c>
      <c r="V22" s="9">
        <f>-TB!U607-SUM($R22:U22)</f>
        <v>0</v>
      </c>
      <c r="W22" s="9">
        <f>-TB!V607-SUM($R22:V22)</f>
        <v>16.11</v>
      </c>
      <c r="X22" s="9">
        <f>-TB!W607-SUM($R22:W22)</f>
        <v>-1609.49</v>
      </c>
      <c r="Y22" s="9">
        <f>-TB!X607-SUM($R22:X22)</f>
        <v>-2635.2400000000007</v>
      </c>
      <c r="Z22" s="9">
        <f>-TB!Y607-SUM($R22:Y22)</f>
        <v>-2031.8599999999997</v>
      </c>
      <c r="AA22" s="9">
        <f>-TB!Z607-SUM($R22:Z22)</f>
        <v>-5103.9100000000008</v>
      </c>
      <c r="AB22" s="9">
        <f>-TB!AA607-SUM($R22:AA22)</f>
        <v>1337.1900000000005</v>
      </c>
      <c r="AC22" s="9">
        <f>-TB!AB607-SUM($R22:AB22)</f>
        <v>-1328.25</v>
      </c>
      <c r="AD22" s="118">
        <f>SUM(R22:AC22)</f>
        <v>-11334.6</v>
      </c>
    </row>
    <row r="23" spans="1:30" s="109" customFormat="1" ht="13.3" thickBot="1">
      <c r="A23" s="108" t="s">
        <v>89</v>
      </c>
      <c r="C23" s="110"/>
      <c r="D23" s="115">
        <f t="shared" ref="D23:AD23" si="17">SUM(D20:D22)</f>
        <v>495.9999999999763</v>
      </c>
      <c r="E23" s="115">
        <f t="shared" si="17"/>
        <v>-6062.4500000000244</v>
      </c>
      <c r="F23" s="115">
        <f t="shared" si="17"/>
        <v>5987.2800000000698</v>
      </c>
      <c r="G23" s="115">
        <f t="shared" si="17"/>
        <v>12635.409999999956</v>
      </c>
      <c r="H23" s="115">
        <f t="shared" si="17"/>
        <v>-6311.8899999999057</v>
      </c>
      <c r="I23" s="115">
        <f t="shared" si="17"/>
        <v>-17226.489999999947</v>
      </c>
      <c r="J23" s="115">
        <f t="shared" si="17"/>
        <v>0</v>
      </c>
      <c r="K23" s="115">
        <f t="shared" si="17"/>
        <v>0</v>
      </c>
      <c r="L23" s="115">
        <f t="shared" si="17"/>
        <v>0</v>
      </c>
      <c r="M23" s="115">
        <f t="shared" si="17"/>
        <v>0</v>
      </c>
      <c r="N23" s="115">
        <f t="shared" si="17"/>
        <v>0</v>
      </c>
      <c r="O23" s="115">
        <f t="shared" si="17"/>
        <v>0</v>
      </c>
      <c r="P23" s="115">
        <f t="shared" si="17"/>
        <v>-10482.139999999876</v>
      </c>
      <c r="Q23" s="176"/>
      <c r="R23" s="115">
        <f t="shared" si="17"/>
        <v>-7592.3000000000138</v>
      </c>
      <c r="S23" s="115">
        <f t="shared" si="17"/>
        <v>-23047.570000000025</v>
      </c>
      <c r="T23" s="115">
        <f t="shared" si="17"/>
        <v>16632.060000000005</v>
      </c>
      <c r="U23" s="115">
        <f t="shared" si="17"/>
        <v>2964.6299999999464</v>
      </c>
      <c r="V23" s="115">
        <f t="shared" si="17"/>
        <v>3658.289999999979</v>
      </c>
      <c r="W23" s="115">
        <f t="shared" si="17"/>
        <v>726.92000000009841</v>
      </c>
      <c r="X23" s="115">
        <f t="shared" si="17"/>
        <v>14553.009999999942</v>
      </c>
      <c r="Y23" s="115">
        <f t="shared" si="17"/>
        <v>12866.179999999807</v>
      </c>
      <c r="Z23" s="115">
        <f t="shared" si="17"/>
        <v>9986.4499999999716</v>
      </c>
      <c r="AA23" s="115">
        <f t="shared" si="17"/>
        <v>24919.080000000253</v>
      </c>
      <c r="AB23" s="115">
        <f t="shared" si="17"/>
        <v>-6528.649999999996</v>
      </c>
      <c r="AC23" s="115">
        <f t="shared" si="17"/>
        <v>6522.3599999999606</v>
      </c>
      <c r="AD23" s="115">
        <f t="shared" si="17"/>
        <v>55660.459999999955</v>
      </c>
    </row>
    <row r="24" spans="1:30" ht="13.3" thickTop="1">
      <c r="B24" s="8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>
      <c r="B25" s="89"/>
      <c r="C25" s="9"/>
      <c r="D25" s="258">
        <f>D22/D20</f>
        <v>-0.16998560862144654</v>
      </c>
      <c r="E25" s="258">
        <f t="shared" ref="E25:H25" si="18">E22/E20</f>
        <v>-0.64814547193585048</v>
      </c>
      <c r="F25" s="258">
        <f t="shared" si="18"/>
        <v>2.2552886518892605E-4</v>
      </c>
      <c r="G25" s="258">
        <f t="shared" si="18"/>
        <v>-3.1233372026515847E-2</v>
      </c>
      <c r="H25" s="258">
        <f t="shared" si="18"/>
        <v>-6.0627211925123416E-2</v>
      </c>
      <c r="I25" s="9"/>
      <c r="J25" s="9"/>
      <c r="K25" s="9"/>
      <c r="L25" s="9"/>
      <c r="M25" s="9"/>
      <c r="N25" s="9"/>
      <c r="O25" s="9"/>
      <c r="P25" s="258">
        <f t="shared" ref="P25" si="19">P22/P20</f>
        <v>-0.51174643573137668</v>
      </c>
      <c r="R25" s="9">
        <v>-7592.3000000000138</v>
      </c>
      <c r="S25" s="9">
        <v>-23047.570000000025</v>
      </c>
      <c r="T25" s="9">
        <v>16632.060000000005</v>
      </c>
      <c r="U25" s="9">
        <v>2964.6299999999464</v>
      </c>
      <c r="V25" s="9">
        <v>3658.289999999979</v>
      </c>
      <c r="W25" s="9">
        <v>726.92000000009841</v>
      </c>
      <c r="X25" s="9">
        <v>14553.009999999942</v>
      </c>
      <c r="Y25" s="9">
        <v>12866.179999999807</v>
      </c>
      <c r="Z25" s="9">
        <v>9986.4499999999716</v>
      </c>
      <c r="AA25" s="9">
        <v>24919.080000000253</v>
      </c>
      <c r="AB25" s="9">
        <v>-6528.649999999996</v>
      </c>
      <c r="AC25" s="9">
        <v>6522.3599999999606</v>
      </c>
      <c r="AD25" s="9">
        <v>55660.459999999955</v>
      </c>
    </row>
    <row r="26" spans="1:30">
      <c r="B26" s="89"/>
      <c r="C26" s="9"/>
      <c r="D26" s="9"/>
      <c r="E26" s="9"/>
      <c r="F26" s="2">
        <v>11065.960000000001</v>
      </c>
      <c r="G26" s="2">
        <v>11065.960000000001</v>
      </c>
      <c r="H26" s="2">
        <v>11065.960000000001</v>
      </c>
      <c r="I26" s="9"/>
      <c r="J26" s="9"/>
      <c r="K26" s="9"/>
      <c r="L26" s="9"/>
      <c r="M26" s="9"/>
      <c r="N26" s="9"/>
      <c r="O26" s="9"/>
      <c r="P26" s="9"/>
      <c r="R26" s="9">
        <f>R23-R25</f>
        <v>0</v>
      </c>
      <c r="S26" s="9">
        <f t="shared" ref="S26:AD26" si="20">S23-S25</f>
        <v>0</v>
      </c>
      <c r="T26" s="9">
        <f t="shared" si="20"/>
        <v>0</v>
      </c>
      <c r="U26" s="9">
        <f t="shared" si="20"/>
        <v>0</v>
      </c>
      <c r="V26" s="9">
        <f t="shared" si="20"/>
        <v>0</v>
      </c>
      <c r="W26" s="9">
        <f t="shared" si="20"/>
        <v>0</v>
      </c>
      <c r="X26" s="9">
        <f t="shared" si="20"/>
        <v>0</v>
      </c>
      <c r="Y26" s="9">
        <f t="shared" si="20"/>
        <v>0</v>
      </c>
      <c r="Z26" s="9">
        <f t="shared" si="20"/>
        <v>0</v>
      </c>
      <c r="AA26" s="9">
        <f t="shared" si="20"/>
        <v>0</v>
      </c>
      <c r="AB26" s="9">
        <f t="shared" si="20"/>
        <v>0</v>
      </c>
      <c r="AC26" s="9">
        <f t="shared" si="20"/>
        <v>0</v>
      </c>
      <c r="AD26" s="9">
        <f t="shared" si="20"/>
        <v>0</v>
      </c>
    </row>
    <row r="27" spans="1:30">
      <c r="B27" s="8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>
      <c r="B28" s="89"/>
      <c r="C28" s="9"/>
      <c r="D28" s="9"/>
      <c r="E28" s="9"/>
      <c r="F28" s="9">
        <f>F26+F22</f>
        <v>11067.310000000001</v>
      </c>
      <c r="G28" s="9"/>
      <c r="H28" s="9"/>
      <c r="I28" s="9"/>
      <c r="J28" s="9"/>
      <c r="K28" s="9"/>
      <c r="L28" s="9"/>
      <c r="M28" s="9"/>
      <c r="N28" s="9"/>
      <c r="O28" s="9"/>
      <c r="P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>
      <c r="D29" s="9"/>
      <c r="E29" s="258"/>
      <c r="F29" s="257">
        <f>F28/F20</f>
        <v>1.8488873074025043</v>
      </c>
      <c r="G29" s="258">
        <f>G22/G20</f>
        <v>-3.1233372026515847E-2</v>
      </c>
      <c r="H29" s="258">
        <f>H22/H20</f>
        <v>-6.0627211925123416E-2</v>
      </c>
      <c r="I29" s="9"/>
      <c r="J29" s="9"/>
      <c r="K29" s="9"/>
      <c r="L29" s="9"/>
      <c r="M29" s="9"/>
      <c r="N29" s="9"/>
      <c r="O29" s="9"/>
      <c r="P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>
      <c r="B30" s="98"/>
      <c r="C30" s="94"/>
      <c r="D30" s="94"/>
      <c r="E30" s="94"/>
      <c r="F30" s="259"/>
      <c r="G30" s="94"/>
      <c r="H30" s="94"/>
      <c r="I30" s="94"/>
      <c r="J30" s="94"/>
      <c r="K30" s="94"/>
      <c r="L30" s="94"/>
      <c r="M30" s="94"/>
      <c r="N30" s="94"/>
      <c r="O30" s="94"/>
      <c r="P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</row>
  </sheetData>
  <sheetProtection formatCells="0" formatColumns="0" formatRows="0"/>
  <autoFilter ref="A7:AD23" xr:uid="{00000000-0009-0000-0000-000001000000}"/>
  <pageMargins left="0.17" right="0.17" top="0.31" bottom="0.31" header="0.31496062992125984" footer="0.31496062992125984"/>
  <pageSetup paperSize="9" scale="2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AO610"/>
  <sheetViews>
    <sheetView zoomScale="85" zoomScaleNormal="85" workbookViewId="0">
      <pane xSplit="2" ySplit="5" topLeftCell="C537" activePane="bottomRight" state="frozen"/>
      <selection pane="topRight" activeCell="C1" sqref="C1"/>
      <selection pane="bottomLeft" activeCell="A6" sqref="A6"/>
      <selection pane="bottomRight" activeCell="C551" sqref="C551"/>
    </sheetView>
  </sheetViews>
  <sheetFormatPr defaultColWidth="16.3828125" defaultRowHeight="16.399999999999999" customHeight="1"/>
  <cols>
    <col min="1" max="1" width="13.53515625" style="7" customWidth="1"/>
    <col min="2" max="2" width="40.53515625" style="9" customWidth="1"/>
    <col min="3" max="13" width="15.3828125" style="9" customWidth="1"/>
    <col min="14" max="14" width="15.53515625" style="9" customWidth="1"/>
    <col min="15" max="16" width="5.53515625" style="167" customWidth="1"/>
    <col min="17" max="28" width="15.3828125" style="9" customWidth="1"/>
    <col min="29" max="29" width="16.3828125" customWidth="1"/>
    <col min="30" max="40" width="15.3828125" style="9" customWidth="1"/>
    <col min="41" max="41" width="15.53515625" style="9" customWidth="1"/>
    <col min="42" max="42" width="5.53515625" customWidth="1"/>
    <col min="43" max="54" width="15.3828125" customWidth="1"/>
  </cols>
  <sheetData>
    <row r="1" spans="1:41" ht="16.399999999999999" customHeight="1">
      <c r="A1" s="52" t="s">
        <v>498</v>
      </c>
      <c r="B1" s="53"/>
      <c r="C1" s="55" t="s">
        <v>499</v>
      </c>
      <c r="D1" s="3" t="str">
        <f>+C1</f>
        <v>SGD</v>
      </c>
      <c r="E1" s="3" t="str">
        <f t="shared" ref="E1:N1" si="0">+D1</f>
        <v>SGD</v>
      </c>
      <c r="F1" s="3" t="str">
        <f t="shared" si="0"/>
        <v>SGD</v>
      </c>
      <c r="G1" s="3" t="str">
        <f t="shared" si="0"/>
        <v>SGD</v>
      </c>
      <c r="H1" s="3" t="str">
        <f t="shared" si="0"/>
        <v>SGD</v>
      </c>
      <c r="I1" s="3" t="str">
        <f t="shared" si="0"/>
        <v>SGD</v>
      </c>
      <c r="J1" s="3" t="str">
        <f t="shared" si="0"/>
        <v>SGD</v>
      </c>
      <c r="K1" s="3" t="str">
        <f t="shared" si="0"/>
        <v>SGD</v>
      </c>
      <c r="L1" s="3" t="str">
        <f t="shared" si="0"/>
        <v>SGD</v>
      </c>
      <c r="M1" s="3" t="str">
        <f t="shared" si="0"/>
        <v>SGD</v>
      </c>
      <c r="N1" s="3" t="str">
        <f t="shared" si="0"/>
        <v>SGD</v>
      </c>
      <c r="Q1" s="55" t="s">
        <v>499</v>
      </c>
      <c r="R1" s="3" t="s">
        <v>499</v>
      </c>
      <c r="S1" s="3" t="s">
        <v>499</v>
      </c>
      <c r="T1" s="3" t="s">
        <v>499</v>
      </c>
      <c r="U1" s="3" t="s">
        <v>499</v>
      </c>
      <c r="V1" s="3" t="s">
        <v>499</v>
      </c>
      <c r="W1" s="3" t="s">
        <v>499</v>
      </c>
      <c r="X1" s="3" t="s">
        <v>499</v>
      </c>
      <c r="Y1" s="3" t="s">
        <v>499</v>
      </c>
      <c r="Z1" s="3" t="s">
        <v>499</v>
      </c>
      <c r="AA1" s="3" t="s">
        <v>499</v>
      </c>
      <c r="AB1" s="3" t="s">
        <v>499</v>
      </c>
      <c r="AD1" s="55" t="s">
        <v>513</v>
      </c>
      <c r="AE1" s="3" t="str">
        <f>+AD1</f>
        <v>THB</v>
      </c>
      <c r="AF1" s="3" t="str">
        <f t="shared" ref="AF1" si="1">+AE1</f>
        <v>THB</v>
      </c>
      <c r="AG1" s="3" t="str">
        <f t="shared" ref="AG1" si="2">+AF1</f>
        <v>THB</v>
      </c>
      <c r="AH1" s="3" t="str">
        <f t="shared" ref="AH1" si="3">+AG1</f>
        <v>THB</v>
      </c>
      <c r="AI1" s="3" t="str">
        <f t="shared" ref="AI1" si="4">+AH1</f>
        <v>THB</v>
      </c>
      <c r="AJ1" s="3" t="str">
        <f t="shared" ref="AJ1" si="5">+AI1</f>
        <v>THB</v>
      </c>
      <c r="AK1" s="3" t="str">
        <f t="shared" ref="AK1" si="6">+AJ1</f>
        <v>THB</v>
      </c>
      <c r="AL1" s="3" t="str">
        <f t="shared" ref="AL1" si="7">+AK1</f>
        <v>THB</v>
      </c>
      <c r="AM1" s="3" t="str">
        <f t="shared" ref="AM1" si="8">+AL1</f>
        <v>THB</v>
      </c>
      <c r="AN1" s="3" t="str">
        <f t="shared" ref="AN1" si="9">+AM1</f>
        <v>THB</v>
      </c>
      <c r="AO1" s="3" t="str">
        <f t="shared" ref="AO1" si="10">+AN1</f>
        <v>THB</v>
      </c>
    </row>
    <row r="2" spans="1:41" ht="16.399999999999999" customHeight="1">
      <c r="A2" s="8"/>
      <c r="AD2" s="9">
        <f>Ex.rate25!P15</f>
        <v>25.172000000000001</v>
      </c>
      <c r="AE2" s="9">
        <f>Ex.rate25!Q15</f>
        <v>25.127099999999999</v>
      </c>
      <c r="AF2" s="9">
        <f>Ex.rate25!R15</f>
        <v>25.189399999999999</v>
      </c>
      <c r="AG2" s="9">
        <f>Ex.rate25!S15</f>
        <v>25.266200000000001</v>
      </c>
      <c r="AH2" s="9">
        <f>Ex.rate25!T15</f>
        <v>25.305</v>
      </c>
      <c r="AI2" s="9">
        <f>Ex.rate25!U15</f>
        <v>25.3245</v>
      </c>
      <c r="AJ2" s="9">
        <f>Ex.rate25!V15</f>
        <v>25.3245</v>
      </c>
      <c r="AK2" s="9">
        <f>Ex.rate25!W15</f>
        <v>25.3245</v>
      </c>
      <c r="AL2" s="9">
        <f>Ex.rate25!X15</f>
        <v>25.3245</v>
      </c>
      <c r="AM2" s="9">
        <f>Ex.rate25!Y15</f>
        <v>25.3245</v>
      </c>
      <c r="AN2" s="9">
        <f>Ex.rate25!Z15</f>
        <v>25.3245</v>
      </c>
      <c r="AO2" s="9">
        <f>Ex.rate25!AA15</f>
        <v>25.3245</v>
      </c>
    </row>
    <row r="3" spans="1:41" ht="16.399999999999999" customHeight="1">
      <c r="A3" s="10"/>
      <c r="O3" s="168"/>
      <c r="P3" s="168"/>
    </row>
    <row r="4" spans="1:41" ht="16.399999999999999" customHeight="1">
      <c r="C4" s="12">
        <f>C610</f>
        <v>0</v>
      </c>
      <c r="D4" s="12">
        <f t="shared" ref="D4:F4" si="11">D610</f>
        <v>0</v>
      </c>
      <c r="E4" s="12">
        <f t="shared" si="11"/>
        <v>0</v>
      </c>
      <c r="F4" s="12">
        <f t="shared" si="11"/>
        <v>0</v>
      </c>
      <c r="G4" s="12">
        <f t="shared" ref="G4:N4" si="12">G610</f>
        <v>0</v>
      </c>
      <c r="H4" s="12">
        <f t="shared" si="12"/>
        <v>0</v>
      </c>
      <c r="I4" s="12">
        <f t="shared" si="12"/>
        <v>0</v>
      </c>
      <c r="J4" s="12">
        <f t="shared" si="12"/>
        <v>0</v>
      </c>
      <c r="K4" s="12">
        <f t="shared" si="12"/>
        <v>0</v>
      </c>
      <c r="L4" s="12">
        <f t="shared" si="12"/>
        <v>0</v>
      </c>
      <c r="M4" s="12">
        <f t="shared" si="12"/>
        <v>0</v>
      </c>
      <c r="N4" s="12">
        <f t="shared" si="12"/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D4" s="12">
        <f>AD610</f>
        <v>-0.01</v>
      </c>
      <c r="AE4" s="12">
        <f t="shared" ref="AE4:AO4" si="13">AE610</f>
        <v>0.03</v>
      </c>
      <c r="AF4" s="12">
        <f t="shared" si="13"/>
        <v>0.03</v>
      </c>
      <c r="AG4" s="12">
        <f t="shared" si="13"/>
        <v>0.01</v>
      </c>
      <c r="AH4" s="12">
        <f t="shared" si="13"/>
        <v>0.01</v>
      </c>
      <c r="AI4" s="12">
        <f t="shared" si="13"/>
        <v>0.03</v>
      </c>
      <c r="AJ4" s="12">
        <f t="shared" si="13"/>
        <v>0.03</v>
      </c>
      <c r="AK4" s="12">
        <f t="shared" si="13"/>
        <v>0.03</v>
      </c>
      <c r="AL4" s="12">
        <f t="shared" si="13"/>
        <v>0.03</v>
      </c>
      <c r="AM4" s="12">
        <f t="shared" si="13"/>
        <v>0.03</v>
      </c>
      <c r="AN4" s="12">
        <f t="shared" si="13"/>
        <v>0.03</v>
      </c>
      <c r="AO4" s="12">
        <f t="shared" si="13"/>
        <v>0.03</v>
      </c>
    </row>
    <row r="5" spans="1:41" ht="16.399999999999999" customHeight="1">
      <c r="A5" s="47" t="s">
        <v>90</v>
      </c>
      <c r="B5" s="48" t="s">
        <v>3</v>
      </c>
      <c r="C5" s="214" t="s">
        <v>557</v>
      </c>
      <c r="D5" s="214" t="s">
        <v>558</v>
      </c>
      <c r="E5" s="214" t="s">
        <v>559</v>
      </c>
      <c r="F5" s="214" t="s">
        <v>560</v>
      </c>
      <c r="G5" s="214" t="s">
        <v>561</v>
      </c>
      <c r="H5" s="214" t="s">
        <v>562</v>
      </c>
      <c r="I5" s="214" t="s">
        <v>563</v>
      </c>
      <c r="J5" s="214" t="s">
        <v>564</v>
      </c>
      <c r="K5" s="214" t="s">
        <v>565</v>
      </c>
      <c r="L5" s="214" t="s">
        <v>566</v>
      </c>
      <c r="M5" s="214" t="s">
        <v>567</v>
      </c>
      <c r="N5" s="215" t="s">
        <v>568</v>
      </c>
      <c r="O5" s="169"/>
      <c r="P5" s="169"/>
      <c r="Q5" s="49" t="s">
        <v>500</v>
      </c>
      <c r="R5" s="49" t="s">
        <v>501</v>
      </c>
      <c r="S5" s="49" t="s">
        <v>502</v>
      </c>
      <c r="T5" s="49" t="s">
        <v>503</v>
      </c>
      <c r="U5" s="49" t="s">
        <v>504</v>
      </c>
      <c r="V5" s="49" t="s">
        <v>505</v>
      </c>
      <c r="W5" s="49" t="s">
        <v>506</v>
      </c>
      <c r="X5" s="49" t="s">
        <v>507</v>
      </c>
      <c r="Y5" s="49" t="s">
        <v>508</v>
      </c>
      <c r="Z5" s="49" t="s">
        <v>509</v>
      </c>
      <c r="AA5" s="49" t="s">
        <v>510</v>
      </c>
      <c r="AB5" s="49" t="s">
        <v>511</v>
      </c>
      <c r="AD5" s="49" t="str">
        <f>C5</f>
        <v>Jan'25</v>
      </c>
      <c r="AE5" s="49" t="str">
        <f t="shared" ref="AE5:AO5" si="14">D5</f>
        <v>Feb'25</v>
      </c>
      <c r="AF5" s="49" t="str">
        <f t="shared" si="14"/>
        <v>Mar'25</v>
      </c>
      <c r="AG5" s="49" t="str">
        <f t="shared" si="14"/>
        <v>Apr'25</v>
      </c>
      <c r="AH5" s="49" t="str">
        <f t="shared" si="14"/>
        <v>May'25</v>
      </c>
      <c r="AI5" s="49" t="str">
        <f t="shared" si="14"/>
        <v>Jun'25</v>
      </c>
      <c r="AJ5" s="49" t="str">
        <f t="shared" si="14"/>
        <v>Jul'25</v>
      </c>
      <c r="AK5" s="49" t="str">
        <f t="shared" si="14"/>
        <v>Aug'25</v>
      </c>
      <c r="AL5" s="49" t="str">
        <f t="shared" si="14"/>
        <v>Sep'25</v>
      </c>
      <c r="AM5" s="49" t="str">
        <f t="shared" si="14"/>
        <v>Oct'25</v>
      </c>
      <c r="AN5" s="49" t="str">
        <f t="shared" si="14"/>
        <v>Nov'25</v>
      </c>
      <c r="AO5" s="49" t="str">
        <f t="shared" si="14"/>
        <v>Dec'25</v>
      </c>
    </row>
    <row r="6" spans="1:41" ht="16.399999999999999" customHeight="1">
      <c r="A6" s="13"/>
      <c r="B6" s="14"/>
      <c r="C6" s="42">
        <f>SUMIF(Jan!$A:$A,TB!$A6,Jan!$H:$H)</f>
        <v>0</v>
      </c>
      <c r="D6" s="42">
        <f>SUMIF(Feb!$A:$A,TB!$A6,Feb!$H:$H)</f>
        <v>0</v>
      </c>
      <c r="E6" s="42">
        <f>SUMIF(Mar!$A:$A,TB!$A6,Mar!$H:$H)</f>
        <v>0</v>
      </c>
      <c r="F6" s="42">
        <f>SUMIF(Apr!$A:$A,TB!$A6,Apr!$H:$H)</f>
        <v>0</v>
      </c>
      <c r="G6" s="42">
        <f>SUMIF(May!$A:$A,TB!$A6,May!$H:$H)</f>
        <v>0</v>
      </c>
      <c r="H6" s="42">
        <f>SUMIF(Jun!$A:$A,TB!$A6,Jun!$H:$H)</f>
        <v>0</v>
      </c>
      <c r="I6" s="42">
        <f>SUMIF(Jul!$A:$A,TB!$A6,Jul!$H:$H)</f>
        <v>0</v>
      </c>
      <c r="J6" s="42">
        <f>SUMIF(Aug!$A:$A,TB!$A6,Aug!$H:$H)</f>
        <v>0</v>
      </c>
      <c r="K6" s="42">
        <f>SUMIF(Sep!$A:$A,TB!$A6,Sep!$H:$H)</f>
        <v>0</v>
      </c>
      <c r="L6" s="42">
        <f>SUMIF(Oct!$A:$A,TB!$A6,Oct!$H:$H)</f>
        <v>0</v>
      </c>
      <c r="M6" s="42">
        <f>SUMIF(Nov!$A:$A,TB!$A6,Nov!$H:$H)</f>
        <v>0</v>
      </c>
      <c r="N6" s="157">
        <f>SUMIF(Dec!$A:$A,TB!$A6,Dec!$H:$H)</f>
        <v>0</v>
      </c>
      <c r="O6" s="170"/>
      <c r="P6" s="170"/>
      <c r="Q6" s="162">
        <v>0</v>
      </c>
      <c r="R6" s="42">
        <v>0</v>
      </c>
      <c r="S6" s="42">
        <v>0</v>
      </c>
      <c r="T6" s="42">
        <v>0</v>
      </c>
      <c r="U6" s="42">
        <v>0</v>
      </c>
      <c r="V6" s="42">
        <v>0</v>
      </c>
      <c r="W6" s="42">
        <v>0</v>
      </c>
      <c r="X6" s="42">
        <v>0</v>
      </c>
      <c r="Y6" s="42">
        <v>0</v>
      </c>
      <c r="Z6" s="42">
        <v>0</v>
      </c>
      <c r="AA6" s="42">
        <v>0</v>
      </c>
      <c r="AB6" s="42">
        <v>0</v>
      </c>
      <c r="AD6" s="42">
        <f t="shared" ref="AD6:AO6" si="15">ROUND(C6*AD$2,2)</f>
        <v>0</v>
      </c>
      <c r="AE6" s="42">
        <f t="shared" si="15"/>
        <v>0</v>
      </c>
      <c r="AF6" s="42">
        <f t="shared" si="15"/>
        <v>0</v>
      </c>
      <c r="AG6" s="42">
        <f t="shared" si="15"/>
        <v>0</v>
      </c>
      <c r="AH6" s="42">
        <f t="shared" si="15"/>
        <v>0</v>
      </c>
      <c r="AI6" s="42">
        <f t="shared" si="15"/>
        <v>0</v>
      </c>
      <c r="AJ6" s="42">
        <f t="shared" si="15"/>
        <v>0</v>
      </c>
      <c r="AK6" s="42">
        <f t="shared" si="15"/>
        <v>0</v>
      </c>
      <c r="AL6" s="42">
        <f t="shared" si="15"/>
        <v>0</v>
      </c>
      <c r="AM6" s="42">
        <f t="shared" si="15"/>
        <v>0</v>
      </c>
      <c r="AN6" s="42">
        <f t="shared" si="15"/>
        <v>0</v>
      </c>
      <c r="AO6" s="42">
        <f t="shared" si="15"/>
        <v>0</v>
      </c>
    </row>
    <row r="7" spans="1:41" ht="16.399999999999999" customHeight="1">
      <c r="A7" s="13">
        <v>13011</v>
      </c>
      <c r="B7" s="14" t="s">
        <v>91</v>
      </c>
      <c r="C7" s="42">
        <f>SUMIF(Jan!$A:$A,TB!$A7,Jan!$H:$H)</f>
        <v>0</v>
      </c>
      <c r="D7" s="42">
        <f>SUMIF(Feb!$A:$A,TB!$A7,Feb!$H:$H)</f>
        <v>0</v>
      </c>
      <c r="E7" s="42">
        <f>SUMIF(Mar!$A:$A,TB!$A7,Mar!$H:$H)</f>
        <v>0</v>
      </c>
      <c r="F7" s="42">
        <f>SUMIF(Apr!$A:$A,TB!$A7,Apr!$H:$H)</f>
        <v>0</v>
      </c>
      <c r="G7" s="42">
        <f>SUMIF(May!$A:$A,TB!$A7,May!$H:$H)</f>
        <v>0</v>
      </c>
      <c r="H7" s="42">
        <f>SUMIF(Jun!$A:$A,TB!$A7,Jun!$H:$H)</f>
        <v>0</v>
      </c>
      <c r="I7" s="42">
        <f>SUMIF(Jul!$A:$A,TB!$A7,Jul!$H:$H)</f>
        <v>0</v>
      </c>
      <c r="J7" s="42">
        <f>SUMIF(Aug!$A:$A,TB!$A7,Aug!$H:$H)</f>
        <v>0</v>
      </c>
      <c r="K7" s="42">
        <f>SUMIF(Sep!$A:$A,TB!$A7,Sep!$H:$H)</f>
        <v>0</v>
      </c>
      <c r="L7" s="42">
        <f>SUMIF(Oct!$A:$A,TB!$A7,Oct!$H:$H)</f>
        <v>0</v>
      </c>
      <c r="M7" s="42">
        <f>SUMIF(Nov!$A:$A,TB!$A7,Nov!$H:$H)</f>
        <v>0</v>
      </c>
      <c r="N7" s="157">
        <f>SUMIF(Dec!$A:$A,TB!$A7,Dec!$H:$H)</f>
        <v>0</v>
      </c>
      <c r="O7" s="170"/>
      <c r="P7" s="170"/>
      <c r="Q7" s="162">
        <v>0</v>
      </c>
      <c r="R7" s="42">
        <v>0</v>
      </c>
      <c r="S7" s="42">
        <v>0</v>
      </c>
      <c r="T7" s="42">
        <v>0</v>
      </c>
      <c r="U7" s="42">
        <v>0</v>
      </c>
      <c r="V7" s="42">
        <v>0</v>
      </c>
      <c r="W7" s="42">
        <v>0</v>
      </c>
      <c r="X7" s="42">
        <v>0</v>
      </c>
      <c r="Y7" s="42">
        <v>0</v>
      </c>
      <c r="Z7" s="42">
        <v>0</v>
      </c>
      <c r="AA7" s="42">
        <v>0</v>
      </c>
      <c r="AB7" s="42">
        <v>0</v>
      </c>
      <c r="AD7" s="42">
        <f t="shared" ref="AD7:AD70" si="16">ROUND(C7*AD$2,2)</f>
        <v>0</v>
      </c>
      <c r="AE7" s="42">
        <f t="shared" ref="AE7:AE70" si="17">ROUND(D7*AE$2,2)</f>
        <v>0</v>
      </c>
      <c r="AF7" s="42">
        <f t="shared" ref="AF7:AF70" si="18">ROUND(E7*AF$2,2)</f>
        <v>0</v>
      </c>
      <c r="AG7" s="42">
        <f t="shared" ref="AG7:AG70" si="19">ROUND(F7*AG$2,2)</f>
        <v>0</v>
      </c>
      <c r="AH7" s="42">
        <f t="shared" ref="AH7:AH70" si="20">ROUND(G7*AH$2,2)</f>
        <v>0</v>
      </c>
      <c r="AI7" s="42">
        <f t="shared" ref="AI7:AI70" si="21">ROUND(H7*AI$2,2)</f>
        <v>0</v>
      </c>
      <c r="AJ7" s="42">
        <f t="shared" ref="AJ7:AJ70" si="22">ROUND(I7*AJ$2,2)</f>
        <v>0</v>
      </c>
      <c r="AK7" s="42">
        <f t="shared" ref="AK7:AK70" si="23">ROUND(J7*AK$2,2)</f>
        <v>0</v>
      </c>
      <c r="AL7" s="42">
        <f t="shared" ref="AL7:AL70" si="24">ROUND(K7*AL$2,2)</f>
        <v>0</v>
      </c>
      <c r="AM7" s="42">
        <f t="shared" ref="AM7:AM70" si="25">ROUND(L7*AM$2,2)</f>
        <v>0</v>
      </c>
      <c r="AN7" s="42">
        <f t="shared" ref="AN7:AN70" si="26">ROUND(M7*AN$2,2)</f>
        <v>0</v>
      </c>
      <c r="AO7" s="157">
        <f t="shared" ref="AO7:AO70" si="27">ROUND(N7*AO$2,2)</f>
        <v>0</v>
      </c>
    </row>
    <row r="8" spans="1:41" ht="16.399999999999999" customHeight="1">
      <c r="A8" s="13">
        <v>13012</v>
      </c>
      <c r="B8" s="14" t="s">
        <v>92</v>
      </c>
      <c r="C8" s="42">
        <f>SUMIF(Jan!$A:$A,TB!$A8,Jan!$H:$H)</f>
        <v>0</v>
      </c>
      <c r="D8" s="42">
        <f>SUMIF(Feb!$A:$A,TB!$A8,Feb!$H:$H)</f>
        <v>0</v>
      </c>
      <c r="E8" s="42">
        <f>SUMIF(Mar!$A:$A,TB!$A8,Mar!$H:$H)</f>
        <v>0</v>
      </c>
      <c r="F8" s="42">
        <f>SUMIF(Apr!$A:$A,TB!$A8,Apr!$H:$H)</f>
        <v>0</v>
      </c>
      <c r="G8" s="42">
        <f>SUMIF(May!$A:$A,TB!$A8,May!$H:$H)</f>
        <v>0</v>
      </c>
      <c r="H8" s="42">
        <f>SUMIF(Jun!$A:$A,TB!$A8,Jun!$H:$H)</f>
        <v>0</v>
      </c>
      <c r="I8" s="42">
        <f>SUMIF(Jul!$A:$A,TB!$A8,Jul!$H:$H)</f>
        <v>0</v>
      </c>
      <c r="J8" s="42">
        <f>SUMIF(Aug!$A:$A,TB!$A8,Aug!$H:$H)</f>
        <v>0</v>
      </c>
      <c r="K8" s="42">
        <f>SUMIF(Sep!$A:$A,TB!$A8,Sep!$H:$H)</f>
        <v>0</v>
      </c>
      <c r="L8" s="42">
        <f>SUMIF(Oct!$A:$A,TB!$A8,Oct!$H:$H)</f>
        <v>0</v>
      </c>
      <c r="M8" s="42">
        <f>SUMIF(Nov!$A:$A,TB!$A8,Nov!$H:$H)</f>
        <v>0</v>
      </c>
      <c r="N8" s="157">
        <f>SUMIF(Dec!$A:$A,TB!$A8,Dec!$H:$H)</f>
        <v>0</v>
      </c>
      <c r="O8" s="170"/>
      <c r="P8" s="170"/>
      <c r="Q8" s="162">
        <v>0</v>
      </c>
      <c r="R8" s="42">
        <v>0</v>
      </c>
      <c r="S8" s="42">
        <v>0</v>
      </c>
      <c r="T8" s="42">
        <v>0</v>
      </c>
      <c r="U8" s="42">
        <v>0</v>
      </c>
      <c r="V8" s="42">
        <v>0</v>
      </c>
      <c r="W8" s="42">
        <v>0</v>
      </c>
      <c r="X8" s="42">
        <v>0</v>
      </c>
      <c r="Y8" s="42">
        <v>0</v>
      </c>
      <c r="Z8" s="42">
        <v>0</v>
      </c>
      <c r="AA8" s="42">
        <v>0</v>
      </c>
      <c r="AB8" s="42">
        <v>0</v>
      </c>
      <c r="AD8" s="42">
        <f t="shared" si="16"/>
        <v>0</v>
      </c>
      <c r="AE8" s="42">
        <f t="shared" si="17"/>
        <v>0</v>
      </c>
      <c r="AF8" s="42">
        <f t="shared" si="18"/>
        <v>0</v>
      </c>
      <c r="AG8" s="42">
        <f t="shared" si="19"/>
        <v>0</v>
      </c>
      <c r="AH8" s="42">
        <f t="shared" si="20"/>
        <v>0</v>
      </c>
      <c r="AI8" s="42">
        <f t="shared" si="21"/>
        <v>0</v>
      </c>
      <c r="AJ8" s="42">
        <f t="shared" si="22"/>
        <v>0</v>
      </c>
      <c r="AK8" s="42">
        <f t="shared" si="23"/>
        <v>0</v>
      </c>
      <c r="AL8" s="42">
        <f t="shared" si="24"/>
        <v>0</v>
      </c>
      <c r="AM8" s="42">
        <f t="shared" si="25"/>
        <v>0</v>
      </c>
      <c r="AN8" s="42">
        <f t="shared" si="26"/>
        <v>0</v>
      </c>
      <c r="AO8" s="157">
        <f t="shared" si="27"/>
        <v>0</v>
      </c>
    </row>
    <row r="9" spans="1:41" ht="16.399999999999999" customHeight="1">
      <c r="A9" s="13">
        <v>13021</v>
      </c>
      <c r="B9" s="14" t="s">
        <v>93</v>
      </c>
      <c r="C9" s="42">
        <f>SUMIF(Jan!$A:$A,TB!$A9,Jan!$H:$H)</f>
        <v>0</v>
      </c>
      <c r="D9" s="42">
        <f>SUMIF(Feb!$A:$A,TB!$A9,Feb!$H:$H)</f>
        <v>0</v>
      </c>
      <c r="E9" s="42">
        <f>SUMIF(Mar!$A:$A,TB!$A9,Mar!$H:$H)</f>
        <v>0</v>
      </c>
      <c r="F9" s="42">
        <f>SUMIF(Apr!$A:$A,TB!$A9,Apr!$H:$H)</f>
        <v>0</v>
      </c>
      <c r="G9" s="42">
        <f>SUMIF(May!$A:$A,TB!$A9,May!$H:$H)</f>
        <v>0</v>
      </c>
      <c r="H9" s="42">
        <f>SUMIF(Jun!$A:$A,TB!$A9,Jun!$H:$H)</f>
        <v>0</v>
      </c>
      <c r="I9" s="42">
        <f>SUMIF(Jul!$A:$A,TB!$A9,Jul!$H:$H)</f>
        <v>0</v>
      </c>
      <c r="J9" s="42">
        <f>SUMIF(Aug!$A:$A,TB!$A9,Aug!$H:$H)</f>
        <v>0</v>
      </c>
      <c r="K9" s="42">
        <f>SUMIF(Sep!$A:$A,TB!$A9,Sep!$H:$H)</f>
        <v>0</v>
      </c>
      <c r="L9" s="42">
        <f>SUMIF(Oct!$A:$A,TB!$A9,Oct!$H:$H)</f>
        <v>0</v>
      </c>
      <c r="M9" s="42">
        <f>SUMIF(Nov!$A:$A,TB!$A9,Nov!$H:$H)</f>
        <v>0</v>
      </c>
      <c r="N9" s="157">
        <f>SUMIF(Dec!$A:$A,TB!$A9,Dec!$H:$H)</f>
        <v>0</v>
      </c>
      <c r="O9" s="170"/>
      <c r="P9" s="170"/>
      <c r="Q9" s="162">
        <v>0</v>
      </c>
      <c r="R9" s="42">
        <v>0</v>
      </c>
      <c r="S9" s="42">
        <v>0</v>
      </c>
      <c r="T9" s="42">
        <v>0</v>
      </c>
      <c r="U9" s="42">
        <v>0</v>
      </c>
      <c r="V9" s="42">
        <v>0</v>
      </c>
      <c r="W9" s="42">
        <v>0</v>
      </c>
      <c r="X9" s="42">
        <v>0</v>
      </c>
      <c r="Y9" s="42">
        <v>0</v>
      </c>
      <c r="Z9" s="42">
        <v>0</v>
      </c>
      <c r="AA9" s="42">
        <v>0</v>
      </c>
      <c r="AB9" s="42">
        <v>0</v>
      </c>
      <c r="AD9" s="42">
        <f t="shared" si="16"/>
        <v>0</v>
      </c>
      <c r="AE9" s="42">
        <f t="shared" si="17"/>
        <v>0</v>
      </c>
      <c r="AF9" s="42">
        <f t="shared" si="18"/>
        <v>0</v>
      </c>
      <c r="AG9" s="42">
        <f t="shared" si="19"/>
        <v>0</v>
      </c>
      <c r="AH9" s="42">
        <f t="shared" si="20"/>
        <v>0</v>
      </c>
      <c r="AI9" s="42">
        <f t="shared" si="21"/>
        <v>0</v>
      </c>
      <c r="AJ9" s="42">
        <f t="shared" si="22"/>
        <v>0</v>
      </c>
      <c r="AK9" s="42">
        <f t="shared" si="23"/>
        <v>0</v>
      </c>
      <c r="AL9" s="42">
        <f t="shared" si="24"/>
        <v>0</v>
      </c>
      <c r="AM9" s="42">
        <f t="shared" si="25"/>
        <v>0</v>
      </c>
      <c r="AN9" s="42">
        <f t="shared" si="26"/>
        <v>0</v>
      </c>
      <c r="AO9" s="157">
        <f t="shared" si="27"/>
        <v>0</v>
      </c>
    </row>
    <row r="10" spans="1:41" ht="16.399999999999999" customHeight="1">
      <c r="A10" s="13">
        <v>13022</v>
      </c>
      <c r="B10" s="14" t="s">
        <v>94</v>
      </c>
      <c r="C10" s="42">
        <f>SUMIF(Jan!$A:$A,TB!$A10,Jan!$H:$H)</f>
        <v>0</v>
      </c>
      <c r="D10" s="42">
        <f>SUMIF(Feb!$A:$A,TB!$A10,Feb!$H:$H)</f>
        <v>0</v>
      </c>
      <c r="E10" s="42">
        <f>SUMIF(Mar!$A:$A,TB!$A10,Mar!$H:$H)</f>
        <v>0</v>
      </c>
      <c r="F10" s="42">
        <f>SUMIF(Apr!$A:$A,TB!$A10,Apr!$H:$H)</f>
        <v>0</v>
      </c>
      <c r="G10" s="42">
        <f>SUMIF(May!$A:$A,TB!$A10,May!$H:$H)</f>
        <v>0</v>
      </c>
      <c r="H10" s="42">
        <f>SUMIF(Jun!$A:$A,TB!$A10,Jun!$H:$H)</f>
        <v>0</v>
      </c>
      <c r="I10" s="42">
        <f>SUMIF(Jul!$A:$A,TB!$A10,Jul!$H:$H)</f>
        <v>0</v>
      </c>
      <c r="J10" s="42">
        <f>SUMIF(Aug!$A:$A,TB!$A10,Aug!$H:$H)</f>
        <v>0</v>
      </c>
      <c r="K10" s="42">
        <f>SUMIF(Sep!$A:$A,TB!$A10,Sep!$H:$H)</f>
        <v>0</v>
      </c>
      <c r="L10" s="42">
        <f>SUMIF(Oct!$A:$A,TB!$A10,Oct!$H:$H)</f>
        <v>0</v>
      </c>
      <c r="M10" s="42">
        <f>SUMIF(Nov!$A:$A,TB!$A10,Nov!$H:$H)</f>
        <v>0</v>
      </c>
      <c r="N10" s="157">
        <f>SUMIF(Dec!$A:$A,TB!$A10,Dec!$H:$H)</f>
        <v>0</v>
      </c>
      <c r="O10" s="170"/>
      <c r="P10" s="170"/>
      <c r="Q10" s="162">
        <v>0</v>
      </c>
      <c r="R10" s="42">
        <v>0</v>
      </c>
      <c r="S10" s="42">
        <v>0</v>
      </c>
      <c r="T10" s="42">
        <v>0</v>
      </c>
      <c r="U10" s="42">
        <v>0</v>
      </c>
      <c r="V10" s="42">
        <v>0</v>
      </c>
      <c r="W10" s="42">
        <v>0</v>
      </c>
      <c r="X10" s="42">
        <v>0</v>
      </c>
      <c r="Y10" s="42">
        <v>0</v>
      </c>
      <c r="Z10" s="42">
        <v>0</v>
      </c>
      <c r="AA10" s="42">
        <v>0</v>
      </c>
      <c r="AB10" s="42">
        <v>0</v>
      </c>
      <c r="AD10" s="42">
        <f t="shared" si="16"/>
        <v>0</v>
      </c>
      <c r="AE10" s="42">
        <f t="shared" si="17"/>
        <v>0</v>
      </c>
      <c r="AF10" s="42">
        <f t="shared" si="18"/>
        <v>0</v>
      </c>
      <c r="AG10" s="42">
        <f t="shared" si="19"/>
        <v>0</v>
      </c>
      <c r="AH10" s="42">
        <f t="shared" si="20"/>
        <v>0</v>
      </c>
      <c r="AI10" s="42">
        <f t="shared" si="21"/>
        <v>0</v>
      </c>
      <c r="AJ10" s="42">
        <f t="shared" si="22"/>
        <v>0</v>
      </c>
      <c r="AK10" s="42">
        <f t="shared" si="23"/>
        <v>0</v>
      </c>
      <c r="AL10" s="42">
        <f t="shared" si="24"/>
        <v>0</v>
      </c>
      <c r="AM10" s="42">
        <f t="shared" si="25"/>
        <v>0</v>
      </c>
      <c r="AN10" s="42">
        <f t="shared" si="26"/>
        <v>0</v>
      </c>
      <c r="AO10" s="157">
        <f t="shared" si="27"/>
        <v>0</v>
      </c>
    </row>
    <row r="11" spans="1:41" ht="16.399999999999999" customHeight="1">
      <c r="A11" s="13">
        <v>13023</v>
      </c>
      <c r="B11" s="14" t="s">
        <v>95</v>
      </c>
      <c r="C11" s="42">
        <f>SUMIF(Jan!$A:$A,TB!$A11,Jan!$H:$H)</f>
        <v>0</v>
      </c>
      <c r="D11" s="42">
        <f>SUMIF(Feb!$A:$A,TB!$A11,Feb!$H:$H)</f>
        <v>0</v>
      </c>
      <c r="E11" s="42">
        <f>SUMIF(Mar!$A:$A,TB!$A11,Mar!$H:$H)</f>
        <v>0</v>
      </c>
      <c r="F11" s="42">
        <f>SUMIF(Apr!$A:$A,TB!$A11,Apr!$H:$H)</f>
        <v>0</v>
      </c>
      <c r="G11" s="42">
        <f>SUMIF(May!$A:$A,TB!$A11,May!$H:$H)</f>
        <v>0</v>
      </c>
      <c r="H11" s="42">
        <f>SUMIF(Jun!$A:$A,TB!$A11,Jun!$H:$H)</f>
        <v>0</v>
      </c>
      <c r="I11" s="42">
        <f>SUMIF(Jul!$A:$A,TB!$A11,Jul!$H:$H)</f>
        <v>0</v>
      </c>
      <c r="J11" s="42">
        <f>SUMIF(Aug!$A:$A,TB!$A11,Aug!$H:$H)</f>
        <v>0</v>
      </c>
      <c r="K11" s="42">
        <f>SUMIF(Sep!$A:$A,TB!$A11,Sep!$H:$H)</f>
        <v>0</v>
      </c>
      <c r="L11" s="42">
        <f>SUMIF(Oct!$A:$A,TB!$A11,Oct!$H:$H)</f>
        <v>0</v>
      </c>
      <c r="M11" s="42">
        <f>SUMIF(Nov!$A:$A,TB!$A11,Nov!$H:$H)</f>
        <v>0</v>
      </c>
      <c r="N11" s="157">
        <f>SUMIF(Dec!$A:$A,TB!$A11,Dec!$H:$H)</f>
        <v>0</v>
      </c>
      <c r="O11" s="170"/>
      <c r="P11" s="170"/>
      <c r="Q11" s="162">
        <v>0</v>
      </c>
      <c r="R11" s="42">
        <v>0</v>
      </c>
      <c r="S11" s="42">
        <v>0</v>
      </c>
      <c r="T11" s="42">
        <v>0</v>
      </c>
      <c r="U11" s="42">
        <v>0</v>
      </c>
      <c r="V11" s="42">
        <v>0</v>
      </c>
      <c r="W11" s="42">
        <v>0</v>
      </c>
      <c r="X11" s="42">
        <v>0</v>
      </c>
      <c r="Y11" s="42">
        <v>0</v>
      </c>
      <c r="Z11" s="42">
        <v>0</v>
      </c>
      <c r="AA11" s="42">
        <v>0</v>
      </c>
      <c r="AB11" s="42">
        <v>0</v>
      </c>
      <c r="AD11" s="42">
        <f t="shared" si="16"/>
        <v>0</v>
      </c>
      <c r="AE11" s="42">
        <f t="shared" si="17"/>
        <v>0</v>
      </c>
      <c r="AF11" s="42">
        <f t="shared" si="18"/>
        <v>0</v>
      </c>
      <c r="AG11" s="42">
        <f t="shared" si="19"/>
        <v>0</v>
      </c>
      <c r="AH11" s="42">
        <f t="shared" si="20"/>
        <v>0</v>
      </c>
      <c r="AI11" s="42">
        <f t="shared" si="21"/>
        <v>0</v>
      </c>
      <c r="AJ11" s="42">
        <f t="shared" si="22"/>
        <v>0</v>
      </c>
      <c r="AK11" s="42">
        <f t="shared" si="23"/>
        <v>0</v>
      </c>
      <c r="AL11" s="42">
        <f t="shared" si="24"/>
        <v>0</v>
      </c>
      <c r="AM11" s="42">
        <f t="shared" si="25"/>
        <v>0</v>
      </c>
      <c r="AN11" s="42">
        <f t="shared" si="26"/>
        <v>0</v>
      </c>
      <c r="AO11" s="157">
        <f t="shared" si="27"/>
        <v>0</v>
      </c>
    </row>
    <row r="12" spans="1:41" ht="16.399999999999999" customHeight="1">
      <c r="A12" s="13">
        <v>13024</v>
      </c>
      <c r="B12" s="14" t="s">
        <v>96</v>
      </c>
      <c r="C12" s="42">
        <f>SUMIF(Jan!$A:$A,TB!$A12,Jan!$H:$H)</f>
        <v>0</v>
      </c>
      <c r="D12" s="42">
        <f>SUMIF(Feb!$A:$A,TB!$A12,Feb!$H:$H)</f>
        <v>0</v>
      </c>
      <c r="E12" s="42">
        <f>SUMIF(Mar!$A:$A,TB!$A12,Mar!$H:$H)</f>
        <v>0</v>
      </c>
      <c r="F12" s="42">
        <f>SUMIF(Apr!$A:$A,TB!$A12,Apr!$H:$H)</f>
        <v>0</v>
      </c>
      <c r="G12" s="42">
        <f>SUMIF(May!$A:$A,TB!$A12,May!$H:$H)</f>
        <v>0</v>
      </c>
      <c r="H12" s="42">
        <f>SUMIF(Jun!$A:$A,TB!$A12,Jun!$H:$H)</f>
        <v>0</v>
      </c>
      <c r="I12" s="42">
        <f>SUMIF(Jul!$A:$A,TB!$A12,Jul!$H:$H)</f>
        <v>0</v>
      </c>
      <c r="J12" s="42">
        <f>SUMIF(Aug!$A:$A,TB!$A12,Aug!$H:$H)</f>
        <v>0</v>
      </c>
      <c r="K12" s="42">
        <f>SUMIF(Sep!$A:$A,TB!$A12,Sep!$H:$H)</f>
        <v>0</v>
      </c>
      <c r="L12" s="42">
        <f>SUMIF(Oct!$A:$A,TB!$A12,Oct!$H:$H)</f>
        <v>0</v>
      </c>
      <c r="M12" s="42">
        <f>SUMIF(Nov!$A:$A,TB!$A12,Nov!$H:$H)</f>
        <v>0</v>
      </c>
      <c r="N12" s="157">
        <f>SUMIF(Dec!$A:$A,TB!$A12,Dec!$H:$H)</f>
        <v>0</v>
      </c>
      <c r="O12" s="170"/>
      <c r="P12" s="170"/>
      <c r="Q12" s="162">
        <v>0</v>
      </c>
      <c r="R12" s="42">
        <v>0</v>
      </c>
      <c r="S12" s="42">
        <v>0</v>
      </c>
      <c r="T12" s="42">
        <v>0</v>
      </c>
      <c r="U12" s="42">
        <v>0</v>
      </c>
      <c r="V12" s="42">
        <v>0</v>
      </c>
      <c r="W12" s="42">
        <v>0</v>
      </c>
      <c r="X12" s="42">
        <v>0</v>
      </c>
      <c r="Y12" s="42">
        <v>0</v>
      </c>
      <c r="Z12" s="42">
        <v>0</v>
      </c>
      <c r="AA12" s="42">
        <v>0</v>
      </c>
      <c r="AB12" s="42">
        <v>0</v>
      </c>
      <c r="AD12" s="42">
        <f t="shared" si="16"/>
        <v>0</v>
      </c>
      <c r="AE12" s="42">
        <f t="shared" si="17"/>
        <v>0</v>
      </c>
      <c r="AF12" s="42">
        <f t="shared" si="18"/>
        <v>0</v>
      </c>
      <c r="AG12" s="42">
        <f t="shared" si="19"/>
        <v>0</v>
      </c>
      <c r="AH12" s="42">
        <f t="shared" si="20"/>
        <v>0</v>
      </c>
      <c r="AI12" s="42">
        <f t="shared" si="21"/>
        <v>0</v>
      </c>
      <c r="AJ12" s="42">
        <f t="shared" si="22"/>
        <v>0</v>
      </c>
      <c r="AK12" s="42">
        <f t="shared" si="23"/>
        <v>0</v>
      </c>
      <c r="AL12" s="42">
        <f t="shared" si="24"/>
        <v>0</v>
      </c>
      <c r="AM12" s="42">
        <f t="shared" si="25"/>
        <v>0</v>
      </c>
      <c r="AN12" s="42">
        <f t="shared" si="26"/>
        <v>0</v>
      </c>
      <c r="AO12" s="157">
        <f t="shared" si="27"/>
        <v>0</v>
      </c>
    </row>
    <row r="13" spans="1:41" ht="16.399999999999999" customHeight="1">
      <c r="A13" s="13">
        <v>13031</v>
      </c>
      <c r="B13" s="14" t="s">
        <v>97</v>
      </c>
      <c r="C13" s="42">
        <f>SUMIF(Jan!$A:$A,TB!$A13,Jan!$H:$H)</f>
        <v>0</v>
      </c>
      <c r="D13" s="42">
        <f>SUMIF(Feb!$A:$A,TB!$A13,Feb!$H:$H)</f>
        <v>0</v>
      </c>
      <c r="E13" s="42">
        <f>SUMIF(Mar!$A:$A,TB!$A13,Mar!$H:$H)</f>
        <v>0</v>
      </c>
      <c r="F13" s="42">
        <f>SUMIF(Apr!$A:$A,TB!$A13,Apr!$H:$H)</f>
        <v>0</v>
      </c>
      <c r="G13" s="42">
        <f>SUMIF(May!$A:$A,TB!$A13,May!$H:$H)</f>
        <v>0</v>
      </c>
      <c r="H13" s="42">
        <f>SUMIF(Jun!$A:$A,TB!$A13,Jun!$H:$H)</f>
        <v>0</v>
      </c>
      <c r="I13" s="42">
        <f>SUMIF(Jul!$A:$A,TB!$A13,Jul!$H:$H)</f>
        <v>0</v>
      </c>
      <c r="J13" s="42">
        <f>SUMIF(Aug!$A:$A,TB!$A13,Aug!$H:$H)</f>
        <v>0</v>
      </c>
      <c r="K13" s="42">
        <f>SUMIF(Sep!$A:$A,TB!$A13,Sep!$H:$H)</f>
        <v>0</v>
      </c>
      <c r="L13" s="42">
        <f>SUMIF(Oct!$A:$A,TB!$A13,Oct!$H:$H)</f>
        <v>0</v>
      </c>
      <c r="M13" s="42">
        <f>SUMIF(Nov!$A:$A,TB!$A13,Nov!$H:$H)</f>
        <v>0</v>
      </c>
      <c r="N13" s="157">
        <f>SUMIF(Dec!$A:$A,TB!$A13,Dec!$H:$H)</f>
        <v>0</v>
      </c>
      <c r="O13" s="170"/>
      <c r="P13" s="170"/>
      <c r="Q13" s="162">
        <v>0</v>
      </c>
      <c r="R13" s="42">
        <v>0</v>
      </c>
      <c r="S13" s="42">
        <v>0</v>
      </c>
      <c r="T13" s="42">
        <v>0</v>
      </c>
      <c r="U13" s="42">
        <v>0</v>
      </c>
      <c r="V13" s="42">
        <v>0</v>
      </c>
      <c r="W13" s="42">
        <v>0</v>
      </c>
      <c r="X13" s="42">
        <v>0</v>
      </c>
      <c r="Y13" s="42">
        <v>0</v>
      </c>
      <c r="Z13" s="42">
        <v>0</v>
      </c>
      <c r="AA13" s="42">
        <v>0</v>
      </c>
      <c r="AB13" s="42">
        <v>0</v>
      </c>
      <c r="AD13" s="42">
        <f t="shared" si="16"/>
        <v>0</v>
      </c>
      <c r="AE13" s="42">
        <f t="shared" si="17"/>
        <v>0</v>
      </c>
      <c r="AF13" s="42">
        <f t="shared" si="18"/>
        <v>0</v>
      </c>
      <c r="AG13" s="42">
        <f t="shared" si="19"/>
        <v>0</v>
      </c>
      <c r="AH13" s="42">
        <f t="shared" si="20"/>
        <v>0</v>
      </c>
      <c r="AI13" s="42">
        <f t="shared" si="21"/>
        <v>0</v>
      </c>
      <c r="AJ13" s="42">
        <f t="shared" si="22"/>
        <v>0</v>
      </c>
      <c r="AK13" s="42">
        <f t="shared" si="23"/>
        <v>0</v>
      </c>
      <c r="AL13" s="42">
        <f t="shared" si="24"/>
        <v>0</v>
      </c>
      <c r="AM13" s="42">
        <f t="shared" si="25"/>
        <v>0</v>
      </c>
      <c r="AN13" s="42">
        <f t="shared" si="26"/>
        <v>0</v>
      </c>
      <c r="AO13" s="157">
        <f t="shared" si="27"/>
        <v>0</v>
      </c>
    </row>
    <row r="14" spans="1:41" ht="16.399999999999999" customHeight="1">
      <c r="A14" s="13">
        <v>13032</v>
      </c>
      <c r="B14" s="14" t="s">
        <v>98</v>
      </c>
      <c r="C14" s="42">
        <f>SUMIF(Jan!$A:$A,TB!$A14,Jan!$H:$H)</f>
        <v>0</v>
      </c>
      <c r="D14" s="42">
        <f>SUMIF(Feb!$A:$A,TB!$A14,Feb!$H:$H)</f>
        <v>0</v>
      </c>
      <c r="E14" s="42">
        <f>SUMIF(Mar!$A:$A,TB!$A14,Mar!$H:$H)</f>
        <v>0</v>
      </c>
      <c r="F14" s="42">
        <f>SUMIF(Apr!$A:$A,TB!$A14,Apr!$H:$H)</f>
        <v>0</v>
      </c>
      <c r="G14" s="42">
        <f>SUMIF(May!$A:$A,TB!$A14,May!$H:$H)</f>
        <v>0</v>
      </c>
      <c r="H14" s="42">
        <f>SUMIF(Jun!$A:$A,TB!$A14,Jun!$H:$H)</f>
        <v>0</v>
      </c>
      <c r="I14" s="42">
        <f>SUMIF(Jul!$A:$A,TB!$A14,Jul!$H:$H)</f>
        <v>0</v>
      </c>
      <c r="J14" s="42">
        <f>SUMIF(Aug!$A:$A,TB!$A14,Aug!$H:$H)</f>
        <v>0</v>
      </c>
      <c r="K14" s="42">
        <f>SUMIF(Sep!$A:$A,TB!$A14,Sep!$H:$H)</f>
        <v>0</v>
      </c>
      <c r="L14" s="42">
        <f>SUMIF(Oct!$A:$A,TB!$A14,Oct!$H:$H)</f>
        <v>0</v>
      </c>
      <c r="M14" s="42">
        <f>SUMIF(Nov!$A:$A,TB!$A14,Nov!$H:$H)</f>
        <v>0</v>
      </c>
      <c r="N14" s="157">
        <f>SUMIF(Dec!$A:$A,TB!$A14,Dec!$H:$H)</f>
        <v>0</v>
      </c>
      <c r="O14" s="170"/>
      <c r="P14" s="170"/>
      <c r="Q14" s="162">
        <v>0</v>
      </c>
      <c r="R14" s="42">
        <v>0</v>
      </c>
      <c r="S14" s="42">
        <v>0</v>
      </c>
      <c r="T14" s="42">
        <v>0</v>
      </c>
      <c r="U14" s="42">
        <v>0</v>
      </c>
      <c r="V14" s="42">
        <v>0</v>
      </c>
      <c r="W14" s="42">
        <v>0</v>
      </c>
      <c r="X14" s="42">
        <v>0</v>
      </c>
      <c r="Y14" s="42">
        <v>0</v>
      </c>
      <c r="Z14" s="42">
        <v>0</v>
      </c>
      <c r="AA14" s="42">
        <v>0</v>
      </c>
      <c r="AB14" s="42">
        <v>0</v>
      </c>
      <c r="AD14" s="42">
        <f t="shared" si="16"/>
        <v>0</v>
      </c>
      <c r="AE14" s="42">
        <f t="shared" si="17"/>
        <v>0</v>
      </c>
      <c r="AF14" s="42">
        <f t="shared" si="18"/>
        <v>0</v>
      </c>
      <c r="AG14" s="42">
        <f t="shared" si="19"/>
        <v>0</v>
      </c>
      <c r="AH14" s="42">
        <f t="shared" si="20"/>
        <v>0</v>
      </c>
      <c r="AI14" s="42">
        <f t="shared" si="21"/>
        <v>0</v>
      </c>
      <c r="AJ14" s="42">
        <f t="shared" si="22"/>
        <v>0</v>
      </c>
      <c r="AK14" s="42">
        <f t="shared" si="23"/>
        <v>0</v>
      </c>
      <c r="AL14" s="42">
        <f t="shared" si="24"/>
        <v>0</v>
      </c>
      <c r="AM14" s="42">
        <f t="shared" si="25"/>
        <v>0</v>
      </c>
      <c r="AN14" s="42">
        <f t="shared" si="26"/>
        <v>0</v>
      </c>
      <c r="AO14" s="157">
        <f t="shared" si="27"/>
        <v>0</v>
      </c>
    </row>
    <row r="15" spans="1:41" ht="16.399999999999999" customHeight="1">
      <c r="A15" s="13">
        <v>13041</v>
      </c>
      <c r="B15" s="14" t="s">
        <v>99</v>
      </c>
      <c r="C15" s="42">
        <f>SUMIF(Jan!$A:$A,TB!$A15,Jan!$H:$H)</f>
        <v>0</v>
      </c>
      <c r="D15" s="42">
        <f>SUMIF(Feb!$A:$A,TB!$A15,Feb!$H:$H)</f>
        <v>0</v>
      </c>
      <c r="E15" s="42">
        <f>SUMIF(Mar!$A:$A,TB!$A15,Mar!$H:$H)</f>
        <v>0</v>
      </c>
      <c r="F15" s="42">
        <f>SUMIF(Apr!$A:$A,TB!$A15,Apr!$H:$H)</f>
        <v>0</v>
      </c>
      <c r="G15" s="42">
        <f>SUMIF(May!$A:$A,TB!$A15,May!$H:$H)</f>
        <v>0</v>
      </c>
      <c r="H15" s="42">
        <f>SUMIF(Jun!$A:$A,TB!$A15,Jun!$H:$H)</f>
        <v>0</v>
      </c>
      <c r="I15" s="42">
        <f>SUMIF(Jul!$A:$A,TB!$A15,Jul!$H:$H)</f>
        <v>0</v>
      </c>
      <c r="J15" s="42">
        <f>SUMIF(Aug!$A:$A,TB!$A15,Aug!$H:$H)</f>
        <v>0</v>
      </c>
      <c r="K15" s="42">
        <f>SUMIF(Sep!$A:$A,TB!$A15,Sep!$H:$H)</f>
        <v>0</v>
      </c>
      <c r="L15" s="42">
        <f>SUMIF(Oct!$A:$A,TB!$A15,Oct!$H:$H)</f>
        <v>0</v>
      </c>
      <c r="M15" s="42">
        <f>SUMIF(Nov!$A:$A,TB!$A15,Nov!$H:$H)</f>
        <v>0</v>
      </c>
      <c r="N15" s="157">
        <f>SUMIF(Dec!$A:$A,TB!$A15,Dec!$H:$H)</f>
        <v>0</v>
      </c>
      <c r="O15" s="170"/>
      <c r="P15" s="170"/>
      <c r="Q15" s="162">
        <v>0</v>
      </c>
      <c r="R15" s="42">
        <v>0</v>
      </c>
      <c r="S15" s="42">
        <v>0</v>
      </c>
      <c r="T15" s="42">
        <v>0</v>
      </c>
      <c r="U15" s="42">
        <v>0</v>
      </c>
      <c r="V15" s="42">
        <v>0</v>
      </c>
      <c r="W15" s="42">
        <v>0</v>
      </c>
      <c r="X15" s="42">
        <v>0</v>
      </c>
      <c r="Y15" s="42">
        <v>0</v>
      </c>
      <c r="Z15" s="42">
        <v>0</v>
      </c>
      <c r="AA15" s="42">
        <v>0</v>
      </c>
      <c r="AB15" s="42">
        <v>0</v>
      </c>
      <c r="AD15" s="42">
        <f t="shared" si="16"/>
        <v>0</v>
      </c>
      <c r="AE15" s="42">
        <f t="shared" si="17"/>
        <v>0</v>
      </c>
      <c r="AF15" s="42">
        <f t="shared" si="18"/>
        <v>0</v>
      </c>
      <c r="AG15" s="42">
        <f t="shared" si="19"/>
        <v>0</v>
      </c>
      <c r="AH15" s="42">
        <f t="shared" si="20"/>
        <v>0</v>
      </c>
      <c r="AI15" s="42">
        <f t="shared" si="21"/>
        <v>0</v>
      </c>
      <c r="AJ15" s="42">
        <f t="shared" si="22"/>
        <v>0</v>
      </c>
      <c r="AK15" s="42">
        <f t="shared" si="23"/>
        <v>0</v>
      </c>
      <c r="AL15" s="42">
        <f t="shared" si="24"/>
        <v>0</v>
      </c>
      <c r="AM15" s="42">
        <f t="shared" si="25"/>
        <v>0</v>
      </c>
      <c r="AN15" s="42">
        <f t="shared" si="26"/>
        <v>0</v>
      </c>
      <c r="AO15" s="157">
        <f t="shared" si="27"/>
        <v>0</v>
      </c>
    </row>
    <row r="16" spans="1:41" ht="16.399999999999999" customHeight="1">
      <c r="A16" s="13">
        <v>13042</v>
      </c>
      <c r="B16" s="14" t="s">
        <v>100</v>
      </c>
      <c r="C16" s="42">
        <f>SUMIF(Jan!$A:$A,TB!$A16,Jan!$H:$H)</f>
        <v>0</v>
      </c>
      <c r="D16" s="42">
        <f>SUMIF(Feb!$A:$A,TB!$A16,Feb!$H:$H)</f>
        <v>0</v>
      </c>
      <c r="E16" s="42">
        <f>SUMIF(Mar!$A:$A,TB!$A16,Mar!$H:$H)</f>
        <v>0</v>
      </c>
      <c r="F16" s="42">
        <f>SUMIF(Apr!$A:$A,TB!$A16,Apr!$H:$H)</f>
        <v>0</v>
      </c>
      <c r="G16" s="42">
        <f>SUMIF(May!$A:$A,TB!$A16,May!$H:$H)</f>
        <v>0</v>
      </c>
      <c r="H16" s="42">
        <f>SUMIF(Jun!$A:$A,TB!$A16,Jun!$H:$H)</f>
        <v>0</v>
      </c>
      <c r="I16" s="42">
        <f>SUMIF(Jul!$A:$A,TB!$A16,Jul!$H:$H)</f>
        <v>0</v>
      </c>
      <c r="J16" s="42">
        <f>SUMIF(Aug!$A:$A,TB!$A16,Aug!$H:$H)</f>
        <v>0</v>
      </c>
      <c r="K16" s="42">
        <f>SUMIF(Sep!$A:$A,TB!$A16,Sep!$H:$H)</f>
        <v>0</v>
      </c>
      <c r="L16" s="42">
        <f>SUMIF(Oct!$A:$A,TB!$A16,Oct!$H:$H)</f>
        <v>0</v>
      </c>
      <c r="M16" s="42">
        <f>SUMIF(Nov!$A:$A,TB!$A16,Nov!$H:$H)</f>
        <v>0</v>
      </c>
      <c r="N16" s="157">
        <f>SUMIF(Dec!$A:$A,TB!$A16,Dec!$H:$H)</f>
        <v>0</v>
      </c>
      <c r="O16" s="170"/>
      <c r="P16" s="170"/>
      <c r="Q16" s="162">
        <v>0</v>
      </c>
      <c r="R16" s="42">
        <v>0</v>
      </c>
      <c r="S16" s="42">
        <v>0</v>
      </c>
      <c r="T16" s="42">
        <v>0</v>
      </c>
      <c r="U16" s="42">
        <v>0</v>
      </c>
      <c r="V16" s="42">
        <v>0</v>
      </c>
      <c r="W16" s="42">
        <v>0</v>
      </c>
      <c r="X16" s="42">
        <v>0</v>
      </c>
      <c r="Y16" s="42">
        <v>0</v>
      </c>
      <c r="Z16" s="42">
        <v>0</v>
      </c>
      <c r="AA16" s="42">
        <v>0</v>
      </c>
      <c r="AB16" s="42">
        <v>0</v>
      </c>
      <c r="AD16" s="42">
        <f t="shared" si="16"/>
        <v>0</v>
      </c>
      <c r="AE16" s="42">
        <f t="shared" si="17"/>
        <v>0</v>
      </c>
      <c r="AF16" s="42">
        <f t="shared" si="18"/>
        <v>0</v>
      </c>
      <c r="AG16" s="42">
        <f t="shared" si="19"/>
        <v>0</v>
      </c>
      <c r="AH16" s="42">
        <f t="shared" si="20"/>
        <v>0</v>
      </c>
      <c r="AI16" s="42">
        <f t="shared" si="21"/>
        <v>0</v>
      </c>
      <c r="AJ16" s="42">
        <f t="shared" si="22"/>
        <v>0</v>
      </c>
      <c r="AK16" s="42">
        <f t="shared" si="23"/>
        <v>0</v>
      </c>
      <c r="AL16" s="42">
        <f t="shared" si="24"/>
        <v>0</v>
      </c>
      <c r="AM16" s="42">
        <f t="shared" si="25"/>
        <v>0</v>
      </c>
      <c r="AN16" s="42">
        <f t="shared" si="26"/>
        <v>0</v>
      </c>
      <c r="AO16" s="157">
        <f t="shared" si="27"/>
        <v>0</v>
      </c>
    </row>
    <row r="17" spans="1:41" ht="16.399999999999999" customHeight="1">
      <c r="A17" s="13">
        <v>13043</v>
      </c>
      <c r="B17" s="14" t="s">
        <v>101</v>
      </c>
      <c r="C17" s="42">
        <f>SUMIF(Jan!$A:$A,TB!$A17,Jan!$H:$H)</f>
        <v>0</v>
      </c>
      <c r="D17" s="42">
        <f>SUMIF(Feb!$A:$A,TB!$A17,Feb!$H:$H)</f>
        <v>0</v>
      </c>
      <c r="E17" s="42">
        <f>SUMIF(Mar!$A:$A,TB!$A17,Mar!$H:$H)</f>
        <v>0</v>
      </c>
      <c r="F17" s="42">
        <f>SUMIF(Apr!$A:$A,TB!$A17,Apr!$H:$H)</f>
        <v>0</v>
      </c>
      <c r="G17" s="42">
        <f>SUMIF(May!$A:$A,TB!$A17,May!$H:$H)</f>
        <v>0</v>
      </c>
      <c r="H17" s="42">
        <f>SUMIF(Jun!$A:$A,TB!$A17,Jun!$H:$H)</f>
        <v>0</v>
      </c>
      <c r="I17" s="42">
        <f>SUMIF(Jul!$A:$A,TB!$A17,Jul!$H:$H)</f>
        <v>0</v>
      </c>
      <c r="J17" s="42">
        <f>SUMIF(Aug!$A:$A,TB!$A17,Aug!$H:$H)</f>
        <v>0</v>
      </c>
      <c r="K17" s="42">
        <f>SUMIF(Sep!$A:$A,TB!$A17,Sep!$H:$H)</f>
        <v>0</v>
      </c>
      <c r="L17" s="42">
        <f>SUMIF(Oct!$A:$A,TB!$A17,Oct!$H:$H)</f>
        <v>0</v>
      </c>
      <c r="M17" s="42">
        <f>SUMIF(Nov!$A:$A,TB!$A17,Nov!$H:$H)</f>
        <v>0</v>
      </c>
      <c r="N17" s="157">
        <f>SUMIF(Dec!$A:$A,TB!$A17,Dec!$H:$H)</f>
        <v>0</v>
      </c>
      <c r="O17" s="170"/>
      <c r="P17" s="170"/>
      <c r="Q17" s="162">
        <v>0</v>
      </c>
      <c r="R17" s="42">
        <v>0</v>
      </c>
      <c r="S17" s="42">
        <v>0</v>
      </c>
      <c r="T17" s="42">
        <v>0</v>
      </c>
      <c r="U17" s="42">
        <v>0</v>
      </c>
      <c r="V17" s="42">
        <v>0</v>
      </c>
      <c r="W17" s="42">
        <v>0</v>
      </c>
      <c r="X17" s="42">
        <v>0</v>
      </c>
      <c r="Y17" s="42">
        <v>0</v>
      </c>
      <c r="Z17" s="42">
        <v>0</v>
      </c>
      <c r="AA17" s="42">
        <v>0</v>
      </c>
      <c r="AB17" s="42">
        <v>0</v>
      </c>
      <c r="AD17" s="42">
        <f t="shared" si="16"/>
        <v>0</v>
      </c>
      <c r="AE17" s="42">
        <f t="shared" si="17"/>
        <v>0</v>
      </c>
      <c r="AF17" s="42">
        <f t="shared" si="18"/>
        <v>0</v>
      </c>
      <c r="AG17" s="42">
        <f t="shared" si="19"/>
        <v>0</v>
      </c>
      <c r="AH17" s="42">
        <f t="shared" si="20"/>
        <v>0</v>
      </c>
      <c r="AI17" s="42">
        <f t="shared" si="21"/>
        <v>0</v>
      </c>
      <c r="AJ17" s="42">
        <f t="shared" si="22"/>
        <v>0</v>
      </c>
      <c r="AK17" s="42">
        <f t="shared" si="23"/>
        <v>0</v>
      </c>
      <c r="AL17" s="42">
        <f t="shared" si="24"/>
        <v>0</v>
      </c>
      <c r="AM17" s="42">
        <f t="shared" si="25"/>
        <v>0</v>
      </c>
      <c r="AN17" s="42">
        <f t="shared" si="26"/>
        <v>0</v>
      </c>
      <c r="AO17" s="157">
        <f t="shared" si="27"/>
        <v>0</v>
      </c>
    </row>
    <row r="18" spans="1:41" ht="16.399999999999999" customHeight="1">
      <c r="A18" s="13">
        <v>13044</v>
      </c>
      <c r="B18" s="14" t="s">
        <v>102</v>
      </c>
      <c r="C18" s="42">
        <f>SUMIF(Jan!$A:$A,TB!$A18,Jan!$H:$H)</f>
        <v>0</v>
      </c>
      <c r="D18" s="42">
        <f>SUMIF(Feb!$A:$A,TB!$A18,Feb!$H:$H)</f>
        <v>0</v>
      </c>
      <c r="E18" s="42">
        <f>SUMIF(Mar!$A:$A,TB!$A18,Mar!$H:$H)</f>
        <v>0</v>
      </c>
      <c r="F18" s="42">
        <f>SUMIF(Apr!$A:$A,TB!$A18,Apr!$H:$H)</f>
        <v>0</v>
      </c>
      <c r="G18" s="42">
        <f>SUMIF(May!$A:$A,TB!$A18,May!$H:$H)</f>
        <v>0</v>
      </c>
      <c r="H18" s="42">
        <f>SUMIF(Jun!$A:$A,TB!$A18,Jun!$H:$H)</f>
        <v>0</v>
      </c>
      <c r="I18" s="42">
        <f>SUMIF(Jul!$A:$A,TB!$A18,Jul!$H:$H)</f>
        <v>0</v>
      </c>
      <c r="J18" s="42">
        <f>SUMIF(Aug!$A:$A,TB!$A18,Aug!$H:$H)</f>
        <v>0</v>
      </c>
      <c r="K18" s="42">
        <f>SUMIF(Sep!$A:$A,TB!$A18,Sep!$H:$H)</f>
        <v>0</v>
      </c>
      <c r="L18" s="42">
        <f>SUMIF(Oct!$A:$A,TB!$A18,Oct!$H:$H)</f>
        <v>0</v>
      </c>
      <c r="M18" s="42">
        <f>SUMIF(Nov!$A:$A,TB!$A18,Nov!$H:$H)</f>
        <v>0</v>
      </c>
      <c r="N18" s="157">
        <f>SUMIF(Dec!$A:$A,TB!$A18,Dec!$H:$H)</f>
        <v>0</v>
      </c>
      <c r="O18" s="170"/>
      <c r="P18" s="170"/>
      <c r="Q18" s="162">
        <v>0</v>
      </c>
      <c r="R18" s="42">
        <v>0</v>
      </c>
      <c r="S18" s="42">
        <v>0</v>
      </c>
      <c r="T18" s="42">
        <v>0</v>
      </c>
      <c r="U18" s="42">
        <v>0</v>
      </c>
      <c r="V18" s="42">
        <v>0</v>
      </c>
      <c r="W18" s="42">
        <v>0</v>
      </c>
      <c r="X18" s="42">
        <v>0</v>
      </c>
      <c r="Y18" s="42">
        <v>0</v>
      </c>
      <c r="Z18" s="42">
        <v>0</v>
      </c>
      <c r="AA18" s="42">
        <v>0</v>
      </c>
      <c r="AB18" s="42">
        <v>0</v>
      </c>
      <c r="AD18" s="42">
        <f t="shared" si="16"/>
        <v>0</v>
      </c>
      <c r="AE18" s="42">
        <f t="shared" si="17"/>
        <v>0</v>
      </c>
      <c r="AF18" s="42">
        <f t="shared" si="18"/>
        <v>0</v>
      </c>
      <c r="AG18" s="42">
        <f t="shared" si="19"/>
        <v>0</v>
      </c>
      <c r="AH18" s="42">
        <f t="shared" si="20"/>
        <v>0</v>
      </c>
      <c r="AI18" s="42">
        <f t="shared" si="21"/>
        <v>0</v>
      </c>
      <c r="AJ18" s="42">
        <f t="shared" si="22"/>
        <v>0</v>
      </c>
      <c r="AK18" s="42">
        <f t="shared" si="23"/>
        <v>0</v>
      </c>
      <c r="AL18" s="42">
        <f t="shared" si="24"/>
        <v>0</v>
      </c>
      <c r="AM18" s="42">
        <f t="shared" si="25"/>
        <v>0</v>
      </c>
      <c r="AN18" s="42">
        <f t="shared" si="26"/>
        <v>0</v>
      </c>
      <c r="AO18" s="157">
        <f t="shared" si="27"/>
        <v>0</v>
      </c>
    </row>
    <row r="19" spans="1:41" ht="16.399999999999999" customHeight="1">
      <c r="A19" s="13">
        <v>13045</v>
      </c>
      <c r="B19" s="14" t="s">
        <v>103</v>
      </c>
      <c r="C19" s="42">
        <f>SUMIF(Jan!$A:$A,TB!$A19,Jan!$H:$H)</f>
        <v>0</v>
      </c>
      <c r="D19" s="42">
        <f>SUMIF(Feb!$A:$A,TB!$A19,Feb!$H:$H)</f>
        <v>0</v>
      </c>
      <c r="E19" s="42">
        <f>SUMIF(Mar!$A:$A,TB!$A19,Mar!$H:$H)</f>
        <v>0</v>
      </c>
      <c r="F19" s="42">
        <f>SUMIF(Apr!$A:$A,TB!$A19,Apr!$H:$H)</f>
        <v>0</v>
      </c>
      <c r="G19" s="42">
        <f>SUMIF(May!$A:$A,TB!$A19,May!$H:$H)</f>
        <v>0</v>
      </c>
      <c r="H19" s="42">
        <f>SUMIF(Jun!$A:$A,TB!$A19,Jun!$H:$H)</f>
        <v>0</v>
      </c>
      <c r="I19" s="42">
        <f>SUMIF(Jul!$A:$A,TB!$A19,Jul!$H:$H)</f>
        <v>0</v>
      </c>
      <c r="J19" s="42">
        <f>SUMIF(Aug!$A:$A,TB!$A19,Aug!$H:$H)</f>
        <v>0</v>
      </c>
      <c r="K19" s="42">
        <f>SUMIF(Sep!$A:$A,TB!$A19,Sep!$H:$H)</f>
        <v>0</v>
      </c>
      <c r="L19" s="42">
        <f>SUMIF(Oct!$A:$A,TB!$A19,Oct!$H:$H)</f>
        <v>0</v>
      </c>
      <c r="M19" s="42">
        <f>SUMIF(Nov!$A:$A,TB!$A19,Nov!$H:$H)</f>
        <v>0</v>
      </c>
      <c r="N19" s="157">
        <f>SUMIF(Dec!$A:$A,TB!$A19,Dec!$H:$H)</f>
        <v>0</v>
      </c>
      <c r="O19" s="170"/>
      <c r="P19" s="170"/>
      <c r="Q19" s="162">
        <v>0</v>
      </c>
      <c r="R19" s="42">
        <v>0</v>
      </c>
      <c r="S19" s="42">
        <v>0</v>
      </c>
      <c r="T19" s="42">
        <v>0</v>
      </c>
      <c r="U19" s="42">
        <v>0</v>
      </c>
      <c r="V19" s="42">
        <v>0</v>
      </c>
      <c r="W19" s="42">
        <v>0</v>
      </c>
      <c r="X19" s="42">
        <v>0</v>
      </c>
      <c r="Y19" s="42">
        <v>0</v>
      </c>
      <c r="Z19" s="42">
        <v>0</v>
      </c>
      <c r="AA19" s="42">
        <v>0</v>
      </c>
      <c r="AB19" s="42">
        <v>0</v>
      </c>
      <c r="AD19" s="42">
        <f t="shared" si="16"/>
        <v>0</v>
      </c>
      <c r="AE19" s="42">
        <f t="shared" si="17"/>
        <v>0</v>
      </c>
      <c r="AF19" s="42">
        <f t="shared" si="18"/>
        <v>0</v>
      </c>
      <c r="AG19" s="42">
        <f t="shared" si="19"/>
        <v>0</v>
      </c>
      <c r="AH19" s="42">
        <f t="shared" si="20"/>
        <v>0</v>
      </c>
      <c r="AI19" s="42">
        <f t="shared" si="21"/>
        <v>0</v>
      </c>
      <c r="AJ19" s="42">
        <f t="shared" si="22"/>
        <v>0</v>
      </c>
      <c r="AK19" s="42">
        <f t="shared" si="23"/>
        <v>0</v>
      </c>
      <c r="AL19" s="42">
        <f t="shared" si="24"/>
        <v>0</v>
      </c>
      <c r="AM19" s="42">
        <f t="shared" si="25"/>
        <v>0</v>
      </c>
      <c r="AN19" s="42">
        <f t="shared" si="26"/>
        <v>0</v>
      </c>
      <c r="AO19" s="157">
        <f t="shared" si="27"/>
        <v>0</v>
      </c>
    </row>
    <row r="20" spans="1:41" ht="16.399999999999999" customHeight="1">
      <c r="A20" s="13">
        <v>13051</v>
      </c>
      <c r="B20" s="14" t="s">
        <v>104</v>
      </c>
      <c r="C20" s="42">
        <f>SUMIF(Jan!$A:$A,TB!$A20,Jan!$H:$H)</f>
        <v>0</v>
      </c>
      <c r="D20" s="42">
        <f>SUMIF(Feb!$A:$A,TB!$A20,Feb!$H:$H)</f>
        <v>0</v>
      </c>
      <c r="E20" s="42">
        <f>SUMIF(Mar!$A:$A,TB!$A20,Mar!$H:$H)</f>
        <v>0</v>
      </c>
      <c r="F20" s="42">
        <f>SUMIF(Apr!$A:$A,TB!$A20,Apr!$H:$H)</f>
        <v>0</v>
      </c>
      <c r="G20" s="42">
        <f>SUMIF(May!$A:$A,TB!$A20,May!$H:$H)</f>
        <v>0</v>
      </c>
      <c r="H20" s="42">
        <f>SUMIF(Jun!$A:$A,TB!$A20,Jun!$H:$H)</f>
        <v>0</v>
      </c>
      <c r="I20" s="42">
        <f>SUMIF(Jul!$A:$A,TB!$A20,Jul!$H:$H)</f>
        <v>0</v>
      </c>
      <c r="J20" s="42">
        <f>SUMIF(Aug!$A:$A,TB!$A20,Aug!$H:$H)</f>
        <v>0</v>
      </c>
      <c r="K20" s="42">
        <f>SUMIF(Sep!$A:$A,TB!$A20,Sep!$H:$H)</f>
        <v>0</v>
      </c>
      <c r="L20" s="42">
        <f>SUMIF(Oct!$A:$A,TB!$A20,Oct!$H:$H)</f>
        <v>0</v>
      </c>
      <c r="M20" s="42">
        <f>SUMIF(Nov!$A:$A,TB!$A20,Nov!$H:$H)</f>
        <v>0</v>
      </c>
      <c r="N20" s="157">
        <f>SUMIF(Dec!$A:$A,TB!$A20,Dec!$H:$H)</f>
        <v>0</v>
      </c>
      <c r="O20" s="170"/>
      <c r="P20" s="170"/>
      <c r="Q20" s="162">
        <v>0</v>
      </c>
      <c r="R20" s="42">
        <v>0</v>
      </c>
      <c r="S20" s="42">
        <v>0</v>
      </c>
      <c r="T20" s="42">
        <v>0</v>
      </c>
      <c r="U20" s="42">
        <v>0</v>
      </c>
      <c r="V20" s="42">
        <v>0</v>
      </c>
      <c r="W20" s="42">
        <v>0</v>
      </c>
      <c r="X20" s="42">
        <v>0</v>
      </c>
      <c r="Y20" s="42">
        <v>0</v>
      </c>
      <c r="Z20" s="42">
        <v>0</v>
      </c>
      <c r="AA20" s="42">
        <v>0</v>
      </c>
      <c r="AB20" s="42">
        <v>0</v>
      </c>
      <c r="AD20" s="42">
        <f t="shared" si="16"/>
        <v>0</v>
      </c>
      <c r="AE20" s="42">
        <f t="shared" si="17"/>
        <v>0</v>
      </c>
      <c r="AF20" s="42">
        <f t="shared" si="18"/>
        <v>0</v>
      </c>
      <c r="AG20" s="42">
        <f t="shared" si="19"/>
        <v>0</v>
      </c>
      <c r="AH20" s="42">
        <f t="shared" si="20"/>
        <v>0</v>
      </c>
      <c r="AI20" s="42">
        <f t="shared" si="21"/>
        <v>0</v>
      </c>
      <c r="AJ20" s="42">
        <f t="shared" si="22"/>
        <v>0</v>
      </c>
      <c r="AK20" s="42">
        <f t="shared" si="23"/>
        <v>0</v>
      </c>
      <c r="AL20" s="42">
        <f t="shared" si="24"/>
        <v>0</v>
      </c>
      <c r="AM20" s="42">
        <f t="shared" si="25"/>
        <v>0</v>
      </c>
      <c r="AN20" s="42">
        <f t="shared" si="26"/>
        <v>0</v>
      </c>
      <c r="AO20" s="157">
        <f t="shared" si="27"/>
        <v>0</v>
      </c>
    </row>
    <row r="21" spans="1:41" ht="16.399999999999999" customHeight="1">
      <c r="A21" s="13">
        <v>13052</v>
      </c>
      <c r="B21" s="14" t="s">
        <v>105</v>
      </c>
      <c r="C21" s="42">
        <f>SUMIF(Jan!$A:$A,TB!$A21,Jan!$H:$H)</f>
        <v>0</v>
      </c>
      <c r="D21" s="42">
        <f>SUMIF(Feb!$A:$A,TB!$A21,Feb!$H:$H)</f>
        <v>0</v>
      </c>
      <c r="E21" s="42">
        <f>SUMIF(Mar!$A:$A,TB!$A21,Mar!$H:$H)</f>
        <v>0</v>
      </c>
      <c r="F21" s="42">
        <f>SUMIF(Apr!$A:$A,TB!$A21,Apr!$H:$H)</f>
        <v>0</v>
      </c>
      <c r="G21" s="42">
        <f>SUMIF(May!$A:$A,TB!$A21,May!$H:$H)</f>
        <v>0</v>
      </c>
      <c r="H21" s="42">
        <f>SUMIF(Jun!$A:$A,TB!$A21,Jun!$H:$H)</f>
        <v>0</v>
      </c>
      <c r="I21" s="42">
        <f>SUMIF(Jul!$A:$A,TB!$A21,Jul!$H:$H)</f>
        <v>0</v>
      </c>
      <c r="J21" s="42">
        <f>SUMIF(Aug!$A:$A,TB!$A21,Aug!$H:$H)</f>
        <v>0</v>
      </c>
      <c r="K21" s="42">
        <f>SUMIF(Sep!$A:$A,TB!$A21,Sep!$H:$H)</f>
        <v>0</v>
      </c>
      <c r="L21" s="42">
        <f>SUMIF(Oct!$A:$A,TB!$A21,Oct!$H:$H)</f>
        <v>0</v>
      </c>
      <c r="M21" s="42">
        <f>SUMIF(Nov!$A:$A,TB!$A21,Nov!$H:$H)</f>
        <v>0</v>
      </c>
      <c r="N21" s="157">
        <f>SUMIF(Dec!$A:$A,TB!$A21,Dec!$H:$H)</f>
        <v>0</v>
      </c>
      <c r="O21" s="170"/>
      <c r="P21" s="170"/>
      <c r="Q21" s="162">
        <v>0</v>
      </c>
      <c r="R21" s="42">
        <v>0</v>
      </c>
      <c r="S21" s="42">
        <v>0</v>
      </c>
      <c r="T21" s="42">
        <v>0</v>
      </c>
      <c r="U21" s="42">
        <v>0</v>
      </c>
      <c r="V21" s="42">
        <v>0</v>
      </c>
      <c r="W21" s="42">
        <v>0</v>
      </c>
      <c r="X21" s="42">
        <v>0</v>
      </c>
      <c r="Y21" s="42">
        <v>0</v>
      </c>
      <c r="Z21" s="42">
        <v>0</v>
      </c>
      <c r="AA21" s="42">
        <v>0</v>
      </c>
      <c r="AB21" s="42">
        <v>0</v>
      </c>
      <c r="AD21" s="42">
        <f t="shared" si="16"/>
        <v>0</v>
      </c>
      <c r="AE21" s="42">
        <f t="shared" si="17"/>
        <v>0</v>
      </c>
      <c r="AF21" s="42">
        <f t="shared" si="18"/>
        <v>0</v>
      </c>
      <c r="AG21" s="42">
        <f t="shared" si="19"/>
        <v>0</v>
      </c>
      <c r="AH21" s="42">
        <f t="shared" si="20"/>
        <v>0</v>
      </c>
      <c r="AI21" s="42">
        <f t="shared" si="21"/>
        <v>0</v>
      </c>
      <c r="AJ21" s="42">
        <f t="shared" si="22"/>
        <v>0</v>
      </c>
      <c r="AK21" s="42">
        <f t="shared" si="23"/>
        <v>0</v>
      </c>
      <c r="AL21" s="42">
        <f t="shared" si="24"/>
        <v>0</v>
      </c>
      <c r="AM21" s="42">
        <f t="shared" si="25"/>
        <v>0</v>
      </c>
      <c r="AN21" s="42">
        <f t="shared" si="26"/>
        <v>0</v>
      </c>
      <c r="AO21" s="157">
        <f t="shared" si="27"/>
        <v>0</v>
      </c>
    </row>
    <row r="22" spans="1:41" ht="16.399999999999999" customHeight="1">
      <c r="A22" s="13">
        <v>13053</v>
      </c>
      <c r="B22" s="14" t="s">
        <v>106</v>
      </c>
      <c r="C22" s="42">
        <f>SUMIF(Jan!$A:$A,TB!$A22,Jan!$H:$H)</f>
        <v>0</v>
      </c>
      <c r="D22" s="42">
        <f>SUMIF(Feb!$A:$A,TB!$A22,Feb!$H:$H)</f>
        <v>0</v>
      </c>
      <c r="E22" s="42">
        <f>SUMIF(Mar!$A:$A,TB!$A22,Mar!$H:$H)</f>
        <v>0</v>
      </c>
      <c r="F22" s="42">
        <f>SUMIF(Apr!$A:$A,TB!$A22,Apr!$H:$H)</f>
        <v>0</v>
      </c>
      <c r="G22" s="42">
        <f>SUMIF(May!$A:$A,TB!$A22,May!$H:$H)</f>
        <v>0</v>
      </c>
      <c r="H22" s="42">
        <f>SUMIF(Jun!$A:$A,TB!$A22,Jun!$H:$H)</f>
        <v>0</v>
      </c>
      <c r="I22" s="42">
        <f>SUMIF(Jul!$A:$A,TB!$A22,Jul!$H:$H)</f>
        <v>0</v>
      </c>
      <c r="J22" s="42">
        <f>SUMIF(Aug!$A:$A,TB!$A22,Aug!$H:$H)</f>
        <v>0</v>
      </c>
      <c r="K22" s="42">
        <f>SUMIF(Sep!$A:$A,TB!$A22,Sep!$H:$H)</f>
        <v>0</v>
      </c>
      <c r="L22" s="42">
        <f>SUMIF(Oct!$A:$A,TB!$A22,Oct!$H:$H)</f>
        <v>0</v>
      </c>
      <c r="M22" s="42">
        <f>SUMIF(Nov!$A:$A,TB!$A22,Nov!$H:$H)</f>
        <v>0</v>
      </c>
      <c r="N22" s="157">
        <f>SUMIF(Dec!$A:$A,TB!$A22,Dec!$H:$H)</f>
        <v>0</v>
      </c>
      <c r="O22" s="170"/>
      <c r="P22" s="170"/>
      <c r="Q22" s="162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D22" s="42">
        <f t="shared" si="16"/>
        <v>0</v>
      </c>
      <c r="AE22" s="42">
        <f t="shared" si="17"/>
        <v>0</v>
      </c>
      <c r="AF22" s="42">
        <f t="shared" si="18"/>
        <v>0</v>
      </c>
      <c r="AG22" s="42">
        <f t="shared" si="19"/>
        <v>0</v>
      </c>
      <c r="AH22" s="42">
        <f t="shared" si="20"/>
        <v>0</v>
      </c>
      <c r="AI22" s="42">
        <f t="shared" si="21"/>
        <v>0</v>
      </c>
      <c r="AJ22" s="42">
        <f t="shared" si="22"/>
        <v>0</v>
      </c>
      <c r="AK22" s="42">
        <f t="shared" si="23"/>
        <v>0</v>
      </c>
      <c r="AL22" s="42">
        <f t="shared" si="24"/>
        <v>0</v>
      </c>
      <c r="AM22" s="42">
        <f t="shared" si="25"/>
        <v>0</v>
      </c>
      <c r="AN22" s="42">
        <f t="shared" si="26"/>
        <v>0</v>
      </c>
      <c r="AO22" s="157">
        <f t="shared" si="27"/>
        <v>0</v>
      </c>
    </row>
    <row r="23" spans="1:41" ht="16.399999999999999" customHeight="1">
      <c r="A23" s="13">
        <v>13054</v>
      </c>
      <c r="B23" s="14" t="s">
        <v>107</v>
      </c>
      <c r="C23" s="42">
        <f>SUMIF(Jan!$A:$A,TB!$A23,Jan!$H:$H)</f>
        <v>0</v>
      </c>
      <c r="D23" s="42">
        <f>SUMIF(Feb!$A:$A,TB!$A23,Feb!$H:$H)</f>
        <v>0</v>
      </c>
      <c r="E23" s="42">
        <f>SUMIF(Mar!$A:$A,TB!$A23,Mar!$H:$H)</f>
        <v>0</v>
      </c>
      <c r="F23" s="42">
        <f>SUMIF(Apr!$A:$A,TB!$A23,Apr!$H:$H)</f>
        <v>0</v>
      </c>
      <c r="G23" s="42">
        <f>SUMIF(May!$A:$A,TB!$A23,May!$H:$H)</f>
        <v>0</v>
      </c>
      <c r="H23" s="42">
        <f>SUMIF(Jun!$A:$A,TB!$A23,Jun!$H:$H)</f>
        <v>0</v>
      </c>
      <c r="I23" s="42">
        <f>SUMIF(Jul!$A:$A,TB!$A23,Jul!$H:$H)</f>
        <v>0</v>
      </c>
      <c r="J23" s="42">
        <f>SUMIF(Aug!$A:$A,TB!$A23,Aug!$H:$H)</f>
        <v>0</v>
      </c>
      <c r="K23" s="42">
        <f>SUMIF(Sep!$A:$A,TB!$A23,Sep!$H:$H)</f>
        <v>0</v>
      </c>
      <c r="L23" s="42">
        <f>SUMIF(Oct!$A:$A,TB!$A23,Oct!$H:$H)</f>
        <v>0</v>
      </c>
      <c r="M23" s="42">
        <f>SUMIF(Nov!$A:$A,TB!$A23,Nov!$H:$H)</f>
        <v>0</v>
      </c>
      <c r="N23" s="157">
        <f>SUMIF(Dec!$A:$A,TB!$A23,Dec!$H:$H)</f>
        <v>0</v>
      </c>
      <c r="O23" s="170"/>
      <c r="P23" s="170"/>
      <c r="Q23" s="162">
        <v>0</v>
      </c>
      <c r="R23" s="42">
        <v>0</v>
      </c>
      <c r="S23" s="42">
        <v>0</v>
      </c>
      <c r="T23" s="42">
        <v>0</v>
      </c>
      <c r="U23" s="42">
        <v>0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0</v>
      </c>
      <c r="AB23" s="42">
        <v>0</v>
      </c>
      <c r="AD23" s="42">
        <f t="shared" si="16"/>
        <v>0</v>
      </c>
      <c r="AE23" s="42">
        <f t="shared" si="17"/>
        <v>0</v>
      </c>
      <c r="AF23" s="42">
        <f t="shared" si="18"/>
        <v>0</v>
      </c>
      <c r="AG23" s="42">
        <f t="shared" si="19"/>
        <v>0</v>
      </c>
      <c r="AH23" s="42">
        <f t="shared" si="20"/>
        <v>0</v>
      </c>
      <c r="AI23" s="42">
        <f t="shared" si="21"/>
        <v>0</v>
      </c>
      <c r="AJ23" s="42">
        <f t="shared" si="22"/>
        <v>0</v>
      </c>
      <c r="AK23" s="42">
        <f t="shared" si="23"/>
        <v>0</v>
      </c>
      <c r="AL23" s="42">
        <f t="shared" si="24"/>
        <v>0</v>
      </c>
      <c r="AM23" s="42">
        <f t="shared" si="25"/>
        <v>0</v>
      </c>
      <c r="AN23" s="42">
        <f t="shared" si="26"/>
        <v>0</v>
      </c>
      <c r="AO23" s="157">
        <f t="shared" si="27"/>
        <v>0</v>
      </c>
    </row>
    <row r="24" spans="1:41" ht="16.399999999999999" customHeight="1">
      <c r="A24" s="13">
        <v>13055</v>
      </c>
      <c r="B24" s="14" t="s">
        <v>108</v>
      </c>
      <c r="C24" s="42">
        <f>SUMIF(Jan!$A:$A,TB!$A24,Jan!$H:$H)</f>
        <v>0</v>
      </c>
      <c r="D24" s="42">
        <f>SUMIF(Feb!$A:$A,TB!$A24,Feb!$H:$H)</f>
        <v>0</v>
      </c>
      <c r="E24" s="42">
        <f>SUMIF(Mar!$A:$A,TB!$A24,Mar!$H:$H)</f>
        <v>0</v>
      </c>
      <c r="F24" s="42">
        <f>SUMIF(Apr!$A:$A,TB!$A24,Apr!$H:$H)</f>
        <v>0</v>
      </c>
      <c r="G24" s="42">
        <f>SUMIF(May!$A:$A,TB!$A24,May!$H:$H)</f>
        <v>0</v>
      </c>
      <c r="H24" s="42">
        <f>SUMIF(Jun!$A:$A,TB!$A24,Jun!$H:$H)</f>
        <v>0</v>
      </c>
      <c r="I24" s="42">
        <f>SUMIF(Jul!$A:$A,TB!$A24,Jul!$H:$H)</f>
        <v>0</v>
      </c>
      <c r="J24" s="42">
        <f>SUMIF(Aug!$A:$A,TB!$A24,Aug!$H:$H)</f>
        <v>0</v>
      </c>
      <c r="K24" s="42">
        <f>SUMIF(Sep!$A:$A,TB!$A24,Sep!$H:$H)</f>
        <v>0</v>
      </c>
      <c r="L24" s="42">
        <f>SUMIF(Oct!$A:$A,TB!$A24,Oct!$H:$H)</f>
        <v>0</v>
      </c>
      <c r="M24" s="42">
        <f>SUMIF(Nov!$A:$A,TB!$A24,Nov!$H:$H)</f>
        <v>0</v>
      </c>
      <c r="N24" s="157">
        <f>SUMIF(Dec!$A:$A,TB!$A24,Dec!$H:$H)</f>
        <v>0</v>
      </c>
      <c r="O24" s="170"/>
      <c r="P24" s="170"/>
      <c r="Q24" s="162">
        <v>0</v>
      </c>
      <c r="R24" s="42">
        <v>0</v>
      </c>
      <c r="S24" s="42">
        <v>0</v>
      </c>
      <c r="T24" s="42">
        <v>0</v>
      </c>
      <c r="U24" s="42">
        <v>0</v>
      </c>
      <c r="V24" s="42">
        <v>0</v>
      </c>
      <c r="W24" s="42">
        <v>0</v>
      </c>
      <c r="X24" s="42">
        <v>0</v>
      </c>
      <c r="Y24" s="42">
        <v>0</v>
      </c>
      <c r="Z24" s="42">
        <v>0</v>
      </c>
      <c r="AA24" s="42">
        <v>0</v>
      </c>
      <c r="AB24" s="42">
        <v>0</v>
      </c>
      <c r="AD24" s="42">
        <f t="shared" si="16"/>
        <v>0</v>
      </c>
      <c r="AE24" s="42">
        <f t="shared" si="17"/>
        <v>0</v>
      </c>
      <c r="AF24" s="42">
        <f t="shared" si="18"/>
        <v>0</v>
      </c>
      <c r="AG24" s="42">
        <f t="shared" si="19"/>
        <v>0</v>
      </c>
      <c r="AH24" s="42">
        <f t="shared" si="20"/>
        <v>0</v>
      </c>
      <c r="AI24" s="42">
        <f t="shared" si="21"/>
        <v>0</v>
      </c>
      <c r="AJ24" s="42">
        <f t="shared" si="22"/>
        <v>0</v>
      </c>
      <c r="AK24" s="42">
        <f t="shared" si="23"/>
        <v>0</v>
      </c>
      <c r="AL24" s="42">
        <f t="shared" si="24"/>
        <v>0</v>
      </c>
      <c r="AM24" s="42">
        <f t="shared" si="25"/>
        <v>0</v>
      </c>
      <c r="AN24" s="42">
        <f t="shared" si="26"/>
        <v>0</v>
      </c>
      <c r="AO24" s="157">
        <f t="shared" si="27"/>
        <v>0</v>
      </c>
    </row>
    <row r="25" spans="1:41" ht="16.399999999999999" customHeight="1">
      <c r="A25" s="13">
        <v>13056</v>
      </c>
      <c r="B25" s="14" t="s">
        <v>109</v>
      </c>
      <c r="C25" s="42">
        <f>SUMIF(Jan!$A:$A,TB!$A25,Jan!$H:$H)</f>
        <v>0</v>
      </c>
      <c r="D25" s="42">
        <f>SUMIF(Feb!$A:$A,TB!$A25,Feb!$H:$H)</f>
        <v>0</v>
      </c>
      <c r="E25" s="42">
        <f>SUMIF(Mar!$A:$A,TB!$A25,Mar!$H:$H)</f>
        <v>0</v>
      </c>
      <c r="F25" s="42">
        <f>SUMIF(Apr!$A:$A,TB!$A25,Apr!$H:$H)</f>
        <v>0</v>
      </c>
      <c r="G25" s="42">
        <f>SUMIF(May!$A:$A,TB!$A25,May!$H:$H)</f>
        <v>0</v>
      </c>
      <c r="H25" s="42">
        <f>SUMIF(Jun!$A:$A,TB!$A25,Jun!$H:$H)</f>
        <v>0</v>
      </c>
      <c r="I25" s="42">
        <f>SUMIF(Jul!$A:$A,TB!$A25,Jul!$H:$H)</f>
        <v>0</v>
      </c>
      <c r="J25" s="42">
        <f>SUMIF(Aug!$A:$A,TB!$A25,Aug!$H:$H)</f>
        <v>0</v>
      </c>
      <c r="K25" s="42">
        <f>SUMIF(Sep!$A:$A,TB!$A25,Sep!$H:$H)</f>
        <v>0</v>
      </c>
      <c r="L25" s="42">
        <f>SUMIF(Oct!$A:$A,TB!$A25,Oct!$H:$H)</f>
        <v>0</v>
      </c>
      <c r="M25" s="42">
        <f>SUMIF(Nov!$A:$A,TB!$A25,Nov!$H:$H)</f>
        <v>0</v>
      </c>
      <c r="N25" s="157">
        <f>SUMIF(Dec!$A:$A,TB!$A25,Dec!$H:$H)</f>
        <v>0</v>
      </c>
      <c r="O25" s="170"/>
      <c r="P25" s="170"/>
      <c r="Q25" s="162">
        <v>0</v>
      </c>
      <c r="R25" s="42">
        <v>0</v>
      </c>
      <c r="S25" s="42">
        <v>0</v>
      </c>
      <c r="T25" s="42">
        <v>0</v>
      </c>
      <c r="U25" s="42">
        <v>0</v>
      </c>
      <c r="V25" s="42">
        <v>0</v>
      </c>
      <c r="W25" s="42">
        <v>0</v>
      </c>
      <c r="X25" s="42">
        <v>0</v>
      </c>
      <c r="Y25" s="42">
        <v>0</v>
      </c>
      <c r="Z25" s="42">
        <v>0</v>
      </c>
      <c r="AA25" s="42">
        <v>0</v>
      </c>
      <c r="AB25" s="42">
        <v>0</v>
      </c>
      <c r="AD25" s="42">
        <f t="shared" si="16"/>
        <v>0</v>
      </c>
      <c r="AE25" s="42">
        <f t="shared" si="17"/>
        <v>0</v>
      </c>
      <c r="AF25" s="42">
        <f t="shared" si="18"/>
        <v>0</v>
      </c>
      <c r="AG25" s="42">
        <f t="shared" si="19"/>
        <v>0</v>
      </c>
      <c r="AH25" s="42">
        <f t="shared" si="20"/>
        <v>0</v>
      </c>
      <c r="AI25" s="42">
        <f t="shared" si="21"/>
        <v>0</v>
      </c>
      <c r="AJ25" s="42">
        <f t="shared" si="22"/>
        <v>0</v>
      </c>
      <c r="AK25" s="42">
        <f t="shared" si="23"/>
        <v>0</v>
      </c>
      <c r="AL25" s="42">
        <f t="shared" si="24"/>
        <v>0</v>
      </c>
      <c r="AM25" s="42">
        <f t="shared" si="25"/>
        <v>0</v>
      </c>
      <c r="AN25" s="42">
        <f t="shared" si="26"/>
        <v>0</v>
      </c>
      <c r="AO25" s="157">
        <f t="shared" si="27"/>
        <v>0</v>
      </c>
    </row>
    <row r="26" spans="1:41" ht="16.399999999999999" customHeight="1">
      <c r="A26" s="13">
        <v>13061</v>
      </c>
      <c r="B26" s="14" t="s">
        <v>110</v>
      </c>
      <c r="C26" s="42">
        <f>SUMIF(Jan!$A:$A,TB!$A26,Jan!$H:$H)</f>
        <v>547891.34</v>
      </c>
      <c r="D26" s="42">
        <f>SUMIF(Feb!$A:$A,TB!$A26,Feb!$H:$H)</f>
        <v>800124.36</v>
      </c>
      <c r="E26" s="42">
        <f>SUMIF(Mar!$A:$A,TB!$A26,Mar!$H:$H)</f>
        <v>834046.01</v>
      </c>
      <c r="F26" s="42">
        <f>SUMIF(Apr!$A:$A,TB!$A26,Apr!$H:$H)</f>
        <v>838181.98</v>
      </c>
      <c r="G26" s="42">
        <f>SUMIF(May!$A:$A,TB!$A26,May!$H:$H)</f>
        <v>828811.08</v>
      </c>
      <c r="H26" s="42">
        <f>SUMIF(Jun!$A:$A,TB!$A26,Jun!$H:$H)</f>
        <v>988153.4</v>
      </c>
      <c r="I26" s="42">
        <f>SUMIF(Jul!$A:$A,TB!$A26,Jul!$H:$H)</f>
        <v>988153.4</v>
      </c>
      <c r="J26" s="42">
        <f>SUMIF(Aug!$A:$A,TB!$A26,Aug!$H:$H)</f>
        <v>988153.4</v>
      </c>
      <c r="K26" s="42">
        <f>SUMIF(Sep!$A:$A,TB!$A26,Sep!$H:$H)</f>
        <v>988153.4</v>
      </c>
      <c r="L26" s="42">
        <f>SUMIF(Oct!$A:$A,TB!$A26,Oct!$H:$H)</f>
        <v>988153.4</v>
      </c>
      <c r="M26" s="42">
        <f>SUMIF(Nov!$A:$A,TB!$A26,Nov!$H:$H)</f>
        <v>988153.4</v>
      </c>
      <c r="N26" s="157">
        <f>SUMIF(Dec!$A:$A,TB!$A26,Dec!$H:$H)</f>
        <v>988153.4</v>
      </c>
      <c r="O26" s="170"/>
      <c r="P26" s="170"/>
      <c r="Q26" s="162">
        <v>785392.95</v>
      </c>
      <c r="R26" s="42">
        <v>770440.98</v>
      </c>
      <c r="S26" s="42">
        <v>767017.89</v>
      </c>
      <c r="T26" s="42">
        <v>762203.99</v>
      </c>
      <c r="U26" s="42">
        <v>755600</v>
      </c>
      <c r="V26" s="42">
        <v>779052.73</v>
      </c>
      <c r="W26" s="42">
        <v>777265.93</v>
      </c>
      <c r="X26" s="42">
        <v>797758.83</v>
      </c>
      <c r="Y26" s="42">
        <v>817767.08</v>
      </c>
      <c r="Z26" s="42">
        <v>859922.6</v>
      </c>
      <c r="AA26" s="42">
        <v>819971.99</v>
      </c>
      <c r="AB26" s="42">
        <v>836409.56</v>
      </c>
      <c r="AD26" s="42">
        <f t="shared" si="16"/>
        <v>13791520.810000001</v>
      </c>
      <c r="AE26" s="42">
        <f t="shared" si="17"/>
        <v>20104804.809999999</v>
      </c>
      <c r="AF26" s="42">
        <f t="shared" si="18"/>
        <v>21009118.559999999</v>
      </c>
      <c r="AG26" s="42">
        <f t="shared" si="19"/>
        <v>21177673.539999999</v>
      </c>
      <c r="AH26" s="42">
        <f t="shared" si="20"/>
        <v>20973064.379999999</v>
      </c>
      <c r="AI26" s="42">
        <f t="shared" si="21"/>
        <v>25024490.780000001</v>
      </c>
      <c r="AJ26" s="42">
        <f t="shared" si="22"/>
        <v>25024490.780000001</v>
      </c>
      <c r="AK26" s="42">
        <f t="shared" si="23"/>
        <v>25024490.780000001</v>
      </c>
      <c r="AL26" s="42">
        <f t="shared" si="24"/>
        <v>25024490.780000001</v>
      </c>
      <c r="AM26" s="42">
        <f t="shared" si="25"/>
        <v>25024490.780000001</v>
      </c>
      <c r="AN26" s="42">
        <f t="shared" si="26"/>
        <v>25024490.780000001</v>
      </c>
      <c r="AO26" s="157">
        <f t="shared" si="27"/>
        <v>25024490.780000001</v>
      </c>
    </row>
    <row r="27" spans="1:41" ht="16.399999999999999" customHeight="1">
      <c r="A27" s="13">
        <v>13081</v>
      </c>
      <c r="B27" s="14" t="s">
        <v>111</v>
      </c>
      <c r="C27" s="42">
        <f>SUMIF(Jan!$A:$A,TB!$A27,Jan!$H:$H)</f>
        <v>0</v>
      </c>
      <c r="D27" s="42">
        <f>SUMIF(Feb!$A:$A,TB!$A27,Feb!$H:$H)</f>
        <v>0</v>
      </c>
      <c r="E27" s="42">
        <f>SUMIF(Mar!$A:$A,TB!$A27,Mar!$H:$H)</f>
        <v>0</v>
      </c>
      <c r="F27" s="42">
        <f>SUMIF(Apr!$A:$A,TB!$A27,Apr!$H:$H)</f>
        <v>0</v>
      </c>
      <c r="G27" s="42">
        <f>SUMIF(May!$A:$A,TB!$A27,May!$H:$H)</f>
        <v>0</v>
      </c>
      <c r="H27" s="42">
        <f>SUMIF(Jun!$A:$A,TB!$A27,Jun!$H:$H)</f>
        <v>0</v>
      </c>
      <c r="I27" s="42">
        <f>SUMIF(Jul!$A:$A,TB!$A27,Jul!$H:$H)</f>
        <v>0</v>
      </c>
      <c r="J27" s="42">
        <f>SUMIF(Aug!$A:$A,TB!$A27,Aug!$H:$H)</f>
        <v>0</v>
      </c>
      <c r="K27" s="42">
        <f>SUMIF(Sep!$A:$A,TB!$A27,Sep!$H:$H)</f>
        <v>0</v>
      </c>
      <c r="L27" s="42">
        <f>SUMIF(Oct!$A:$A,TB!$A27,Oct!$H:$H)</f>
        <v>0</v>
      </c>
      <c r="M27" s="42">
        <f>SUMIF(Nov!$A:$A,TB!$A27,Nov!$H:$H)</f>
        <v>0</v>
      </c>
      <c r="N27" s="157">
        <f>SUMIF(Dec!$A:$A,TB!$A27,Dec!$H:$H)</f>
        <v>0</v>
      </c>
      <c r="O27" s="170"/>
      <c r="P27" s="170"/>
      <c r="Q27" s="162">
        <v>0</v>
      </c>
      <c r="R27" s="42">
        <v>0</v>
      </c>
      <c r="S27" s="42">
        <v>0</v>
      </c>
      <c r="T27" s="42">
        <v>0</v>
      </c>
      <c r="U27" s="42">
        <v>0</v>
      </c>
      <c r="V27" s="42">
        <v>0</v>
      </c>
      <c r="W27" s="42">
        <v>0</v>
      </c>
      <c r="X27" s="42">
        <v>0</v>
      </c>
      <c r="Y27" s="42">
        <v>0</v>
      </c>
      <c r="Z27" s="42">
        <v>0</v>
      </c>
      <c r="AA27" s="42">
        <v>0</v>
      </c>
      <c r="AB27" s="42">
        <v>0</v>
      </c>
      <c r="AD27" s="42">
        <f t="shared" si="16"/>
        <v>0</v>
      </c>
      <c r="AE27" s="42">
        <f t="shared" si="17"/>
        <v>0</v>
      </c>
      <c r="AF27" s="42">
        <f t="shared" si="18"/>
        <v>0</v>
      </c>
      <c r="AG27" s="42">
        <f t="shared" si="19"/>
        <v>0</v>
      </c>
      <c r="AH27" s="42">
        <f t="shared" si="20"/>
        <v>0</v>
      </c>
      <c r="AI27" s="42">
        <f t="shared" si="21"/>
        <v>0</v>
      </c>
      <c r="AJ27" s="42">
        <f t="shared" si="22"/>
        <v>0</v>
      </c>
      <c r="AK27" s="42">
        <f t="shared" si="23"/>
        <v>0</v>
      </c>
      <c r="AL27" s="42">
        <f t="shared" si="24"/>
        <v>0</v>
      </c>
      <c r="AM27" s="42">
        <f t="shared" si="25"/>
        <v>0</v>
      </c>
      <c r="AN27" s="42">
        <f t="shared" si="26"/>
        <v>0</v>
      </c>
      <c r="AO27" s="157">
        <f t="shared" si="27"/>
        <v>0</v>
      </c>
    </row>
    <row r="28" spans="1:41" ht="16.399999999999999" customHeight="1">
      <c r="A28" s="13">
        <v>13091</v>
      </c>
      <c r="B28" s="14" t="s">
        <v>112</v>
      </c>
      <c r="C28" s="42">
        <f>SUMIF(Jan!$A:$A,TB!$A28,Jan!$H:$H)</f>
        <v>0</v>
      </c>
      <c r="D28" s="42">
        <f>SUMIF(Feb!$A:$A,TB!$A28,Feb!$H:$H)</f>
        <v>0</v>
      </c>
      <c r="E28" s="42">
        <f>SUMIF(Mar!$A:$A,TB!$A28,Mar!$H:$H)</f>
        <v>0</v>
      </c>
      <c r="F28" s="42">
        <f>SUMIF(Apr!$A:$A,TB!$A28,Apr!$H:$H)</f>
        <v>0</v>
      </c>
      <c r="G28" s="42">
        <f>SUMIF(May!$A:$A,TB!$A28,May!$H:$H)</f>
        <v>0</v>
      </c>
      <c r="H28" s="42">
        <f>SUMIF(Jun!$A:$A,TB!$A28,Jun!$H:$H)</f>
        <v>0</v>
      </c>
      <c r="I28" s="42">
        <f>SUMIF(Jul!$A:$A,TB!$A28,Jul!$H:$H)</f>
        <v>0</v>
      </c>
      <c r="J28" s="42">
        <f>SUMIF(Aug!$A:$A,TB!$A28,Aug!$H:$H)</f>
        <v>0</v>
      </c>
      <c r="K28" s="42">
        <f>SUMIF(Sep!$A:$A,TB!$A28,Sep!$H:$H)</f>
        <v>0</v>
      </c>
      <c r="L28" s="42">
        <f>SUMIF(Oct!$A:$A,TB!$A28,Oct!$H:$H)</f>
        <v>0</v>
      </c>
      <c r="M28" s="42">
        <f>SUMIF(Nov!$A:$A,TB!$A28,Nov!$H:$H)</f>
        <v>0</v>
      </c>
      <c r="N28" s="157">
        <f>SUMIF(Dec!$A:$A,TB!$A28,Dec!$H:$H)</f>
        <v>0</v>
      </c>
      <c r="O28" s="170"/>
      <c r="P28" s="170"/>
      <c r="Q28" s="162">
        <v>0</v>
      </c>
      <c r="R28" s="42">
        <v>0</v>
      </c>
      <c r="S28" s="42">
        <v>0</v>
      </c>
      <c r="T28" s="42">
        <v>0</v>
      </c>
      <c r="U28" s="42">
        <v>0</v>
      </c>
      <c r="V28" s="42">
        <v>0</v>
      </c>
      <c r="W28" s="42">
        <v>0</v>
      </c>
      <c r="X28" s="42">
        <v>0</v>
      </c>
      <c r="Y28" s="42">
        <v>0</v>
      </c>
      <c r="Z28" s="42">
        <v>0</v>
      </c>
      <c r="AA28" s="42">
        <v>0</v>
      </c>
      <c r="AB28" s="42">
        <v>0</v>
      </c>
      <c r="AD28" s="42">
        <f t="shared" si="16"/>
        <v>0</v>
      </c>
      <c r="AE28" s="42">
        <f t="shared" si="17"/>
        <v>0</v>
      </c>
      <c r="AF28" s="42">
        <f t="shared" si="18"/>
        <v>0</v>
      </c>
      <c r="AG28" s="42">
        <f t="shared" si="19"/>
        <v>0</v>
      </c>
      <c r="AH28" s="42">
        <f t="shared" si="20"/>
        <v>0</v>
      </c>
      <c r="AI28" s="42">
        <f t="shared" si="21"/>
        <v>0</v>
      </c>
      <c r="AJ28" s="42">
        <f t="shared" si="22"/>
        <v>0</v>
      </c>
      <c r="AK28" s="42">
        <f t="shared" si="23"/>
        <v>0</v>
      </c>
      <c r="AL28" s="42">
        <f t="shared" si="24"/>
        <v>0</v>
      </c>
      <c r="AM28" s="42">
        <f t="shared" si="25"/>
        <v>0</v>
      </c>
      <c r="AN28" s="42">
        <f t="shared" si="26"/>
        <v>0</v>
      </c>
      <c r="AO28" s="157">
        <f t="shared" si="27"/>
        <v>0</v>
      </c>
    </row>
    <row r="29" spans="1:41" ht="16.399999999999999" customHeight="1">
      <c r="A29" s="13">
        <v>13101</v>
      </c>
      <c r="B29" s="14" t="s">
        <v>113</v>
      </c>
      <c r="C29" s="42">
        <f>SUMIF(Jan!$A:$A,TB!$A29,Jan!$H:$H)</f>
        <v>0</v>
      </c>
      <c r="D29" s="42">
        <f>SUMIF(Feb!$A:$A,TB!$A29,Feb!$H:$H)</f>
        <v>0</v>
      </c>
      <c r="E29" s="42">
        <f>SUMIF(Mar!$A:$A,TB!$A29,Mar!$H:$H)</f>
        <v>0</v>
      </c>
      <c r="F29" s="42">
        <f>SUMIF(Apr!$A:$A,TB!$A29,Apr!$H:$H)</f>
        <v>0</v>
      </c>
      <c r="G29" s="42">
        <f>SUMIF(May!$A:$A,TB!$A29,May!$H:$H)</f>
        <v>0</v>
      </c>
      <c r="H29" s="42">
        <f>SUMIF(Jun!$A:$A,TB!$A29,Jun!$H:$H)</f>
        <v>0</v>
      </c>
      <c r="I29" s="42">
        <f>SUMIF(Jul!$A:$A,TB!$A29,Jul!$H:$H)</f>
        <v>0</v>
      </c>
      <c r="J29" s="42">
        <f>SUMIF(Aug!$A:$A,TB!$A29,Aug!$H:$H)</f>
        <v>0</v>
      </c>
      <c r="K29" s="42">
        <f>SUMIF(Sep!$A:$A,TB!$A29,Sep!$H:$H)</f>
        <v>0</v>
      </c>
      <c r="L29" s="42">
        <f>SUMIF(Oct!$A:$A,TB!$A29,Oct!$H:$H)</f>
        <v>0</v>
      </c>
      <c r="M29" s="42">
        <f>SUMIF(Nov!$A:$A,TB!$A29,Nov!$H:$H)</f>
        <v>0</v>
      </c>
      <c r="N29" s="157">
        <f>SUMIF(Dec!$A:$A,TB!$A29,Dec!$H:$H)</f>
        <v>0</v>
      </c>
      <c r="O29" s="170"/>
      <c r="P29" s="170"/>
      <c r="Q29" s="162">
        <v>0</v>
      </c>
      <c r="R29" s="42">
        <v>0</v>
      </c>
      <c r="S29" s="42">
        <v>0</v>
      </c>
      <c r="T29" s="42">
        <v>0</v>
      </c>
      <c r="U29" s="42">
        <v>0</v>
      </c>
      <c r="V29" s="42">
        <v>0</v>
      </c>
      <c r="W29" s="42">
        <v>0</v>
      </c>
      <c r="X29" s="42">
        <v>0</v>
      </c>
      <c r="Y29" s="42">
        <v>0</v>
      </c>
      <c r="Z29" s="42">
        <v>0</v>
      </c>
      <c r="AA29" s="42">
        <v>0</v>
      </c>
      <c r="AB29" s="42">
        <v>0</v>
      </c>
      <c r="AD29" s="42">
        <f t="shared" si="16"/>
        <v>0</v>
      </c>
      <c r="AE29" s="42">
        <f t="shared" si="17"/>
        <v>0</v>
      </c>
      <c r="AF29" s="42">
        <f t="shared" si="18"/>
        <v>0</v>
      </c>
      <c r="AG29" s="42">
        <f t="shared" si="19"/>
        <v>0</v>
      </c>
      <c r="AH29" s="42">
        <f t="shared" si="20"/>
        <v>0</v>
      </c>
      <c r="AI29" s="42">
        <f t="shared" si="21"/>
        <v>0</v>
      </c>
      <c r="AJ29" s="42">
        <f t="shared" si="22"/>
        <v>0</v>
      </c>
      <c r="AK29" s="42">
        <f t="shared" si="23"/>
        <v>0</v>
      </c>
      <c r="AL29" s="42">
        <f t="shared" si="24"/>
        <v>0</v>
      </c>
      <c r="AM29" s="42">
        <f t="shared" si="25"/>
        <v>0</v>
      </c>
      <c r="AN29" s="42">
        <f t="shared" si="26"/>
        <v>0</v>
      </c>
      <c r="AO29" s="157">
        <f t="shared" si="27"/>
        <v>0</v>
      </c>
    </row>
    <row r="30" spans="1:41" ht="16.399999999999999" customHeight="1">
      <c r="A30" s="13">
        <v>13111</v>
      </c>
      <c r="B30" s="14" t="s">
        <v>114</v>
      </c>
      <c r="C30" s="42">
        <f>SUMIF(Jan!$A:$A,TB!$A30,Jan!$H:$H)</f>
        <v>0</v>
      </c>
      <c r="D30" s="42">
        <f>SUMIF(Feb!$A:$A,TB!$A30,Feb!$H:$H)</f>
        <v>0</v>
      </c>
      <c r="E30" s="42">
        <f>SUMIF(Mar!$A:$A,TB!$A30,Mar!$H:$H)</f>
        <v>0</v>
      </c>
      <c r="F30" s="42">
        <f>SUMIF(Apr!$A:$A,TB!$A30,Apr!$H:$H)</f>
        <v>0</v>
      </c>
      <c r="G30" s="42">
        <f>SUMIF(May!$A:$A,TB!$A30,May!$H:$H)</f>
        <v>0</v>
      </c>
      <c r="H30" s="42">
        <f>SUMIF(Jun!$A:$A,TB!$A30,Jun!$H:$H)</f>
        <v>0</v>
      </c>
      <c r="I30" s="42">
        <f>SUMIF(Jul!$A:$A,TB!$A30,Jul!$H:$H)</f>
        <v>0</v>
      </c>
      <c r="J30" s="42">
        <f>SUMIF(Aug!$A:$A,TB!$A30,Aug!$H:$H)</f>
        <v>0</v>
      </c>
      <c r="K30" s="42">
        <f>SUMIF(Sep!$A:$A,TB!$A30,Sep!$H:$H)</f>
        <v>0</v>
      </c>
      <c r="L30" s="42">
        <f>SUMIF(Oct!$A:$A,TB!$A30,Oct!$H:$H)</f>
        <v>0</v>
      </c>
      <c r="M30" s="42">
        <f>SUMIF(Nov!$A:$A,TB!$A30,Nov!$H:$H)</f>
        <v>0</v>
      </c>
      <c r="N30" s="157">
        <f>SUMIF(Dec!$A:$A,TB!$A30,Dec!$H:$H)</f>
        <v>0</v>
      </c>
      <c r="O30" s="170"/>
      <c r="P30" s="170"/>
      <c r="Q30" s="162">
        <v>0</v>
      </c>
      <c r="R30" s="42">
        <v>0</v>
      </c>
      <c r="S30" s="42">
        <v>0</v>
      </c>
      <c r="T30" s="42">
        <v>0</v>
      </c>
      <c r="U30" s="42">
        <v>0</v>
      </c>
      <c r="V30" s="42">
        <v>0</v>
      </c>
      <c r="W30" s="42">
        <v>0</v>
      </c>
      <c r="X30" s="42">
        <v>0</v>
      </c>
      <c r="Y30" s="42">
        <v>0</v>
      </c>
      <c r="Z30" s="42">
        <v>0</v>
      </c>
      <c r="AA30" s="42">
        <v>0</v>
      </c>
      <c r="AB30" s="42">
        <v>0</v>
      </c>
      <c r="AD30" s="42">
        <f t="shared" si="16"/>
        <v>0</v>
      </c>
      <c r="AE30" s="42">
        <f t="shared" si="17"/>
        <v>0</v>
      </c>
      <c r="AF30" s="42">
        <f t="shared" si="18"/>
        <v>0</v>
      </c>
      <c r="AG30" s="42">
        <f t="shared" si="19"/>
        <v>0</v>
      </c>
      <c r="AH30" s="42">
        <f t="shared" si="20"/>
        <v>0</v>
      </c>
      <c r="AI30" s="42">
        <f t="shared" si="21"/>
        <v>0</v>
      </c>
      <c r="AJ30" s="42">
        <f t="shared" si="22"/>
        <v>0</v>
      </c>
      <c r="AK30" s="42">
        <f t="shared" si="23"/>
        <v>0</v>
      </c>
      <c r="AL30" s="42">
        <f t="shared" si="24"/>
        <v>0</v>
      </c>
      <c r="AM30" s="42">
        <f t="shared" si="25"/>
        <v>0</v>
      </c>
      <c r="AN30" s="42">
        <f t="shared" si="26"/>
        <v>0</v>
      </c>
      <c r="AO30" s="157">
        <f t="shared" si="27"/>
        <v>0</v>
      </c>
    </row>
    <row r="31" spans="1:41" ht="16.399999999999999" customHeight="1">
      <c r="A31" s="13">
        <v>13112</v>
      </c>
      <c r="B31" s="14" t="s">
        <v>115</v>
      </c>
      <c r="C31" s="42">
        <f>SUMIF(Jan!$A:$A,TB!$A31,Jan!$H:$H)</f>
        <v>0</v>
      </c>
      <c r="D31" s="42">
        <f>SUMIF(Feb!$A:$A,TB!$A31,Feb!$H:$H)</f>
        <v>0</v>
      </c>
      <c r="E31" s="42">
        <f>SUMIF(Mar!$A:$A,TB!$A31,Mar!$H:$H)</f>
        <v>0</v>
      </c>
      <c r="F31" s="42">
        <f>SUMIF(Apr!$A:$A,TB!$A31,Apr!$H:$H)</f>
        <v>0</v>
      </c>
      <c r="G31" s="42">
        <f>SUMIF(May!$A:$A,TB!$A31,May!$H:$H)</f>
        <v>0</v>
      </c>
      <c r="H31" s="42">
        <f>SUMIF(Jun!$A:$A,TB!$A31,Jun!$H:$H)</f>
        <v>0</v>
      </c>
      <c r="I31" s="42">
        <f>SUMIF(Jul!$A:$A,TB!$A31,Jul!$H:$H)</f>
        <v>0</v>
      </c>
      <c r="J31" s="42">
        <f>SUMIF(Aug!$A:$A,TB!$A31,Aug!$H:$H)</f>
        <v>0</v>
      </c>
      <c r="K31" s="42">
        <f>SUMIF(Sep!$A:$A,TB!$A31,Sep!$H:$H)</f>
        <v>0</v>
      </c>
      <c r="L31" s="42">
        <f>SUMIF(Oct!$A:$A,TB!$A31,Oct!$H:$H)</f>
        <v>0</v>
      </c>
      <c r="M31" s="42">
        <f>SUMIF(Nov!$A:$A,TB!$A31,Nov!$H:$H)</f>
        <v>0</v>
      </c>
      <c r="N31" s="157">
        <f>SUMIF(Dec!$A:$A,TB!$A31,Dec!$H:$H)</f>
        <v>0</v>
      </c>
      <c r="O31" s="170"/>
      <c r="P31" s="170"/>
      <c r="Q31" s="16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D31" s="42">
        <f t="shared" si="16"/>
        <v>0</v>
      </c>
      <c r="AE31" s="42">
        <f t="shared" si="17"/>
        <v>0</v>
      </c>
      <c r="AF31" s="42">
        <f t="shared" si="18"/>
        <v>0</v>
      </c>
      <c r="AG31" s="42">
        <f t="shared" si="19"/>
        <v>0</v>
      </c>
      <c r="AH31" s="42">
        <f t="shared" si="20"/>
        <v>0</v>
      </c>
      <c r="AI31" s="42">
        <f t="shared" si="21"/>
        <v>0</v>
      </c>
      <c r="AJ31" s="42">
        <f t="shared" si="22"/>
        <v>0</v>
      </c>
      <c r="AK31" s="42">
        <f t="shared" si="23"/>
        <v>0</v>
      </c>
      <c r="AL31" s="42">
        <f t="shared" si="24"/>
        <v>0</v>
      </c>
      <c r="AM31" s="42">
        <f t="shared" si="25"/>
        <v>0</v>
      </c>
      <c r="AN31" s="42">
        <f t="shared" si="26"/>
        <v>0</v>
      </c>
      <c r="AO31" s="157">
        <f t="shared" si="27"/>
        <v>0</v>
      </c>
    </row>
    <row r="32" spans="1:41" ht="16.399999999999999" customHeight="1">
      <c r="A32" s="13">
        <v>13113</v>
      </c>
      <c r="B32" s="14" t="s">
        <v>116</v>
      </c>
      <c r="C32" s="42">
        <f>SUMIF(Jan!$A:$A,TB!$A32,Jan!$H:$H)</f>
        <v>0</v>
      </c>
      <c r="D32" s="42">
        <f>SUMIF(Feb!$A:$A,TB!$A32,Feb!$H:$H)</f>
        <v>0</v>
      </c>
      <c r="E32" s="42">
        <f>SUMIF(Mar!$A:$A,TB!$A32,Mar!$H:$H)</f>
        <v>0</v>
      </c>
      <c r="F32" s="42">
        <f>SUMIF(Apr!$A:$A,TB!$A32,Apr!$H:$H)</f>
        <v>0</v>
      </c>
      <c r="G32" s="42">
        <f>SUMIF(May!$A:$A,TB!$A32,May!$H:$H)</f>
        <v>0</v>
      </c>
      <c r="H32" s="42">
        <f>SUMIF(Jun!$A:$A,TB!$A32,Jun!$H:$H)</f>
        <v>0</v>
      </c>
      <c r="I32" s="42">
        <f>SUMIF(Jul!$A:$A,TB!$A32,Jul!$H:$H)</f>
        <v>0</v>
      </c>
      <c r="J32" s="42">
        <f>SUMIF(Aug!$A:$A,TB!$A32,Aug!$H:$H)</f>
        <v>0</v>
      </c>
      <c r="K32" s="42">
        <f>SUMIF(Sep!$A:$A,TB!$A32,Sep!$H:$H)</f>
        <v>0</v>
      </c>
      <c r="L32" s="42">
        <f>SUMIF(Oct!$A:$A,TB!$A32,Oct!$H:$H)</f>
        <v>0</v>
      </c>
      <c r="M32" s="42">
        <f>SUMIF(Nov!$A:$A,TB!$A32,Nov!$H:$H)</f>
        <v>0</v>
      </c>
      <c r="N32" s="157">
        <f>SUMIF(Dec!$A:$A,TB!$A32,Dec!$H:$H)</f>
        <v>0</v>
      </c>
      <c r="O32" s="170"/>
      <c r="P32" s="170"/>
      <c r="Q32" s="162">
        <v>0</v>
      </c>
      <c r="R32" s="42">
        <v>0</v>
      </c>
      <c r="S32" s="42">
        <v>0</v>
      </c>
      <c r="T32" s="42">
        <v>0</v>
      </c>
      <c r="U32" s="42">
        <v>0</v>
      </c>
      <c r="V32" s="42">
        <v>0</v>
      </c>
      <c r="W32" s="42">
        <v>0</v>
      </c>
      <c r="X32" s="42">
        <v>0</v>
      </c>
      <c r="Y32" s="42">
        <v>0</v>
      </c>
      <c r="Z32" s="42">
        <v>0</v>
      </c>
      <c r="AA32" s="42">
        <v>0</v>
      </c>
      <c r="AB32" s="42">
        <v>0</v>
      </c>
      <c r="AD32" s="42">
        <f t="shared" si="16"/>
        <v>0</v>
      </c>
      <c r="AE32" s="42">
        <f t="shared" si="17"/>
        <v>0</v>
      </c>
      <c r="AF32" s="42">
        <f t="shared" si="18"/>
        <v>0</v>
      </c>
      <c r="AG32" s="42">
        <f t="shared" si="19"/>
        <v>0</v>
      </c>
      <c r="AH32" s="42">
        <f t="shared" si="20"/>
        <v>0</v>
      </c>
      <c r="AI32" s="42">
        <f t="shared" si="21"/>
        <v>0</v>
      </c>
      <c r="AJ32" s="42">
        <f t="shared" si="22"/>
        <v>0</v>
      </c>
      <c r="AK32" s="42">
        <f t="shared" si="23"/>
        <v>0</v>
      </c>
      <c r="AL32" s="42">
        <f t="shared" si="24"/>
        <v>0</v>
      </c>
      <c r="AM32" s="42">
        <f t="shared" si="25"/>
        <v>0</v>
      </c>
      <c r="AN32" s="42">
        <f t="shared" si="26"/>
        <v>0</v>
      </c>
      <c r="AO32" s="157">
        <f t="shared" si="27"/>
        <v>0</v>
      </c>
    </row>
    <row r="33" spans="1:41" ht="16.399999999999999" customHeight="1">
      <c r="A33" s="13">
        <v>13114</v>
      </c>
      <c r="B33" s="14" t="s">
        <v>117</v>
      </c>
      <c r="C33" s="42">
        <f>SUMIF(Jan!$A:$A,TB!$A33,Jan!$H:$H)</f>
        <v>0</v>
      </c>
      <c r="D33" s="42">
        <f>SUMIF(Feb!$A:$A,TB!$A33,Feb!$H:$H)</f>
        <v>0</v>
      </c>
      <c r="E33" s="42">
        <f>SUMIF(Mar!$A:$A,TB!$A33,Mar!$H:$H)</f>
        <v>0</v>
      </c>
      <c r="F33" s="42">
        <f>SUMIF(Apr!$A:$A,TB!$A33,Apr!$H:$H)</f>
        <v>0</v>
      </c>
      <c r="G33" s="42">
        <f>SUMIF(May!$A:$A,TB!$A33,May!$H:$H)</f>
        <v>0</v>
      </c>
      <c r="H33" s="42">
        <f>SUMIF(Jun!$A:$A,TB!$A33,Jun!$H:$H)</f>
        <v>0</v>
      </c>
      <c r="I33" s="42">
        <f>SUMIF(Jul!$A:$A,TB!$A33,Jul!$H:$H)</f>
        <v>0</v>
      </c>
      <c r="J33" s="42">
        <f>SUMIF(Aug!$A:$A,TB!$A33,Aug!$H:$H)</f>
        <v>0</v>
      </c>
      <c r="K33" s="42">
        <f>SUMIF(Sep!$A:$A,TB!$A33,Sep!$H:$H)</f>
        <v>0</v>
      </c>
      <c r="L33" s="42">
        <f>SUMIF(Oct!$A:$A,TB!$A33,Oct!$H:$H)</f>
        <v>0</v>
      </c>
      <c r="M33" s="42">
        <f>SUMIF(Nov!$A:$A,TB!$A33,Nov!$H:$H)</f>
        <v>0</v>
      </c>
      <c r="N33" s="157">
        <f>SUMIF(Dec!$A:$A,TB!$A33,Dec!$H:$H)</f>
        <v>0</v>
      </c>
      <c r="O33" s="170"/>
      <c r="P33" s="170"/>
      <c r="Q33" s="162">
        <v>0</v>
      </c>
      <c r="R33" s="42">
        <v>0</v>
      </c>
      <c r="S33" s="42">
        <v>0</v>
      </c>
      <c r="T33" s="42">
        <v>0</v>
      </c>
      <c r="U33" s="42">
        <v>0</v>
      </c>
      <c r="V33" s="42">
        <v>0</v>
      </c>
      <c r="W33" s="42">
        <v>0</v>
      </c>
      <c r="X33" s="42">
        <v>0</v>
      </c>
      <c r="Y33" s="42">
        <v>0</v>
      </c>
      <c r="Z33" s="42">
        <v>0</v>
      </c>
      <c r="AA33" s="42">
        <v>0</v>
      </c>
      <c r="AB33" s="42">
        <v>0</v>
      </c>
      <c r="AD33" s="42">
        <f t="shared" si="16"/>
        <v>0</v>
      </c>
      <c r="AE33" s="42">
        <f t="shared" si="17"/>
        <v>0</v>
      </c>
      <c r="AF33" s="42">
        <f t="shared" si="18"/>
        <v>0</v>
      </c>
      <c r="AG33" s="42">
        <f t="shared" si="19"/>
        <v>0</v>
      </c>
      <c r="AH33" s="42">
        <f t="shared" si="20"/>
        <v>0</v>
      </c>
      <c r="AI33" s="42">
        <f t="shared" si="21"/>
        <v>0</v>
      </c>
      <c r="AJ33" s="42">
        <f t="shared" si="22"/>
        <v>0</v>
      </c>
      <c r="AK33" s="42">
        <f t="shared" si="23"/>
        <v>0</v>
      </c>
      <c r="AL33" s="42">
        <f t="shared" si="24"/>
        <v>0</v>
      </c>
      <c r="AM33" s="42">
        <f t="shared" si="25"/>
        <v>0</v>
      </c>
      <c r="AN33" s="42">
        <f t="shared" si="26"/>
        <v>0</v>
      </c>
      <c r="AO33" s="157">
        <f t="shared" si="27"/>
        <v>0</v>
      </c>
    </row>
    <row r="34" spans="1:41" ht="16.399999999999999" customHeight="1">
      <c r="A34" s="13">
        <v>13115</v>
      </c>
      <c r="B34" s="14" t="s">
        <v>118</v>
      </c>
      <c r="C34" s="42">
        <f>SUMIF(Jan!$A:$A,TB!$A34,Jan!$H:$H)</f>
        <v>0</v>
      </c>
      <c r="D34" s="42">
        <f>SUMIF(Feb!$A:$A,TB!$A34,Feb!$H:$H)</f>
        <v>0</v>
      </c>
      <c r="E34" s="42">
        <f>SUMIF(Mar!$A:$A,TB!$A34,Mar!$H:$H)</f>
        <v>0</v>
      </c>
      <c r="F34" s="42">
        <f>SUMIF(Apr!$A:$A,TB!$A34,Apr!$H:$H)</f>
        <v>0</v>
      </c>
      <c r="G34" s="42">
        <f>SUMIF(May!$A:$A,TB!$A34,May!$H:$H)</f>
        <v>0</v>
      </c>
      <c r="H34" s="42">
        <f>SUMIF(Jun!$A:$A,TB!$A34,Jun!$H:$H)</f>
        <v>0</v>
      </c>
      <c r="I34" s="42">
        <f>SUMIF(Jul!$A:$A,TB!$A34,Jul!$H:$H)</f>
        <v>0</v>
      </c>
      <c r="J34" s="42">
        <f>SUMIF(Aug!$A:$A,TB!$A34,Aug!$H:$H)</f>
        <v>0</v>
      </c>
      <c r="K34" s="42">
        <f>SUMIF(Sep!$A:$A,TB!$A34,Sep!$H:$H)</f>
        <v>0</v>
      </c>
      <c r="L34" s="42">
        <f>SUMIF(Oct!$A:$A,TB!$A34,Oct!$H:$H)</f>
        <v>0</v>
      </c>
      <c r="M34" s="42">
        <f>SUMIF(Nov!$A:$A,TB!$A34,Nov!$H:$H)</f>
        <v>0</v>
      </c>
      <c r="N34" s="157">
        <f>SUMIF(Dec!$A:$A,TB!$A34,Dec!$H:$H)</f>
        <v>0</v>
      </c>
      <c r="O34" s="170"/>
      <c r="P34" s="170"/>
      <c r="Q34" s="162">
        <v>0</v>
      </c>
      <c r="R34" s="42">
        <v>0</v>
      </c>
      <c r="S34" s="42">
        <v>0</v>
      </c>
      <c r="T34" s="42">
        <v>0</v>
      </c>
      <c r="U34" s="42">
        <v>0</v>
      </c>
      <c r="V34" s="42">
        <v>0</v>
      </c>
      <c r="W34" s="42">
        <v>0</v>
      </c>
      <c r="X34" s="42">
        <v>0</v>
      </c>
      <c r="Y34" s="42">
        <v>0</v>
      </c>
      <c r="Z34" s="42">
        <v>0</v>
      </c>
      <c r="AA34" s="42">
        <v>0</v>
      </c>
      <c r="AB34" s="42">
        <v>0</v>
      </c>
      <c r="AD34" s="42">
        <f t="shared" si="16"/>
        <v>0</v>
      </c>
      <c r="AE34" s="42">
        <f t="shared" si="17"/>
        <v>0</v>
      </c>
      <c r="AF34" s="42">
        <f t="shared" si="18"/>
        <v>0</v>
      </c>
      <c r="AG34" s="42">
        <f t="shared" si="19"/>
        <v>0</v>
      </c>
      <c r="AH34" s="42">
        <f t="shared" si="20"/>
        <v>0</v>
      </c>
      <c r="AI34" s="42">
        <f t="shared" si="21"/>
        <v>0</v>
      </c>
      <c r="AJ34" s="42">
        <f t="shared" si="22"/>
        <v>0</v>
      </c>
      <c r="AK34" s="42">
        <f t="shared" si="23"/>
        <v>0</v>
      </c>
      <c r="AL34" s="42">
        <f t="shared" si="24"/>
        <v>0</v>
      </c>
      <c r="AM34" s="42">
        <f t="shared" si="25"/>
        <v>0</v>
      </c>
      <c r="AN34" s="42">
        <f t="shared" si="26"/>
        <v>0</v>
      </c>
      <c r="AO34" s="157">
        <f t="shared" si="27"/>
        <v>0</v>
      </c>
    </row>
    <row r="35" spans="1:41" ht="16.399999999999999" customHeight="1">
      <c r="A35" s="13">
        <v>13116</v>
      </c>
      <c r="B35" s="14" t="s">
        <v>119</v>
      </c>
      <c r="C35" s="42">
        <f>SUMIF(Jan!$A:$A,TB!$A35,Jan!$H:$H)</f>
        <v>0</v>
      </c>
      <c r="D35" s="42">
        <f>SUMIF(Feb!$A:$A,TB!$A35,Feb!$H:$H)</f>
        <v>0</v>
      </c>
      <c r="E35" s="42">
        <f>SUMIF(Mar!$A:$A,TB!$A35,Mar!$H:$H)</f>
        <v>0</v>
      </c>
      <c r="F35" s="42">
        <f>SUMIF(Apr!$A:$A,TB!$A35,Apr!$H:$H)</f>
        <v>0</v>
      </c>
      <c r="G35" s="42">
        <f>SUMIF(May!$A:$A,TB!$A35,May!$H:$H)</f>
        <v>0</v>
      </c>
      <c r="H35" s="42">
        <f>SUMIF(Jun!$A:$A,TB!$A35,Jun!$H:$H)</f>
        <v>0</v>
      </c>
      <c r="I35" s="42">
        <f>SUMIF(Jul!$A:$A,TB!$A35,Jul!$H:$H)</f>
        <v>0</v>
      </c>
      <c r="J35" s="42">
        <f>SUMIF(Aug!$A:$A,TB!$A35,Aug!$H:$H)</f>
        <v>0</v>
      </c>
      <c r="K35" s="42">
        <f>SUMIF(Sep!$A:$A,TB!$A35,Sep!$H:$H)</f>
        <v>0</v>
      </c>
      <c r="L35" s="42">
        <f>SUMIF(Oct!$A:$A,TB!$A35,Oct!$H:$H)</f>
        <v>0</v>
      </c>
      <c r="M35" s="42">
        <f>SUMIF(Nov!$A:$A,TB!$A35,Nov!$H:$H)</f>
        <v>0</v>
      </c>
      <c r="N35" s="157">
        <f>SUMIF(Dec!$A:$A,TB!$A35,Dec!$H:$H)</f>
        <v>0</v>
      </c>
      <c r="O35" s="170"/>
      <c r="P35" s="170"/>
      <c r="Q35" s="162">
        <v>0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>
        <v>0</v>
      </c>
      <c r="X35" s="42">
        <v>0</v>
      </c>
      <c r="Y35" s="42">
        <v>0</v>
      </c>
      <c r="Z35" s="42">
        <v>0</v>
      </c>
      <c r="AA35" s="42">
        <v>0</v>
      </c>
      <c r="AB35" s="42">
        <v>0</v>
      </c>
      <c r="AD35" s="42">
        <f t="shared" si="16"/>
        <v>0</v>
      </c>
      <c r="AE35" s="42">
        <f t="shared" si="17"/>
        <v>0</v>
      </c>
      <c r="AF35" s="42">
        <f t="shared" si="18"/>
        <v>0</v>
      </c>
      <c r="AG35" s="42">
        <f t="shared" si="19"/>
        <v>0</v>
      </c>
      <c r="AH35" s="42">
        <f t="shared" si="20"/>
        <v>0</v>
      </c>
      <c r="AI35" s="42">
        <f t="shared" si="21"/>
        <v>0</v>
      </c>
      <c r="AJ35" s="42">
        <f t="shared" si="22"/>
        <v>0</v>
      </c>
      <c r="AK35" s="42">
        <f t="shared" si="23"/>
        <v>0</v>
      </c>
      <c r="AL35" s="42">
        <f t="shared" si="24"/>
        <v>0</v>
      </c>
      <c r="AM35" s="42">
        <f t="shared" si="25"/>
        <v>0</v>
      </c>
      <c r="AN35" s="42">
        <f t="shared" si="26"/>
        <v>0</v>
      </c>
      <c r="AO35" s="157">
        <f t="shared" si="27"/>
        <v>0</v>
      </c>
    </row>
    <row r="36" spans="1:41" ht="16.399999999999999" customHeight="1">
      <c r="A36" s="13">
        <v>13117</v>
      </c>
      <c r="B36" s="14" t="s">
        <v>120</v>
      </c>
      <c r="C36" s="42">
        <f>SUMIF(Jan!$A:$A,TB!$A36,Jan!$H:$H)</f>
        <v>0</v>
      </c>
      <c r="D36" s="42">
        <f>SUMIF(Feb!$A:$A,TB!$A36,Feb!$H:$H)</f>
        <v>0</v>
      </c>
      <c r="E36" s="42">
        <f>SUMIF(Mar!$A:$A,TB!$A36,Mar!$H:$H)</f>
        <v>0</v>
      </c>
      <c r="F36" s="42">
        <f>SUMIF(Apr!$A:$A,TB!$A36,Apr!$H:$H)</f>
        <v>0</v>
      </c>
      <c r="G36" s="42">
        <f>SUMIF(May!$A:$A,TB!$A36,May!$H:$H)</f>
        <v>0</v>
      </c>
      <c r="H36" s="42">
        <f>SUMIF(Jun!$A:$A,TB!$A36,Jun!$H:$H)</f>
        <v>0</v>
      </c>
      <c r="I36" s="42">
        <f>SUMIF(Jul!$A:$A,TB!$A36,Jul!$H:$H)</f>
        <v>0</v>
      </c>
      <c r="J36" s="42">
        <f>SUMIF(Aug!$A:$A,TB!$A36,Aug!$H:$H)</f>
        <v>0</v>
      </c>
      <c r="K36" s="42">
        <f>SUMIF(Sep!$A:$A,TB!$A36,Sep!$H:$H)</f>
        <v>0</v>
      </c>
      <c r="L36" s="42">
        <f>SUMIF(Oct!$A:$A,TB!$A36,Oct!$H:$H)</f>
        <v>0</v>
      </c>
      <c r="M36" s="42">
        <f>SUMIF(Nov!$A:$A,TB!$A36,Nov!$H:$H)</f>
        <v>0</v>
      </c>
      <c r="N36" s="157">
        <f>SUMIF(Dec!$A:$A,TB!$A36,Dec!$H:$H)</f>
        <v>0</v>
      </c>
      <c r="O36" s="170"/>
      <c r="P36" s="170"/>
      <c r="Q36" s="162">
        <v>0</v>
      </c>
      <c r="R36" s="42">
        <v>0</v>
      </c>
      <c r="S36" s="42">
        <v>0</v>
      </c>
      <c r="T36" s="42">
        <v>0</v>
      </c>
      <c r="U36" s="42">
        <v>0</v>
      </c>
      <c r="V36" s="42">
        <v>0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D36" s="42">
        <f t="shared" si="16"/>
        <v>0</v>
      </c>
      <c r="AE36" s="42">
        <f t="shared" si="17"/>
        <v>0</v>
      </c>
      <c r="AF36" s="42">
        <f t="shared" si="18"/>
        <v>0</v>
      </c>
      <c r="AG36" s="42">
        <f t="shared" si="19"/>
        <v>0</v>
      </c>
      <c r="AH36" s="42">
        <f t="shared" si="20"/>
        <v>0</v>
      </c>
      <c r="AI36" s="42">
        <f t="shared" si="21"/>
        <v>0</v>
      </c>
      <c r="AJ36" s="42">
        <f t="shared" si="22"/>
        <v>0</v>
      </c>
      <c r="AK36" s="42">
        <f t="shared" si="23"/>
        <v>0</v>
      </c>
      <c r="AL36" s="42">
        <f t="shared" si="24"/>
        <v>0</v>
      </c>
      <c r="AM36" s="42">
        <f t="shared" si="25"/>
        <v>0</v>
      </c>
      <c r="AN36" s="42">
        <f t="shared" si="26"/>
        <v>0</v>
      </c>
      <c r="AO36" s="157">
        <f t="shared" si="27"/>
        <v>0</v>
      </c>
    </row>
    <row r="37" spans="1:41" ht="16.399999999999999" customHeight="1">
      <c r="A37" s="13">
        <v>13118</v>
      </c>
      <c r="B37" s="14" t="s">
        <v>121</v>
      </c>
      <c r="C37" s="42">
        <f>SUMIF(Jan!$A:$A,TB!$A37,Jan!$H:$H)</f>
        <v>0</v>
      </c>
      <c r="D37" s="42">
        <f>SUMIF(Feb!$A:$A,TB!$A37,Feb!$H:$H)</f>
        <v>0</v>
      </c>
      <c r="E37" s="42">
        <f>SUMIF(Mar!$A:$A,TB!$A37,Mar!$H:$H)</f>
        <v>0</v>
      </c>
      <c r="F37" s="42">
        <f>SUMIF(Apr!$A:$A,TB!$A37,Apr!$H:$H)</f>
        <v>0</v>
      </c>
      <c r="G37" s="42">
        <f>SUMIF(May!$A:$A,TB!$A37,May!$H:$H)</f>
        <v>0</v>
      </c>
      <c r="H37" s="42">
        <f>SUMIF(Jun!$A:$A,TB!$A37,Jun!$H:$H)</f>
        <v>0</v>
      </c>
      <c r="I37" s="42">
        <f>SUMIF(Jul!$A:$A,TB!$A37,Jul!$H:$H)</f>
        <v>0</v>
      </c>
      <c r="J37" s="42">
        <f>SUMIF(Aug!$A:$A,TB!$A37,Aug!$H:$H)</f>
        <v>0</v>
      </c>
      <c r="K37" s="42">
        <f>SUMIF(Sep!$A:$A,TB!$A37,Sep!$H:$H)</f>
        <v>0</v>
      </c>
      <c r="L37" s="42">
        <f>SUMIF(Oct!$A:$A,TB!$A37,Oct!$H:$H)</f>
        <v>0</v>
      </c>
      <c r="M37" s="42">
        <f>SUMIF(Nov!$A:$A,TB!$A37,Nov!$H:$H)</f>
        <v>0</v>
      </c>
      <c r="N37" s="157">
        <f>SUMIF(Dec!$A:$A,TB!$A37,Dec!$H:$H)</f>
        <v>0</v>
      </c>
      <c r="O37" s="170"/>
      <c r="P37" s="170"/>
      <c r="Q37" s="162">
        <v>0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42">
        <v>0</v>
      </c>
      <c r="AD37" s="42">
        <f t="shared" si="16"/>
        <v>0</v>
      </c>
      <c r="AE37" s="42">
        <f t="shared" si="17"/>
        <v>0</v>
      </c>
      <c r="AF37" s="42">
        <f t="shared" si="18"/>
        <v>0</v>
      </c>
      <c r="AG37" s="42">
        <f t="shared" si="19"/>
        <v>0</v>
      </c>
      <c r="AH37" s="42">
        <f t="shared" si="20"/>
        <v>0</v>
      </c>
      <c r="AI37" s="42">
        <f t="shared" si="21"/>
        <v>0</v>
      </c>
      <c r="AJ37" s="42">
        <f t="shared" si="22"/>
        <v>0</v>
      </c>
      <c r="AK37" s="42">
        <f t="shared" si="23"/>
        <v>0</v>
      </c>
      <c r="AL37" s="42">
        <f t="shared" si="24"/>
        <v>0</v>
      </c>
      <c r="AM37" s="42">
        <f t="shared" si="25"/>
        <v>0</v>
      </c>
      <c r="AN37" s="42">
        <f t="shared" si="26"/>
        <v>0</v>
      </c>
      <c r="AO37" s="157">
        <f t="shared" si="27"/>
        <v>0</v>
      </c>
    </row>
    <row r="38" spans="1:41" ht="16.399999999999999" customHeight="1">
      <c r="A38" s="13">
        <v>13121</v>
      </c>
      <c r="B38" s="14" t="s">
        <v>122</v>
      </c>
      <c r="C38" s="42">
        <f>SUMIF(Jan!$A:$A,TB!$A38,Jan!$H:$H)</f>
        <v>0</v>
      </c>
      <c r="D38" s="42">
        <f>SUMIF(Feb!$A:$A,TB!$A38,Feb!$H:$H)</f>
        <v>0</v>
      </c>
      <c r="E38" s="42">
        <f>SUMIF(Mar!$A:$A,TB!$A38,Mar!$H:$H)</f>
        <v>0</v>
      </c>
      <c r="F38" s="42">
        <f>SUMIF(Apr!$A:$A,TB!$A38,Apr!$H:$H)</f>
        <v>0</v>
      </c>
      <c r="G38" s="42">
        <f>SUMIF(May!$A:$A,TB!$A38,May!$H:$H)</f>
        <v>0</v>
      </c>
      <c r="H38" s="42">
        <f>SUMIF(Jun!$A:$A,TB!$A38,Jun!$H:$H)</f>
        <v>0</v>
      </c>
      <c r="I38" s="42">
        <f>SUMIF(Jul!$A:$A,TB!$A38,Jul!$H:$H)</f>
        <v>0</v>
      </c>
      <c r="J38" s="42">
        <f>SUMIF(Aug!$A:$A,TB!$A38,Aug!$H:$H)</f>
        <v>0</v>
      </c>
      <c r="K38" s="42">
        <f>SUMIF(Sep!$A:$A,TB!$A38,Sep!$H:$H)</f>
        <v>0</v>
      </c>
      <c r="L38" s="42">
        <f>SUMIF(Oct!$A:$A,TB!$A38,Oct!$H:$H)</f>
        <v>0</v>
      </c>
      <c r="M38" s="42">
        <f>SUMIF(Nov!$A:$A,TB!$A38,Nov!$H:$H)</f>
        <v>0</v>
      </c>
      <c r="N38" s="157">
        <f>SUMIF(Dec!$A:$A,TB!$A38,Dec!$H:$H)</f>
        <v>0</v>
      </c>
      <c r="O38" s="170"/>
      <c r="P38" s="170"/>
      <c r="Q38" s="162">
        <v>0</v>
      </c>
      <c r="R38" s="42">
        <v>0</v>
      </c>
      <c r="S38" s="42">
        <v>0</v>
      </c>
      <c r="T38" s="42">
        <v>0</v>
      </c>
      <c r="U38" s="42">
        <v>0</v>
      </c>
      <c r="V38" s="42">
        <v>0</v>
      </c>
      <c r="W38" s="42">
        <v>0</v>
      </c>
      <c r="X38" s="42">
        <v>0</v>
      </c>
      <c r="Y38" s="42">
        <v>0</v>
      </c>
      <c r="Z38" s="42">
        <v>0</v>
      </c>
      <c r="AA38" s="42">
        <v>0</v>
      </c>
      <c r="AB38" s="42">
        <v>0</v>
      </c>
      <c r="AD38" s="42">
        <f t="shared" si="16"/>
        <v>0</v>
      </c>
      <c r="AE38" s="42">
        <f t="shared" si="17"/>
        <v>0</v>
      </c>
      <c r="AF38" s="42">
        <f t="shared" si="18"/>
        <v>0</v>
      </c>
      <c r="AG38" s="42">
        <f t="shared" si="19"/>
        <v>0</v>
      </c>
      <c r="AH38" s="42">
        <f t="shared" si="20"/>
        <v>0</v>
      </c>
      <c r="AI38" s="42">
        <f t="shared" si="21"/>
        <v>0</v>
      </c>
      <c r="AJ38" s="42">
        <f t="shared" si="22"/>
        <v>0</v>
      </c>
      <c r="AK38" s="42">
        <f t="shared" si="23"/>
        <v>0</v>
      </c>
      <c r="AL38" s="42">
        <f t="shared" si="24"/>
        <v>0</v>
      </c>
      <c r="AM38" s="42">
        <f t="shared" si="25"/>
        <v>0</v>
      </c>
      <c r="AN38" s="42">
        <f t="shared" si="26"/>
        <v>0</v>
      </c>
      <c r="AO38" s="157">
        <f t="shared" si="27"/>
        <v>0</v>
      </c>
    </row>
    <row r="39" spans="1:41" ht="16.399999999999999" customHeight="1">
      <c r="A39" s="13">
        <v>13131</v>
      </c>
      <c r="B39" s="14" t="s">
        <v>123</v>
      </c>
      <c r="C39" s="42">
        <f>SUMIF(Jan!$A:$A,TB!$A39,Jan!$H:$H)</f>
        <v>0</v>
      </c>
      <c r="D39" s="42">
        <f>SUMIF(Feb!$A:$A,TB!$A39,Feb!$H:$H)</f>
        <v>0</v>
      </c>
      <c r="E39" s="42">
        <f>SUMIF(Mar!$A:$A,TB!$A39,Mar!$H:$H)</f>
        <v>0</v>
      </c>
      <c r="F39" s="42">
        <f>SUMIF(Apr!$A:$A,TB!$A39,Apr!$H:$H)</f>
        <v>0</v>
      </c>
      <c r="G39" s="42">
        <f>SUMIF(May!$A:$A,TB!$A39,May!$H:$H)</f>
        <v>0</v>
      </c>
      <c r="H39" s="42">
        <f>SUMIF(Jun!$A:$A,TB!$A39,Jun!$H:$H)</f>
        <v>0</v>
      </c>
      <c r="I39" s="42">
        <f>SUMIF(Jul!$A:$A,TB!$A39,Jul!$H:$H)</f>
        <v>0</v>
      </c>
      <c r="J39" s="42">
        <f>SUMIF(Aug!$A:$A,TB!$A39,Aug!$H:$H)</f>
        <v>0</v>
      </c>
      <c r="K39" s="42">
        <f>SUMIF(Sep!$A:$A,TB!$A39,Sep!$H:$H)</f>
        <v>0</v>
      </c>
      <c r="L39" s="42">
        <f>SUMIF(Oct!$A:$A,TB!$A39,Oct!$H:$H)</f>
        <v>0</v>
      </c>
      <c r="M39" s="42">
        <f>SUMIF(Nov!$A:$A,TB!$A39,Nov!$H:$H)</f>
        <v>0</v>
      </c>
      <c r="N39" s="157">
        <f>SUMIF(Dec!$A:$A,TB!$A39,Dec!$H:$H)</f>
        <v>0</v>
      </c>
      <c r="O39" s="170"/>
      <c r="P39" s="170"/>
      <c r="Q39" s="162">
        <v>0</v>
      </c>
      <c r="R39" s="42">
        <v>0</v>
      </c>
      <c r="S39" s="42">
        <v>0</v>
      </c>
      <c r="T39" s="42">
        <v>0</v>
      </c>
      <c r="U39" s="42">
        <v>0</v>
      </c>
      <c r="V39" s="42">
        <v>0</v>
      </c>
      <c r="W39" s="42">
        <v>0</v>
      </c>
      <c r="X39" s="42">
        <v>0</v>
      </c>
      <c r="Y39" s="42">
        <v>0</v>
      </c>
      <c r="Z39" s="42">
        <v>0</v>
      </c>
      <c r="AA39" s="42">
        <v>0</v>
      </c>
      <c r="AB39" s="42">
        <v>0</v>
      </c>
      <c r="AD39" s="42">
        <f t="shared" si="16"/>
        <v>0</v>
      </c>
      <c r="AE39" s="42">
        <f t="shared" si="17"/>
        <v>0</v>
      </c>
      <c r="AF39" s="42">
        <f t="shared" si="18"/>
        <v>0</v>
      </c>
      <c r="AG39" s="42">
        <f t="shared" si="19"/>
        <v>0</v>
      </c>
      <c r="AH39" s="42">
        <f t="shared" si="20"/>
        <v>0</v>
      </c>
      <c r="AI39" s="42">
        <f t="shared" si="21"/>
        <v>0</v>
      </c>
      <c r="AJ39" s="42">
        <f t="shared" si="22"/>
        <v>0</v>
      </c>
      <c r="AK39" s="42">
        <f t="shared" si="23"/>
        <v>0</v>
      </c>
      <c r="AL39" s="42">
        <f t="shared" si="24"/>
        <v>0</v>
      </c>
      <c r="AM39" s="42">
        <f t="shared" si="25"/>
        <v>0</v>
      </c>
      <c r="AN39" s="42">
        <f t="shared" si="26"/>
        <v>0</v>
      </c>
      <c r="AO39" s="157">
        <f t="shared" si="27"/>
        <v>0</v>
      </c>
    </row>
    <row r="40" spans="1:41" ht="16.399999999999999" customHeight="1">
      <c r="A40" s="13">
        <v>13132</v>
      </c>
      <c r="B40" s="14" t="s">
        <v>124</v>
      </c>
      <c r="C40" s="42">
        <f>SUMIF(Jan!$A:$A,TB!$A40,Jan!$H:$H)</f>
        <v>0</v>
      </c>
      <c r="D40" s="42">
        <f>SUMIF(Feb!$A:$A,TB!$A40,Feb!$H:$H)</f>
        <v>0</v>
      </c>
      <c r="E40" s="42">
        <f>SUMIF(Mar!$A:$A,TB!$A40,Mar!$H:$H)</f>
        <v>0</v>
      </c>
      <c r="F40" s="42">
        <f>SUMIF(Apr!$A:$A,TB!$A40,Apr!$H:$H)</f>
        <v>0</v>
      </c>
      <c r="G40" s="42">
        <f>SUMIF(May!$A:$A,TB!$A40,May!$H:$H)</f>
        <v>0</v>
      </c>
      <c r="H40" s="42">
        <f>SUMIF(Jun!$A:$A,TB!$A40,Jun!$H:$H)</f>
        <v>0</v>
      </c>
      <c r="I40" s="42">
        <f>SUMIF(Jul!$A:$A,TB!$A40,Jul!$H:$H)</f>
        <v>0</v>
      </c>
      <c r="J40" s="42">
        <f>SUMIF(Aug!$A:$A,TB!$A40,Aug!$H:$H)</f>
        <v>0</v>
      </c>
      <c r="K40" s="42">
        <f>SUMIF(Sep!$A:$A,TB!$A40,Sep!$H:$H)</f>
        <v>0</v>
      </c>
      <c r="L40" s="42">
        <f>SUMIF(Oct!$A:$A,TB!$A40,Oct!$H:$H)</f>
        <v>0</v>
      </c>
      <c r="M40" s="42">
        <f>SUMIF(Nov!$A:$A,TB!$A40,Nov!$H:$H)</f>
        <v>0</v>
      </c>
      <c r="N40" s="157">
        <f>SUMIF(Dec!$A:$A,TB!$A40,Dec!$H:$H)</f>
        <v>0</v>
      </c>
      <c r="O40" s="170"/>
      <c r="P40" s="170"/>
      <c r="Q40" s="162">
        <v>0</v>
      </c>
      <c r="R40" s="42">
        <v>0</v>
      </c>
      <c r="S40" s="42">
        <v>0</v>
      </c>
      <c r="T40" s="42">
        <v>0</v>
      </c>
      <c r="U40" s="42">
        <v>0</v>
      </c>
      <c r="V40" s="42">
        <v>0</v>
      </c>
      <c r="W40" s="42">
        <v>0</v>
      </c>
      <c r="X40" s="42">
        <v>0</v>
      </c>
      <c r="Y40" s="42">
        <v>0</v>
      </c>
      <c r="Z40" s="42">
        <v>0</v>
      </c>
      <c r="AA40" s="42">
        <v>0</v>
      </c>
      <c r="AB40" s="42">
        <v>0</v>
      </c>
      <c r="AD40" s="42">
        <f t="shared" si="16"/>
        <v>0</v>
      </c>
      <c r="AE40" s="42">
        <f t="shared" si="17"/>
        <v>0</v>
      </c>
      <c r="AF40" s="42">
        <f t="shared" si="18"/>
        <v>0</v>
      </c>
      <c r="AG40" s="42">
        <f t="shared" si="19"/>
        <v>0</v>
      </c>
      <c r="AH40" s="42">
        <f t="shared" si="20"/>
        <v>0</v>
      </c>
      <c r="AI40" s="42">
        <f t="shared" si="21"/>
        <v>0</v>
      </c>
      <c r="AJ40" s="42">
        <f t="shared" si="22"/>
        <v>0</v>
      </c>
      <c r="AK40" s="42">
        <f t="shared" si="23"/>
        <v>0</v>
      </c>
      <c r="AL40" s="42">
        <f t="shared" si="24"/>
        <v>0</v>
      </c>
      <c r="AM40" s="42">
        <f t="shared" si="25"/>
        <v>0</v>
      </c>
      <c r="AN40" s="42">
        <f t="shared" si="26"/>
        <v>0</v>
      </c>
      <c r="AO40" s="157">
        <f t="shared" si="27"/>
        <v>0</v>
      </c>
    </row>
    <row r="41" spans="1:41" ht="16.399999999999999" customHeight="1">
      <c r="A41" s="13">
        <v>13133</v>
      </c>
      <c r="B41" s="14" t="s">
        <v>125</v>
      </c>
      <c r="C41" s="42">
        <f>SUMIF(Jan!$A:$A,TB!$A41,Jan!$H:$H)</f>
        <v>0</v>
      </c>
      <c r="D41" s="42">
        <f>SUMIF(Feb!$A:$A,TB!$A41,Feb!$H:$H)</f>
        <v>0</v>
      </c>
      <c r="E41" s="42">
        <f>SUMIF(Mar!$A:$A,TB!$A41,Mar!$H:$H)</f>
        <v>0</v>
      </c>
      <c r="F41" s="42">
        <f>SUMIF(Apr!$A:$A,TB!$A41,Apr!$H:$H)</f>
        <v>0</v>
      </c>
      <c r="G41" s="42">
        <f>SUMIF(May!$A:$A,TB!$A41,May!$H:$H)</f>
        <v>0</v>
      </c>
      <c r="H41" s="42">
        <f>SUMIF(Jun!$A:$A,TB!$A41,Jun!$H:$H)</f>
        <v>0</v>
      </c>
      <c r="I41" s="42">
        <f>SUMIF(Jul!$A:$A,TB!$A41,Jul!$H:$H)</f>
        <v>0</v>
      </c>
      <c r="J41" s="42">
        <f>SUMIF(Aug!$A:$A,TB!$A41,Aug!$H:$H)</f>
        <v>0</v>
      </c>
      <c r="K41" s="42">
        <f>SUMIF(Sep!$A:$A,TB!$A41,Sep!$H:$H)</f>
        <v>0</v>
      </c>
      <c r="L41" s="42">
        <f>SUMIF(Oct!$A:$A,TB!$A41,Oct!$H:$H)</f>
        <v>0</v>
      </c>
      <c r="M41" s="42">
        <f>SUMIF(Nov!$A:$A,TB!$A41,Nov!$H:$H)</f>
        <v>0</v>
      </c>
      <c r="N41" s="157">
        <f>SUMIF(Dec!$A:$A,TB!$A41,Dec!$H:$H)</f>
        <v>0</v>
      </c>
      <c r="O41" s="170"/>
      <c r="P41" s="170"/>
      <c r="Q41" s="162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D41" s="42">
        <f t="shared" si="16"/>
        <v>0</v>
      </c>
      <c r="AE41" s="42">
        <f t="shared" si="17"/>
        <v>0</v>
      </c>
      <c r="AF41" s="42">
        <f t="shared" si="18"/>
        <v>0</v>
      </c>
      <c r="AG41" s="42">
        <f t="shared" si="19"/>
        <v>0</v>
      </c>
      <c r="AH41" s="42">
        <f t="shared" si="20"/>
        <v>0</v>
      </c>
      <c r="AI41" s="42">
        <f t="shared" si="21"/>
        <v>0</v>
      </c>
      <c r="AJ41" s="42">
        <f t="shared" si="22"/>
        <v>0</v>
      </c>
      <c r="AK41" s="42">
        <f t="shared" si="23"/>
        <v>0</v>
      </c>
      <c r="AL41" s="42">
        <f t="shared" si="24"/>
        <v>0</v>
      </c>
      <c r="AM41" s="42">
        <f t="shared" si="25"/>
        <v>0</v>
      </c>
      <c r="AN41" s="42">
        <f t="shared" si="26"/>
        <v>0</v>
      </c>
      <c r="AO41" s="157">
        <f t="shared" si="27"/>
        <v>0</v>
      </c>
    </row>
    <row r="42" spans="1:41" ht="16.399999999999999" customHeight="1">
      <c r="A42" s="13">
        <v>13134</v>
      </c>
      <c r="B42" s="14" t="s">
        <v>126</v>
      </c>
      <c r="C42" s="42">
        <f>SUMIF(Jan!$A:$A,TB!$A42,Jan!$H:$H)</f>
        <v>0</v>
      </c>
      <c r="D42" s="42">
        <f>SUMIF(Feb!$A:$A,TB!$A42,Feb!$H:$H)</f>
        <v>0</v>
      </c>
      <c r="E42" s="42">
        <f>SUMIF(Mar!$A:$A,TB!$A42,Mar!$H:$H)</f>
        <v>0</v>
      </c>
      <c r="F42" s="42">
        <f>SUMIF(Apr!$A:$A,TB!$A42,Apr!$H:$H)</f>
        <v>0</v>
      </c>
      <c r="G42" s="42">
        <f>SUMIF(May!$A:$A,TB!$A42,May!$H:$H)</f>
        <v>0</v>
      </c>
      <c r="H42" s="42">
        <f>SUMIF(Jun!$A:$A,TB!$A42,Jun!$H:$H)</f>
        <v>0</v>
      </c>
      <c r="I42" s="42">
        <f>SUMIF(Jul!$A:$A,TB!$A42,Jul!$H:$H)</f>
        <v>0</v>
      </c>
      <c r="J42" s="42">
        <f>SUMIF(Aug!$A:$A,TB!$A42,Aug!$H:$H)</f>
        <v>0</v>
      </c>
      <c r="K42" s="42">
        <f>SUMIF(Sep!$A:$A,TB!$A42,Sep!$H:$H)</f>
        <v>0</v>
      </c>
      <c r="L42" s="42">
        <f>SUMIF(Oct!$A:$A,TB!$A42,Oct!$H:$H)</f>
        <v>0</v>
      </c>
      <c r="M42" s="42">
        <f>SUMIF(Nov!$A:$A,TB!$A42,Nov!$H:$H)</f>
        <v>0</v>
      </c>
      <c r="N42" s="157">
        <f>SUMIF(Dec!$A:$A,TB!$A42,Dec!$H:$H)</f>
        <v>0</v>
      </c>
      <c r="O42" s="170"/>
      <c r="P42" s="170"/>
      <c r="Q42" s="162">
        <v>0</v>
      </c>
      <c r="R42" s="42">
        <v>0</v>
      </c>
      <c r="S42" s="42">
        <v>0</v>
      </c>
      <c r="T42" s="42">
        <v>0</v>
      </c>
      <c r="U42" s="42">
        <v>0</v>
      </c>
      <c r="V42" s="42">
        <v>0</v>
      </c>
      <c r="W42" s="42">
        <v>0</v>
      </c>
      <c r="X42" s="42">
        <v>0</v>
      </c>
      <c r="Y42" s="42">
        <v>0</v>
      </c>
      <c r="Z42" s="42">
        <v>0</v>
      </c>
      <c r="AA42" s="42">
        <v>0</v>
      </c>
      <c r="AB42" s="42">
        <v>0</v>
      </c>
      <c r="AD42" s="42">
        <f t="shared" si="16"/>
        <v>0</v>
      </c>
      <c r="AE42" s="42">
        <f t="shared" si="17"/>
        <v>0</v>
      </c>
      <c r="AF42" s="42">
        <f t="shared" si="18"/>
        <v>0</v>
      </c>
      <c r="AG42" s="42">
        <f t="shared" si="19"/>
        <v>0</v>
      </c>
      <c r="AH42" s="42">
        <f t="shared" si="20"/>
        <v>0</v>
      </c>
      <c r="AI42" s="42">
        <f t="shared" si="21"/>
        <v>0</v>
      </c>
      <c r="AJ42" s="42">
        <f t="shared" si="22"/>
        <v>0</v>
      </c>
      <c r="AK42" s="42">
        <f t="shared" si="23"/>
        <v>0</v>
      </c>
      <c r="AL42" s="42">
        <f t="shared" si="24"/>
        <v>0</v>
      </c>
      <c r="AM42" s="42">
        <f t="shared" si="25"/>
        <v>0</v>
      </c>
      <c r="AN42" s="42">
        <f t="shared" si="26"/>
        <v>0</v>
      </c>
      <c r="AO42" s="157">
        <f t="shared" si="27"/>
        <v>0</v>
      </c>
    </row>
    <row r="43" spans="1:41" ht="16.399999999999999" customHeight="1">
      <c r="A43" s="13">
        <v>13135</v>
      </c>
      <c r="B43" s="14" t="s">
        <v>127</v>
      </c>
      <c r="C43" s="42">
        <f>SUMIF(Jan!$A:$A,TB!$A43,Jan!$H:$H)</f>
        <v>0</v>
      </c>
      <c r="D43" s="42">
        <f>SUMIF(Feb!$A:$A,TB!$A43,Feb!$H:$H)</f>
        <v>0</v>
      </c>
      <c r="E43" s="42">
        <f>SUMIF(Mar!$A:$A,TB!$A43,Mar!$H:$H)</f>
        <v>0</v>
      </c>
      <c r="F43" s="42">
        <f>SUMIF(Apr!$A:$A,TB!$A43,Apr!$H:$H)</f>
        <v>0</v>
      </c>
      <c r="G43" s="42">
        <f>SUMIF(May!$A:$A,TB!$A43,May!$H:$H)</f>
        <v>0</v>
      </c>
      <c r="H43" s="42">
        <f>SUMIF(Jun!$A:$A,TB!$A43,Jun!$H:$H)</f>
        <v>0</v>
      </c>
      <c r="I43" s="42">
        <f>SUMIF(Jul!$A:$A,TB!$A43,Jul!$H:$H)</f>
        <v>0</v>
      </c>
      <c r="J43" s="42">
        <f>SUMIF(Aug!$A:$A,TB!$A43,Aug!$H:$H)</f>
        <v>0</v>
      </c>
      <c r="K43" s="42">
        <f>SUMIF(Sep!$A:$A,TB!$A43,Sep!$H:$H)</f>
        <v>0</v>
      </c>
      <c r="L43" s="42">
        <f>SUMIF(Oct!$A:$A,TB!$A43,Oct!$H:$H)</f>
        <v>0</v>
      </c>
      <c r="M43" s="42">
        <f>SUMIF(Nov!$A:$A,TB!$A43,Nov!$H:$H)</f>
        <v>0</v>
      </c>
      <c r="N43" s="157">
        <f>SUMIF(Dec!$A:$A,TB!$A43,Dec!$H:$H)</f>
        <v>0</v>
      </c>
      <c r="O43" s="170"/>
      <c r="P43" s="170"/>
      <c r="Q43" s="162">
        <v>0</v>
      </c>
      <c r="R43" s="42">
        <v>0</v>
      </c>
      <c r="S43" s="42">
        <v>0</v>
      </c>
      <c r="T43" s="42">
        <v>0</v>
      </c>
      <c r="U43" s="42">
        <v>0</v>
      </c>
      <c r="V43" s="42">
        <v>0</v>
      </c>
      <c r="W43" s="42">
        <v>0</v>
      </c>
      <c r="X43" s="42">
        <v>0</v>
      </c>
      <c r="Y43" s="42">
        <v>0</v>
      </c>
      <c r="Z43" s="42">
        <v>0</v>
      </c>
      <c r="AA43" s="42">
        <v>0</v>
      </c>
      <c r="AB43" s="42">
        <v>0</v>
      </c>
      <c r="AD43" s="42">
        <f t="shared" si="16"/>
        <v>0</v>
      </c>
      <c r="AE43" s="42">
        <f t="shared" si="17"/>
        <v>0</v>
      </c>
      <c r="AF43" s="42">
        <f t="shared" si="18"/>
        <v>0</v>
      </c>
      <c r="AG43" s="42">
        <f t="shared" si="19"/>
        <v>0</v>
      </c>
      <c r="AH43" s="42">
        <f t="shared" si="20"/>
        <v>0</v>
      </c>
      <c r="AI43" s="42">
        <f t="shared" si="21"/>
        <v>0</v>
      </c>
      <c r="AJ43" s="42">
        <f t="shared" si="22"/>
        <v>0</v>
      </c>
      <c r="AK43" s="42">
        <f t="shared" si="23"/>
        <v>0</v>
      </c>
      <c r="AL43" s="42">
        <f t="shared" si="24"/>
        <v>0</v>
      </c>
      <c r="AM43" s="42">
        <f t="shared" si="25"/>
        <v>0</v>
      </c>
      <c r="AN43" s="42">
        <f t="shared" si="26"/>
        <v>0</v>
      </c>
      <c r="AO43" s="157">
        <f t="shared" si="27"/>
        <v>0</v>
      </c>
    </row>
    <row r="44" spans="1:41" ht="16.399999999999999" customHeight="1">
      <c r="A44" s="13">
        <v>13136</v>
      </c>
      <c r="B44" s="14" t="s">
        <v>128</v>
      </c>
      <c r="C44" s="42">
        <f>SUMIF(Jan!$A:$A,TB!$A44,Jan!$H:$H)</f>
        <v>0</v>
      </c>
      <c r="D44" s="42">
        <f>SUMIF(Feb!$A:$A,TB!$A44,Feb!$H:$H)</f>
        <v>0</v>
      </c>
      <c r="E44" s="42">
        <f>SUMIF(Mar!$A:$A,TB!$A44,Mar!$H:$H)</f>
        <v>0</v>
      </c>
      <c r="F44" s="42">
        <f>SUMIF(Apr!$A:$A,TB!$A44,Apr!$H:$H)</f>
        <v>0</v>
      </c>
      <c r="G44" s="42">
        <f>SUMIF(May!$A:$A,TB!$A44,May!$H:$H)</f>
        <v>0</v>
      </c>
      <c r="H44" s="42">
        <f>SUMIF(Jun!$A:$A,TB!$A44,Jun!$H:$H)</f>
        <v>0</v>
      </c>
      <c r="I44" s="42">
        <f>SUMIF(Jul!$A:$A,TB!$A44,Jul!$H:$H)</f>
        <v>0</v>
      </c>
      <c r="J44" s="42">
        <f>SUMIF(Aug!$A:$A,TB!$A44,Aug!$H:$H)</f>
        <v>0</v>
      </c>
      <c r="K44" s="42">
        <f>SUMIF(Sep!$A:$A,TB!$A44,Sep!$H:$H)</f>
        <v>0</v>
      </c>
      <c r="L44" s="42">
        <f>SUMIF(Oct!$A:$A,TB!$A44,Oct!$H:$H)</f>
        <v>0</v>
      </c>
      <c r="M44" s="42">
        <f>SUMIF(Nov!$A:$A,TB!$A44,Nov!$H:$H)</f>
        <v>0</v>
      </c>
      <c r="N44" s="157">
        <f>SUMIF(Dec!$A:$A,TB!$A44,Dec!$H:$H)</f>
        <v>0</v>
      </c>
      <c r="O44" s="170"/>
      <c r="P44" s="170"/>
      <c r="Q44" s="162">
        <v>0</v>
      </c>
      <c r="R44" s="42">
        <v>0</v>
      </c>
      <c r="S44" s="42">
        <v>0</v>
      </c>
      <c r="T44" s="42">
        <v>0</v>
      </c>
      <c r="U44" s="42">
        <v>0</v>
      </c>
      <c r="V44" s="42">
        <v>0</v>
      </c>
      <c r="W44" s="42">
        <v>0</v>
      </c>
      <c r="X44" s="42">
        <v>0</v>
      </c>
      <c r="Y44" s="42">
        <v>0</v>
      </c>
      <c r="Z44" s="42">
        <v>0</v>
      </c>
      <c r="AA44" s="42">
        <v>0</v>
      </c>
      <c r="AB44" s="42">
        <v>0</v>
      </c>
      <c r="AD44" s="42">
        <f t="shared" si="16"/>
        <v>0</v>
      </c>
      <c r="AE44" s="42">
        <f t="shared" si="17"/>
        <v>0</v>
      </c>
      <c r="AF44" s="42">
        <f t="shared" si="18"/>
        <v>0</v>
      </c>
      <c r="AG44" s="42">
        <f t="shared" si="19"/>
        <v>0</v>
      </c>
      <c r="AH44" s="42">
        <f t="shared" si="20"/>
        <v>0</v>
      </c>
      <c r="AI44" s="42">
        <f t="shared" si="21"/>
        <v>0</v>
      </c>
      <c r="AJ44" s="42">
        <f t="shared" si="22"/>
        <v>0</v>
      </c>
      <c r="AK44" s="42">
        <f t="shared" si="23"/>
        <v>0</v>
      </c>
      <c r="AL44" s="42">
        <f t="shared" si="24"/>
        <v>0</v>
      </c>
      <c r="AM44" s="42">
        <f t="shared" si="25"/>
        <v>0</v>
      </c>
      <c r="AN44" s="42">
        <f t="shared" si="26"/>
        <v>0</v>
      </c>
      <c r="AO44" s="157">
        <f t="shared" si="27"/>
        <v>0</v>
      </c>
    </row>
    <row r="45" spans="1:41" ht="16.399999999999999" customHeight="1">
      <c r="A45" s="13">
        <v>13141</v>
      </c>
      <c r="B45" s="14" t="s">
        <v>129</v>
      </c>
      <c r="C45" s="42">
        <f>SUMIF(Jan!$A:$A,TB!$A45,Jan!$H:$H)</f>
        <v>0</v>
      </c>
      <c r="D45" s="42">
        <f>SUMIF(Feb!$A:$A,TB!$A45,Feb!$H:$H)</f>
        <v>0</v>
      </c>
      <c r="E45" s="42">
        <f>SUMIF(Mar!$A:$A,TB!$A45,Mar!$H:$H)</f>
        <v>0</v>
      </c>
      <c r="F45" s="42">
        <f>SUMIF(Apr!$A:$A,TB!$A45,Apr!$H:$H)</f>
        <v>0</v>
      </c>
      <c r="G45" s="42">
        <f>SUMIF(May!$A:$A,TB!$A45,May!$H:$H)</f>
        <v>0</v>
      </c>
      <c r="H45" s="42">
        <f>SUMIF(Jun!$A:$A,TB!$A45,Jun!$H:$H)</f>
        <v>0</v>
      </c>
      <c r="I45" s="42">
        <f>SUMIF(Jul!$A:$A,TB!$A45,Jul!$H:$H)</f>
        <v>0</v>
      </c>
      <c r="J45" s="42">
        <f>SUMIF(Aug!$A:$A,TB!$A45,Aug!$H:$H)</f>
        <v>0</v>
      </c>
      <c r="K45" s="42">
        <f>SUMIF(Sep!$A:$A,TB!$A45,Sep!$H:$H)</f>
        <v>0</v>
      </c>
      <c r="L45" s="42">
        <f>SUMIF(Oct!$A:$A,TB!$A45,Oct!$H:$H)</f>
        <v>0</v>
      </c>
      <c r="M45" s="42">
        <f>SUMIF(Nov!$A:$A,TB!$A45,Nov!$H:$H)</f>
        <v>0</v>
      </c>
      <c r="N45" s="157">
        <f>SUMIF(Dec!$A:$A,TB!$A45,Dec!$H:$H)</f>
        <v>0</v>
      </c>
      <c r="O45" s="170"/>
      <c r="P45" s="170"/>
      <c r="Q45" s="162">
        <v>0</v>
      </c>
      <c r="R45" s="42">
        <v>0</v>
      </c>
      <c r="S45" s="42">
        <v>0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D45" s="42">
        <f t="shared" si="16"/>
        <v>0</v>
      </c>
      <c r="AE45" s="42">
        <f t="shared" si="17"/>
        <v>0</v>
      </c>
      <c r="AF45" s="42">
        <f t="shared" si="18"/>
        <v>0</v>
      </c>
      <c r="AG45" s="42">
        <f t="shared" si="19"/>
        <v>0</v>
      </c>
      <c r="AH45" s="42">
        <f t="shared" si="20"/>
        <v>0</v>
      </c>
      <c r="AI45" s="42">
        <f t="shared" si="21"/>
        <v>0</v>
      </c>
      <c r="AJ45" s="42">
        <f t="shared" si="22"/>
        <v>0</v>
      </c>
      <c r="AK45" s="42">
        <f t="shared" si="23"/>
        <v>0</v>
      </c>
      <c r="AL45" s="42">
        <f t="shared" si="24"/>
        <v>0</v>
      </c>
      <c r="AM45" s="42">
        <f t="shared" si="25"/>
        <v>0</v>
      </c>
      <c r="AN45" s="42">
        <f t="shared" si="26"/>
        <v>0</v>
      </c>
      <c r="AO45" s="157">
        <f t="shared" si="27"/>
        <v>0</v>
      </c>
    </row>
    <row r="46" spans="1:41" ht="16.399999999999999" customHeight="1">
      <c r="A46" s="13">
        <v>13142</v>
      </c>
      <c r="B46" s="14" t="s">
        <v>130</v>
      </c>
      <c r="C46" s="42">
        <f>SUMIF(Jan!$A:$A,TB!$A46,Jan!$H:$H)</f>
        <v>0</v>
      </c>
      <c r="D46" s="42">
        <f>SUMIF(Feb!$A:$A,TB!$A46,Feb!$H:$H)</f>
        <v>0</v>
      </c>
      <c r="E46" s="42">
        <f>SUMIF(Mar!$A:$A,TB!$A46,Mar!$H:$H)</f>
        <v>0</v>
      </c>
      <c r="F46" s="42">
        <f>SUMIF(Apr!$A:$A,TB!$A46,Apr!$H:$H)</f>
        <v>0</v>
      </c>
      <c r="G46" s="42">
        <f>SUMIF(May!$A:$A,TB!$A46,May!$H:$H)</f>
        <v>0</v>
      </c>
      <c r="H46" s="42">
        <f>SUMIF(Jun!$A:$A,TB!$A46,Jun!$H:$H)</f>
        <v>0</v>
      </c>
      <c r="I46" s="42">
        <f>SUMIF(Jul!$A:$A,TB!$A46,Jul!$H:$H)</f>
        <v>0</v>
      </c>
      <c r="J46" s="42">
        <f>SUMIF(Aug!$A:$A,TB!$A46,Aug!$H:$H)</f>
        <v>0</v>
      </c>
      <c r="K46" s="42">
        <f>SUMIF(Sep!$A:$A,TB!$A46,Sep!$H:$H)</f>
        <v>0</v>
      </c>
      <c r="L46" s="42">
        <f>SUMIF(Oct!$A:$A,TB!$A46,Oct!$H:$H)</f>
        <v>0</v>
      </c>
      <c r="M46" s="42">
        <f>SUMIF(Nov!$A:$A,TB!$A46,Nov!$H:$H)</f>
        <v>0</v>
      </c>
      <c r="N46" s="157">
        <f>SUMIF(Dec!$A:$A,TB!$A46,Dec!$H:$H)</f>
        <v>0</v>
      </c>
      <c r="O46" s="170"/>
      <c r="P46" s="170"/>
      <c r="Q46" s="162">
        <v>0</v>
      </c>
      <c r="R46" s="42">
        <v>0</v>
      </c>
      <c r="S46" s="42">
        <v>0</v>
      </c>
      <c r="T46" s="42">
        <v>0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  <c r="AD46" s="42">
        <f t="shared" si="16"/>
        <v>0</v>
      </c>
      <c r="AE46" s="42">
        <f t="shared" si="17"/>
        <v>0</v>
      </c>
      <c r="AF46" s="42">
        <f t="shared" si="18"/>
        <v>0</v>
      </c>
      <c r="AG46" s="42">
        <f t="shared" si="19"/>
        <v>0</v>
      </c>
      <c r="AH46" s="42">
        <f t="shared" si="20"/>
        <v>0</v>
      </c>
      <c r="AI46" s="42">
        <f t="shared" si="21"/>
        <v>0</v>
      </c>
      <c r="AJ46" s="42">
        <f t="shared" si="22"/>
        <v>0</v>
      </c>
      <c r="AK46" s="42">
        <f t="shared" si="23"/>
        <v>0</v>
      </c>
      <c r="AL46" s="42">
        <f t="shared" si="24"/>
        <v>0</v>
      </c>
      <c r="AM46" s="42">
        <f t="shared" si="25"/>
        <v>0</v>
      </c>
      <c r="AN46" s="42">
        <f t="shared" si="26"/>
        <v>0</v>
      </c>
      <c r="AO46" s="157">
        <f t="shared" si="27"/>
        <v>0</v>
      </c>
    </row>
    <row r="47" spans="1:41" ht="16.399999999999999" customHeight="1">
      <c r="A47" s="13">
        <v>13143</v>
      </c>
      <c r="B47" s="14" t="s">
        <v>131</v>
      </c>
      <c r="C47" s="42">
        <f>SUMIF(Jan!$A:$A,TB!$A47,Jan!$H:$H)</f>
        <v>0</v>
      </c>
      <c r="D47" s="42">
        <f>SUMIF(Feb!$A:$A,TB!$A47,Feb!$H:$H)</f>
        <v>0</v>
      </c>
      <c r="E47" s="42">
        <f>SUMIF(Mar!$A:$A,TB!$A47,Mar!$H:$H)</f>
        <v>0</v>
      </c>
      <c r="F47" s="42">
        <f>SUMIF(Apr!$A:$A,TB!$A47,Apr!$H:$H)</f>
        <v>0</v>
      </c>
      <c r="G47" s="42">
        <f>SUMIF(May!$A:$A,TB!$A47,May!$H:$H)</f>
        <v>0</v>
      </c>
      <c r="H47" s="42">
        <f>SUMIF(Jun!$A:$A,TB!$A47,Jun!$H:$H)</f>
        <v>0</v>
      </c>
      <c r="I47" s="42">
        <f>SUMIF(Jul!$A:$A,TB!$A47,Jul!$H:$H)</f>
        <v>0</v>
      </c>
      <c r="J47" s="42">
        <f>SUMIF(Aug!$A:$A,TB!$A47,Aug!$H:$H)</f>
        <v>0</v>
      </c>
      <c r="K47" s="42">
        <f>SUMIF(Sep!$A:$A,TB!$A47,Sep!$H:$H)</f>
        <v>0</v>
      </c>
      <c r="L47" s="42">
        <f>SUMIF(Oct!$A:$A,TB!$A47,Oct!$H:$H)</f>
        <v>0</v>
      </c>
      <c r="M47" s="42">
        <f>SUMIF(Nov!$A:$A,TB!$A47,Nov!$H:$H)</f>
        <v>0</v>
      </c>
      <c r="N47" s="157">
        <f>SUMIF(Dec!$A:$A,TB!$A47,Dec!$H:$H)</f>
        <v>0</v>
      </c>
      <c r="O47" s="170"/>
      <c r="P47" s="170"/>
      <c r="Q47" s="162">
        <v>0</v>
      </c>
      <c r="R47" s="42">
        <v>0</v>
      </c>
      <c r="S47" s="42">
        <v>0</v>
      </c>
      <c r="T47" s="42">
        <v>0</v>
      </c>
      <c r="U47" s="42">
        <v>0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  <c r="AB47" s="42">
        <v>0</v>
      </c>
      <c r="AD47" s="42">
        <f t="shared" si="16"/>
        <v>0</v>
      </c>
      <c r="AE47" s="42">
        <f t="shared" si="17"/>
        <v>0</v>
      </c>
      <c r="AF47" s="42">
        <f t="shared" si="18"/>
        <v>0</v>
      </c>
      <c r="AG47" s="42">
        <f t="shared" si="19"/>
        <v>0</v>
      </c>
      <c r="AH47" s="42">
        <f t="shared" si="20"/>
        <v>0</v>
      </c>
      <c r="AI47" s="42">
        <f t="shared" si="21"/>
        <v>0</v>
      </c>
      <c r="AJ47" s="42">
        <f t="shared" si="22"/>
        <v>0</v>
      </c>
      <c r="AK47" s="42">
        <f t="shared" si="23"/>
        <v>0</v>
      </c>
      <c r="AL47" s="42">
        <f t="shared" si="24"/>
        <v>0</v>
      </c>
      <c r="AM47" s="42">
        <f t="shared" si="25"/>
        <v>0</v>
      </c>
      <c r="AN47" s="42">
        <f t="shared" si="26"/>
        <v>0</v>
      </c>
      <c r="AO47" s="157">
        <f t="shared" si="27"/>
        <v>0</v>
      </c>
    </row>
    <row r="48" spans="1:41" ht="16.399999999999999" customHeight="1">
      <c r="A48" s="13">
        <v>13144</v>
      </c>
      <c r="B48" s="14" t="s">
        <v>132</v>
      </c>
      <c r="C48" s="42">
        <f>SUMIF(Jan!$A:$A,TB!$A48,Jan!$H:$H)</f>
        <v>0</v>
      </c>
      <c r="D48" s="42">
        <f>SUMIF(Feb!$A:$A,TB!$A48,Feb!$H:$H)</f>
        <v>0</v>
      </c>
      <c r="E48" s="42">
        <f>SUMIF(Mar!$A:$A,TB!$A48,Mar!$H:$H)</f>
        <v>0</v>
      </c>
      <c r="F48" s="42">
        <f>SUMIF(Apr!$A:$A,TB!$A48,Apr!$H:$H)</f>
        <v>0</v>
      </c>
      <c r="G48" s="42">
        <f>SUMIF(May!$A:$A,TB!$A48,May!$H:$H)</f>
        <v>0</v>
      </c>
      <c r="H48" s="42">
        <f>SUMIF(Jun!$A:$A,TB!$A48,Jun!$H:$H)</f>
        <v>0</v>
      </c>
      <c r="I48" s="42">
        <f>SUMIF(Jul!$A:$A,TB!$A48,Jul!$H:$H)</f>
        <v>0</v>
      </c>
      <c r="J48" s="42">
        <f>SUMIF(Aug!$A:$A,TB!$A48,Aug!$H:$H)</f>
        <v>0</v>
      </c>
      <c r="K48" s="42">
        <f>SUMIF(Sep!$A:$A,TB!$A48,Sep!$H:$H)</f>
        <v>0</v>
      </c>
      <c r="L48" s="42">
        <f>SUMIF(Oct!$A:$A,TB!$A48,Oct!$H:$H)</f>
        <v>0</v>
      </c>
      <c r="M48" s="42">
        <f>SUMIF(Nov!$A:$A,TB!$A48,Nov!$H:$H)</f>
        <v>0</v>
      </c>
      <c r="N48" s="157">
        <f>SUMIF(Dec!$A:$A,TB!$A48,Dec!$H:$H)</f>
        <v>0</v>
      </c>
      <c r="O48" s="170"/>
      <c r="P48" s="170"/>
      <c r="Q48" s="162">
        <v>0</v>
      </c>
      <c r="R48" s="42">
        <v>0</v>
      </c>
      <c r="S48" s="42">
        <v>0</v>
      </c>
      <c r="T48" s="42">
        <v>0</v>
      </c>
      <c r="U48" s="42">
        <v>0</v>
      </c>
      <c r="V48" s="42">
        <v>0</v>
      </c>
      <c r="W48" s="42">
        <v>0</v>
      </c>
      <c r="X48" s="42">
        <v>0</v>
      </c>
      <c r="Y48" s="42">
        <v>0</v>
      </c>
      <c r="Z48" s="42">
        <v>0</v>
      </c>
      <c r="AA48" s="42">
        <v>0</v>
      </c>
      <c r="AB48" s="42">
        <v>0</v>
      </c>
      <c r="AD48" s="42">
        <f t="shared" si="16"/>
        <v>0</v>
      </c>
      <c r="AE48" s="42">
        <f t="shared" si="17"/>
        <v>0</v>
      </c>
      <c r="AF48" s="42">
        <f t="shared" si="18"/>
        <v>0</v>
      </c>
      <c r="AG48" s="42">
        <f t="shared" si="19"/>
        <v>0</v>
      </c>
      <c r="AH48" s="42">
        <f t="shared" si="20"/>
        <v>0</v>
      </c>
      <c r="AI48" s="42">
        <f t="shared" si="21"/>
        <v>0</v>
      </c>
      <c r="AJ48" s="42">
        <f t="shared" si="22"/>
        <v>0</v>
      </c>
      <c r="AK48" s="42">
        <f t="shared" si="23"/>
        <v>0</v>
      </c>
      <c r="AL48" s="42">
        <f t="shared" si="24"/>
        <v>0</v>
      </c>
      <c r="AM48" s="42">
        <f t="shared" si="25"/>
        <v>0</v>
      </c>
      <c r="AN48" s="42">
        <f t="shared" si="26"/>
        <v>0</v>
      </c>
      <c r="AO48" s="157">
        <f t="shared" si="27"/>
        <v>0</v>
      </c>
    </row>
    <row r="49" spans="1:41" ht="16.399999999999999" customHeight="1">
      <c r="A49" s="13">
        <v>13151</v>
      </c>
      <c r="B49" s="14" t="s">
        <v>133</v>
      </c>
      <c r="C49" s="42">
        <f>SUMIF(Jan!$A:$A,TB!$A49,Jan!$H:$H)</f>
        <v>0</v>
      </c>
      <c r="D49" s="42">
        <f>SUMIF(Feb!$A:$A,TB!$A49,Feb!$H:$H)</f>
        <v>0</v>
      </c>
      <c r="E49" s="42">
        <f>SUMIF(Mar!$A:$A,TB!$A49,Mar!$H:$H)</f>
        <v>0</v>
      </c>
      <c r="F49" s="42">
        <f>SUMIF(Apr!$A:$A,TB!$A49,Apr!$H:$H)</f>
        <v>0</v>
      </c>
      <c r="G49" s="42">
        <f>SUMIF(May!$A:$A,TB!$A49,May!$H:$H)</f>
        <v>0</v>
      </c>
      <c r="H49" s="42">
        <f>SUMIF(Jun!$A:$A,TB!$A49,Jun!$H:$H)</f>
        <v>0</v>
      </c>
      <c r="I49" s="42">
        <f>SUMIF(Jul!$A:$A,TB!$A49,Jul!$H:$H)</f>
        <v>0</v>
      </c>
      <c r="J49" s="42">
        <f>SUMIF(Aug!$A:$A,TB!$A49,Aug!$H:$H)</f>
        <v>0</v>
      </c>
      <c r="K49" s="42">
        <f>SUMIF(Sep!$A:$A,TB!$A49,Sep!$H:$H)</f>
        <v>0</v>
      </c>
      <c r="L49" s="42">
        <f>SUMIF(Oct!$A:$A,TB!$A49,Oct!$H:$H)</f>
        <v>0</v>
      </c>
      <c r="M49" s="42">
        <f>SUMIF(Nov!$A:$A,TB!$A49,Nov!$H:$H)</f>
        <v>0</v>
      </c>
      <c r="N49" s="157">
        <f>SUMIF(Dec!$A:$A,TB!$A49,Dec!$H:$H)</f>
        <v>0</v>
      </c>
      <c r="O49" s="170"/>
      <c r="P49" s="170"/>
      <c r="Q49" s="162">
        <v>0</v>
      </c>
      <c r="R49" s="42">
        <v>0</v>
      </c>
      <c r="S49" s="42">
        <v>0</v>
      </c>
      <c r="T49" s="42">
        <v>0</v>
      </c>
      <c r="U49" s="42">
        <v>0</v>
      </c>
      <c r="V49" s="42">
        <v>0</v>
      </c>
      <c r="W49" s="42">
        <v>0</v>
      </c>
      <c r="X49" s="42">
        <v>0</v>
      </c>
      <c r="Y49" s="42">
        <v>0</v>
      </c>
      <c r="Z49" s="42">
        <v>0</v>
      </c>
      <c r="AA49" s="42">
        <v>0</v>
      </c>
      <c r="AB49" s="42">
        <v>0</v>
      </c>
      <c r="AD49" s="42">
        <f t="shared" si="16"/>
        <v>0</v>
      </c>
      <c r="AE49" s="42">
        <f t="shared" si="17"/>
        <v>0</v>
      </c>
      <c r="AF49" s="42">
        <f t="shared" si="18"/>
        <v>0</v>
      </c>
      <c r="AG49" s="42">
        <f t="shared" si="19"/>
        <v>0</v>
      </c>
      <c r="AH49" s="42">
        <f t="shared" si="20"/>
        <v>0</v>
      </c>
      <c r="AI49" s="42">
        <f t="shared" si="21"/>
        <v>0</v>
      </c>
      <c r="AJ49" s="42">
        <f t="shared" si="22"/>
        <v>0</v>
      </c>
      <c r="AK49" s="42">
        <f t="shared" si="23"/>
        <v>0</v>
      </c>
      <c r="AL49" s="42">
        <f t="shared" si="24"/>
        <v>0</v>
      </c>
      <c r="AM49" s="42">
        <f t="shared" si="25"/>
        <v>0</v>
      </c>
      <c r="AN49" s="42">
        <f t="shared" si="26"/>
        <v>0</v>
      </c>
      <c r="AO49" s="157">
        <f t="shared" si="27"/>
        <v>0</v>
      </c>
    </row>
    <row r="50" spans="1:41" ht="16.399999999999999" customHeight="1">
      <c r="A50" s="13">
        <v>13152</v>
      </c>
      <c r="B50" s="14" t="s">
        <v>134</v>
      </c>
      <c r="C50" s="42">
        <f>SUMIF(Jan!$A:$A,TB!$A50,Jan!$H:$H)</f>
        <v>0</v>
      </c>
      <c r="D50" s="42">
        <f>SUMIF(Feb!$A:$A,TB!$A50,Feb!$H:$H)</f>
        <v>0</v>
      </c>
      <c r="E50" s="42">
        <f>SUMIF(Mar!$A:$A,TB!$A50,Mar!$H:$H)</f>
        <v>0</v>
      </c>
      <c r="F50" s="42">
        <f>SUMIF(Apr!$A:$A,TB!$A50,Apr!$H:$H)</f>
        <v>0</v>
      </c>
      <c r="G50" s="42">
        <f>SUMIF(May!$A:$A,TB!$A50,May!$H:$H)</f>
        <v>0</v>
      </c>
      <c r="H50" s="42">
        <f>SUMIF(Jun!$A:$A,TB!$A50,Jun!$H:$H)</f>
        <v>0</v>
      </c>
      <c r="I50" s="42">
        <f>SUMIF(Jul!$A:$A,TB!$A50,Jul!$H:$H)</f>
        <v>0</v>
      </c>
      <c r="J50" s="42">
        <f>SUMIF(Aug!$A:$A,TB!$A50,Aug!$H:$H)</f>
        <v>0</v>
      </c>
      <c r="K50" s="42">
        <f>SUMIF(Sep!$A:$A,TB!$A50,Sep!$H:$H)</f>
        <v>0</v>
      </c>
      <c r="L50" s="42">
        <f>SUMIF(Oct!$A:$A,TB!$A50,Oct!$H:$H)</f>
        <v>0</v>
      </c>
      <c r="M50" s="42">
        <f>SUMIF(Nov!$A:$A,TB!$A50,Nov!$H:$H)</f>
        <v>0</v>
      </c>
      <c r="N50" s="157">
        <f>SUMIF(Dec!$A:$A,TB!$A50,Dec!$H:$H)</f>
        <v>0</v>
      </c>
      <c r="O50" s="170"/>
      <c r="P50" s="170"/>
      <c r="Q50" s="162">
        <v>0</v>
      </c>
      <c r="R50" s="42">
        <v>0</v>
      </c>
      <c r="S50" s="42">
        <v>0</v>
      </c>
      <c r="T50" s="42">
        <v>0</v>
      </c>
      <c r="U50" s="42">
        <v>0</v>
      </c>
      <c r="V50" s="42">
        <v>0</v>
      </c>
      <c r="W50" s="42">
        <v>0</v>
      </c>
      <c r="X50" s="42">
        <v>0</v>
      </c>
      <c r="Y50" s="42">
        <v>0</v>
      </c>
      <c r="Z50" s="42">
        <v>0</v>
      </c>
      <c r="AA50" s="42">
        <v>0</v>
      </c>
      <c r="AB50" s="42">
        <v>0</v>
      </c>
      <c r="AD50" s="42">
        <f t="shared" si="16"/>
        <v>0</v>
      </c>
      <c r="AE50" s="42">
        <f t="shared" si="17"/>
        <v>0</v>
      </c>
      <c r="AF50" s="42">
        <f t="shared" si="18"/>
        <v>0</v>
      </c>
      <c r="AG50" s="42">
        <f t="shared" si="19"/>
        <v>0</v>
      </c>
      <c r="AH50" s="42">
        <f t="shared" si="20"/>
        <v>0</v>
      </c>
      <c r="AI50" s="42">
        <f t="shared" si="21"/>
        <v>0</v>
      </c>
      <c r="AJ50" s="42">
        <f t="shared" si="22"/>
        <v>0</v>
      </c>
      <c r="AK50" s="42">
        <f t="shared" si="23"/>
        <v>0</v>
      </c>
      <c r="AL50" s="42">
        <f t="shared" si="24"/>
        <v>0</v>
      </c>
      <c r="AM50" s="42">
        <f t="shared" si="25"/>
        <v>0</v>
      </c>
      <c r="AN50" s="42">
        <f t="shared" si="26"/>
        <v>0</v>
      </c>
      <c r="AO50" s="157">
        <f t="shared" si="27"/>
        <v>0</v>
      </c>
    </row>
    <row r="51" spans="1:41" ht="16.399999999999999" customHeight="1">
      <c r="A51" s="13">
        <v>13153</v>
      </c>
      <c r="B51" s="14" t="s">
        <v>135</v>
      </c>
      <c r="C51" s="42">
        <f>SUMIF(Jan!$A:$A,TB!$A51,Jan!$H:$H)</f>
        <v>0</v>
      </c>
      <c r="D51" s="42">
        <f>SUMIF(Feb!$A:$A,TB!$A51,Feb!$H:$H)</f>
        <v>0</v>
      </c>
      <c r="E51" s="42">
        <f>SUMIF(Mar!$A:$A,TB!$A51,Mar!$H:$H)</f>
        <v>0</v>
      </c>
      <c r="F51" s="42">
        <f>SUMIF(Apr!$A:$A,TB!$A51,Apr!$H:$H)</f>
        <v>0</v>
      </c>
      <c r="G51" s="42">
        <f>SUMIF(May!$A:$A,TB!$A51,May!$H:$H)</f>
        <v>0</v>
      </c>
      <c r="H51" s="42">
        <f>SUMIF(Jun!$A:$A,TB!$A51,Jun!$H:$H)</f>
        <v>0</v>
      </c>
      <c r="I51" s="42">
        <f>SUMIF(Jul!$A:$A,TB!$A51,Jul!$H:$H)</f>
        <v>0</v>
      </c>
      <c r="J51" s="42">
        <f>SUMIF(Aug!$A:$A,TB!$A51,Aug!$H:$H)</f>
        <v>0</v>
      </c>
      <c r="K51" s="42">
        <f>SUMIF(Sep!$A:$A,TB!$A51,Sep!$H:$H)</f>
        <v>0</v>
      </c>
      <c r="L51" s="42">
        <f>SUMIF(Oct!$A:$A,TB!$A51,Oct!$H:$H)</f>
        <v>0</v>
      </c>
      <c r="M51" s="42">
        <f>SUMIF(Nov!$A:$A,TB!$A51,Nov!$H:$H)</f>
        <v>0</v>
      </c>
      <c r="N51" s="157">
        <f>SUMIF(Dec!$A:$A,TB!$A51,Dec!$H:$H)</f>
        <v>0</v>
      </c>
      <c r="O51" s="170"/>
      <c r="P51" s="170"/>
      <c r="Q51" s="162">
        <v>0</v>
      </c>
      <c r="R51" s="42">
        <v>0</v>
      </c>
      <c r="S51" s="42">
        <v>0</v>
      </c>
      <c r="T51" s="42">
        <v>0</v>
      </c>
      <c r="U51" s="42">
        <v>0</v>
      </c>
      <c r="V51" s="42">
        <v>0</v>
      </c>
      <c r="W51" s="42">
        <v>0</v>
      </c>
      <c r="X51" s="42">
        <v>0</v>
      </c>
      <c r="Y51" s="42">
        <v>0</v>
      </c>
      <c r="Z51" s="42">
        <v>0</v>
      </c>
      <c r="AA51" s="42">
        <v>0</v>
      </c>
      <c r="AB51" s="42">
        <v>0</v>
      </c>
      <c r="AD51" s="42">
        <f t="shared" si="16"/>
        <v>0</v>
      </c>
      <c r="AE51" s="42">
        <f t="shared" si="17"/>
        <v>0</v>
      </c>
      <c r="AF51" s="42">
        <f t="shared" si="18"/>
        <v>0</v>
      </c>
      <c r="AG51" s="42">
        <f t="shared" si="19"/>
        <v>0</v>
      </c>
      <c r="AH51" s="42">
        <f t="shared" si="20"/>
        <v>0</v>
      </c>
      <c r="AI51" s="42">
        <f t="shared" si="21"/>
        <v>0</v>
      </c>
      <c r="AJ51" s="42">
        <f t="shared" si="22"/>
        <v>0</v>
      </c>
      <c r="AK51" s="42">
        <f t="shared" si="23"/>
        <v>0</v>
      </c>
      <c r="AL51" s="42">
        <f t="shared" si="24"/>
        <v>0</v>
      </c>
      <c r="AM51" s="42">
        <f t="shared" si="25"/>
        <v>0</v>
      </c>
      <c r="AN51" s="42">
        <f t="shared" si="26"/>
        <v>0</v>
      </c>
      <c r="AO51" s="157">
        <f t="shared" si="27"/>
        <v>0</v>
      </c>
    </row>
    <row r="52" spans="1:41" ht="16.399999999999999" customHeight="1">
      <c r="A52" s="13">
        <v>13161</v>
      </c>
      <c r="B52" s="14" t="s">
        <v>136</v>
      </c>
      <c r="C52" s="42">
        <f>SUMIF(Jan!$A:$A,TB!$A52,Jan!$H:$H)</f>
        <v>0</v>
      </c>
      <c r="D52" s="42">
        <f>SUMIF(Feb!$A:$A,TB!$A52,Feb!$H:$H)</f>
        <v>0</v>
      </c>
      <c r="E52" s="42">
        <f>SUMIF(Mar!$A:$A,TB!$A52,Mar!$H:$H)</f>
        <v>0</v>
      </c>
      <c r="F52" s="42">
        <f>SUMIF(Apr!$A:$A,TB!$A52,Apr!$H:$H)</f>
        <v>0</v>
      </c>
      <c r="G52" s="42">
        <f>SUMIF(May!$A:$A,TB!$A52,May!$H:$H)</f>
        <v>0</v>
      </c>
      <c r="H52" s="42">
        <f>SUMIF(Jun!$A:$A,TB!$A52,Jun!$H:$H)</f>
        <v>0</v>
      </c>
      <c r="I52" s="42">
        <f>SUMIF(Jul!$A:$A,TB!$A52,Jul!$H:$H)</f>
        <v>0</v>
      </c>
      <c r="J52" s="42">
        <f>SUMIF(Aug!$A:$A,TB!$A52,Aug!$H:$H)</f>
        <v>0</v>
      </c>
      <c r="K52" s="42">
        <f>SUMIF(Sep!$A:$A,TB!$A52,Sep!$H:$H)</f>
        <v>0</v>
      </c>
      <c r="L52" s="42">
        <f>SUMIF(Oct!$A:$A,TB!$A52,Oct!$H:$H)</f>
        <v>0</v>
      </c>
      <c r="M52" s="42">
        <f>SUMIF(Nov!$A:$A,TB!$A52,Nov!$H:$H)</f>
        <v>0</v>
      </c>
      <c r="N52" s="157">
        <f>SUMIF(Dec!$A:$A,TB!$A52,Dec!$H:$H)</f>
        <v>0</v>
      </c>
      <c r="O52" s="170"/>
      <c r="P52" s="170"/>
      <c r="Q52" s="162">
        <v>0</v>
      </c>
      <c r="R52" s="42">
        <v>0</v>
      </c>
      <c r="S52" s="42">
        <v>0</v>
      </c>
      <c r="T52" s="42">
        <v>0</v>
      </c>
      <c r="U52" s="42">
        <v>0</v>
      </c>
      <c r="V52" s="42">
        <v>0</v>
      </c>
      <c r="W52" s="42">
        <v>0</v>
      </c>
      <c r="X52" s="42">
        <v>0</v>
      </c>
      <c r="Y52" s="42">
        <v>0</v>
      </c>
      <c r="Z52" s="42">
        <v>0</v>
      </c>
      <c r="AA52" s="42">
        <v>0</v>
      </c>
      <c r="AB52" s="42">
        <v>0</v>
      </c>
      <c r="AD52" s="42">
        <f t="shared" si="16"/>
        <v>0</v>
      </c>
      <c r="AE52" s="42">
        <f t="shared" si="17"/>
        <v>0</v>
      </c>
      <c r="AF52" s="42">
        <f t="shared" si="18"/>
        <v>0</v>
      </c>
      <c r="AG52" s="42">
        <f t="shared" si="19"/>
        <v>0</v>
      </c>
      <c r="AH52" s="42">
        <f t="shared" si="20"/>
        <v>0</v>
      </c>
      <c r="AI52" s="42">
        <f t="shared" si="21"/>
        <v>0</v>
      </c>
      <c r="AJ52" s="42">
        <f t="shared" si="22"/>
        <v>0</v>
      </c>
      <c r="AK52" s="42">
        <f t="shared" si="23"/>
        <v>0</v>
      </c>
      <c r="AL52" s="42">
        <f t="shared" si="24"/>
        <v>0</v>
      </c>
      <c r="AM52" s="42">
        <f t="shared" si="25"/>
        <v>0</v>
      </c>
      <c r="AN52" s="42">
        <f t="shared" si="26"/>
        <v>0</v>
      </c>
      <c r="AO52" s="157">
        <f t="shared" si="27"/>
        <v>0</v>
      </c>
    </row>
    <row r="53" spans="1:41" ht="16.399999999999999" customHeight="1">
      <c r="A53" s="13">
        <v>13162</v>
      </c>
      <c r="B53" s="14" t="s">
        <v>137</v>
      </c>
      <c r="C53" s="42">
        <f>SUMIF(Jan!$A:$A,TB!$A53,Jan!$H:$H)</f>
        <v>0</v>
      </c>
      <c r="D53" s="42">
        <f>SUMIF(Feb!$A:$A,TB!$A53,Feb!$H:$H)</f>
        <v>0</v>
      </c>
      <c r="E53" s="42">
        <f>SUMIF(Mar!$A:$A,TB!$A53,Mar!$H:$H)</f>
        <v>0</v>
      </c>
      <c r="F53" s="42">
        <f>SUMIF(Apr!$A:$A,TB!$A53,Apr!$H:$H)</f>
        <v>0</v>
      </c>
      <c r="G53" s="42">
        <f>SUMIF(May!$A:$A,TB!$A53,May!$H:$H)</f>
        <v>0</v>
      </c>
      <c r="H53" s="42">
        <f>SUMIF(Jun!$A:$A,TB!$A53,Jun!$H:$H)</f>
        <v>0</v>
      </c>
      <c r="I53" s="42">
        <f>SUMIF(Jul!$A:$A,TB!$A53,Jul!$H:$H)</f>
        <v>0</v>
      </c>
      <c r="J53" s="42">
        <f>SUMIF(Aug!$A:$A,TB!$A53,Aug!$H:$H)</f>
        <v>0</v>
      </c>
      <c r="K53" s="42">
        <f>SUMIF(Sep!$A:$A,TB!$A53,Sep!$H:$H)</f>
        <v>0</v>
      </c>
      <c r="L53" s="42">
        <f>SUMIF(Oct!$A:$A,TB!$A53,Oct!$H:$H)</f>
        <v>0</v>
      </c>
      <c r="M53" s="42">
        <f>SUMIF(Nov!$A:$A,TB!$A53,Nov!$H:$H)</f>
        <v>0</v>
      </c>
      <c r="N53" s="157">
        <f>SUMIF(Dec!$A:$A,TB!$A53,Dec!$H:$H)</f>
        <v>0</v>
      </c>
      <c r="O53" s="170"/>
      <c r="P53" s="170"/>
      <c r="Q53" s="162">
        <v>0</v>
      </c>
      <c r="R53" s="42">
        <v>0</v>
      </c>
      <c r="S53" s="42">
        <v>0</v>
      </c>
      <c r="T53" s="42">
        <v>0</v>
      </c>
      <c r="U53" s="42">
        <v>0</v>
      </c>
      <c r="V53" s="42">
        <v>0</v>
      </c>
      <c r="W53" s="42">
        <v>0</v>
      </c>
      <c r="X53" s="42">
        <v>0</v>
      </c>
      <c r="Y53" s="42">
        <v>0</v>
      </c>
      <c r="Z53" s="42">
        <v>0</v>
      </c>
      <c r="AA53" s="42">
        <v>0</v>
      </c>
      <c r="AB53" s="42">
        <v>0</v>
      </c>
      <c r="AD53" s="42">
        <f t="shared" si="16"/>
        <v>0</v>
      </c>
      <c r="AE53" s="42">
        <f t="shared" si="17"/>
        <v>0</v>
      </c>
      <c r="AF53" s="42">
        <f t="shared" si="18"/>
        <v>0</v>
      </c>
      <c r="AG53" s="42">
        <f t="shared" si="19"/>
        <v>0</v>
      </c>
      <c r="AH53" s="42">
        <f t="shared" si="20"/>
        <v>0</v>
      </c>
      <c r="AI53" s="42">
        <f t="shared" si="21"/>
        <v>0</v>
      </c>
      <c r="AJ53" s="42">
        <f t="shared" si="22"/>
        <v>0</v>
      </c>
      <c r="AK53" s="42">
        <f t="shared" si="23"/>
        <v>0</v>
      </c>
      <c r="AL53" s="42">
        <f t="shared" si="24"/>
        <v>0</v>
      </c>
      <c r="AM53" s="42">
        <f t="shared" si="25"/>
        <v>0</v>
      </c>
      <c r="AN53" s="42">
        <f t="shared" si="26"/>
        <v>0</v>
      </c>
      <c r="AO53" s="157">
        <f t="shared" si="27"/>
        <v>0</v>
      </c>
    </row>
    <row r="54" spans="1:41" ht="16.399999999999999" customHeight="1">
      <c r="A54" s="13">
        <v>13163</v>
      </c>
      <c r="B54" s="14" t="s">
        <v>138</v>
      </c>
      <c r="C54" s="42">
        <f>SUMIF(Jan!$A:$A,TB!$A54,Jan!$H:$H)</f>
        <v>0</v>
      </c>
      <c r="D54" s="42">
        <f>SUMIF(Feb!$A:$A,TB!$A54,Feb!$H:$H)</f>
        <v>0</v>
      </c>
      <c r="E54" s="42">
        <f>SUMIF(Mar!$A:$A,TB!$A54,Mar!$H:$H)</f>
        <v>0</v>
      </c>
      <c r="F54" s="42">
        <f>SUMIF(Apr!$A:$A,TB!$A54,Apr!$H:$H)</f>
        <v>0</v>
      </c>
      <c r="G54" s="42">
        <f>SUMIF(May!$A:$A,TB!$A54,May!$H:$H)</f>
        <v>0</v>
      </c>
      <c r="H54" s="42">
        <f>SUMIF(Jun!$A:$A,TB!$A54,Jun!$H:$H)</f>
        <v>0</v>
      </c>
      <c r="I54" s="42">
        <f>SUMIF(Jul!$A:$A,TB!$A54,Jul!$H:$H)</f>
        <v>0</v>
      </c>
      <c r="J54" s="42">
        <f>SUMIF(Aug!$A:$A,TB!$A54,Aug!$H:$H)</f>
        <v>0</v>
      </c>
      <c r="K54" s="42">
        <f>SUMIF(Sep!$A:$A,TB!$A54,Sep!$H:$H)</f>
        <v>0</v>
      </c>
      <c r="L54" s="42">
        <f>SUMIF(Oct!$A:$A,TB!$A54,Oct!$H:$H)</f>
        <v>0</v>
      </c>
      <c r="M54" s="42">
        <f>SUMIF(Nov!$A:$A,TB!$A54,Nov!$H:$H)</f>
        <v>0</v>
      </c>
      <c r="N54" s="157">
        <f>SUMIF(Dec!$A:$A,TB!$A54,Dec!$H:$H)</f>
        <v>0</v>
      </c>
      <c r="O54" s="170"/>
      <c r="P54" s="170"/>
      <c r="Q54" s="162">
        <v>0</v>
      </c>
      <c r="R54" s="42">
        <v>0</v>
      </c>
      <c r="S54" s="42">
        <v>0</v>
      </c>
      <c r="T54" s="42">
        <v>0</v>
      </c>
      <c r="U54" s="42">
        <v>0</v>
      </c>
      <c r="V54" s="42">
        <v>0</v>
      </c>
      <c r="W54" s="42">
        <v>0</v>
      </c>
      <c r="X54" s="42">
        <v>0</v>
      </c>
      <c r="Y54" s="42">
        <v>0</v>
      </c>
      <c r="Z54" s="42">
        <v>0</v>
      </c>
      <c r="AA54" s="42">
        <v>0</v>
      </c>
      <c r="AB54" s="42">
        <v>0</v>
      </c>
      <c r="AD54" s="42">
        <f t="shared" si="16"/>
        <v>0</v>
      </c>
      <c r="AE54" s="42">
        <f t="shared" si="17"/>
        <v>0</v>
      </c>
      <c r="AF54" s="42">
        <f t="shared" si="18"/>
        <v>0</v>
      </c>
      <c r="AG54" s="42">
        <f t="shared" si="19"/>
        <v>0</v>
      </c>
      <c r="AH54" s="42">
        <f t="shared" si="20"/>
        <v>0</v>
      </c>
      <c r="AI54" s="42">
        <f t="shared" si="21"/>
        <v>0</v>
      </c>
      <c r="AJ54" s="42">
        <f t="shared" si="22"/>
        <v>0</v>
      </c>
      <c r="AK54" s="42">
        <f t="shared" si="23"/>
        <v>0</v>
      </c>
      <c r="AL54" s="42">
        <f t="shared" si="24"/>
        <v>0</v>
      </c>
      <c r="AM54" s="42">
        <f t="shared" si="25"/>
        <v>0</v>
      </c>
      <c r="AN54" s="42">
        <f t="shared" si="26"/>
        <v>0</v>
      </c>
      <c r="AO54" s="157">
        <f t="shared" si="27"/>
        <v>0</v>
      </c>
    </row>
    <row r="55" spans="1:41" ht="16.399999999999999" customHeight="1">
      <c r="A55" s="13">
        <v>13164</v>
      </c>
      <c r="B55" s="14" t="s">
        <v>139</v>
      </c>
      <c r="C55" s="42">
        <f>SUMIF(Jan!$A:$A,TB!$A55,Jan!$H:$H)</f>
        <v>0</v>
      </c>
      <c r="D55" s="42">
        <f>SUMIF(Feb!$A:$A,TB!$A55,Feb!$H:$H)</f>
        <v>0</v>
      </c>
      <c r="E55" s="42">
        <f>SUMIF(Mar!$A:$A,TB!$A55,Mar!$H:$H)</f>
        <v>0</v>
      </c>
      <c r="F55" s="42">
        <f>SUMIF(Apr!$A:$A,TB!$A55,Apr!$H:$H)</f>
        <v>0</v>
      </c>
      <c r="G55" s="42">
        <f>SUMIF(May!$A:$A,TB!$A55,May!$H:$H)</f>
        <v>0</v>
      </c>
      <c r="H55" s="42">
        <f>SUMIF(Jun!$A:$A,TB!$A55,Jun!$H:$H)</f>
        <v>0</v>
      </c>
      <c r="I55" s="42">
        <f>SUMIF(Jul!$A:$A,TB!$A55,Jul!$H:$H)</f>
        <v>0</v>
      </c>
      <c r="J55" s="42">
        <f>SUMIF(Aug!$A:$A,TB!$A55,Aug!$H:$H)</f>
        <v>0</v>
      </c>
      <c r="K55" s="42">
        <f>SUMIF(Sep!$A:$A,TB!$A55,Sep!$H:$H)</f>
        <v>0</v>
      </c>
      <c r="L55" s="42">
        <f>SUMIF(Oct!$A:$A,TB!$A55,Oct!$H:$H)</f>
        <v>0</v>
      </c>
      <c r="M55" s="42">
        <f>SUMIF(Nov!$A:$A,TB!$A55,Nov!$H:$H)</f>
        <v>0</v>
      </c>
      <c r="N55" s="157">
        <f>SUMIF(Dec!$A:$A,TB!$A55,Dec!$H:$H)</f>
        <v>0</v>
      </c>
      <c r="O55" s="170"/>
      <c r="P55" s="170"/>
      <c r="Q55" s="162">
        <v>0</v>
      </c>
      <c r="R55" s="42">
        <v>0</v>
      </c>
      <c r="S55" s="42">
        <v>0</v>
      </c>
      <c r="T55" s="42">
        <v>0</v>
      </c>
      <c r="U55" s="42">
        <v>0</v>
      </c>
      <c r="V55" s="42">
        <v>0</v>
      </c>
      <c r="W55" s="42">
        <v>0</v>
      </c>
      <c r="X55" s="42">
        <v>0</v>
      </c>
      <c r="Y55" s="42">
        <v>0</v>
      </c>
      <c r="Z55" s="42">
        <v>0</v>
      </c>
      <c r="AA55" s="42">
        <v>0</v>
      </c>
      <c r="AB55" s="42">
        <v>0</v>
      </c>
      <c r="AD55" s="42">
        <f t="shared" si="16"/>
        <v>0</v>
      </c>
      <c r="AE55" s="42">
        <f t="shared" si="17"/>
        <v>0</v>
      </c>
      <c r="AF55" s="42">
        <f t="shared" si="18"/>
        <v>0</v>
      </c>
      <c r="AG55" s="42">
        <f t="shared" si="19"/>
        <v>0</v>
      </c>
      <c r="AH55" s="42">
        <f t="shared" si="20"/>
        <v>0</v>
      </c>
      <c r="AI55" s="42">
        <f t="shared" si="21"/>
        <v>0</v>
      </c>
      <c r="AJ55" s="42">
        <f t="shared" si="22"/>
        <v>0</v>
      </c>
      <c r="AK55" s="42">
        <f t="shared" si="23"/>
        <v>0</v>
      </c>
      <c r="AL55" s="42">
        <f t="shared" si="24"/>
        <v>0</v>
      </c>
      <c r="AM55" s="42">
        <f t="shared" si="25"/>
        <v>0</v>
      </c>
      <c r="AN55" s="42">
        <f t="shared" si="26"/>
        <v>0</v>
      </c>
      <c r="AO55" s="157">
        <f t="shared" si="27"/>
        <v>0</v>
      </c>
    </row>
    <row r="56" spans="1:41" ht="16.399999999999999" customHeight="1">
      <c r="A56" s="13">
        <v>13171</v>
      </c>
      <c r="B56" s="14" t="s">
        <v>140</v>
      </c>
      <c r="C56" s="42">
        <f>SUMIF(Jan!$A:$A,TB!$A56,Jan!$H:$H)</f>
        <v>0</v>
      </c>
      <c r="D56" s="42">
        <f>SUMIF(Feb!$A:$A,TB!$A56,Feb!$H:$H)</f>
        <v>0</v>
      </c>
      <c r="E56" s="42">
        <f>SUMIF(Mar!$A:$A,TB!$A56,Mar!$H:$H)</f>
        <v>0</v>
      </c>
      <c r="F56" s="42">
        <f>SUMIF(Apr!$A:$A,TB!$A56,Apr!$H:$H)</f>
        <v>0</v>
      </c>
      <c r="G56" s="42">
        <f>SUMIF(May!$A:$A,TB!$A56,May!$H:$H)</f>
        <v>0</v>
      </c>
      <c r="H56" s="42">
        <f>SUMIF(Jun!$A:$A,TB!$A56,Jun!$H:$H)</f>
        <v>0</v>
      </c>
      <c r="I56" s="42">
        <f>SUMIF(Jul!$A:$A,TB!$A56,Jul!$H:$H)</f>
        <v>0</v>
      </c>
      <c r="J56" s="42">
        <f>SUMIF(Aug!$A:$A,TB!$A56,Aug!$H:$H)</f>
        <v>0</v>
      </c>
      <c r="K56" s="42">
        <f>SUMIF(Sep!$A:$A,TB!$A56,Sep!$H:$H)</f>
        <v>0</v>
      </c>
      <c r="L56" s="42">
        <f>SUMIF(Oct!$A:$A,TB!$A56,Oct!$H:$H)</f>
        <v>0</v>
      </c>
      <c r="M56" s="42">
        <f>SUMIF(Nov!$A:$A,TB!$A56,Nov!$H:$H)</f>
        <v>0</v>
      </c>
      <c r="N56" s="157">
        <f>SUMIF(Dec!$A:$A,TB!$A56,Dec!$H:$H)</f>
        <v>0</v>
      </c>
      <c r="O56" s="170"/>
      <c r="P56" s="170"/>
      <c r="Q56" s="162">
        <v>0</v>
      </c>
      <c r="R56" s="42">
        <v>0</v>
      </c>
      <c r="S56" s="42">
        <v>0</v>
      </c>
      <c r="T56" s="42">
        <v>0</v>
      </c>
      <c r="U56" s="42">
        <v>0</v>
      </c>
      <c r="V56" s="42">
        <v>0</v>
      </c>
      <c r="W56" s="42">
        <v>0</v>
      </c>
      <c r="X56" s="42">
        <v>0</v>
      </c>
      <c r="Y56" s="42">
        <v>0</v>
      </c>
      <c r="Z56" s="42">
        <v>0</v>
      </c>
      <c r="AA56" s="42">
        <v>0</v>
      </c>
      <c r="AB56" s="42">
        <v>0</v>
      </c>
      <c r="AD56" s="42">
        <f t="shared" si="16"/>
        <v>0</v>
      </c>
      <c r="AE56" s="42">
        <f t="shared" si="17"/>
        <v>0</v>
      </c>
      <c r="AF56" s="42">
        <f t="shared" si="18"/>
        <v>0</v>
      </c>
      <c r="AG56" s="42">
        <f t="shared" si="19"/>
        <v>0</v>
      </c>
      <c r="AH56" s="42">
        <f t="shared" si="20"/>
        <v>0</v>
      </c>
      <c r="AI56" s="42">
        <f t="shared" si="21"/>
        <v>0</v>
      </c>
      <c r="AJ56" s="42">
        <f t="shared" si="22"/>
        <v>0</v>
      </c>
      <c r="AK56" s="42">
        <f t="shared" si="23"/>
        <v>0</v>
      </c>
      <c r="AL56" s="42">
        <f t="shared" si="24"/>
        <v>0</v>
      </c>
      <c r="AM56" s="42">
        <f t="shared" si="25"/>
        <v>0</v>
      </c>
      <c r="AN56" s="42">
        <f t="shared" si="26"/>
        <v>0</v>
      </c>
      <c r="AO56" s="157">
        <f t="shared" si="27"/>
        <v>0</v>
      </c>
    </row>
    <row r="57" spans="1:41" ht="16.399999999999999" customHeight="1">
      <c r="A57" s="13">
        <v>13172</v>
      </c>
      <c r="B57" s="14" t="s">
        <v>141</v>
      </c>
      <c r="C57" s="42">
        <f>SUMIF(Jan!$A:$A,TB!$A57,Jan!$H:$H)</f>
        <v>0</v>
      </c>
      <c r="D57" s="42">
        <f>SUMIF(Feb!$A:$A,TB!$A57,Feb!$H:$H)</f>
        <v>0</v>
      </c>
      <c r="E57" s="42">
        <f>SUMIF(Mar!$A:$A,TB!$A57,Mar!$H:$H)</f>
        <v>0</v>
      </c>
      <c r="F57" s="42">
        <f>SUMIF(Apr!$A:$A,TB!$A57,Apr!$H:$H)</f>
        <v>0</v>
      </c>
      <c r="G57" s="42">
        <f>SUMIF(May!$A:$A,TB!$A57,May!$H:$H)</f>
        <v>0</v>
      </c>
      <c r="H57" s="42">
        <f>SUMIF(Jun!$A:$A,TB!$A57,Jun!$H:$H)</f>
        <v>0</v>
      </c>
      <c r="I57" s="42">
        <f>SUMIF(Jul!$A:$A,TB!$A57,Jul!$H:$H)</f>
        <v>0</v>
      </c>
      <c r="J57" s="42">
        <f>SUMIF(Aug!$A:$A,TB!$A57,Aug!$H:$H)</f>
        <v>0</v>
      </c>
      <c r="K57" s="42">
        <f>SUMIF(Sep!$A:$A,TB!$A57,Sep!$H:$H)</f>
        <v>0</v>
      </c>
      <c r="L57" s="42">
        <f>SUMIF(Oct!$A:$A,TB!$A57,Oct!$H:$H)</f>
        <v>0</v>
      </c>
      <c r="M57" s="42">
        <f>SUMIF(Nov!$A:$A,TB!$A57,Nov!$H:$H)</f>
        <v>0</v>
      </c>
      <c r="N57" s="157">
        <f>SUMIF(Dec!$A:$A,TB!$A57,Dec!$H:$H)</f>
        <v>0</v>
      </c>
      <c r="O57" s="170"/>
      <c r="P57" s="170"/>
      <c r="Q57" s="162">
        <v>0</v>
      </c>
      <c r="R57" s="42">
        <v>0</v>
      </c>
      <c r="S57" s="42">
        <v>0</v>
      </c>
      <c r="T57" s="42">
        <v>0</v>
      </c>
      <c r="U57" s="42">
        <v>0</v>
      </c>
      <c r="V57" s="42">
        <v>0</v>
      </c>
      <c r="W57" s="42">
        <v>0</v>
      </c>
      <c r="X57" s="42">
        <v>0</v>
      </c>
      <c r="Y57" s="42">
        <v>0</v>
      </c>
      <c r="Z57" s="42">
        <v>0</v>
      </c>
      <c r="AA57" s="42">
        <v>0</v>
      </c>
      <c r="AB57" s="42">
        <v>0</v>
      </c>
      <c r="AD57" s="42">
        <f t="shared" si="16"/>
        <v>0</v>
      </c>
      <c r="AE57" s="42">
        <f t="shared" si="17"/>
        <v>0</v>
      </c>
      <c r="AF57" s="42">
        <f t="shared" si="18"/>
        <v>0</v>
      </c>
      <c r="AG57" s="42">
        <f t="shared" si="19"/>
        <v>0</v>
      </c>
      <c r="AH57" s="42">
        <f t="shared" si="20"/>
        <v>0</v>
      </c>
      <c r="AI57" s="42">
        <f t="shared" si="21"/>
        <v>0</v>
      </c>
      <c r="AJ57" s="42">
        <f t="shared" si="22"/>
        <v>0</v>
      </c>
      <c r="AK57" s="42">
        <f t="shared" si="23"/>
        <v>0</v>
      </c>
      <c r="AL57" s="42">
        <f t="shared" si="24"/>
        <v>0</v>
      </c>
      <c r="AM57" s="42">
        <f t="shared" si="25"/>
        <v>0</v>
      </c>
      <c r="AN57" s="42">
        <f t="shared" si="26"/>
        <v>0</v>
      </c>
      <c r="AO57" s="157">
        <f t="shared" si="27"/>
        <v>0</v>
      </c>
    </row>
    <row r="58" spans="1:41" ht="16.399999999999999" customHeight="1">
      <c r="A58" s="13">
        <v>13181</v>
      </c>
      <c r="B58" s="14" t="s">
        <v>142</v>
      </c>
      <c r="C58" s="42">
        <f>SUMIF(Jan!$A:$A,TB!$A58,Jan!$H:$H)</f>
        <v>0</v>
      </c>
      <c r="D58" s="42">
        <f>SUMIF(Feb!$A:$A,TB!$A58,Feb!$H:$H)</f>
        <v>0</v>
      </c>
      <c r="E58" s="42">
        <f>SUMIF(Mar!$A:$A,TB!$A58,Mar!$H:$H)</f>
        <v>0</v>
      </c>
      <c r="F58" s="42">
        <f>SUMIF(Apr!$A:$A,TB!$A58,Apr!$H:$H)</f>
        <v>0</v>
      </c>
      <c r="G58" s="42">
        <f>SUMIF(May!$A:$A,TB!$A58,May!$H:$H)</f>
        <v>0</v>
      </c>
      <c r="H58" s="42">
        <f>SUMIF(Jun!$A:$A,TB!$A58,Jun!$H:$H)</f>
        <v>0</v>
      </c>
      <c r="I58" s="42">
        <f>SUMIF(Jul!$A:$A,TB!$A58,Jul!$H:$H)</f>
        <v>0</v>
      </c>
      <c r="J58" s="42">
        <f>SUMIF(Aug!$A:$A,TB!$A58,Aug!$H:$H)</f>
        <v>0</v>
      </c>
      <c r="K58" s="42">
        <f>SUMIF(Sep!$A:$A,TB!$A58,Sep!$H:$H)</f>
        <v>0</v>
      </c>
      <c r="L58" s="42">
        <f>SUMIF(Oct!$A:$A,TB!$A58,Oct!$H:$H)</f>
        <v>0</v>
      </c>
      <c r="M58" s="42">
        <f>SUMIF(Nov!$A:$A,TB!$A58,Nov!$H:$H)</f>
        <v>0</v>
      </c>
      <c r="N58" s="157">
        <f>SUMIF(Dec!$A:$A,TB!$A58,Dec!$H:$H)</f>
        <v>0</v>
      </c>
      <c r="O58" s="170"/>
      <c r="P58" s="170"/>
      <c r="Q58" s="162">
        <v>0</v>
      </c>
      <c r="R58" s="42">
        <v>0</v>
      </c>
      <c r="S58" s="42">
        <v>0</v>
      </c>
      <c r="T58" s="42">
        <v>0</v>
      </c>
      <c r="U58" s="42">
        <v>0</v>
      </c>
      <c r="V58" s="42">
        <v>0</v>
      </c>
      <c r="W58" s="42">
        <v>0</v>
      </c>
      <c r="X58" s="42">
        <v>0</v>
      </c>
      <c r="Y58" s="42">
        <v>0</v>
      </c>
      <c r="Z58" s="42">
        <v>0</v>
      </c>
      <c r="AA58" s="42">
        <v>0</v>
      </c>
      <c r="AB58" s="42">
        <v>0</v>
      </c>
      <c r="AD58" s="42">
        <f t="shared" si="16"/>
        <v>0</v>
      </c>
      <c r="AE58" s="42">
        <f t="shared" si="17"/>
        <v>0</v>
      </c>
      <c r="AF58" s="42">
        <f t="shared" si="18"/>
        <v>0</v>
      </c>
      <c r="AG58" s="42">
        <f t="shared" si="19"/>
        <v>0</v>
      </c>
      <c r="AH58" s="42">
        <f t="shared" si="20"/>
        <v>0</v>
      </c>
      <c r="AI58" s="42">
        <f t="shared" si="21"/>
        <v>0</v>
      </c>
      <c r="AJ58" s="42">
        <f t="shared" si="22"/>
        <v>0</v>
      </c>
      <c r="AK58" s="42">
        <f t="shared" si="23"/>
        <v>0</v>
      </c>
      <c r="AL58" s="42">
        <f t="shared" si="24"/>
        <v>0</v>
      </c>
      <c r="AM58" s="42">
        <f t="shared" si="25"/>
        <v>0</v>
      </c>
      <c r="AN58" s="42">
        <f t="shared" si="26"/>
        <v>0</v>
      </c>
      <c r="AO58" s="157">
        <f t="shared" si="27"/>
        <v>0</v>
      </c>
    </row>
    <row r="59" spans="1:41" ht="16.399999999999999" customHeight="1">
      <c r="A59" s="13">
        <v>13182</v>
      </c>
      <c r="B59" s="14" t="s">
        <v>143</v>
      </c>
      <c r="C59" s="42">
        <f>SUMIF(Jan!$A:$A,TB!$A59,Jan!$H:$H)</f>
        <v>0</v>
      </c>
      <c r="D59" s="42">
        <f>SUMIF(Feb!$A:$A,TB!$A59,Feb!$H:$H)</f>
        <v>0</v>
      </c>
      <c r="E59" s="42">
        <f>SUMIF(Mar!$A:$A,TB!$A59,Mar!$H:$H)</f>
        <v>0</v>
      </c>
      <c r="F59" s="42">
        <f>SUMIF(Apr!$A:$A,TB!$A59,Apr!$H:$H)</f>
        <v>0</v>
      </c>
      <c r="G59" s="42">
        <f>SUMIF(May!$A:$A,TB!$A59,May!$H:$H)</f>
        <v>0</v>
      </c>
      <c r="H59" s="42">
        <f>SUMIF(Jun!$A:$A,TB!$A59,Jun!$H:$H)</f>
        <v>0</v>
      </c>
      <c r="I59" s="42">
        <f>SUMIF(Jul!$A:$A,TB!$A59,Jul!$H:$H)</f>
        <v>0</v>
      </c>
      <c r="J59" s="42">
        <f>SUMIF(Aug!$A:$A,TB!$A59,Aug!$H:$H)</f>
        <v>0</v>
      </c>
      <c r="K59" s="42">
        <f>SUMIF(Sep!$A:$A,TB!$A59,Sep!$H:$H)</f>
        <v>0</v>
      </c>
      <c r="L59" s="42">
        <f>SUMIF(Oct!$A:$A,TB!$A59,Oct!$H:$H)</f>
        <v>0</v>
      </c>
      <c r="M59" s="42">
        <f>SUMIF(Nov!$A:$A,TB!$A59,Nov!$H:$H)</f>
        <v>0</v>
      </c>
      <c r="N59" s="157">
        <f>SUMIF(Dec!$A:$A,TB!$A59,Dec!$H:$H)</f>
        <v>0</v>
      </c>
      <c r="O59" s="170"/>
      <c r="P59" s="170"/>
      <c r="Q59" s="162">
        <v>0</v>
      </c>
      <c r="R59" s="42">
        <v>0</v>
      </c>
      <c r="S59" s="42">
        <v>0</v>
      </c>
      <c r="T59" s="42">
        <v>0</v>
      </c>
      <c r="U59" s="42">
        <v>0</v>
      </c>
      <c r="V59" s="42">
        <v>0</v>
      </c>
      <c r="W59" s="42">
        <v>0</v>
      </c>
      <c r="X59" s="42">
        <v>0</v>
      </c>
      <c r="Y59" s="42">
        <v>0</v>
      </c>
      <c r="Z59" s="42">
        <v>0</v>
      </c>
      <c r="AA59" s="42">
        <v>0</v>
      </c>
      <c r="AB59" s="42">
        <v>0</v>
      </c>
      <c r="AD59" s="42">
        <f t="shared" si="16"/>
        <v>0</v>
      </c>
      <c r="AE59" s="42">
        <f t="shared" si="17"/>
        <v>0</v>
      </c>
      <c r="AF59" s="42">
        <f t="shared" si="18"/>
        <v>0</v>
      </c>
      <c r="AG59" s="42">
        <f t="shared" si="19"/>
        <v>0</v>
      </c>
      <c r="AH59" s="42">
        <f t="shared" si="20"/>
        <v>0</v>
      </c>
      <c r="AI59" s="42">
        <f t="shared" si="21"/>
        <v>0</v>
      </c>
      <c r="AJ59" s="42">
        <f t="shared" si="22"/>
        <v>0</v>
      </c>
      <c r="AK59" s="42">
        <f t="shared" si="23"/>
        <v>0</v>
      </c>
      <c r="AL59" s="42">
        <f t="shared" si="24"/>
        <v>0</v>
      </c>
      <c r="AM59" s="42">
        <f t="shared" si="25"/>
        <v>0</v>
      </c>
      <c r="AN59" s="42">
        <f t="shared" si="26"/>
        <v>0</v>
      </c>
      <c r="AO59" s="157">
        <f t="shared" si="27"/>
        <v>0</v>
      </c>
    </row>
    <row r="60" spans="1:41" ht="16.399999999999999" customHeight="1">
      <c r="A60" s="13">
        <v>13183</v>
      </c>
      <c r="B60" s="14" t="s">
        <v>144</v>
      </c>
      <c r="C60" s="42">
        <f>SUMIF(Jan!$A:$A,TB!$A60,Jan!$H:$H)</f>
        <v>0</v>
      </c>
      <c r="D60" s="42">
        <f>SUMIF(Feb!$A:$A,TB!$A60,Feb!$H:$H)</f>
        <v>0</v>
      </c>
      <c r="E60" s="42">
        <f>SUMIF(Mar!$A:$A,TB!$A60,Mar!$H:$H)</f>
        <v>0</v>
      </c>
      <c r="F60" s="42">
        <f>SUMIF(Apr!$A:$A,TB!$A60,Apr!$H:$H)</f>
        <v>0</v>
      </c>
      <c r="G60" s="42">
        <f>SUMIF(May!$A:$A,TB!$A60,May!$H:$H)</f>
        <v>0</v>
      </c>
      <c r="H60" s="42">
        <f>SUMIF(Jun!$A:$A,TB!$A60,Jun!$H:$H)</f>
        <v>0</v>
      </c>
      <c r="I60" s="42">
        <f>SUMIF(Jul!$A:$A,TB!$A60,Jul!$H:$H)</f>
        <v>0</v>
      </c>
      <c r="J60" s="42">
        <f>SUMIF(Aug!$A:$A,TB!$A60,Aug!$H:$H)</f>
        <v>0</v>
      </c>
      <c r="K60" s="42">
        <f>SUMIF(Sep!$A:$A,TB!$A60,Sep!$H:$H)</f>
        <v>0</v>
      </c>
      <c r="L60" s="42">
        <f>SUMIF(Oct!$A:$A,TB!$A60,Oct!$H:$H)</f>
        <v>0</v>
      </c>
      <c r="M60" s="42">
        <f>SUMIF(Nov!$A:$A,TB!$A60,Nov!$H:$H)</f>
        <v>0</v>
      </c>
      <c r="N60" s="157">
        <f>SUMIF(Dec!$A:$A,TB!$A60,Dec!$H:$H)</f>
        <v>0</v>
      </c>
      <c r="O60" s="170"/>
      <c r="P60" s="170"/>
      <c r="Q60" s="162">
        <v>0</v>
      </c>
      <c r="R60" s="42">
        <v>0</v>
      </c>
      <c r="S60" s="42">
        <v>0</v>
      </c>
      <c r="T60" s="42">
        <v>0</v>
      </c>
      <c r="U60" s="42">
        <v>0</v>
      </c>
      <c r="V60" s="42">
        <v>0</v>
      </c>
      <c r="W60" s="42">
        <v>0</v>
      </c>
      <c r="X60" s="42">
        <v>0</v>
      </c>
      <c r="Y60" s="42">
        <v>0</v>
      </c>
      <c r="Z60" s="42">
        <v>0</v>
      </c>
      <c r="AA60" s="42">
        <v>0</v>
      </c>
      <c r="AB60" s="42">
        <v>0</v>
      </c>
      <c r="AD60" s="42">
        <f t="shared" si="16"/>
        <v>0</v>
      </c>
      <c r="AE60" s="42">
        <f t="shared" si="17"/>
        <v>0</v>
      </c>
      <c r="AF60" s="42">
        <f t="shared" si="18"/>
        <v>0</v>
      </c>
      <c r="AG60" s="42">
        <f t="shared" si="19"/>
        <v>0</v>
      </c>
      <c r="AH60" s="42">
        <f t="shared" si="20"/>
        <v>0</v>
      </c>
      <c r="AI60" s="42">
        <f t="shared" si="21"/>
        <v>0</v>
      </c>
      <c r="AJ60" s="42">
        <f t="shared" si="22"/>
        <v>0</v>
      </c>
      <c r="AK60" s="42">
        <f t="shared" si="23"/>
        <v>0</v>
      </c>
      <c r="AL60" s="42">
        <f t="shared" si="24"/>
        <v>0</v>
      </c>
      <c r="AM60" s="42">
        <f t="shared" si="25"/>
        <v>0</v>
      </c>
      <c r="AN60" s="42">
        <f t="shared" si="26"/>
        <v>0</v>
      </c>
      <c r="AO60" s="157">
        <f t="shared" si="27"/>
        <v>0</v>
      </c>
    </row>
    <row r="61" spans="1:41" ht="16.399999999999999" customHeight="1">
      <c r="A61" s="13">
        <v>13191</v>
      </c>
      <c r="B61" s="14" t="s">
        <v>145</v>
      </c>
      <c r="C61" s="42">
        <f>SUMIF(Jan!$A:$A,TB!$A61,Jan!$H:$H)</f>
        <v>0</v>
      </c>
      <c r="D61" s="42">
        <f>SUMIF(Feb!$A:$A,TB!$A61,Feb!$H:$H)</f>
        <v>0</v>
      </c>
      <c r="E61" s="42">
        <f>SUMIF(Mar!$A:$A,TB!$A61,Mar!$H:$H)</f>
        <v>0</v>
      </c>
      <c r="F61" s="42">
        <f>SUMIF(Apr!$A:$A,TB!$A61,Apr!$H:$H)</f>
        <v>0</v>
      </c>
      <c r="G61" s="42">
        <f>SUMIF(May!$A:$A,TB!$A61,May!$H:$H)</f>
        <v>0</v>
      </c>
      <c r="H61" s="42">
        <f>SUMIF(Jun!$A:$A,TB!$A61,Jun!$H:$H)</f>
        <v>0</v>
      </c>
      <c r="I61" s="42">
        <f>SUMIF(Jul!$A:$A,TB!$A61,Jul!$H:$H)</f>
        <v>0</v>
      </c>
      <c r="J61" s="42">
        <f>SUMIF(Aug!$A:$A,TB!$A61,Aug!$H:$H)</f>
        <v>0</v>
      </c>
      <c r="K61" s="42">
        <f>SUMIF(Sep!$A:$A,TB!$A61,Sep!$H:$H)</f>
        <v>0</v>
      </c>
      <c r="L61" s="42">
        <f>SUMIF(Oct!$A:$A,TB!$A61,Oct!$H:$H)</f>
        <v>0</v>
      </c>
      <c r="M61" s="42">
        <f>SUMIF(Nov!$A:$A,TB!$A61,Nov!$H:$H)</f>
        <v>0</v>
      </c>
      <c r="N61" s="157">
        <f>SUMIF(Dec!$A:$A,TB!$A61,Dec!$H:$H)</f>
        <v>0</v>
      </c>
      <c r="O61" s="170"/>
      <c r="P61" s="170"/>
      <c r="Q61" s="162">
        <v>0</v>
      </c>
      <c r="R61" s="42">
        <v>0</v>
      </c>
      <c r="S61" s="42">
        <v>0</v>
      </c>
      <c r="T61" s="42">
        <v>0</v>
      </c>
      <c r="U61" s="42">
        <v>0</v>
      </c>
      <c r="V61" s="42">
        <v>0</v>
      </c>
      <c r="W61" s="42">
        <v>0</v>
      </c>
      <c r="X61" s="42">
        <v>0</v>
      </c>
      <c r="Y61" s="42">
        <v>0</v>
      </c>
      <c r="Z61" s="42">
        <v>0</v>
      </c>
      <c r="AA61" s="42">
        <v>0</v>
      </c>
      <c r="AB61" s="42">
        <v>0</v>
      </c>
      <c r="AD61" s="42">
        <f t="shared" si="16"/>
        <v>0</v>
      </c>
      <c r="AE61" s="42">
        <f t="shared" si="17"/>
        <v>0</v>
      </c>
      <c r="AF61" s="42">
        <f t="shared" si="18"/>
        <v>0</v>
      </c>
      <c r="AG61" s="42">
        <f t="shared" si="19"/>
        <v>0</v>
      </c>
      <c r="AH61" s="42">
        <f t="shared" si="20"/>
        <v>0</v>
      </c>
      <c r="AI61" s="42">
        <f t="shared" si="21"/>
        <v>0</v>
      </c>
      <c r="AJ61" s="42">
        <f t="shared" si="22"/>
        <v>0</v>
      </c>
      <c r="AK61" s="42">
        <f t="shared" si="23"/>
        <v>0</v>
      </c>
      <c r="AL61" s="42">
        <f t="shared" si="24"/>
        <v>0</v>
      </c>
      <c r="AM61" s="42">
        <f t="shared" si="25"/>
        <v>0</v>
      </c>
      <c r="AN61" s="42">
        <f t="shared" si="26"/>
        <v>0</v>
      </c>
      <c r="AO61" s="157">
        <f t="shared" si="27"/>
        <v>0</v>
      </c>
    </row>
    <row r="62" spans="1:41" ht="16.399999999999999" customHeight="1">
      <c r="A62" s="13">
        <v>13192</v>
      </c>
      <c r="B62" s="14" t="s">
        <v>146</v>
      </c>
      <c r="C62" s="42">
        <f>SUMIF(Jan!$A:$A,TB!$A62,Jan!$H:$H)</f>
        <v>0</v>
      </c>
      <c r="D62" s="42">
        <f>SUMIF(Feb!$A:$A,TB!$A62,Feb!$H:$H)</f>
        <v>0</v>
      </c>
      <c r="E62" s="42">
        <f>SUMIF(Mar!$A:$A,TB!$A62,Mar!$H:$H)</f>
        <v>0</v>
      </c>
      <c r="F62" s="42">
        <f>SUMIF(Apr!$A:$A,TB!$A62,Apr!$H:$H)</f>
        <v>0</v>
      </c>
      <c r="G62" s="42">
        <f>SUMIF(May!$A:$A,TB!$A62,May!$H:$H)</f>
        <v>0</v>
      </c>
      <c r="H62" s="42">
        <f>SUMIF(Jun!$A:$A,TB!$A62,Jun!$H:$H)</f>
        <v>0</v>
      </c>
      <c r="I62" s="42">
        <f>SUMIF(Jul!$A:$A,TB!$A62,Jul!$H:$H)</f>
        <v>0</v>
      </c>
      <c r="J62" s="42">
        <f>SUMIF(Aug!$A:$A,TB!$A62,Aug!$H:$H)</f>
        <v>0</v>
      </c>
      <c r="K62" s="42">
        <f>SUMIF(Sep!$A:$A,TB!$A62,Sep!$H:$H)</f>
        <v>0</v>
      </c>
      <c r="L62" s="42">
        <f>SUMIF(Oct!$A:$A,TB!$A62,Oct!$H:$H)</f>
        <v>0</v>
      </c>
      <c r="M62" s="42">
        <f>SUMIF(Nov!$A:$A,TB!$A62,Nov!$H:$H)</f>
        <v>0</v>
      </c>
      <c r="N62" s="157">
        <f>SUMIF(Dec!$A:$A,TB!$A62,Dec!$H:$H)</f>
        <v>0</v>
      </c>
      <c r="O62" s="170"/>
      <c r="P62" s="170"/>
      <c r="Q62" s="162">
        <v>0</v>
      </c>
      <c r="R62" s="42">
        <v>0</v>
      </c>
      <c r="S62" s="42">
        <v>0</v>
      </c>
      <c r="T62" s="42">
        <v>0</v>
      </c>
      <c r="U62" s="42">
        <v>0</v>
      </c>
      <c r="V62" s="42">
        <v>0</v>
      </c>
      <c r="W62" s="42">
        <v>0</v>
      </c>
      <c r="X62" s="42">
        <v>0</v>
      </c>
      <c r="Y62" s="42">
        <v>0</v>
      </c>
      <c r="Z62" s="42">
        <v>0</v>
      </c>
      <c r="AA62" s="42">
        <v>0</v>
      </c>
      <c r="AB62" s="42">
        <v>0</v>
      </c>
      <c r="AD62" s="42">
        <f t="shared" si="16"/>
        <v>0</v>
      </c>
      <c r="AE62" s="42">
        <f t="shared" si="17"/>
        <v>0</v>
      </c>
      <c r="AF62" s="42">
        <f t="shared" si="18"/>
        <v>0</v>
      </c>
      <c r="AG62" s="42">
        <f t="shared" si="19"/>
        <v>0</v>
      </c>
      <c r="AH62" s="42">
        <f t="shared" si="20"/>
        <v>0</v>
      </c>
      <c r="AI62" s="42">
        <f t="shared" si="21"/>
        <v>0</v>
      </c>
      <c r="AJ62" s="42">
        <f t="shared" si="22"/>
        <v>0</v>
      </c>
      <c r="AK62" s="42">
        <f t="shared" si="23"/>
        <v>0</v>
      </c>
      <c r="AL62" s="42">
        <f t="shared" si="24"/>
        <v>0</v>
      </c>
      <c r="AM62" s="42">
        <f t="shared" si="25"/>
        <v>0</v>
      </c>
      <c r="AN62" s="42">
        <f t="shared" si="26"/>
        <v>0</v>
      </c>
      <c r="AO62" s="157">
        <f t="shared" si="27"/>
        <v>0</v>
      </c>
    </row>
    <row r="63" spans="1:41" ht="16.399999999999999" customHeight="1">
      <c r="A63" s="13">
        <v>13193</v>
      </c>
      <c r="B63" s="14" t="s">
        <v>147</v>
      </c>
      <c r="C63" s="42">
        <f>SUMIF(Jan!$A:$A,TB!$A63,Jan!$H:$H)</f>
        <v>0</v>
      </c>
      <c r="D63" s="42">
        <f>SUMIF(Feb!$A:$A,TB!$A63,Feb!$H:$H)</f>
        <v>0</v>
      </c>
      <c r="E63" s="42">
        <f>SUMIF(Mar!$A:$A,TB!$A63,Mar!$H:$H)</f>
        <v>0</v>
      </c>
      <c r="F63" s="42">
        <f>SUMIF(Apr!$A:$A,TB!$A63,Apr!$H:$H)</f>
        <v>0</v>
      </c>
      <c r="G63" s="42">
        <f>SUMIF(May!$A:$A,TB!$A63,May!$H:$H)</f>
        <v>0</v>
      </c>
      <c r="H63" s="42">
        <f>SUMIF(Jun!$A:$A,TB!$A63,Jun!$H:$H)</f>
        <v>0</v>
      </c>
      <c r="I63" s="42">
        <f>SUMIF(Jul!$A:$A,TB!$A63,Jul!$H:$H)</f>
        <v>0</v>
      </c>
      <c r="J63" s="42">
        <f>SUMIF(Aug!$A:$A,TB!$A63,Aug!$H:$H)</f>
        <v>0</v>
      </c>
      <c r="K63" s="42">
        <f>SUMIF(Sep!$A:$A,TB!$A63,Sep!$H:$H)</f>
        <v>0</v>
      </c>
      <c r="L63" s="42">
        <f>SUMIF(Oct!$A:$A,TB!$A63,Oct!$H:$H)</f>
        <v>0</v>
      </c>
      <c r="M63" s="42">
        <f>SUMIF(Nov!$A:$A,TB!$A63,Nov!$H:$H)</f>
        <v>0</v>
      </c>
      <c r="N63" s="157">
        <f>SUMIF(Dec!$A:$A,TB!$A63,Dec!$H:$H)</f>
        <v>0</v>
      </c>
      <c r="O63" s="170"/>
      <c r="P63" s="170"/>
      <c r="Q63" s="162">
        <v>0</v>
      </c>
      <c r="R63" s="42">
        <v>0</v>
      </c>
      <c r="S63" s="42">
        <v>0</v>
      </c>
      <c r="T63" s="42">
        <v>0</v>
      </c>
      <c r="U63" s="42">
        <v>0</v>
      </c>
      <c r="V63" s="42">
        <v>0</v>
      </c>
      <c r="W63" s="42">
        <v>0</v>
      </c>
      <c r="X63" s="42">
        <v>0</v>
      </c>
      <c r="Y63" s="42">
        <v>0</v>
      </c>
      <c r="Z63" s="42">
        <v>0</v>
      </c>
      <c r="AA63" s="42">
        <v>0</v>
      </c>
      <c r="AB63" s="42">
        <v>0</v>
      </c>
      <c r="AD63" s="42">
        <f t="shared" si="16"/>
        <v>0</v>
      </c>
      <c r="AE63" s="42">
        <f t="shared" si="17"/>
        <v>0</v>
      </c>
      <c r="AF63" s="42">
        <f t="shared" si="18"/>
        <v>0</v>
      </c>
      <c r="AG63" s="42">
        <f t="shared" si="19"/>
        <v>0</v>
      </c>
      <c r="AH63" s="42">
        <f t="shared" si="20"/>
        <v>0</v>
      </c>
      <c r="AI63" s="42">
        <f t="shared" si="21"/>
        <v>0</v>
      </c>
      <c r="AJ63" s="42">
        <f t="shared" si="22"/>
        <v>0</v>
      </c>
      <c r="AK63" s="42">
        <f t="shared" si="23"/>
        <v>0</v>
      </c>
      <c r="AL63" s="42">
        <f t="shared" si="24"/>
        <v>0</v>
      </c>
      <c r="AM63" s="42">
        <f t="shared" si="25"/>
        <v>0</v>
      </c>
      <c r="AN63" s="42">
        <f t="shared" si="26"/>
        <v>0</v>
      </c>
      <c r="AO63" s="157">
        <f t="shared" si="27"/>
        <v>0</v>
      </c>
    </row>
    <row r="64" spans="1:41" ht="16.399999999999999" customHeight="1">
      <c r="A64" s="13">
        <v>13194</v>
      </c>
      <c r="B64" s="14" t="s">
        <v>148</v>
      </c>
      <c r="C64" s="42">
        <f>SUMIF(Jan!$A:$A,TB!$A64,Jan!$H:$H)</f>
        <v>0</v>
      </c>
      <c r="D64" s="42">
        <f>SUMIF(Feb!$A:$A,TB!$A64,Feb!$H:$H)</f>
        <v>0</v>
      </c>
      <c r="E64" s="42">
        <f>SUMIF(Mar!$A:$A,TB!$A64,Mar!$H:$H)</f>
        <v>0</v>
      </c>
      <c r="F64" s="42">
        <f>SUMIF(Apr!$A:$A,TB!$A64,Apr!$H:$H)</f>
        <v>0</v>
      </c>
      <c r="G64" s="42">
        <f>SUMIF(May!$A:$A,TB!$A64,May!$H:$H)</f>
        <v>0</v>
      </c>
      <c r="H64" s="42">
        <f>SUMIF(Jun!$A:$A,TB!$A64,Jun!$H:$H)</f>
        <v>0</v>
      </c>
      <c r="I64" s="42">
        <f>SUMIF(Jul!$A:$A,TB!$A64,Jul!$H:$H)</f>
        <v>0</v>
      </c>
      <c r="J64" s="42">
        <f>SUMIF(Aug!$A:$A,TB!$A64,Aug!$H:$H)</f>
        <v>0</v>
      </c>
      <c r="K64" s="42">
        <f>SUMIF(Sep!$A:$A,TB!$A64,Sep!$H:$H)</f>
        <v>0</v>
      </c>
      <c r="L64" s="42">
        <f>SUMIF(Oct!$A:$A,TB!$A64,Oct!$H:$H)</f>
        <v>0</v>
      </c>
      <c r="M64" s="42">
        <f>SUMIF(Nov!$A:$A,TB!$A64,Nov!$H:$H)</f>
        <v>0</v>
      </c>
      <c r="N64" s="157">
        <f>SUMIF(Dec!$A:$A,TB!$A64,Dec!$H:$H)</f>
        <v>0</v>
      </c>
      <c r="O64" s="170"/>
      <c r="P64" s="170"/>
      <c r="Q64" s="162">
        <v>0</v>
      </c>
      <c r="R64" s="42">
        <v>0</v>
      </c>
      <c r="S64" s="42">
        <v>0</v>
      </c>
      <c r="T64" s="42">
        <v>0</v>
      </c>
      <c r="U64" s="42">
        <v>0</v>
      </c>
      <c r="V64" s="42">
        <v>0</v>
      </c>
      <c r="W64" s="42">
        <v>0</v>
      </c>
      <c r="X64" s="42">
        <v>0</v>
      </c>
      <c r="Y64" s="42">
        <v>0</v>
      </c>
      <c r="Z64" s="42">
        <v>0</v>
      </c>
      <c r="AA64" s="42">
        <v>0</v>
      </c>
      <c r="AB64" s="42">
        <v>0</v>
      </c>
      <c r="AD64" s="42">
        <f t="shared" si="16"/>
        <v>0</v>
      </c>
      <c r="AE64" s="42">
        <f t="shared" si="17"/>
        <v>0</v>
      </c>
      <c r="AF64" s="42">
        <f t="shared" si="18"/>
        <v>0</v>
      </c>
      <c r="AG64" s="42">
        <f t="shared" si="19"/>
        <v>0</v>
      </c>
      <c r="AH64" s="42">
        <f t="shared" si="20"/>
        <v>0</v>
      </c>
      <c r="AI64" s="42">
        <f t="shared" si="21"/>
        <v>0</v>
      </c>
      <c r="AJ64" s="42">
        <f t="shared" si="22"/>
        <v>0</v>
      </c>
      <c r="AK64" s="42">
        <f t="shared" si="23"/>
        <v>0</v>
      </c>
      <c r="AL64" s="42">
        <f t="shared" si="24"/>
        <v>0</v>
      </c>
      <c r="AM64" s="42">
        <f t="shared" si="25"/>
        <v>0</v>
      </c>
      <c r="AN64" s="42">
        <f t="shared" si="26"/>
        <v>0</v>
      </c>
      <c r="AO64" s="157">
        <f t="shared" si="27"/>
        <v>0</v>
      </c>
    </row>
    <row r="65" spans="1:41" ht="16.399999999999999" customHeight="1">
      <c r="A65" s="13">
        <v>13195</v>
      </c>
      <c r="B65" s="14" t="s">
        <v>149</v>
      </c>
      <c r="C65" s="42">
        <f>SUMIF(Jan!$A:$A,TB!$A65,Jan!$H:$H)</f>
        <v>0</v>
      </c>
      <c r="D65" s="42">
        <f>SUMIF(Feb!$A:$A,TB!$A65,Feb!$H:$H)</f>
        <v>0</v>
      </c>
      <c r="E65" s="42">
        <f>SUMIF(Mar!$A:$A,TB!$A65,Mar!$H:$H)</f>
        <v>0</v>
      </c>
      <c r="F65" s="42">
        <f>SUMIF(Apr!$A:$A,TB!$A65,Apr!$H:$H)</f>
        <v>0</v>
      </c>
      <c r="G65" s="42">
        <f>SUMIF(May!$A:$A,TB!$A65,May!$H:$H)</f>
        <v>0</v>
      </c>
      <c r="H65" s="42">
        <f>SUMIF(Jun!$A:$A,TB!$A65,Jun!$H:$H)</f>
        <v>0</v>
      </c>
      <c r="I65" s="42">
        <f>SUMIF(Jul!$A:$A,TB!$A65,Jul!$H:$H)</f>
        <v>0</v>
      </c>
      <c r="J65" s="42">
        <f>SUMIF(Aug!$A:$A,TB!$A65,Aug!$H:$H)</f>
        <v>0</v>
      </c>
      <c r="K65" s="42">
        <f>SUMIF(Sep!$A:$A,TB!$A65,Sep!$H:$H)</f>
        <v>0</v>
      </c>
      <c r="L65" s="42">
        <f>SUMIF(Oct!$A:$A,TB!$A65,Oct!$H:$H)</f>
        <v>0</v>
      </c>
      <c r="M65" s="42">
        <f>SUMIF(Nov!$A:$A,TB!$A65,Nov!$H:$H)</f>
        <v>0</v>
      </c>
      <c r="N65" s="157">
        <f>SUMIF(Dec!$A:$A,TB!$A65,Dec!$H:$H)</f>
        <v>0</v>
      </c>
      <c r="O65" s="170"/>
      <c r="P65" s="170"/>
      <c r="Q65" s="162">
        <v>0</v>
      </c>
      <c r="R65" s="42">
        <v>0</v>
      </c>
      <c r="S65" s="42">
        <v>0</v>
      </c>
      <c r="T65" s="42">
        <v>0</v>
      </c>
      <c r="U65" s="42">
        <v>0</v>
      </c>
      <c r="V65" s="42">
        <v>0</v>
      </c>
      <c r="W65" s="42">
        <v>0</v>
      </c>
      <c r="X65" s="42">
        <v>0</v>
      </c>
      <c r="Y65" s="42">
        <v>0</v>
      </c>
      <c r="Z65" s="42">
        <v>0</v>
      </c>
      <c r="AA65" s="42">
        <v>0</v>
      </c>
      <c r="AB65" s="42">
        <v>0</v>
      </c>
      <c r="AD65" s="42">
        <f t="shared" si="16"/>
        <v>0</v>
      </c>
      <c r="AE65" s="42">
        <f t="shared" si="17"/>
        <v>0</v>
      </c>
      <c r="AF65" s="42">
        <f t="shared" si="18"/>
        <v>0</v>
      </c>
      <c r="AG65" s="42">
        <f t="shared" si="19"/>
        <v>0</v>
      </c>
      <c r="AH65" s="42">
        <f t="shared" si="20"/>
        <v>0</v>
      </c>
      <c r="AI65" s="42">
        <f t="shared" si="21"/>
        <v>0</v>
      </c>
      <c r="AJ65" s="42">
        <f t="shared" si="22"/>
        <v>0</v>
      </c>
      <c r="AK65" s="42">
        <f t="shared" si="23"/>
        <v>0</v>
      </c>
      <c r="AL65" s="42">
        <f t="shared" si="24"/>
        <v>0</v>
      </c>
      <c r="AM65" s="42">
        <f t="shared" si="25"/>
        <v>0</v>
      </c>
      <c r="AN65" s="42">
        <f t="shared" si="26"/>
        <v>0</v>
      </c>
      <c r="AO65" s="157">
        <f t="shared" si="27"/>
        <v>0</v>
      </c>
    </row>
    <row r="66" spans="1:41" ht="16.399999999999999" customHeight="1">
      <c r="A66" s="13">
        <v>13196</v>
      </c>
      <c r="B66" s="14" t="s">
        <v>150</v>
      </c>
      <c r="C66" s="42">
        <f>SUMIF(Jan!$A:$A,TB!$A66,Jan!$H:$H)</f>
        <v>0</v>
      </c>
      <c r="D66" s="42">
        <f>SUMIF(Feb!$A:$A,TB!$A66,Feb!$H:$H)</f>
        <v>0</v>
      </c>
      <c r="E66" s="42">
        <f>SUMIF(Mar!$A:$A,TB!$A66,Mar!$H:$H)</f>
        <v>0</v>
      </c>
      <c r="F66" s="42">
        <f>SUMIF(Apr!$A:$A,TB!$A66,Apr!$H:$H)</f>
        <v>0</v>
      </c>
      <c r="G66" s="42">
        <f>SUMIF(May!$A:$A,TB!$A66,May!$H:$H)</f>
        <v>0</v>
      </c>
      <c r="H66" s="42">
        <f>SUMIF(Jun!$A:$A,TB!$A66,Jun!$H:$H)</f>
        <v>0</v>
      </c>
      <c r="I66" s="42">
        <f>SUMIF(Jul!$A:$A,TB!$A66,Jul!$H:$H)</f>
        <v>0</v>
      </c>
      <c r="J66" s="42">
        <f>SUMIF(Aug!$A:$A,TB!$A66,Aug!$H:$H)</f>
        <v>0</v>
      </c>
      <c r="K66" s="42">
        <f>SUMIF(Sep!$A:$A,TB!$A66,Sep!$H:$H)</f>
        <v>0</v>
      </c>
      <c r="L66" s="42">
        <f>SUMIF(Oct!$A:$A,TB!$A66,Oct!$H:$H)</f>
        <v>0</v>
      </c>
      <c r="M66" s="42">
        <f>SUMIF(Nov!$A:$A,TB!$A66,Nov!$H:$H)</f>
        <v>0</v>
      </c>
      <c r="N66" s="157">
        <f>SUMIF(Dec!$A:$A,TB!$A66,Dec!$H:$H)</f>
        <v>0</v>
      </c>
      <c r="O66" s="170"/>
      <c r="P66" s="170"/>
      <c r="Q66" s="162">
        <v>0</v>
      </c>
      <c r="R66" s="42">
        <v>0</v>
      </c>
      <c r="S66" s="42">
        <v>0</v>
      </c>
      <c r="T66" s="42">
        <v>0</v>
      </c>
      <c r="U66" s="42">
        <v>0</v>
      </c>
      <c r="V66" s="42">
        <v>0</v>
      </c>
      <c r="W66" s="42">
        <v>0</v>
      </c>
      <c r="X66" s="42">
        <v>0</v>
      </c>
      <c r="Y66" s="42">
        <v>0</v>
      </c>
      <c r="Z66" s="42">
        <v>0</v>
      </c>
      <c r="AA66" s="42">
        <v>0</v>
      </c>
      <c r="AB66" s="42">
        <v>0</v>
      </c>
      <c r="AD66" s="42">
        <f t="shared" si="16"/>
        <v>0</v>
      </c>
      <c r="AE66" s="42">
        <f t="shared" si="17"/>
        <v>0</v>
      </c>
      <c r="AF66" s="42">
        <f t="shared" si="18"/>
        <v>0</v>
      </c>
      <c r="AG66" s="42">
        <f t="shared" si="19"/>
        <v>0</v>
      </c>
      <c r="AH66" s="42">
        <f t="shared" si="20"/>
        <v>0</v>
      </c>
      <c r="AI66" s="42">
        <f t="shared" si="21"/>
        <v>0</v>
      </c>
      <c r="AJ66" s="42">
        <f t="shared" si="22"/>
        <v>0</v>
      </c>
      <c r="AK66" s="42">
        <f t="shared" si="23"/>
        <v>0</v>
      </c>
      <c r="AL66" s="42">
        <f t="shared" si="24"/>
        <v>0</v>
      </c>
      <c r="AM66" s="42">
        <f t="shared" si="25"/>
        <v>0</v>
      </c>
      <c r="AN66" s="42">
        <f t="shared" si="26"/>
        <v>0</v>
      </c>
      <c r="AO66" s="157">
        <f t="shared" si="27"/>
        <v>0</v>
      </c>
    </row>
    <row r="67" spans="1:41" ht="16.399999999999999" customHeight="1">
      <c r="A67" s="13">
        <v>13201</v>
      </c>
      <c r="B67" s="14" t="s">
        <v>151</v>
      </c>
      <c r="C67" s="42">
        <f>SUMIF(Jan!$A:$A,TB!$A67,Jan!$H:$H)</f>
        <v>0</v>
      </c>
      <c r="D67" s="42">
        <f>SUMIF(Feb!$A:$A,TB!$A67,Feb!$H:$H)</f>
        <v>0</v>
      </c>
      <c r="E67" s="42">
        <f>SUMIF(Mar!$A:$A,TB!$A67,Mar!$H:$H)</f>
        <v>0</v>
      </c>
      <c r="F67" s="42">
        <f>SUMIF(Apr!$A:$A,TB!$A67,Apr!$H:$H)</f>
        <v>0</v>
      </c>
      <c r="G67" s="42">
        <f>SUMIF(May!$A:$A,TB!$A67,May!$H:$H)</f>
        <v>0</v>
      </c>
      <c r="H67" s="42">
        <f>SUMIF(Jun!$A:$A,TB!$A67,Jun!$H:$H)</f>
        <v>0</v>
      </c>
      <c r="I67" s="42">
        <f>SUMIF(Jul!$A:$A,TB!$A67,Jul!$H:$H)</f>
        <v>0</v>
      </c>
      <c r="J67" s="42">
        <f>SUMIF(Aug!$A:$A,TB!$A67,Aug!$H:$H)</f>
        <v>0</v>
      </c>
      <c r="K67" s="42">
        <f>SUMIF(Sep!$A:$A,TB!$A67,Sep!$H:$H)</f>
        <v>0</v>
      </c>
      <c r="L67" s="42">
        <f>SUMIF(Oct!$A:$A,TB!$A67,Oct!$H:$H)</f>
        <v>0</v>
      </c>
      <c r="M67" s="42">
        <f>SUMIF(Nov!$A:$A,TB!$A67,Nov!$H:$H)</f>
        <v>0</v>
      </c>
      <c r="N67" s="157">
        <f>SUMIF(Dec!$A:$A,TB!$A67,Dec!$H:$H)</f>
        <v>0</v>
      </c>
      <c r="O67" s="170"/>
      <c r="P67" s="170"/>
      <c r="Q67" s="162">
        <v>0</v>
      </c>
      <c r="R67" s="42">
        <v>0</v>
      </c>
      <c r="S67" s="42">
        <v>0</v>
      </c>
      <c r="T67" s="42">
        <v>0</v>
      </c>
      <c r="U67" s="42">
        <v>0</v>
      </c>
      <c r="V67" s="42">
        <v>0</v>
      </c>
      <c r="W67" s="42">
        <v>0</v>
      </c>
      <c r="X67" s="42">
        <v>0</v>
      </c>
      <c r="Y67" s="42">
        <v>0</v>
      </c>
      <c r="Z67" s="42">
        <v>0</v>
      </c>
      <c r="AA67" s="42">
        <v>0</v>
      </c>
      <c r="AB67" s="42">
        <v>0</v>
      </c>
      <c r="AD67" s="42">
        <f t="shared" si="16"/>
        <v>0</v>
      </c>
      <c r="AE67" s="42">
        <f t="shared" si="17"/>
        <v>0</v>
      </c>
      <c r="AF67" s="42">
        <f t="shared" si="18"/>
        <v>0</v>
      </c>
      <c r="AG67" s="42">
        <f t="shared" si="19"/>
        <v>0</v>
      </c>
      <c r="AH67" s="42">
        <f t="shared" si="20"/>
        <v>0</v>
      </c>
      <c r="AI67" s="42">
        <f t="shared" si="21"/>
        <v>0</v>
      </c>
      <c r="AJ67" s="42">
        <f t="shared" si="22"/>
        <v>0</v>
      </c>
      <c r="AK67" s="42">
        <f t="shared" si="23"/>
        <v>0</v>
      </c>
      <c r="AL67" s="42">
        <f t="shared" si="24"/>
        <v>0</v>
      </c>
      <c r="AM67" s="42">
        <f t="shared" si="25"/>
        <v>0</v>
      </c>
      <c r="AN67" s="42">
        <f t="shared" si="26"/>
        <v>0</v>
      </c>
      <c r="AO67" s="157">
        <f t="shared" si="27"/>
        <v>0</v>
      </c>
    </row>
    <row r="68" spans="1:41" ht="16.399999999999999" customHeight="1">
      <c r="A68" s="13">
        <v>13202</v>
      </c>
      <c r="B68" s="14" t="s">
        <v>152</v>
      </c>
      <c r="C68" s="42">
        <f>SUMIF(Jan!$A:$A,TB!$A68,Jan!$H:$H)</f>
        <v>0</v>
      </c>
      <c r="D68" s="42">
        <f>SUMIF(Feb!$A:$A,TB!$A68,Feb!$H:$H)</f>
        <v>0</v>
      </c>
      <c r="E68" s="42">
        <f>SUMIF(Mar!$A:$A,TB!$A68,Mar!$H:$H)</f>
        <v>0</v>
      </c>
      <c r="F68" s="42">
        <f>SUMIF(Apr!$A:$A,TB!$A68,Apr!$H:$H)</f>
        <v>0</v>
      </c>
      <c r="G68" s="42">
        <f>SUMIF(May!$A:$A,TB!$A68,May!$H:$H)</f>
        <v>0</v>
      </c>
      <c r="H68" s="42">
        <f>SUMIF(Jun!$A:$A,TB!$A68,Jun!$H:$H)</f>
        <v>0</v>
      </c>
      <c r="I68" s="42">
        <f>SUMIF(Jul!$A:$A,TB!$A68,Jul!$H:$H)</f>
        <v>0</v>
      </c>
      <c r="J68" s="42">
        <f>SUMIF(Aug!$A:$A,TB!$A68,Aug!$H:$H)</f>
        <v>0</v>
      </c>
      <c r="K68" s="42">
        <f>SUMIF(Sep!$A:$A,TB!$A68,Sep!$H:$H)</f>
        <v>0</v>
      </c>
      <c r="L68" s="42">
        <f>SUMIF(Oct!$A:$A,TB!$A68,Oct!$H:$H)</f>
        <v>0</v>
      </c>
      <c r="M68" s="42">
        <f>SUMIF(Nov!$A:$A,TB!$A68,Nov!$H:$H)</f>
        <v>0</v>
      </c>
      <c r="N68" s="157">
        <f>SUMIF(Dec!$A:$A,TB!$A68,Dec!$H:$H)</f>
        <v>0</v>
      </c>
      <c r="O68" s="170"/>
      <c r="P68" s="170"/>
      <c r="Q68" s="162">
        <v>0</v>
      </c>
      <c r="R68" s="42">
        <v>0</v>
      </c>
      <c r="S68" s="42">
        <v>0</v>
      </c>
      <c r="T68" s="42">
        <v>0</v>
      </c>
      <c r="U68" s="42">
        <v>0</v>
      </c>
      <c r="V68" s="42">
        <v>0</v>
      </c>
      <c r="W68" s="42">
        <v>0</v>
      </c>
      <c r="X68" s="42">
        <v>0</v>
      </c>
      <c r="Y68" s="42">
        <v>0</v>
      </c>
      <c r="Z68" s="42">
        <v>0</v>
      </c>
      <c r="AA68" s="42">
        <v>0</v>
      </c>
      <c r="AB68" s="42">
        <v>0</v>
      </c>
      <c r="AD68" s="42">
        <f t="shared" si="16"/>
        <v>0</v>
      </c>
      <c r="AE68" s="42">
        <f t="shared" si="17"/>
        <v>0</v>
      </c>
      <c r="AF68" s="42">
        <f t="shared" si="18"/>
        <v>0</v>
      </c>
      <c r="AG68" s="42">
        <f t="shared" si="19"/>
        <v>0</v>
      </c>
      <c r="AH68" s="42">
        <f t="shared" si="20"/>
        <v>0</v>
      </c>
      <c r="AI68" s="42">
        <f t="shared" si="21"/>
        <v>0</v>
      </c>
      <c r="AJ68" s="42">
        <f t="shared" si="22"/>
        <v>0</v>
      </c>
      <c r="AK68" s="42">
        <f t="shared" si="23"/>
        <v>0</v>
      </c>
      <c r="AL68" s="42">
        <f t="shared" si="24"/>
        <v>0</v>
      </c>
      <c r="AM68" s="42">
        <f t="shared" si="25"/>
        <v>0</v>
      </c>
      <c r="AN68" s="42">
        <f t="shared" si="26"/>
        <v>0</v>
      </c>
      <c r="AO68" s="157">
        <f t="shared" si="27"/>
        <v>0</v>
      </c>
    </row>
    <row r="69" spans="1:41" ht="16.399999999999999" customHeight="1">
      <c r="A69" s="13">
        <v>13203</v>
      </c>
      <c r="B69" s="14" t="s">
        <v>153</v>
      </c>
      <c r="C69" s="42">
        <f>SUMIF(Jan!$A:$A,TB!$A69,Jan!$H:$H)</f>
        <v>0</v>
      </c>
      <c r="D69" s="42">
        <f>SUMIF(Feb!$A:$A,TB!$A69,Feb!$H:$H)</f>
        <v>0</v>
      </c>
      <c r="E69" s="42">
        <f>SUMIF(Mar!$A:$A,TB!$A69,Mar!$H:$H)</f>
        <v>0</v>
      </c>
      <c r="F69" s="42">
        <f>SUMIF(Apr!$A:$A,TB!$A69,Apr!$H:$H)</f>
        <v>0</v>
      </c>
      <c r="G69" s="42">
        <f>SUMIF(May!$A:$A,TB!$A69,May!$H:$H)</f>
        <v>0</v>
      </c>
      <c r="H69" s="42">
        <f>SUMIF(Jun!$A:$A,TB!$A69,Jun!$H:$H)</f>
        <v>0</v>
      </c>
      <c r="I69" s="42">
        <f>SUMIF(Jul!$A:$A,TB!$A69,Jul!$H:$H)</f>
        <v>0</v>
      </c>
      <c r="J69" s="42">
        <f>SUMIF(Aug!$A:$A,TB!$A69,Aug!$H:$H)</f>
        <v>0</v>
      </c>
      <c r="K69" s="42">
        <f>SUMIF(Sep!$A:$A,TB!$A69,Sep!$H:$H)</f>
        <v>0</v>
      </c>
      <c r="L69" s="42">
        <f>SUMIF(Oct!$A:$A,TB!$A69,Oct!$H:$H)</f>
        <v>0</v>
      </c>
      <c r="M69" s="42">
        <f>SUMIF(Nov!$A:$A,TB!$A69,Nov!$H:$H)</f>
        <v>0</v>
      </c>
      <c r="N69" s="157">
        <f>SUMIF(Dec!$A:$A,TB!$A69,Dec!$H:$H)</f>
        <v>0</v>
      </c>
      <c r="O69" s="170"/>
      <c r="P69" s="170"/>
      <c r="Q69" s="162">
        <v>0</v>
      </c>
      <c r="R69" s="42">
        <v>0</v>
      </c>
      <c r="S69" s="42">
        <v>0</v>
      </c>
      <c r="T69" s="42">
        <v>0</v>
      </c>
      <c r="U69" s="42">
        <v>0</v>
      </c>
      <c r="V69" s="42">
        <v>0</v>
      </c>
      <c r="W69" s="42">
        <v>0</v>
      </c>
      <c r="X69" s="42">
        <v>0</v>
      </c>
      <c r="Y69" s="42">
        <v>0</v>
      </c>
      <c r="Z69" s="42">
        <v>0</v>
      </c>
      <c r="AA69" s="42">
        <v>0</v>
      </c>
      <c r="AB69" s="42">
        <v>0</v>
      </c>
      <c r="AD69" s="42">
        <f t="shared" si="16"/>
        <v>0</v>
      </c>
      <c r="AE69" s="42">
        <f t="shared" si="17"/>
        <v>0</v>
      </c>
      <c r="AF69" s="42">
        <f t="shared" si="18"/>
        <v>0</v>
      </c>
      <c r="AG69" s="42">
        <f t="shared" si="19"/>
        <v>0</v>
      </c>
      <c r="AH69" s="42">
        <f t="shared" si="20"/>
        <v>0</v>
      </c>
      <c r="AI69" s="42">
        <f t="shared" si="21"/>
        <v>0</v>
      </c>
      <c r="AJ69" s="42">
        <f t="shared" si="22"/>
        <v>0</v>
      </c>
      <c r="AK69" s="42">
        <f t="shared" si="23"/>
        <v>0</v>
      </c>
      <c r="AL69" s="42">
        <f t="shared" si="24"/>
        <v>0</v>
      </c>
      <c r="AM69" s="42">
        <f t="shared" si="25"/>
        <v>0</v>
      </c>
      <c r="AN69" s="42">
        <f t="shared" si="26"/>
        <v>0</v>
      </c>
      <c r="AO69" s="157">
        <f t="shared" si="27"/>
        <v>0</v>
      </c>
    </row>
    <row r="70" spans="1:41" ht="16.399999999999999" customHeight="1">
      <c r="A70" s="13">
        <v>13204</v>
      </c>
      <c r="B70" s="14" t="s">
        <v>154</v>
      </c>
      <c r="C70" s="42">
        <f>SUMIF(Jan!$A:$A,TB!$A70,Jan!$H:$H)</f>
        <v>0</v>
      </c>
      <c r="D70" s="42">
        <f>SUMIF(Feb!$A:$A,TB!$A70,Feb!$H:$H)</f>
        <v>0</v>
      </c>
      <c r="E70" s="42">
        <f>SUMIF(Mar!$A:$A,TB!$A70,Mar!$H:$H)</f>
        <v>0</v>
      </c>
      <c r="F70" s="42">
        <f>SUMIF(Apr!$A:$A,TB!$A70,Apr!$H:$H)</f>
        <v>0</v>
      </c>
      <c r="G70" s="42">
        <f>SUMIF(May!$A:$A,TB!$A70,May!$H:$H)</f>
        <v>0</v>
      </c>
      <c r="H70" s="42">
        <f>SUMIF(Jun!$A:$A,TB!$A70,Jun!$H:$H)</f>
        <v>0</v>
      </c>
      <c r="I70" s="42">
        <f>SUMIF(Jul!$A:$A,TB!$A70,Jul!$H:$H)</f>
        <v>0</v>
      </c>
      <c r="J70" s="42">
        <f>SUMIF(Aug!$A:$A,TB!$A70,Aug!$H:$H)</f>
        <v>0</v>
      </c>
      <c r="K70" s="42">
        <f>SUMIF(Sep!$A:$A,TB!$A70,Sep!$H:$H)</f>
        <v>0</v>
      </c>
      <c r="L70" s="42">
        <f>SUMIF(Oct!$A:$A,TB!$A70,Oct!$H:$H)</f>
        <v>0</v>
      </c>
      <c r="M70" s="42">
        <f>SUMIF(Nov!$A:$A,TB!$A70,Nov!$H:$H)</f>
        <v>0</v>
      </c>
      <c r="N70" s="157">
        <f>SUMIF(Dec!$A:$A,TB!$A70,Dec!$H:$H)</f>
        <v>0</v>
      </c>
      <c r="O70" s="170"/>
      <c r="P70" s="170"/>
      <c r="Q70" s="162">
        <v>0</v>
      </c>
      <c r="R70" s="42">
        <v>0</v>
      </c>
      <c r="S70" s="42">
        <v>0</v>
      </c>
      <c r="T70" s="42">
        <v>0</v>
      </c>
      <c r="U70" s="42">
        <v>0</v>
      </c>
      <c r="V70" s="42">
        <v>0</v>
      </c>
      <c r="W70" s="42">
        <v>0</v>
      </c>
      <c r="X70" s="42">
        <v>0</v>
      </c>
      <c r="Y70" s="42">
        <v>0</v>
      </c>
      <c r="Z70" s="42">
        <v>0</v>
      </c>
      <c r="AA70" s="42">
        <v>0</v>
      </c>
      <c r="AB70" s="42">
        <v>0</v>
      </c>
      <c r="AD70" s="42">
        <f t="shared" si="16"/>
        <v>0</v>
      </c>
      <c r="AE70" s="42">
        <f t="shared" si="17"/>
        <v>0</v>
      </c>
      <c r="AF70" s="42">
        <f t="shared" si="18"/>
        <v>0</v>
      </c>
      <c r="AG70" s="42">
        <f t="shared" si="19"/>
        <v>0</v>
      </c>
      <c r="AH70" s="42">
        <f t="shared" si="20"/>
        <v>0</v>
      </c>
      <c r="AI70" s="42">
        <f t="shared" si="21"/>
        <v>0</v>
      </c>
      <c r="AJ70" s="42">
        <f t="shared" si="22"/>
        <v>0</v>
      </c>
      <c r="AK70" s="42">
        <f t="shared" si="23"/>
        <v>0</v>
      </c>
      <c r="AL70" s="42">
        <f t="shared" si="24"/>
        <v>0</v>
      </c>
      <c r="AM70" s="42">
        <f t="shared" si="25"/>
        <v>0</v>
      </c>
      <c r="AN70" s="42">
        <f t="shared" si="26"/>
        <v>0</v>
      </c>
      <c r="AO70" s="157">
        <f t="shared" si="27"/>
        <v>0</v>
      </c>
    </row>
    <row r="71" spans="1:41" ht="16.399999999999999" customHeight="1">
      <c r="A71" s="13">
        <v>13205</v>
      </c>
      <c r="B71" s="14" t="s">
        <v>155</v>
      </c>
      <c r="C71" s="42">
        <f>SUMIF(Jan!$A:$A,TB!$A71,Jan!$H:$H)</f>
        <v>0</v>
      </c>
      <c r="D71" s="42">
        <f>SUMIF(Feb!$A:$A,TB!$A71,Feb!$H:$H)</f>
        <v>0</v>
      </c>
      <c r="E71" s="42">
        <f>SUMIF(Mar!$A:$A,TB!$A71,Mar!$H:$H)</f>
        <v>0</v>
      </c>
      <c r="F71" s="42">
        <f>SUMIF(Apr!$A:$A,TB!$A71,Apr!$H:$H)</f>
        <v>0</v>
      </c>
      <c r="G71" s="42">
        <f>SUMIF(May!$A:$A,TB!$A71,May!$H:$H)</f>
        <v>0</v>
      </c>
      <c r="H71" s="42">
        <f>SUMIF(Jun!$A:$A,TB!$A71,Jun!$H:$H)</f>
        <v>0</v>
      </c>
      <c r="I71" s="42">
        <f>SUMIF(Jul!$A:$A,TB!$A71,Jul!$H:$H)</f>
        <v>0</v>
      </c>
      <c r="J71" s="42">
        <f>SUMIF(Aug!$A:$A,TB!$A71,Aug!$H:$H)</f>
        <v>0</v>
      </c>
      <c r="K71" s="42">
        <f>SUMIF(Sep!$A:$A,TB!$A71,Sep!$H:$H)</f>
        <v>0</v>
      </c>
      <c r="L71" s="42">
        <f>SUMIF(Oct!$A:$A,TB!$A71,Oct!$H:$H)</f>
        <v>0</v>
      </c>
      <c r="M71" s="42">
        <f>SUMIF(Nov!$A:$A,TB!$A71,Nov!$H:$H)</f>
        <v>0</v>
      </c>
      <c r="N71" s="157">
        <f>SUMIF(Dec!$A:$A,TB!$A71,Dec!$H:$H)</f>
        <v>0</v>
      </c>
      <c r="O71" s="170"/>
      <c r="P71" s="170"/>
      <c r="Q71" s="162">
        <v>0</v>
      </c>
      <c r="R71" s="42">
        <v>0</v>
      </c>
      <c r="S71" s="42">
        <v>0</v>
      </c>
      <c r="T71" s="42">
        <v>0</v>
      </c>
      <c r="U71" s="42">
        <v>0</v>
      </c>
      <c r="V71" s="42">
        <v>0</v>
      </c>
      <c r="W71" s="42">
        <v>0</v>
      </c>
      <c r="X71" s="42">
        <v>0</v>
      </c>
      <c r="Y71" s="42">
        <v>0</v>
      </c>
      <c r="Z71" s="42">
        <v>0</v>
      </c>
      <c r="AA71" s="42">
        <v>0</v>
      </c>
      <c r="AB71" s="42">
        <v>0</v>
      </c>
      <c r="AD71" s="42">
        <f t="shared" ref="AD71:AD93" si="28">ROUND(C71*AD$2,2)</f>
        <v>0</v>
      </c>
      <c r="AE71" s="42">
        <f t="shared" ref="AE71:AE93" si="29">ROUND(D71*AE$2,2)</f>
        <v>0</v>
      </c>
      <c r="AF71" s="42">
        <f t="shared" ref="AF71:AF93" si="30">ROUND(E71*AF$2,2)</f>
        <v>0</v>
      </c>
      <c r="AG71" s="42">
        <f t="shared" ref="AG71:AG93" si="31">ROUND(F71*AG$2,2)</f>
        <v>0</v>
      </c>
      <c r="AH71" s="42">
        <f t="shared" ref="AH71:AH93" si="32">ROUND(G71*AH$2,2)</f>
        <v>0</v>
      </c>
      <c r="AI71" s="42">
        <f t="shared" ref="AI71:AI93" si="33">ROUND(H71*AI$2,2)</f>
        <v>0</v>
      </c>
      <c r="AJ71" s="42">
        <f t="shared" ref="AJ71:AJ93" si="34">ROUND(I71*AJ$2,2)</f>
        <v>0</v>
      </c>
      <c r="AK71" s="42">
        <f t="shared" ref="AK71:AK93" si="35">ROUND(J71*AK$2,2)</f>
        <v>0</v>
      </c>
      <c r="AL71" s="42">
        <f t="shared" ref="AL71:AL93" si="36">ROUND(K71*AL$2,2)</f>
        <v>0</v>
      </c>
      <c r="AM71" s="42">
        <f t="shared" ref="AM71:AM93" si="37">ROUND(L71*AM$2,2)</f>
        <v>0</v>
      </c>
      <c r="AN71" s="42">
        <f t="shared" ref="AN71:AN93" si="38">ROUND(M71*AN$2,2)</f>
        <v>0</v>
      </c>
      <c r="AO71" s="157">
        <f t="shared" ref="AO71:AO93" si="39">ROUND(N71*AO$2,2)</f>
        <v>0</v>
      </c>
    </row>
    <row r="72" spans="1:41" ht="16.399999999999999" customHeight="1">
      <c r="A72" s="13">
        <v>13206</v>
      </c>
      <c r="B72" s="14" t="s">
        <v>156</v>
      </c>
      <c r="C72" s="42">
        <f>SUMIF(Jan!$A:$A,TB!$A72,Jan!$H:$H)</f>
        <v>0</v>
      </c>
      <c r="D72" s="42">
        <f>SUMIF(Feb!$A:$A,TB!$A72,Feb!$H:$H)</f>
        <v>0</v>
      </c>
      <c r="E72" s="42">
        <f>SUMIF(Mar!$A:$A,TB!$A72,Mar!$H:$H)</f>
        <v>0</v>
      </c>
      <c r="F72" s="42">
        <f>SUMIF(Apr!$A:$A,TB!$A72,Apr!$H:$H)</f>
        <v>0</v>
      </c>
      <c r="G72" s="42">
        <f>SUMIF(May!$A:$A,TB!$A72,May!$H:$H)</f>
        <v>0</v>
      </c>
      <c r="H72" s="42">
        <f>SUMIF(Jun!$A:$A,TB!$A72,Jun!$H:$H)</f>
        <v>0</v>
      </c>
      <c r="I72" s="42">
        <f>SUMIF(Jul!$A:$A,TB!$A72,Jul!$H:$H)</f>
        <v>0</v>
      </c>
      <c r="J72" s="42">
        <f>SUMIF(Aug!$A:$A,TB!$A72,Aug!$H:$H)</f>
        <v>0</v>
      </c>
      <c r="K72" s="42">
        <f>SUMIF(Sep!$A:$A,TB!$A72,Sep!$H:$H)</f>
        <v>0</v>
      </c>
      <c r="L72" s="42">
        <f>SUMIF(Oct!$A:$A,TB!$A72,Oct!$H:$H)</f>
        <v>0</v>
      </c>
      <c r="M72" s="42">
        <f>SUMIF(Nov!$A:$A,TB!$A72,Nov!$H:$H)</f>
        <v>0</v>
      </c>
      <c r="N72" s="157">
        <f>SUMIF(Dec!$A:$A,TB!$A72,Dec!$H:$H)</f>
        <v>0</v>
      </c>
      <c r="O72" s="170"/>
      <c r="P72" s="170"/>
      <c r="Q72" s="162">
        <v>0</v>
      </c>
      <c r="R72" s="42">
        <v>0</v>
      </c>
      <c r="S72" s="42">
        <v>0</v>
      </c>
      <c r="T72" s="42">
        <v>0</v>
      </c>
      <c r="U72" s="42">
        <v>0</v>
      </c>
      <c r="V72" s="42">
        <v>0</v>
      </c>
      <c r="W72" s="42">
        <v>0</v>
      </c>
      <c r="X72" s="42">
        <v>0</v>
      </c>
      <c r="Y72" s="42">
        <v>0</v>
      </c>
      <c r="Z72" s="42">
        <v>0</v>
      </c>
      <c r="AA72" s="42">
        <v>0</v>
      </c>
      <c r="AB72" s="42">
        <v>0</v>
      </c>
      <c r="AD72" s="42">
        <f t="shared" si="28"/>
        <v>0</v>
      </c>
      <c r="AE72" s="42">
        <f t="shared" si="29"/>
        <v>0</v>
      </c>
      <c r="AF72" s="42">
        <f t="shared" si="30"/>
        <v>0</v>
      </c>
      <c r="AG72" s="42">
        <f t="shared" si="31"/>
        <v>0</v>
      </c>
      <c r="AH72" s="42">
        <f t="shared" si="32"/>
        <v>0</v>
      </c>
      <c r="AI72" s="42">
        <f t="shared" si="33"/>
        <v>0</v>
      </c>
      <c r="AJ72" s="42">
        <f t="shared" si="34"/>
        <v>0</v>
      </c>
      <c r="AK72" s="42">
        <f t="shared" si="35"/>
        <v>0</v>
      </c>
      <c r="AL72" s="42">
        <f t="shared" si="36"/>
        <v>0</v>
      </c>
      <c r="AM72" s="42">
        <f t="shared" si="37"/>
        <v>0</v>
      </c>
      <c r="AN72" s="42">
        <f t="shared" si="38"/>
        <v>0</v>
      </c>
      <c r="AO72" s="157">
        <f t="shared" si="39"/>
        <v>0</v>
      </c>
    </row>
    <row r="73" spans="1:41" ht="16.399999999999999" customHeight="1">
      <c r="A73" s="13">
        <v>13211</v>
      </c>
      <c r="B73" s="14" t="s">
        <v>157</v>
      </c>
      <c r="C73" s="42">
        <f>SUMIF(Jan!$A:$A,TB!$A73,Jan!$H:$H)</f>
        <v>0</v>
      </c>
      <c r="D73" s="42">
        <f>SUMIF(Feb!$A:$A,TB!$A73,Feb!$H:$H)</f>
        <v>0</v>
      </c>
      <c r="E73" s="42">
        <f>SUMIF(Mar!$A:$A,TB!$A73,Mar!$H:$H)</f>
        <v>0</v>
      </c>
      <c r="F73" s="42">
        <f>SUMIF(Apr!$A:$A,TB!$A73,Apr!$H:$H)</f>
        <v>0</v>
      </c>
      <c r="G73" s="42">
        <f>SUMIF(May!$A:$A,TB!$A73,May!$H:$H)</f>
        <v>0</v>
      </c>
      <c r="H73" s="42">
        <f>SUMIF(Jun!$A:$A,TB!$A73,Jun!$H:$H)</f>
        <v>0</v>
      </c>
      <c r="I73" s="42">
        <f>SUMIF(Jul!$A:$A,TB!$A73,Jul!$H:$H)</f>
        <v>0</v>
      </c>
      <c r="J73" s="42">
        <f>SUMIF(Aug!$A:$A,TB!$A73,Aug!$H:$H)</f>
        <v>0</v>
      </c>
      <c r="K73" s="42">
        <f>SUMIF(Sep!$A:$A,TB!$A73,Sep!$H:$H)</f>
        <v>0</v>
      </c>
      <c r="L73" s="42">
        <f>SUMIF(Oct!$A:$A,TB!$A73,Oct!$H:$H)</f>
        <v>0</v>
      </c>
      <c r="M73" s="42">
        <f>SUMIF(Nov!$A:$A,TB!$A73,Nov!$H:$H)</f>
        <v>0</v>
      </c>
      <c r="N73" s="157">
        <f>SUMIF(Dec!$A:$A,TB!$A73,Dec!$H:$H)</f>
        <v>0</v>
      </c>
      <c r="O73" s="170"/>
      <c r="P73" s="170"/>
      <c r="Q73" s="162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D73" s="42">
        <f t="shared" si="28"/>
        <v>0</v>
      </c>
      <c r="AE73" s="42">
        <f t="shared" si="29"/>
        <v>0</v>
      </c>
      <c r="AF73" s="42">
        <f t="shared" si="30"/>
        <v>0</v>
      </c>
      <c r="AG73" s="42">
        <f t="shared" si="31"/>
        <v>0</v>
      </c>
      <c r="AH73" s="42">
        <f t="shared" si="32"/>
        <v>0</v>
      </c>
      <c r="AI73" s="42">
        <f t="shared" si="33"/>
        <v>0</v>
      </c>
      <c r="AJ73" s="42">
        <f t="shared" si="34"/>
        <v>0</v>
      </c>
      <c r="AK73" s="42">
        <f t="shared" si="35"/>
        <v>0</v>
      </c>
      <c r="AL73" s="42">
        <f t="shared" si="36"/>
        <v>0</v>
      </c>
      <c r="AM73" s="42">
        <f t="shared" si="37"/>
        <v>0</v>
      </c>
      <c r="AN73" s="42">
        <f t="shared" si="38"/>
        <v>0</v>
      </c>
      <c r="AO73" s="157">
        <f t="shared" si="39"/>
        <v>0</v>
      </c>
    </row>
    <row r="74" spans="1:41" ht="16.399999999999999" customHeight="1">
      <c r="A74" s="13">
        <v>13212</v>
      </c>
      <c r="B74" s="14" t="s">
        <v>158</v>
      </c>
      <c r="C74" s="42">
        <f>SUMIF(Jan!$A:$A,TB!$A74,Jan!$H:$H)</f>
        <v>0</v>
      </c>
      <c r="D74" s="42">
        <f>SUMIF(Feb!$A:$A,TB!$A74,Feb!$H:$H)</f>
        <v>0</v>
      </c>
      <c r="E74" s="42">
        <f>SUMIF(Mar!$A:$A,TB!$A74,Mar!$H:$H)</f>
        <v>0</v>
      </c>
      <c r="F74" s="42">
        <f>SUMIF(Apr!$A:$A,TB!$A74,Apr!$H:$H)</f>
        <v>0</v>
      </c>
      <c r="G74" s="42">
        <f>SUMIF(May!$A:$A,TB!$A74,May!$H:$H)</f>
        <v>0</v>
      </c>
      <c r="H74" s="42">
        <f>SUMIF(Jun!$A:$A,TB!$A74,Jun!$H:$H)</f>
        <v>0</v>
      </c>
      <c r="I74" s="42">
        <f>SUMIF(Jul!$A:$A,TB!$A74,Jul!$H:$H)</f>
        <v>0</v>
      </c>
      <c r="J74" s="42">
        <f>SUMIF(Aug!$A:$A,TB!$A74,Aug!$H:$H)</f>
        <v>0</v>
      </c>
      <c r="K74" s="42">
        <f>SUMIF(Sep!$A:$A,TB!$A74,Sep!$H:$H)</f>
        <v>0</v>
      </c>
      <c r="L74" s="42">
        <f>SUMIF(Oct!$A:$A,TB!$A74,Oct!$H:$H)</f>
        <v>0</v>
      </c>
      <c r="M74" s="42">
        <f>SUMIF(Nov!$A:$A,TB!$A74,Nov!$H:$H)</f>
        <v>0</v>
      </c>
      <c r="N74" s="157">
        <f>SUMIF(Dec!$A:$A,TB!$A74,Dec!$H:$H)</f>
        <v>0</v>
      </c>
      <c r="O74" s="170"/>
      <c r="P74" s="170"/>
      <c r="Q74" s="162">
        <v>0</v>
      </c>
      <c r="R74" s="42">
        <v>0</v>
      </c>
      <c r="S74" s="42">
        <v>0</v>
      </c>
      <c r="T74" s="42">
        <v>0</v>
      </c>
      <c r="U74" s="42">
        <v>0</v>
      </c>
      <c r="V74" s="42">
        <v>0</v>
      </c>
      <c r="W74" s="42">
        <v>0</v>
      </c>
      <c r="X74" s="42">
        <v>0</v>
      </c>
      <c r="Y74" s="42">
        <v>0</v>
      </c>
      <c r="Z74" s="42">
        <v>0</v>
      </c>
      <c r="AA74" s="42">
        <v>0</v>
      </c>
      <c r="AB74" s="42">
        <v>0</v>
      </c>
      <c r="AD74" s="42">
        <f t="shared" si="28"/>
        <v>0</v>
      </c>
      <c r="AE74" s="42">
        <f t="shared" si="29"/>
        <v>0</v>
      </c>
      <c r="AF74" s="42">
        <f t="shared" si="30"/>
        <v>0</v>
      </c>
      <c r="AG74" s="42">
        <f t="shared" si="31"/>
        <v>0</v>
      </c>
      <c r="AH74" s="42">
        <f t="shared" si="32"/>
        <v>0</v>
      </c>
      <c r="AI74" s="42">
        <f t="shared" si="33"/>
        <v>0</v>
      </c>
      <c r="AJ74" s="42">
        <f t="shared" si="34"/>
        <v>0</v>
      </c>
      <c r="AK74" s="42">
        <f t="shared" si="35"/>
        <v>0</v>
      </c>
      <c r="AL74" s="42">
        <f t="shared" si="36"/>
        <v>0</v>
      </c>
      <c r="AM74" s="42">
        <f t="shared" si="37"/>
        <v>0</v>
      </c>
      <c r="AN74" s="42">
        <f t="shared" si="38"/>
        <v>0</v>
      </c>
      <c r="AO74" s="157">
        <f t="shared" si="39"/>
        <v>0</v>
      </c>
    </row>
    <row r="75" spans="1:41" ht="16.399999999999999" customHeight="1">
      <c r="A75" s="13">
        <v>13213</v>
      </c>
      <c r="B75" s="14" t="s">
        <v>159</v>
      </c>
      <c r="C75" s="42">
        <f>SUMIF(Jan!$A:$A,TB!$A75,Jan!$H:$H)</f>
        <v>0</v>
      </c>
      <c r="D75" s="42">
        <f>SUMIF(Feb!$A:$A,TB!$A75,Feb!$H:$H)</f>
        <v>0</v>
      </c>
      <c r="E75" s="42">
        <f>SUMIF(Mar!$A:$A,TB!$A75,Mar!$H:$H)</f>
        <v>0</v>
      </c>
      <c r="F75" s="42">
        <f>SUMIF(Apr!$A:$A,TB!$A75,Apr!$H:$H)</f>
        <v>0</v>
      </c>
      <c r="G75" s="42">
        <f>SUMIF(May!$A:$A,TB!$A75,May!$H:$H)</f>
        <v>0</v>
      </c>
      <c r="H75" s="42">
        <f>SUMIF(Jun!$A:$A,TB!$A75,Jun!$H:$H)</f>
        <v>0</v>
      </c>
      <c r="I75" s="42">
        <f>SUMIF(Jul!$A:$A,TB!$A75,Jul!$H:$H)</f>
        <v>0</v>
      </c>
      <c r="J75" s="42">
        <f>SUMIF(Aug!$A:$A,TB!$A75,Aug!$H:$H)</f>
        <v>0</v>
      </c>
      <c r="K75" s="42">
        <f>SUMIF(Sep!$A:$A,TB!$A75,Sep!$H:$H)</f>
        <v>0</v>
      </c>
      <c r="L75" s="42">
        <f>SUMIF(Oct!$A:$A,TB!$A75,Oct!$H:$H)</f>
        <v>0</v>
      </c>
      <c r="M75" s="42">
        <f>SUMIF(Nov!$A:$A,TB!$A75,Nov!$H:$H)</f>
        <v>0</v>
      </c>
      <c r="N75" s="157">
        <f>SUMIF(Dec!$A:$A,TB!$A75,Dec!$H:$H)</f>
        <v>0</v>
      </c>
      <c r="O75" s="170"/>
      <c r="P75" s="170"/>
      <c r="Q75" s="162">
        <v>0</v>
      </c>
      <c r="R75" s="42">
        <v>0</v>
      </c>
      <c r="S75" s="42">
        <v>0</v>
      </c>
      <c r="T75" s="42">
        <v>0</v>
      </c>
      <c r="U75" s="42">
        <v>0</v>
      </c>
      <c r="V75" s="42">
        <v>0</v>
      </c>
      <c r="W75" s="42">
        <v>0</v>
      </c>
      <c r="X75" s="42">
        <v>0</v>
      </c>
      <c r="Y75" s="42">
        <v>0</v>
      </c>
      <c r="Z75" s="42">
        <v>0</v>
      </c>
      <c r="AA75" s="42">
        <v>0</v>
      </c>
      <c r="AB75" s="42">
        <v>0</v>
      </c>
      <c r="AD75" s="42">
        <f t="shared" si="28"/>
        <v>0</v>
      </c>
      <c r="AE75" s="42">
        <f t="shared" si="29"/>
        <v>0</v>
      </c>
      <c r="AF75" s="42">
        <f t="shared" si="30"/>
        <v>0</v>
      </c>
      <c r="AG75" s="42">
        <f t="shared" si="31"/>
        <v>0</v>
      </c>
      <c r="AH75" s="42">
        <f t="shared" si="32"/>
        <v>0</v>
      </c>
      <c r="AI75" s="42">
        <f t="shared" si="33"/>
        <v>0</v>
      </c>
      <c r="AJ75" s="42">
        <f t="shared" si="34"/>
        <v>0</v>
      </c>
      <c r="AK75" s="42">
        <f t="shared" si="35"/>
        <v>0</v>
      </c>
      <c r="AL75" s="42">
        <f t="shared" si="36"/>
        <v>0</v>
      </c>
      <c r="AM75" s="42">
        <f t="shared" si="37"/>
        <v>0</v>
      </c>
      <c r="AN75" s="42">
        <f t="shared" si="38"/>
        <v>0</v>
      </c>
      <c r="AO75" s="157">
        <f t="shared" si="39"/>
        <v>0</v>
      </c>
    </row>
    <row r="76" spans="1:41" ht="16.399999999999999" customHeight="1">
      <c r="A76" s="13">
        <v>13214</v>
      </c>
      <c r="B76" s="14" t="s">
        <v>160</v>
      </c>
      <c r="C76" s="42">
        <f>SUMIF(Jan!$A:$A,TB!$A76,Jan!$H:$H)</f>
        <v>0</v>
      </c>
      <c r="D76" s="42">
        <f>SUMIF(Feb!$A:$A,TB!$A76,Feb!$H:$H)</f>
        <v>0</v>
      </c>
      <c r="E76" s="42">
        <f>SUMIF(Mar!$A:$A,TB!$A76,Mar!$H:$H)</f>
        <v>0</v>
      </c>
      <c r="F76" s="42">
        <f>SUMIF(Apr!$A:$A,TB!$A76,Apr!$H:$H)</f>
        <v>0</v>
      </c>
      <c r="G76" s="42">
        <f>SUMIF(May!$A:$A,TB!$A76,May!$H:$H)</f>
        <v>0</v>
      </c>
      <c r="H76" s="42">
        <f>SUMIF(Jun!$A:$A,TB!$A76,Jun!$H:$H)</f>
        <v>0</v>
      </c>
      <c r="I76" s="42">
        <f>SUMIF(Jul!$A:$A,TB!$A76,Jul!$H:$H)</f>
        <v>0</v>
      </c>
      <c r="J76" s="42">
        <f>SUMIF(Aug!$A:$A,TB!$A76,Aug!$H:$H)</f>
        <v>0</v>
      </c>
      <c r="K76" s="42">
        <f>SUMIF(Sep!$A:$A,TB!$A76,Sep!$H:$H)</f>
        <v>0</v>
      </c>
      <c r="L76" s="42">
        <f>SUMIF(Oct!$A:$A,TB!$A76,Oct!$H:$H)</f>
        <v>0</v>
      </c>
      <c r="M76" s="42">
        <f>SUMIF(Nov!$A:$A,TB!$A76,Nov!$H:$H)</f>
        <v>0</v>
      </c>
      <c r="N76" s="157">
        <f>SUMIF(Dec!$A:$A,TB!$A76,Dec!$H:$H)</f>
        <v>0</v>
      </c>
      <c r="O76" s="170"/>
      <c r="P76" s="170"/>
      <c r="Q76" s="162">
        <v>0</v>
      </c>
      <c r="R76" s="42">
        <v>0</v>
      </c>
      <c r="S76" s="42">
        <v>0</v>
      </c>
      <c r="T76" s="42">
        <v>0</v>
      </c>
      <c r="U76" s="42">
        <v>0</v>
      </c>
      <c r="V76" s="42">
        <v>0</v>
      </c>
      <c r="W76" s="42">
        <v>0</v>
      </c>
      <c r="X76" s="42">
        <v>0</v>
      </c>
      <c r="Y76" s="42">
        <v>0</v>
      </c>
      <c r="Z76" s="42">
        <v>0</v>
      </c>
      <c r="AA76" s="42">
        <v>0</v>
      </c>
      <c r="AB76" s="42">
        <v>0</v>
      </c>
      <c r="AD76" s="42">
        <f t="shared" si="28"/>
        <v>0</v>
      </c>
      <c r="AE76" s="42">
        <f t="shared" si="29"/>
        <v>0</v>
      </c>
      <c r="AF76" s="42">
        <f t="shared" si="30"/>
        <v>0</v>
      </c>
      <c r="AG76" s="42">
        <f t="shared" si="31"/>
        <v>0</v>
      </c>
      <c r="AH76" s="42">
        <f t="shared" si="32"/>
        <v>0</v>
      </c>
      <c r="AI76" s="42">
        <f t="shared" si="33"/>
        <v>0</v>
      </c>
      <c r="AJ76" s="42">
        <f t="shared" si="34"/>
        <v>0</v>
      </c>
      <c r="AK76" s="42">
        <f t="shared" si="35"/>
        <v>0</v>
      </c>
      <c r="AL76" s="42">
        <f t="shared" si="36"/>
        <v>0</v>
      </c>
      <c r="AM76" s="42">
        <f t="shared" si="37"/>
        <v>0</v>
      </c>
      <c r="AN76" s="42">
        <f t="shared" si="38"/>
        <v>0</v>
      </c>
      <c r="AO76" s="157">
        <f t="shared" si="39"/>
        <v>0</v>
      </c>
    </row>
    <row r="77" spans="1:41" ht="16.399999999999999" customHeight="1">
      <c r="A77" s="13">
        <v>13215</v>
      </c>
      <c r="B77" s="14" t="s">
        <v>161</v>
      </c>
      <c r="C77" s="42">
        <f>SUMIF(Jan!$A:$A,TB!$A77,Jan!$H:$H)</f>
        <v>0</v>
      </c>
      <c r="D77" s="42">
        <f>SUMIF(Feb!$A:$A,TB!$A77,Feb!$H:$H)</f>
        <v>0</v>
      </c>
      <c r="E77" s="42">
        <f>SUMIF(Mar!$A:$A,TB!$A77,Mar!$H:$H)</f>
        <v>0</v>
      </c>
      <c r="F77" s="42">
        <f>SUMIF(Apr!$A:$A,TB!$A77,Apr!$H:$H)</f>
        <v>0</v>
      </c>
      <c r="G77" s="42">
        <f>SUMIF(May!$A:$A,TB!$A77,May!$H:$H)</f>
        <v>0</v>
      </c>
      <c r="H77" s="42">
        <f>SUMIF(Jun!$A:$A,TB!$A77,Jun!$H:$H)</f>
        <v>0</v>
      </c>
      <c r="I77" s="42">
        <f>SUMIF(Jul!$A:$A,TB!$A77,Jul!$H:$H)</f>
        <v>0</v>
      </c>
      <c r="J77" s="42">
        <f>SUMIF(Aug!$A:$A,TB!$A77,Aug!$H:$H)</f>
        <v>0</v>
      </c>
      <c r="K77" s="42">
        <f>SUMIF(Sep!$A:$A,TB!$A77,Sep!$H:$H)</f>
        <v>0</v>
      </c>
      <c r="L77" s="42">
        <f>SUMIF(Oct!$A:$A,TB!$A77,Oct!$H:$H)</f>
        <v>0</v>
      </c>
      <c r="M77" s="42">
        <f>SUMIF(Nov!$A:$A,TB!$A77,Nov!$H:$H)</f>
        <v>0</v>
      </c>
      <c r="N77" s="157">
        <f>SUMIF(Dec!$A:$A,TB!$A77,Dec!$H:$H)</f>
        <v>0</v>
      </c>
      <c r="O77" s="170"/>
      <c r="P77" s="170"/>
      <c r="Q77" s="162">
        <v>0</v>
      </c>
      <c r="R77" s="42">
        <v>0</v>
      </c>
      <c r="S77" s="42">
        <v>0</v>
      </c>
      <c r="T77" s="42">
        <v>0</v>
      </c>
      <c r="U77" s="42">
        <v>0</v>
      </c>
      <c r="V77" s="42">
        <v>0</v>
      </c>
      <c r="W77" s="42">
        <v>0</v>
      </c>
      <c r="X77" s="42">
        <v>0</v>
      </c>
      <c r="Y77" s="42">
        <v>0</v>
      </c>
      <c r="Z77" s="42">
        <v>0</v>
      </c>
      <c r="AA77" s="42">
        <v>0</v>
      </c>
      <c r="AB77" s="42">
        <v>0</v>
      </c>
      <c r="AD77" s="42">
        <f t="shared" si="28"/>
        <v>0</v>
      </c>
      <c r="AE77" s="42">
        <f t="shared" si="29"/>
        <v>0</v>
      </c>
      <c r="AF77" s="42">
        <f t="shared" si="30"/>
        <v>0</v>
      </c>
      <c r="AG77" s="42">
        <f t="shared" si="31"/>
        <v>0</v>
      </c>
      <c r="AH77" s="42">
        <f t="shared" si="32"/>
        <v>0</v>
      </c>
      <c r="AI77" s="42">
        <f t="shared" si="33"/>
        <v>0</v>
      </c>
      <c r="AJ77" s="42">
        <f t="shared" si="34"/>
        <v>0</v>
      </c>
      <c r="AK77" s="42">
        <f t="shared" si="35"/>
        <v>0</v>
      </c>
      <c r="AL77" s="42">
        <f t="shared" si="36"/>
        <v>0</v>
      </c>
      <c r="AM77" s="42">
        <f t="shared" si="37"/>
        <v>0</v>
      </c>
      <c r="AN77" s="42">
        <f t="shared" si="38"/>
        <v>0</v>
      </c>
      <c r="AO77" s="157">
        <f t="shared" si="39"/>
        <v>0</v>
      </c>
    </row>
    <row r="78" spans="1:41" ht="16.399999999999999" customHeight="1">
      <c r="A78" s="13">
        <v>13216</v>
      </c>
      <c r="B78" s="14" t="s">
        <v>162</v>
      </c>
      <c r="C78" s="42">
        <f>SUMIF(Jan!$A:$A,TB!$A78,Jan!$H:$H)</f>
        <v>0</v>
      </c>
      <c r="D78" s="42">
        <f>SUMIF(Feb!$A:$A,TB!$A78,Feb!$H:$H)</f>
        <v>0</v>
      </c>
      <c r="E78" s="42">
        <f>SUMIF(Mar!$A:$A,TB!$A78,Mar!$H:$H)</f>
        <v>0</v>
      </c>
      <c r="F78" s="42">
        <f>SUMIF(Apr!$A:$A,TB!$A78,Apr!$H:$H)</f>
        <v>0</v>
      </c>
      <c r="G78" s="42">
        <f>SUMIF(May!$A:$A,TB!$A78,May!$H:$H)</f>
        <v>0</v>
      </c>
      <c r="H78" s="42">
        <f>SUMIF(Jun!$A:$A,TB!$A78,Jun!$H:$H)</f>
        <v>0</v>
      </c>
      <c r="I78" s="42">
        <f>SUMIF(Jul!$A:$A,TB!$A78,Jul!$H:$H)</f>
        <v>0</v>
      </c>
      <c r="J78" s="42">
        <f>SUMIF(Aug!$A:$A,TB!$A78,Aug!$H:$H)</f>
        <v>0</v>
      </c>
      <c r="K78" s="42">
        <f>SUMIF(Sep!$A:$A,TB!$A78,Sep!$H:$H)</f>
        <v>0</v>
      </c>
      <c r="L78" s="42">
        <f>SUMIF(Oct!$A:$A,TB!$A78,Oct!$H:$H)</f>
        <v>0</v>
      </c>
      <c r="M78" s="42">
        <f>SUMIF(Nov!$A:$A,TB!$A78,Nov!$H:$H)</f>
        <v>0</v>
      </c>
      <c r="N78" s="157">
        <f>SUMIF(Dec!$A:$A,TB!$A78,Dec!$H:$H)</f>
        <v>0</v>
      </c>
      <c r="O78" s="170"/>
      <c r="P78" s="170"/>
      <c r="Q78" s="162">
        <v>0</v>
      </c>
      <c r="R78" s="42">
        <v>0</v>
      </c>
      <c r="S78" s="42">
        <v>0</v>
      </c>
      <c r="T78" s="42">
        <v>0</v>
      </c>
      <c r="U78" s="42">
        <v>0</v>
      </c>
      <c r="V78" s="42">
        <v>0</v>
      </c>
      <c r="W78" s="42">
        <v>0</v>
      </c>
      <c r="X78" s="42">
        <v>0</v>
      </c>
      <c r="Y78" s="42">
        <v>0</v>
      </c>
      <c r="Z78" s="42">
        <v>0</v>
      </c>
      <c r="AA78" s="42">
        <v>0</v>
      </c>
      <c r="AB78" s="42">
        <v>0</v>
      </c>
      <c r="AD78" s="42">
        <f t="shared" si="28"/>
        <v>0</v>
      </c>
      <c r="AE78" s="42">
        <f t="shared" si="29"/>
        <v>0</v>
      </c>
      <c r="AF78" s="42">
        <f t="shared" si="30"/>
        <v>0</v>
      </c>
      <c r="AG78" s="42">
        <f t="shared" si="31"/>
        <v>0</v>
      </c>
      <c r="AH78" s="42">
        <f t="shared" si="32"/>
        <v>0</v>
      </c>
      <c r="AI78" s="42">
        <f t="shared" si="33"/>
        <v>0</v>
      </c>
      <c r="AJ78" s="42">
        <f t="shared" si="34"/>
        <v>0</v>
      </c>
      <c r="AK78" s="42">
        <f t="shared" si="35"/>
        <v>0</v>
      </c>
      <c r="AL78" s="42">
        <f t="shared" si="36"/>
        <v>0</v>
      </c>
      <c r="AM78" s="42">
        <f t="shared" si="37"/>
        <v>0</v>
      </c>
      <c r="AN78" s="42">
        <f t="shared" si="38"/>
        <v>0</v>
      </c>
      <c r="AO78" s="157">
        <f t="shared" si="39"/>
        <v>0</v>
      </c>
    </row>
    <row r="79" spans="1:41" ht="16.399999999999999" customHeight="1">
      <c r="A79" s="13">
        <v>13217</v>
      </c>
      <c r="B79" s="14" t="s">
        <v>163</v>
      </c>
      <c r="C79" s="42">
        <f>SUMIF(Jan!$A:$A,TB!$A79,Jan!$H:$H)</f>
        <v>0</v>
      </c>
      <c r="D79" s="42">
        <f>SUMIF(Feb!$A:$A,TB!$A79,Feb!$H:$H)</f>
        <v>0</v>
      </c>
      <c r="E79" s="42">
        <f>SUMIF(Mar!$A:$A,TB!$A79,Mar!$H:$H)</f>
        <v>0</v>
      </c>
      <c r="F79" s="42">
        <f>SUMIF(Apr!$A:$A,TB!$A79,Apr!$H:$H)</f>
        <v>0</v>
      </c>
      <c r="G79" s="42">
        <f>SUMIF(May!$A:$A,TB!$A79,May!$H:$H)</f>
        <v>0</v>
      </c>
      <c r="H79" s="42">
        <f>SUMIF(Jun!$A:$A,TB!$A79,Jun!$H:$H)</f>
        <v>0</v>
      </c>
      <c r="I79" s="42">
        <f>SUMIF(Jul!$A:$A,TB!$A79,Jul!$H:$H)</f>
        <v>0</v>
      </c>
      <c r="J79" s="42">
        <f>SUMIF(Aug!$A:$A,TB!$A79,Aug!$H:$H)</f>
        <v>0</v>
      </c>
      <c r="K79" s="42">
        <f>SUMIF(Sep!$A:$A,TB!$A79,Sep!$H:$H)</f>
        <v>0</v>
      </c>
      <c r="L79" s="42">
        <f>SUMIF(Oct!$A:$A,TB!$A79,Oct!$H:$H)</f>
        <v>0</v>
      </c>
      <c r="M79" s="42">
        <f>SUMIF(Nov!$A:$A,TB!$A79,Nov!$H:$H)</f>
        <v>0</v>
      </c>
      <c r="N79" s="157">
        <f>SUMIF(Dec!$A:$A,TB!$A79,Dec!$H:$H)</f>
        <v>0</v>
      </c>
      <c r="O79" s="170"/>
      <c r="P79" s="170"/>
      <c r="Q79" s="162">
        <v>0</v>
      </c>
      <c r="R79" s="42">
        <v>0</v>
      </c>
      <c r="S79" s="42">
        <v>0</v>
      </c>
      <c r="T79" s="42">
        <v>0</v>
      </c>
      <c r="U79" s="42">
        <v>0</v>
      </c>
      <c r="V79" s="42">
        <v>0</v>
      </c>
      <c r="W79" s="42">
        <v>0</v>
      </c>
      <c r="X79" s="42">
        <v>0</v>
      </c>
      <c r="Y79" s="42">
        <v>0</v>
      </c>
      <c r="Z79" s="42">
        <v>0</v>
      </c>
      <c r="AA79" s="42">
        <v>0</v>
      </c>
      <c r="AB79" s="42">
        <v>0</v>
      </c>
      <c r="AD79" s="42">
        <f t="shared" si="28"/>
        <v>0</v>
      </c>
      <c r="AE79" s="42">
        <f t="shared" si="29"/>
        <v>0</v>
      </c>
      <c r="AF79" s="42">
        <f t="shared" si="30"/>
        <v>0</v>
      </c>
      <c r="AG79" s="42">
        <f t="shared" si="31"/>
        <v>0</v>
      </c>
      <c r="AH79" s="42">
        <f t="shared" si="32"/>
        <v>0</v>
      </c>
      <c r="AI79" s="42">
        <f t="shared" si="33"/>
        <v>0</v>
      </c>
      <c r="AJ79" s="42">
        <f t="shared" si="34"/>
        <v>0</v>
      </c>
      <c r="AK79" s="42">
        <f t="shared" si="35"/>
        <v>0</v>
      </c>
      <c r="AL79" s="42">
        <f t="shared" si="36"/>
        <v>0</v>
      </c>
      <c r="AM79" s="42">
        <f t="shared" si="37"/>
        <v>0</v>
      </c>
      <c r="AN79" s="42">
        <f t="shared" si="38"/>
        <v>0</v>
      </c>
      <c r="AO79" s="157">
        <f t="shared" si="39"/>
        <v>0</v>
      </c>
    </row>
    <row r="80" spans="1:41" ht="16.399999999999999" customHeight="1">
      <c r="A80" s="13">
        <v>13221</v>
      </c>
      <c r="B80" s="14" t="s">
        <v>164</v>
      </c>
      <c r="C80" s="42">
        <f>SUMIF(Jan!$A:$A,TB!$A80,Jan!$H:$H)</f>
        <v>0</v>
      </c>
      <c r="D80" s="42">
        <f>SUMIF(Feb!$A:$A,TB!$A80,Feb!$H:$H)</f>
        <v>0</v>
      </c>
      <c r="E80" s="42">
        <f>SUMIF(Mar!$A:$A,TB!$A80,Mar!$H:$H)</f>
        <v>0</v>
      </c>
      <c r="F80" s="42">
        <f>SUMIF(Apr!$A:$A,TB!$A80,Apr!$H:$H)</f>
        <v>0</v>
      </c>
      <c r="G80" s="42">
        <f>SUMIF(May!$A:$A,TB!$A80,May!$H:$H)</f>
        <v>0</v>
      </c>
      <c r="H80" s="42">
        <f>SUMIF(Jun!$A:$A,TB!$A80,Jun!$H:$H)</f>
        <v>0</v>
      </c>
      <c r="I80" s="42">
        <f>SUMIF(Jul!$A:$A,TB!$A80,Jul!$H:$H)</f>
        <v>0</v>
      </c>
      <c r="J80" s="42">
        <f>SUMIF(Aug!$A:$A,TB!$A80,Aug!$H:$H)</f>
        <v>0</v>
      </c>
      <c r="K80" s="42">
        <f>SUMIF(Sep!$A:$A,TB!$A80,Sep!$H:$H)</f>
        <v>0</v>
      </c>
      <c r="L80" s="42">
        <f>SUMIF(Oct!$A:$A,TB!$A80,Oct!$H:$H)</f>
        <v>0</v>
      </c>
      <c r="M80" s="42">
        <f>SUMIF(Nov!$A:$A,TB!$A80,Nov!$H:$H)</f>
        <v>0</v>
      </c>
      <c r="N80" s="157">
        <f>SUMIF(Dec!$A:$A,TB!$A80,Dec!$H:$H)</f>
        <v>0</v>
      </c>
      <c r="O80" s="170"/>
      <c r="P80" s="170"/>
      <c r="Q80" s="162">
        <v>0</v>
      </c>
      <c r="R80" s="42">
        <v>0</v>
      </c>
      <c r="S80" s="42">
        <v>0</v>
      </c>
      <c r="T80" s="42">
        <v>0</v>
      </c>
      <c r="U80" s="42">
        <v>0</v>
      </c>
      <c r="V80" s="42">
        <v>0</v>
      </c>
      <c r="W80" s="42">
        <v>0</v>
      </c>
      <c r="X80" s="42">
        <v>0</v>
      </c>
      <c r="Y80" s="42">
        <v>0</v>
      </c>
      <c r="Z80" s="42">
        <v>0</v>
      </c>
      <c r="AA80" s="42">
        <v>0</v>
      </c>
      <c r="AB80" s="42">
        <v>0</v>
      </c>
      <c r="AD80" s="42">
        <f t="shared" si="28"/>
        <v>0</v>
      </c>
      <c r="AE80" s="42">
        <f t="shared" si="29"/>
        <v>0</v>
      </c>
      <c r="AF80" s="42">
        <f t="shared" si="30"/>
        <v>0</v>
      </c>
      <c r="AG80" s="42">
        <f t="shared" si="31"/>
        <v>0</v>
      </c>
      <c r="AH80" s="42">
        <f t="shared" si="32"/>
        <v>0</v>
      </c>
      <c r="AI80" s="42">
        <f t="shared" si="33"/>
        <v>0</v>
      </c>
      <c r="AJ80" s="42">
        <f t="shared" si="34"/>
        <v>0</v>
      </c>
      <c r="AK80" s="42">
        <f t="shared" si="35"/>
        <v>0</v>
      </c>
      <c r="AL80" s="42">
        <f t="shared" si="36"/>
        <v>0</v>
      </c>
      <c r="AM80" s="42">
        <f t="shared" si="37"/>
        <v>0</v>
      </c>
      <c r="AN80" s="42">
        <f t="shared" si="38"/>
        <v>0</v>
      </c>
      <c r="AO80" s="157">
        <f t="shared" si="39"/>
        <v>0</v>
      </c>
    </row>
    <row r="81" spans="1:41" ht="16.399999999999999" customHeight="1">
      <c r="A81" s="13">
        <v>13231</v>
      </c>
      <c r="B81" s="14" t="s">
        <v>165</v>
      </c>
      <c r="C81" s="42">
        <f>SUMIF(Jan!$A:$A,TB!$A81,Jan!$H:$H)</f>
        <v>0</v>
      </c>
      <c r="D81" s="42">
        <f>SUMIF(Feb!$A:$A,TB!$A81,Feb!$H:$H)</f>
        <v>0</v>
      </c>
      <c r="E81" s="42">
        <f>SUMIF(Mar!$A:$A,TB!$A81,Mar!$H:$H)</f>
        <v>0</v>
      </c>
      <c r="F81" s="42">
        <f>SUMIF(Apr!$A:$A,TB!$A81,Apr!$H:$H)</f>
        <v>0</v>
      </c>
      <c r="G81" s="42">
        <f>SUMIF(May!$A:$A,TB!$A81,May!$H:$H)</f>
        <v>0</v>
      </c>
      <c r="H81" s="42">
        <f>SUMIF(Jun!$A:$A,TB!$A81,Jun!$H:$H)</f>
        <v>0</v>
      </c>
      <c r="I81" s="42">
        <f>SUMIF(Jul!$A:$A,TB!$A81,Jul!$H:$H)</f>
        <v>0</v>
      </c>
      <c r="J81" s="42">
        <f>SUMIF(Aug!$A:$A,TB!$A81,Aug!$H:$H)</f>
        <v>0</v>
      </c>
      <c r="K81" s="42">
        <f>SUMIF(Sep!$A:$A,TB!$A81,Sep!$H:$H)</f>
        <v>0</v>
      </c>
      <c r="L81" s="42">
        <f>SUMIF(Oct!$A:$A,TB!$A81,Oct!$H:$H)</f>
        <v>0</v>
      </c>
      <c r="M81" s="42">
        <f>SUMIF(Nov!$A:$A,TB!$A81,Nov!$H:$H)</f>
        <v>0</v>
      </c>
      <c r="N81" s="157">
        <f>SUMIF(Dec!$A:$A,TB!$A81,Dec!$H:$H)</f>
        <v>0</v>
      </c>
      <c r="O81" s="170"/>
      <c r="P81" s="170"/>
      <c r="Q81" s="162">
        <v>0</v>
      </c>
      <c r="R81" s="42">
        <v>0</v>
      </c>
      <c r="S81" s="42">
        <v>0</v>
      </c>
      <c r="T81" s="42">
        <v>0</v>
      </c>
      <c r="U81" s="42">
        <v>0</v>
      </c>
      <c r="V81" s="42">
        <v>0</v>
      </c>
      <c r="W81" s="42">
        <v>0</v>
      </c>
      <c r="X81" s="42">
        <v>0</v>
      </c>
      <c r="Y81" s="42">
        <v>0</v>
      </c>
      <c r="Z81" s="42">
        <v>0</v>
      </c>
      <c r="AA81" s="42">
        <v>0</v>
      </c>
      <c r="AB81" s="42">
        <v>0</v>
      </c>
      <c r="AD81" s="42">
        <f t="shared" si="28"/>
        <v>0</v>
      </c>
      <c r="AE81" s="42">
        <f t="shared" si="29"/>
        <v>0</v>
      </c>
      <c r="AF81" s="42">
        <f t="shared" si="30"/>
        <v>0</v>
      </c>
      <c r="AG81" s="42">
        <f t="shared" si="31"/>
        <v>0</v>
      </c>
      <c r="AH81" s="42">
        <f t="shared" si="32"/>
        <v>0</v>
      </c>
      <c r="AI81" s="42">
        <f t="shared" si="33"/>
        <v>0</v>
      </c>
      <c r="AJ81" s="42">
        <f t="shared" si="34"/>
        <v>0</v>
      </c>
      <c r="AK81" s="42">
        <f t="shared" si="35"/>
        <v>0</v>
      </c>
      <c r="AL81" s="42">
        <f t="shared" si="36"/>
        <v>0</v>
      </c>
      <c r="AM81" s="42">
        <f t="shared" si="37"/>
        <v>0</v>
      </c>
      <c r="AN81" s="42">
        <f t="shared" si="38"/>
        <v>0</v>
      </c>
      <c r="AO81" s="157">
        <f t="shared" si="39"/>
        <v>0</v>
      </c>
    </row>
    <row r="82" spans="1:41" ht="16.399999999999999" customHeight="1">
      <c r="A82" s="13">
        <v>13232</v>
      </c>
      <c r="B82" s="14" t="s">
        <v>166</v>
      </c>
      <c r="C82" s="42">
        <f>SUMIF(Jan!$A:$A,TB!$A82,Jan!$H:$H)</f>
        <v>0</v>
      </c>
      <c r="D82" s="42">
        <f>SUMIF(Feb!$A:$A,TB!$A82,Feb!$H:$H)</f>
        <v>0</v>
      </c>
      <c r="E82" s="42">
        <f>SUMIF(Mar!$A:$A,TB!$A82,Mar!$H:$H)</f>
        <v>0</v>
      </c>
      <c r="F82" s="42">
        <f>SUMIF(Apr!$A:$A,TB!$A82,Apr!$H:$H)</f>
        <v>0</v>
      </c>
      <c r="G82" s="42">
        <f>SUMIF(May!$A:$A,TB!$A82,May!$H:$H)</f>
        <v>0</v>
      </c>
      <c r="H82" s="42">
        <f>SUMIF(Jun!$A:$A,TB!$A82,Jun!$H:$H)</f>
        <v>0</v>
      </c>
      <c r="I82" s="42">
        <f>SUMIF(Jul!$A:$A,TB!$A82,Jul!$H:$H)</f>
        <v>0</v>
      </c>
      <c r="J82" s="42">
        <f>SUMIF(Aug!$A:$A,TB!$A82,Aug!$H:$H)</f>
        <v>0</v>
      </c>
      <c r="K82" s="42">
        <f>SUMIF(Sep!$A:$A,TB!$A82,Sep!$H:$H)</f>
        <v>0</v>
      </c>
      <c r="L82" s="42">
        <f>SUMIF(Oct!$A:$A,TB!$A82,Oct!$H:$H)</f>
        <v>0</v>
      </c>
      <c r="M82" s="42">
        <f>SUMIF(Nov!$A:$A,TB!$A82,Nov!$H:$H)</f>
        <v>0</v>
      </c>
      <c r="N82" s="157">
        <f>SUMIF(Dec!$A:$A,TB!$A82,Dec!$H:$H)</f>
        <v>0</v>
      </c>
      <c r="O82" s="170"/>
      <c r="P82" s="170"/>
      <c r="Q82" s="162">
        <v>0</v>
      </c>
      <c r="R82" s="42">
        <v>0</v>
      </c>
      <c r="S82" s="42">
        <v>0</v>
      </c>
      <c r="T82" s="42">
        <v>0</v>
      </c>
      <c r="U82" s="42">
        <v>0</v>
      </c>
      <c r="V82" s="42">
        <v>0</v>
      </c>
      <c r="W82" s="42">
        <v>0</v>
      </c>
      <c r="X82" s="42">
        <v>0</v>
      </c>
      <c r="Y82" s="42">
        <v>0</v>
      </c>
      <c r="Z82" s="42">
        <v>0</v>
      </c>
      <c r="AA82" s="42">
        <v>0</v>
      </c>
      <c r="AB82" s="42">
        <v>0</v>
      </c>
      <c r="AD82" s="42">
        <f t="shared" si="28"/>
        <v>0</v>
      </c>
      <c r="AE82" s="42">
        <f t="shared" si="29"/>
        <v>0</v>
      </c>
      <c r="AF82" s="42">
        <f t="shared" si="30"/>
        <v>0</v>
      </c>
      <c r="AG82" s="42">
        <f t="shared" si="31"/>
        <v>0</v>
      </c>
      <c r="AH82" s="42">
        <f t="shared" si="32"/>
        <v>0</v>
      </c>
      <c r="AI82" s="42">
        <f t="shared" si="33"/>
        <v>0</v>
      </c>
      <c r="AJ82" s="42">
        <f t="shared" si="34"/>
        <v>0</v>
      </c>
      <c r="AK82" s="42">
        <f t="shared" si="35"/>
        <v>0</v>
      </c>
      <c r="AL82" s="42">
        <f t="shared" si="36"/>
        <v>0</v>
      </c>
      <c r="AM82" s="42">
        <f t="shared" si="37"/>
        <v>0</v>
      </c>
      <c r="AN82" s="42">
        <f t="shared" si="38"/>
        <v>0</v>
      </c>
      <c r="AO82" s="157">
        <f t="shared" si="39"/>
        <v>0</v>
      </c>
    </row>
    <row r="83" spans="1:41" ht="16.399999999999999" customHeight="1">
      <c r="A83" s="13">
        <v>13241</v>
      </c>
      <c r="B83" s="14" t="s">
        <v>167</v>
      </c>
      <c r="C83" s="42">
        <f>SUMIF(Jan!$A:$A,TB!$A83,Jan!$H:$H)</f>
        <v>0</v>
      </c>
      <c r="D83" s="42">
        <f>SUMIF(Feb!$A:$A,TB!$A83,Feb!$H:$H)</f>
        <v>0</v>
      </c>
      <c r="E83" s="42">
        <f>SUMIF(Mar!$A:$A,TB!$A83,Mar!$H:$H)</f>
        <v>0</v>
      </c>
      <c r="F83" s="42">
        <f>SUMIF(Apr!$A:$A,TB!$A83,Apr!$H:$H)</f>
        <v>0</v>
      </c>
      <c r="G83" s="42">
        <f>SUMIF(May!$A:$A,TB!$A83,May!$H:$H)</f>
        <v>0</v>
      </c>
      <c r="H83" s="42">
        <f>SUMIF(Jun!$A:$A,TB!$A83,Jun!$H:$H)</f>
        <v>0</v>
      </c>
      <c r="I83" s="42">
        <f>SUMIF(Jul!$A:$A,TB!$A83,Jul!$H:$H)</f>
        <v>0</v>
      </c>
      <c r="J83" s="42">
        <f>SUMIF(Aug!$A:$A,TB!$A83,Aug!$H:$H)</f>
        <v>0</v>
      </c>
      <c r="K83" s="42">
        <f>SUMIF(Sep!$A:$A,TB!$A83,Sep!$H:$H)</f>
        <v>0</v>
      </c>
      <c r="L83" s="42">
        <f>SUMIF(Oct!$A:$A,TB!$A83,Oct!$H:$H)</f>
        <v>0</v>
      </c>
      <c r="M83" s="42">
        <f>SUMIF(Nov!$A:$A,TB!$A83,Nov!$H:$H)</f>
        <v>0</v>
      </c>
      <c r="N83" s="157">
        <f>SUMIF(Dec!$A:$A,TB!$A83,Dec!$H:$H)</f>
        <v>0</v>
      </c>
      <c r="O83" s="170"/>
      <c r="P83" s="170"/>
      <c r="Q83" s="162">
        <v>0</v>
      </c>
      <c r="R83" s="42">
        <v>0</v>
      </c>
      <c r="S83" s="42">
        <v>0</v>
      </c>
      <c r="T83" s="42">
        <v>0</v>
      </c>
      <c r="U83" s="42">
        <v>0</v>
      </c>
      <c r="V83" s="42">
        <v>0</v>
      </c>
      <c r="W83" s="42">
        <v>0</v>
      </c>
      <c r="X83" s="42">
        <v>0</v>
      </c>
      <c r="Y83" s="42">
        <v>0</v>
      </c>
      <c r="Z83" s="42">
        <v>0</v>
      </c>
      <c r="AA83" s="42">
        <v>0</v>
      </c>
      <c r="AB83" s="42">
        <v>0</v>
      </c>
      <c r="AD83" s="42">
        <f t="shared" si="28"/>
        <v>0</v>
      </c>
      <c r="AE83" s="42">
        <f t="shared" si="29"/>
        <v>0</v>
      </c>
      <c r="AF83" s="42">
        <f t="shared" si="30"/>
        <v>0</v>
      </c>
      <c r="AG83" s="42">
        <f t="shared" si="31"/>
        <v>0</v>
      </c>
      <c r="AH83" s="42">
        <f t="shared" si="32"/>
        <v>0</v>
      </c>
      <c r="AI83" s="42">
        <f t="shared" si="33"/>
        <v>0</v>
      </c>
      <c r="AJ83" s="42">
        <f t="shared" si="34"/>
        <v>0</v>
      </c>
      <c r="AK83" s="42">
        <f t="shared" si="35"/>
        <v>0</v>
      </c>
      <c r="AL83" s="42">
        <f t="shared" si="36"/>
        <v>0</v>
      </c>
      <c r="AM83" s="42">
        <f t="shared" si="37"/>
        <v>0</v>
      </c>
      <c r="AN83" s="42">
        <f t="shared" si="38"/>
        <v>0</v>
      </c>
      <c r="AO83" s="157">
        <f t="shared" si="39"/>
        <v>0</v>
      </c>
    </row>
    <row r="84" spans="1:41" ht="16.399999999999999" customHeight="1">
      <c r="A84" s="13">
        <v>13242</v>
      </c>
      <c r="B84" s="14" t="s">
        <v>168</v>
      </c>
      <c r="C84" s="42">
        <f>SUMIF(Jan!$A:$A,TB!$A84,Jan!$H:$H)</f>
        <v>0</v>
      </c>
      <c r="D84" s="42">
        <f>SUMIF(Feb!$A:$A,TB!$A84,Feb!$H:$H)</f>
        <v>0</v>
      </c>
      <c r="E84" s="42">
        <f>SUMIF(Mar!$A:$A,TB!$A84,Mar!$H:$H)</f>
        <v>0</v>
      </c>
      <c r="F84" s="42">
        <f>SUMIF(Apr!$A:$A,TB!$A84,Apr!$H:$H)</f>
        <v>0</v>
      </c>
      <c r="G84" s="42">
        <f>SUMIF(May!$A:$A,TB!$A84,May!$H:$H)</f>
        <v>0</v>
      </c>
      <c r="H84" s="42">
        <f>SUMIF(Jun!$A:$A,TB!$A84,Jun!$H:$H)</f>
        <v>0</v>
      </c>
      <c r="I84" s="42">
        <f>SUMIF(Jul!$A:$A,TB!$A84,Jul!$H:$H)</f>
        <v>0</v>
      </c>
      <c r="J84" s="42">
        <f>SUMIF(Aug!$A:$A,TB!$A84,Aug!$H:$H)</f>
        <v>0</v>
      </c>
      <c r="K84" s="42">
        <f>SUMIF(Sep!$A:$A,TB!$A84,Sep!$H:$H)</f>
        <v>0</v>
      </c>
      <c r="L84" s="42">
        <f>SUMIF(Oct!$A:$A,TB!$A84,Oct!$H:$H)</f>
        <v>0</v>
      </c>
      <c r="M84" s="42">
        <f>SUMIF(Nov!$A:$A,TB!$A84,Nov!$H:$H)</f>
        <v>0</v>
      </c>
      <c r="N84" s="157">
        <f>SUMIF(Dec!$A:$A,TB!$A84,Dec!$H:$H)</f>
        <v>0</v>
      </c>
      <c r="O84" s="170"/>
      <c r="P84" s="170"/>
      <c r="Q84" s="162">
        <v>0</v>
      </c>
      <c r="R84" s="42">
        <v>0</v>
      </c>
      <c r="S84" s="42">
        <v>0</v>
      </c>
      <c r="T84" s="42">
        <v>0</v>
      </c>
      <c r="U84" s="42">
        <v>0</v>
      </c>
      <c r="V84" s="42">
        <v>0</v>
      </c>
      <c r="W84" s="42">
        <v>0</v>
      </c>
      <c r="X84" s="42">
        <v>0</v>
      </c>
      <c r="Y84" s="42">
        <v>0</v>
      </c>
      <c r="Z84" s="42">
        <v>0</v>
      </c>
      <c r="AA84" s="42">
        <v>0</v>
      </c>
      <c r="AB84" s="42">
        <v>0</v>
      </c>
      <c r="AD84" s="42">
        <f t="shared" si="28"/>
        <v>0</v>
      </c>
      <c r="AE84" s="42">
        <f t="shared" si="29"/>
        <v>0</v>
      </c>
      <c r="AF84" s="42">
        <f t="shared" si="30"/>
        <v>0</v>
      </c>
      <c r="AG84" s="42">
        <f t="shared" si="31"/>
        <v>0</v>
      </c>
      <c r="AH84" s="42">
        <f t="shared" si="32"/>
        <v>0</v>
      </c>
      <c r="AI84" s="42">
        <f t="shared" si="33"/>
        <v>0</v>
      </c>
      <c r="AJ84" s="42">
        <f t="shared" si="34"/>
        <v>0</v>
      </c>
      <c r="AK84" s="42">
        <f t="shared" si="35"/>
        <v>0</v>
      </c>
      <c r="AL84" s="42">
        <f t="shared" si="36"/>
        <v>0</v>
      </c>
      <c r="AM84" s="42">
        <f t="shared" si="37"/>
        <v>0</v>
      </c>
      <c r="AN84" s="42">
        <f t="shared" si="38"/>
        <v>0</v>
      </c>
      <c r="AO84" s="157">
        <f t="shared" si="39"/>
        <v>0</v>
      </c>
    </row>
    <row r="85" spans="1:41" ht="16.399999999999999" customHeight="1">
      <c r="A85" s="13">
        <v>13243</v>
      </c>
      <c r="B85" s="14" t="s">
        <v>169</v>
      </c>
      <c r="C85" s="42">
        <f>SUMIF(Jan!$A:$A,TB!$A85,Jan!$H:$H)</f>
        <v>0</v>
      </c>
      <c r="D85" s="42">
        <f>SUMIF(Feb!$A:$A,TB!$A85,Feb!$H:$H)</f>
        <v>0</v>
      </c>
      <c r="E85" s="42">
        <f>SUMIF(Mar!$A:$A,TB!$A85,Mar!$H:$H)</f>
        <v>0</v>
      </c>
      <c r="F85" s="42">
        <f>SUMIF(Apr!$A:$A,TB!$A85,Apr!$H:$H)</f>
        <v>0</v>
      </c>
      <c r="G85" s="42">
        <f>SUMIF(May!$A:$A,TB!$A85,May!$H:$H)</f>
        <v>0</v>
      </c>
      <c r="H85" s="42">
        <f>SUMIF(Jun!$A:$A,TB!$A85,Jun!$H:$H)</f>
        <v>0</v>
      </c>
      <c r="I85" s="42">
        <f>SUMIF(Jul!$A:$A,TB!$A85,Jul!$H:$H)</f>
        <v>0</v>
      </c>
      <c r="J85" s="42">
        <f>SUMIF(Aug!$A:$A,TB!$A85,Aug!$H:$H)</f>
        <v>0</v>
      </c>
      <c r="K85" s="42">
        <f>SUMIF(Sep!$A:$A,TB!$A85,Sep!$H:$H)</f>
        <v>0</v>
      </c>
      <c r="L85" s="42">
        <f>SUMIF(Oct!$A:$A,TB!$A85,Oct!$H:$H)</f>
        <v>0</v>
      </c>
      <c r="M85" s="42">
        <f>SUMIF(Nov!$A:$A,TB!$A85,Nov!$H:$H)</f>
        <v>0</v>
      </c>
      <c r="N85" s="157">
        <f>SUMIF(Dec!$A:$A,TB!$A85,Dec!$H:$H)</f>
        <v>0</v>
      </c>
      <c r="O85" s="170"/>
      <c r="P85" s="170"/>
      <c r="Q85" s="162">
        <v>0</v>
      </c>
      <c r="R85" s="42">
        <v>0</v>
      </c>
      <c r="S85" s="42">
        <v>0</v>
      </c>
      <c r="T85" s="42">
        <v>0</v>
      </c>
      <c r="U85" s="42">
        <v>0</v>
      </c>
      <c r="V85" s="42">
        <v>0</v>
      </c>
      <c r="W85" s="42">
        <v>0</v>
      </c>
      <c r="X85" s="42">
        <v>0</v>
      </c>
      <c r="Y85" s="42">
        <v>0</v>
      </c>
      <c r="Z85" s="42">
        <v>0</v>
      </c>
      <c r="AA85" s="42">
        <v>0</v>
      </c>
      <c r="AB85" s="42">
        <v>0</v>
      </c>
      <c r="AD85" s="42">
        <f t="shared" si="28"/>
        <v>0</v>
      </c>
      <c r="AE85" s="42">
        <f t="shared" si="29"/>
        <v>0</v>
      </c>
      <c r="AF85" s="42">
        <f t="shared" si="30"/>
        <v>0</v>
      </c>
      <c r="AG85" s="42">
        <f t="shared" si="31"/>
        <v>0</v>
      </c>
      <c r="AH85" s="42">
        <f t="shared" si="32"/>
        <v>0</v>
      </c>
      <c r="AI85" s="42">
        <f t="shared" si="33"/>
        <v>0</v>
      </c>
      <c r="AJ85" s="42">
        <f t="shared" si="34"/>
        <v>0</v>
      </c>
      <c r="AK85" s="42">
        <f t="shared" si="35"/>
        <v>0</v>
      </c>
      <c r="AL85" s="42">
        <f t="shared" si="36"/>
        <v>0</v>
      </c>
      <c r="AM85" s="42">
        <f t="shared" si="37"/>
        <v>0</v>
      </c>
      <c r="AN85" s="42">
        <f t="shared" si="38"/>
        <v>0</v>
      </c>
      <c r="AO85" s="157">
        <f t="shared" si="39"/>
        <v>0</v>
      </c>
    </row>
    <row r="86" spans="1:41" ht="16.399999999999999" customHeight="1">
      <c r="A86" s="13">
        <v>13251</v>
      </c>
      <c r="B86" s="14" t="s">
        <v>170</v>
      </c>
      <c r="C86" s="42">
        <f>SUMIF(Jan!$A:$A,TB!$A86,Jan!$H:$H)</f>
        <v>0</v>
      </c>
      <c r="D86" s="42">
        <f>SUMIF(Feb!$A:$A,TB!$A86,Feb!$H:$H)</f>
        <v>0</v>
      </c>
      <c r="E86" s="42">
        <f>SUMIF(Mar!$A:$A,TB!$A86,Mar!$H:$H)</f>
        <v>0</v>
      </c>
      <c r="F86" s="42">
        <f>SUMIF(Apr!$A:$A,TB!$A86,Apr!$H:$H)</f>
        <v>0</v>
      </c>
      <c r="G86" s="42">
        <f>SUMIF(May!$A:$A,TB!$A86,May!$H:$H)</f>
        <v>0</v>
      </c>
      <c r="H86" s="42">
        <f>SUMIF(Jun!$A:$A,TB!$A86,Jun!$H:$H)</f>
        <v>0</v>
      </c>
      <c r="I86" s="42">
        <f>SUMIF(Jul!$A:$A,TB!$A86,Jul!$H:$H)</f>
        <v>0</v>
      </c>
      <c r="J86" s="42">
        <f>SUMIF(Aug!$A:$A,TB!$A86,Aug!$H:$H)</f>
        <v>0</v>
      </c>
      <c r="K86" s="42">
        <f>SUMIF(Sep!$A:$A,TB!$A86,Sep!$H:$H)</f>
        <v>0</v>
      </c>
      <c r="L86" s="42">
        <f>SUMIF(Oct!$A:$A,TB!$A86,Oct!$H:$H)</f>
        <v>0</v>
      </c>
      <c r="M86" s="42">
        <f>SUMIF(Nov!$A:$A,TB!$A86,Nov!$H:$H)</f>
        <v>0</v>
      </c>
      <c r="N86" s="157">
        <f>SUMIF(Dec!$A:$A,TB!$A86,Dec!$H:$H)</f>
        <v>0</v>
      </c>
      <c r="O86" s="170"/>
      <c r="P86" s="170"/>
      <c r="Q86" s="162">
        <v>0</v>
      </c>
      <c r="R86" s="42">
        <v>0</v>
      </c>
      <c r="S86" s="42">
        <v>0</v>
      </c>
      <c r="T86" s="42">
        <v>0</v>
      </c>
      <c r="U86" s="42">
        <v>0</v>
      </c>
      <c r="V86" s="42">
        <v>0</v>
      </c>
      <c r="W86" s="42">
        <v>0</v>
      </c>
      <c r="X86" s="42">
        <v>0</v>
      </c>
      <c r="Y86" s="42">
        <v>0</v>
      </c>
      <c r="Z86" s="42">
        <v>0</v>
      </c>
      <c r="AA86" s="42">
        <v>0</v>
      </c>
      <c r="AB86" s="42">
        <v>0</v>
      </c>
      <c r="AD86" s="42">
        <f t="shared" si="28"/>
        <v>0</v>
      </c>
      <c r="AE86" s="42">
        <f t="shared" si="29"/>
        <v>0</v>
      </c>
      <c r="AF86" s="42">
        <f t="shared" si="30"/>
        <v>0</v>
      </c>
      <c r="AG86" s="42">
        <f t="shared" si="31"/>
        <v>0</v>
      </c>
      <c r="AH86" s="42">
        <f t="shared" si="32"/>
        <v>0</v>
      </c>
      <c r="AI86" s="42">
        <f t="shared" si="33"/>
        <v>0</v>
      </c>
      <c r="AJ86" s="42">
        <f t="shared" si="34"/>
        <v>0</v>
      </c>
      <c r="AK86" s="42">
        <f t="shared" si="35"/>
        <v>0</v>
      </c>
      <c r="AL86" s="42">
        <f t="shared" si="36"/>
        <v>0</v>
      </c>
      <c r="AM86" s="42">
        <f t="shared" si="37"/>
        <v>0</v>
      </c>
      <c r="AN86" s="42">
        <f t="shared" si="38"/>
        <v>0</v>
      </c>
      <c r="AO86" s="157">
        <f t="shared" si="39"/>
        <v>0</v>
      </c>
    </row>
    <row r="87" spans="1:41" ht="16.399999999999999" customHeight="1">
      <c r="A87" s="13">
        <v>13252</v>
      </c>
      <c r="B87" s="14" t="s">
        <v>171</v>
      </c>
      <c r="C87" s="42">
        <f>SUMIF(Jan!$A:$A,TB!$A87,Jan!$H:$H)</f>
        <v>0</v>
      </c>
      <c r="D87" s="42">
        <f>SUMIF(Feb!$A:$A,TB!$A87,Feb!$H:$H)</f>
        <v>0</v>
      </c>
      <c r="E87" s="42">
        <f>SUMIF(Mar!$A:$A,TB!$A87,Mar!$H:$H)</f>
        <v>0</v>
      </c>
      <c r="F87" s="42">
        <f>SUMIF(Apr!$A:$A,TB!$A87,Apr!$H:$H)</f>
        <v>0</v>
      </c>
      <c r="G87" s="42">
        <f>SUMIF(May!$A:$A,TB!$A87,May!$H:$H)</f>
        <v>0</v>
      </c>
      <c r="H87" s="42">
        <f>SUMIF(Jun!$A:$A,TB!$A87,Jun!$H:$H)</f>
        <v>0</v>
      </c>
      <c r="I87" s="42">
        <f>SUMIF(Jul!$A:$A,TB!$A87,Jul!$H:$H)</f>
        <v>0</v>
      </c>
      <c r="J87" s="42">
        <f>SUMIF(Aug!$A:$A,TB!$A87,Aug!$H:$H)</f>
        <v>0</v>
      </c>
      <c r="K87" s="42">
        <f>SUMIF(Sep!$A:$A,TB!$A87,Sep!$H:$H)</f>
        <v>0</v>
      </c>
      <c r="L87" s="42">
        <f>SUMIF(Oct!$A:$A,TB!$A87,Oct!$H:$H)</f>
        <v>0</v>
      </c>
      <c r="M87" s="42">
        <f>SUMIF(Nov!$A:$A,TB!$A87,Nov!$H:$H)</f>
        <v>0</v>
      </c>
      <c r="N87" s="157">
        <f>SUMIF(Dec!$A:$A,TB!$A87,Dec!$H:$H)</f>
        <v>0</v>
      </c>
      <c r="O87" s="170"/>
      <c r="P87" s="170"/>
      <c r="Q87" s="162">
        <v>0</v>
      </c>
      <c r="R87" s="42">
        <v>0</v>
      </c>
      <c r="S87" s="42">
        <v>0</v>
      </c>
      <c r="T87" s="42">
        <v>0</v>
      </c>
      <c r="U87" s="42">
        <v>0</v>
      </c>
      <c r="V87" s="42">
        <v>0</v>
      </c>
      <c r="W87" s="42">
        <v>0</v>
      </c>
      <c r="X87" s="42">
        <v>0</v>
      </c>
      <c r="Y87" s="42">
        <v>0</v>
      </c>
      <c r="Z87" s="42">
        <v>0</v>
      </c>
      <c r="AA87" s="42">
        <v>0</v>
      </c>
      <c r="AB87" s="42">
        <v>0</v>
      </c>
      <c r="AD87" s="42">
        <f t="shared" si="28"/>
        <v>0</v>
      </c>
      <c r="AE87" s="42">
        <f t="shared" si="29"/>
        <v>0</v>
      </c>
      <c r="AF87" s="42">
        <f t="shared" si="30"/>
        <v>0</v>
      </c>
      <c r="AG87" s="42">
        <f t="shared" si="31"/>
        <v>0</v>
      </c>
      <c r="AH87" s="42">
        <f t="shared" si="32"/>
        <v>0</v>
      </c>
      <c r="AI87" s="42">
        <f t="shared" si="33"/>
        <v>0</v>
      </c>
      <c r="AJ87" s="42">
        <f t="shared" si="34"/>
        <v>0</v>
      </c>
      <c r="AK87" s="42">
        <f t="shared" si="35"/>
        <v>0</v>
      </c>
      <c r="AL87" s="42">
        <f t="shared" si="36"/>
        <v>0</v>
      </c>
      <c r="AM87" s="42">
        <f t="shared" si="37"/>
        <v>0</v>
      </c>
      <c r="AN87" s="42">
        <f t="shared" si="38"/>
        <v>0</v>
      </c>
      <c r="AO87" s="157">
        <f t="shared" si="39"/>
        <v>0</v>
      </c>
    </row>
    <row r="88" spans="1:41" ht="16.399999999999999" customHeight="1">
      <c r="A88" s="13">
        <v>13253</v>
      </c>
      <c r="B88" s="14" t="s">
        <v>172</v>
      </c>
      <c r="C88" s="42">
        <f>SUMIF(Jan!$A:$A,TB!$A88,Jan!$H:$H)</f>
        <v>0</v>
      </c>
      <c r="D88" s="42">
        <f>SUMIF(Feb!$A:$A,TB!$A88,Feb!$H:$H)</f>
        <v>0</v>
      </c>
      <c r="E88" s="42">
        <f>SUMIF(Mar!$A:$A,TB!$A88,Mar!$H:$H)</f>
        <v>0</v>
      </c>
      <c r="F88" s="42">
        <f>SUMIF(Apr!$A:$A,TB!$A88,Apr!$H:$H)</f>
        <v>0</v>
      </c>
      <c r="G88" s="42">
        <f>SUMIF(May!$A:$A,TB!$A88,May!$H:$H)</f>
        <v>0</v>
      </c>
      <c r="H88" s="42">
        <f>SUMIF(Jun!$A:$A,TB!$A88,Jun!$H:$H)</f>
        <v>0</v>
      </c>
      <c r="I88" s="42">
        <f>SUMIF(Jul!$A:$A,TB!$A88,Jul!$H:$H)</f>
        <v>0</v>
      </c>
      <c r="J88" s="42">
        <f>SUMIF(Aug!$A:$A,TB!$A88,Aug!$H:$H)</f>
        <v>0</v>
      </c>
      <c r="K88" s="42">
        <f>SUMIF(Sep!$A:$A,TB!$A88,Sep!$H:$H)</f>
        <v>0</v>
      </c>
      <c r="L88" s="42">
        <f>SUMIF(Oct!$A:$A,TB!$A88,Oct!$H:$H)</f>
        <v>0</v>
      </c>
      <c r="M88" s="42">
        <f>SUMIF(Nov!$A:$A,TB!$A88,Nov!$H:$H)</f>
        <v>0</v>
      </c>
      <c r="N88" s="157">
        <f>SUMIF(Dec!$A:$A,TB!$A88,Dec!$H:$H)</f>
        <v>0</v>
      </c>
      <c r="O88" s="170"/>
      <c r="P88" s="170"/>
      <c r="Q88" s="162">
        <v>0</v>
      </c>
      <c r="R88" s="42">
        <v>0</v>
      </c>
      <c r="S88" s="42">
        <v>0</v>
      </c>
      <c r="T88" s="42">
        <v>0</v>
      </c>
      <c r="U88" s="42">
        <v>0</v>
      </c>
      <c r="V88" s="42">
        <v>0</v>
      </c>
      <c r="W88" s="42">
        <v>0</v>
      </c>
      <c r="X88" s="42">
        <v>0</v>
      </c>
      <c r="Y88" s="42">
        <v>0</v>
      </c>
      <c r="Z88" s="42">
        <v>0</v>
      </c>
      <c r="AA88" s="42">
        <v>0</v>
      </c>
      <c r="AB88" s="42">
        <v>0</v>
      </c>
      <c r="AD88" s="42">
        <f t="shared" si="28"/>
        <v>0</v>
      </c>
      <c r="AE88" s="42">
        <f t="shared" si="29"/>
        <v>0</v>
      </c>
      <c r="AF88" s="42">
        <f t="shared" si="30"/>
        <v>0</v>
      </c>
      <c r="AG88" s="42">
        <f t="shared" si="31"/>
        <v>0</v>
      </c>
      <c r="AH88" s="42">
        <f t="shared" si="32"/>
        <v>0</v>
      </c>
      <c r="AI88" s="42">
        <f t="shared" si="33"/>
        <v>0</v>
      </c>
      <c r="AJ88" s="42">
        <f t="shared" si="34"/>
        <v>0</v>
      </c>
      <c r="AK88" s="42">
        <f t="shared" si="35"/>
        <v>0</v>
      </c>
      <c r="AL88" s="42">
        <f t="shared" si="36"/>
        <v>0</v>
      </c>
      <c r="AM88" s="42">
        <f t="shared" si="37"/>
        <v>0</v>
      </c>
      <c r="AN88" s="42">
        <f t="shared" si="38"/>
        <v>0</v>
      </c>
      <c r="AO88" s="157">
        <f t="shared" si="39"/>
        <v>0</v>
      </c>
    </row>
    <row r="89" spans="1:41" ht="16.399999999999999" customHeight="1">
      <c r="A89" s="13">
        <v>13254</v>
      </c>
      <c r="B89" s="14" t="s">
        <v>173</v>
      </c>
      <c r="C89" s="42">
        <f>SUMIF(Jan!$A:$A,TB!$A89,Jan!$H:$H)</f>
        <v>0</v>
      </c>
      <c r="D89" s="42">
        <f>SUMIF(Feb!$A:$A,TB!$A89,Feb!$H:$H)</f>
        <v>0</v>
      </c>
      <c r="E89" s="42">
        <f>SUMIF(Mar!$A:$A,TB!$A89,Mar!$H:$H)</f>
        <v>0</v>
      </c>
      <c r="F89" s="42">
        <f>SUMIF(Apr!$A:$A,TB!$A89,Apr!$H:$H)</f>
        <v>0</v>
      </c>
      <c r="G89" s="42">
        <f>SUMIF(May!$A:$A,TB!$A89,May!$H:$H)</f>
        <v>0</v>
      </c>
      <c r="H89" s="42">
        <f>SUMIF(Jun!$A:$A,TB!$A89,Jun!$H:$H)</f>
        <v>0</v>
      </c>
      <c r="I89" s="42">
        <f>SUMIF(Jul!$A:$A,TB!$A89,Jul!$H:$H)</f>
        <v>0</v>
      </c>
      <c r="J89" s="42">
        <f>SUMIF(Aug!$A:$A,TB!$A89,Aug!$H:$H)</f>
        <v>0</v>
      </c>
      <c r="K89" s="42">
        <f>SUMIF(Sep!$A:$A,TB!$A89,Sep!$H:$H)</f>
        <v>0</v>
      </c>
      <c r="L89" s="42">
        <f>SUMIF(Oct!$A:$A,TB!$A89,Oct!$H:$H)</f>
        <v>0</v>
      </c>
      <c r="M89" s="42">
        <f>SUMIF(Nov!$A:$A,TB!$A89,Nov!$H:$H)</f>
        <v>0</v>
      </c>
      <c r="N89" s="157">
        <f>SUMIF(Dec!$A:$A,TB!$A89,Dec!$H:$H)</f>
        <v>0</v>
      </c>
      <c r="O89" s="170"/>
      <c r="P89" s="170"/>
      <c r="Q89" s="162">
        <v>0</v>
      </c>
      <c r="R89" s="42">
        <v>0</v>
      </c>
      <c r="S89" s="42">
        <v>0</v>
      </c>
      <c r="T89" s="42">
        <v>0</v>
      </c>
      <c r="U89" s="42">
        <v>0</v>
      </c>
      <c r="V89" s="42">
        <v>0</v>
      </c>
      <c r="W89" s="42">
        <v>0</v>
      </c>
      <c r="X89" s="42">
        <v>0</v>
      </c>
      <c r="Y89" s="42">
        <v>0</v>
      </c>
      <c r="Z89" s="42">
        <v>0</v>
      </c>
      <c r="AA89" s="42">
        <v>0</v>
      </c>
      <c r="AB89" s="42">
        <v>0</v>
      </c>
      <c r="AD89" s="42">
        <f t="shared" si="28"/>
        <v>0</v>
      </c>
      <c r="AE89" s="42">
        <f t="shared" si="29"/>
        <v>0</v>
      </c>
      <c r="AF89" s="42">
        <f t="shared" si="30"/>
        <v>0</v>
      </c>
      <c r="AG89" s="42">
        <f t="shared" si="31"/>
        <v>0</v>
      </c>
      <c r="AH89" s="42">
        <f t="shared" si="32"/>
        <v>0</v>
      </c>
      <c r="AI89" s="42">
        <f t="shared" si="33"/>
        <v>0</v>
      </c>
      <c r="AJ89" s="42">
        <f t="shared" si="34"/>
        <v>0</v>
      </c>
      <c r="AK89" s="42">
        <f t="shared" si="35"/>
        <v>0</v>
      </c>
      <c r="AL89" s="42">
        <f t="shared" si="36"/>
        <v>0</v>
      </c>
      <c r="AM89" s="42">
        <f t="shared" si="37"/>
        <v>0</v>
      </c>
      <c r="AN89" s="42">
        <f t="shared" si="38"/>
        <v>0</v>
      </c>
      <c r="AO89" s="157">
        <f t="shared" si="39"/>
        <v>0</v>
      </c>
    </row>
    <row r="90" spans="1:41" ht="16.399999999999999" customHeight="1">
      <c r="A90" s="13">
        <v>13261</v>
      </c>
      <c r="B90" s="14" t="s">
        <v>174</v>
      </c>
      <c r="C90" s="42">
        <f>SUMIF(Jan!$A:$A,TB!$A90,Jan!$H:$H)</f>
        <v>0</v>
      </c>
      <c r="D90" s="42">
        <f>SUMIF(Feb!$A:$A,TB!$A90,Feb!$H:$H)</f>
        <v>0</v>
      </c>
      <c r="E90" s="42">
        <f>SUMIF(Mar!$A:$A,TB!$A90,Mar!$H:$H)</f>
        <v>0</v>
      </c>
      <c r="F90" s="42">
        <f>SUMIF(Apr!$A:$A,TB!$A90,Apr!$H:$H)</f>
        <v>0</v>
      </c>
      <c r="G90" s="42">
        <f>SUMIF(May!$A:$A,TB!$A90,May!$H:$H)</f>
        <v>0</v>
      </c>
      <c r="H90" s="42">
        <f>SUMIF(Jun!$A:$A,TB!$A90,Jun!$H:$H)</f>
        <v>0</v>
      </c>
      <c r="I90" s="42">
        <f>SUMIF(Jul!$A:$A,TB!$A90,Jul!$H:$H)</f>
        <v>0</v>
      </c>
      <c r="J90" s="42">
        <f>SUMIF(Aug!$A:$A,TB!$A90,Aug!$H:$H)</f>
        <v>0</v>
      </c>
      <c r="K90" s="42">
        <f>SUMIF(Sep!$A:$A,TB!$A90,Sep!$H:$H)</f>
        <v>0</v>
      </c>
      <c r="L90" s="42">
        <f>SUMIF(Oct!$A:$A,TB!$A90,Oct!$H:$H)</f>
        <v>0</v>
      </c>
      <c r="M90" s="42">
        <f>SUMIF(Nov!$A:$A,TB!$A90,Nov!$H:$H)</f>
        <v>0</v>
      </c>
      <c r="N90" s="157">
        <f>SUMIF(Dec!$A:$A,TB!$A90,Dec!$H:$H)</f>
        <v>0</v>
      </c>
      <c r="O90" s="170"/>
      <c r="P90" s="170"/>
      <c r="Q90" s="162">
        <v>0</v>
      </c>
      <c r="R90" s="42">
        <v>0</v>
      </c>
      <c r="S90" s="42">
        <v>0</v>
      </c>
      <c r="T90" s="42">
        <v>0</v>
      </c>
      <c r="U90" s="42">
        <v>0</v>
      </c>
      <c r="V90" s="42">
        <v>0</v>
      </c>
      <c r="W90" s="42">
        <v>0</v>
      </c>
      <c r="X90" s="42">
        <v>0</v>
      </c>
      <c r="Y90" s="42">
        <v>0</v>
      </c>
      <c r="Z90" s="42">
        <v>0</v>
      </c>
      <c r="AA90" s="42">
        <v>0</v>
      </c>
      <c r="AB90" s="42">
        <v>0</v>
      </c>
      <c r="AD90" s="42">
        <f t="shared" si="28"/>
        <v>0</v>
      </c>
      <c r="AE90" s="42">
        <f t="shared" si="29"/>
        <v>0</v>
      </c>
      <c r="AF90" s="42">
        <f t="shared" si="30"/>
        <v>0</v>
      </c>
      <c r="AG90" s="42">
        <f t="shared" si="31"/>
        <v>0</v>
      </c>
      <c r="AH90" s="42">
        <f t="shared" si="32"/>
        <v>0</v>
      </c>
      <c r="AI90" s="42">
        <f t="shared" si="33"/>
        <v>0</v>
      </c>
      <c r="AJ90" s="42">
        <f t="shared" si="34"/>
        <v>0</v>
      </c>
      <c r="AK90" s="42">
        <f t="shared" si="35"/>
        <v>0</v>
      </c>
      <c r="AL90" s="42">
        <f t="shared" si="36"/>
        <v>0</v>
      </c>
      <c r="AM90" s="42">
        <f t="shared" si="37"/>
        <v>0</v>
      </c>
      <c r="AN90" s="42">
        <f t="shared" si="38"/>
        <v>0</v>
      </c>
      <c r="AO90" s="157">
        <f t="shared" si="39"/>
        <v>0</v>
      </c>
    </row>
    <row r="91" spans="1:41" ht="16.399999999999999" customHeight="1">
      <c r="A91" s="13">
        <v>13601</v>
      </c>
      <c r="B91" s="14" t="s">
        <v>175</v>
      </c>
      <c r="C91" s="42">
        <f>SUMIF(Jan!$A:$A,TB!$A91,Jan!$H:$H)</f>
        <v>0</v>
      </c>
      <c r="D91" s="42">
        <f>SUMIF(Feb!$A:$A,TB!$A91,Feb!$H:$H)</f>
        <v>0</v>
      </c>
      <c r="E91" s="42">
        <f>SUMIF(Mar!$A:$A,TB!$A91,Mar!$H:$H)</f>
        <v>0</v>
      </c>
      <c r="F91" s="42">
        <f>SUMIF(Apr!$A:$A,TB!$A91,Apr!$H:$H)</f>
        <v>0</v>
      </c>
      <c r="G91" s="42">
        <f>SUMIF(May!$A:$A,TB!$A91,May!$H:$H)</f>
        <v>0</v>
      </c>
      <c r="H91" s="42">
        <f>SUMIF(Jun!$A:$A,TB!$A91,Jun!$H:$H)</f>
        <v>0</v>
      </c>
      <c r="I91" s="42">
        <f>SUMIF(Jul!$A:$A,TB!$A91,Jul!$H:$H)</f>
        <v>0</v>
      </c>
      <c r="J91" s="42">
        <f>SUMIF(Aug!$A:$A,TB!$A91,Aug!$H:$H)</f>
        <v>0</v>
      </c>
      <c r="K91" s="42">
        <f>SUMIF(Sep!$A:$A,TB!$A91,Sep!$H:$H)</f>
        <v>0</v>
      </c>
      <c r="L91" s="42">
        <f>SUMIF(Oct!$A:$A,TB!$A91,Oct!$H:$H)</f>
        <v>0</v>
      </c>
      <c r="M91" s="42">
        <f>SUMIF(Nov!$A:$A,TB!$A91,Nov!$H:$H)</f>
        <v>0</v>
      </c>
      <c r="N91" s="157">
        <f>SUMIF(Dec!$A:$A,TB!$A91,Dec!$H:$H)</f>
        <v>0</v>
      </c>
      <c r="O91" s="170"/>
      <c r="P91" s="170"/>
      <c r="Q91" s="162">
        <v>0</v>
      </c>
      <c r="R91" s="42">
        <v>0</v>
      </c>
      <c r="S91" s="42">
        <v>0</v>
      </c>
      <c r="T91" s="42">
        <v>0</v>
      </c>
      <c r="U91" s="42">
        <v>0</v>
      </c>
      <c r="V91" s="42">
        <v>0</v>
      </c>
      <c r="W91" s="42">
        <v>0</v>
      </c>
      <c r="X91" s="42">
        <v>0</v>
      </c>
      <c r="Y91" s="42">
        <v>0</v>
      </c>
      <c r="Z91" s="42">
        <v>0</v>
      </c>
      <c r="AA91" s="42">
        <v>0</v>
      </c>
      <c r="AB91" s="42">
        <v>0</v>
      </c>
      <c r="AD91" s="42">
        <f t="shared" si="28"/>
        <v>0</v>
      </c>
      <c r="AE91" s="42">
        <f t="shared" si="29"/>
        <v>0</v>
      </c>
      <c r="AF91" s="42">
        <f t="shared" si="30"/>
        <v>0</v>
      </c>
      <c r="AG91" s="42">
        <f t="shared" si="31"/>
        <v>0</v>
      </c>
      <c r="AH91" s="42">
        <f t="shared" si="32"/>
        <v>0</v>
      </c>
      <c r="AI91" s="42">
        <f t="shared" si="33"/>
        <v>0</v>
      </c>
      <c r="AJ91" s="42">
        <f t="shared" si="34"/>
        <v>0</v>
      </c>
      <c r="AK91" s="42">
        <f t="shared" si="35"/>
        <v>0</v>
      </c>
      <c r="AL91" s="42">
        <f t="shared" si="36"/>
        <v>0</v>
      </c>
      <c r="AM91" s="42">
        <f t="shared" si="37"/>
        <v>0</v>
      </c>
      <c r="AN91" s="42">
        <f t="shared" si="38"/>
        <v>0</v>
      </c>
      <c r="AO91" s="157">
        <f t="shared" si="39"/>
        <v>0</v>
      </c>
    </row>
    <row r="92" spans="1:41" ht="16.399999999999999" customHeight="1">
      <c r="A92" s="13"/>
      <c r="B92" s="14"/>
      <c r="C92" s="42">
        <f>SUMIF(Jan!$A:$A,TB!$A92,Jan!$H:$H)</f>
        <v>0</v>
      </c>
      <c r="D92" s="42">
        <f>SUMIF(Feb!$A:$A,TB!$A92,Feb!$H:$H)</f>
        <v>0</v>
      </c>
      <c r="E92" s="42">
        <f>SUMIF(Mar!$A:$A,TB!$A92,Mar!$H:$H)</f>
        <v>0</v>
      </c>
      <c r="F92" s="42">
        <f>SUMIF(Apr!$A:$A,TB!$A92,Apr!$H:$H)</f>
        <v>0</v>
      </c>
      <c r="G92" s="42">
        <f>SUMIF(May!$A:$A,TB!$A92,May!$H:$H)</f>
        <v>0</v>
      </c>
      <c r="H92" s="42">
        <f>SUMIF(Jun!$A:$A,TB!$A92,Jun!$H:$H)</f>
        <v>0</v>
      </c>
      <c r="I92" s="42">
        <f>SUMIF(Jul!$A:$A,TB!$A92,Jul!$H:$H)</f>
        <v>0</v>
      </c>
      <c r="J92" s="42">
        <f>SUMIF(Aug!$A:$A,TB!$A92,Aug!$H:$H)</f>
        <v>0</v>
      </c>
      <c r="K92" s="42">
        <f>SUMIF(Sep!$A:$A,TB!$A92,Sep!$H:$H)</f>
        <v>0</v>
      </c>
      <c r="L92" s="42">
        <f>SUMIF(Oct!$A:$A,TB!$A92,Oct!$H:$H)</f>
        <v>0</v>
      </c>
      <c r="M92" s="42">
        <f>SUMIF(Nov!$A:$A,TB!$A92,Nov!$H:$H)</f>
        <v>0</v>
      </c>
      <c r="N92" s="157">
        <f>SUMIF(Dec!$A:$A,TB!$A92,Dec!$H:$H)</f>
        <v>0</v>
      </c>
      <c r="O92" s="170"/>
      <c r="P92" s="170"/>
      <c r="Q92" s="162">
        <v>0</v>
      </c>
      <c r="R92" s="42">
        <v>0</v>
      </c>
      <c r="S92" s="42">
        <v>0</v>
      </c>
      <c r="T92" s="42">
        <v>0</v>
      </c>
      <c r="U92" s="42">
        <v>0</v>
      </c>
      <c r="V92" s="42">
        <v>0</v>
      </c>
      <c r="W92" s="42">
        <v>0</v>
      </c>
      <c r="X92" s="42">
        <v>0</v>
      </c>
      <c r="Y92" s="42">
        <v>0</v>
      </c>
      <c r="Z92" s="42">
        <v>0</v>
      </c>
      <c r="AA92" s="42">
        <v>0</v>
      </c>
      <c r="AB92" s="42">
        <v>0</v>
      </c>
      <c r="AD92" s="42">
        <f t="shared" si="28"/>
        <v>0</v>
      </c>
      <c r="AE92" s="42">
        <f t="shared" si="29"/>
        <v>0</v>
      </c>
      <c r="AF92" s="42">
        <f t="shared" si="30"/>
        <v>0</v>
      </c>
      <c r="AG92" s="42">
        <f t="shared" si="31"/>
        <v>0</v>
      </c>
      <c r="AH92" s="42">
        <f t="shared" si="32"/>
        <v>0</v>
      </c>
      <c r="AI92" s="42">
        <f t="shared" si="33"/>
        <v>0</v>
      </c>
      <c r="AJ92" s="42">
        <f t="shared" si="34"/>
        <v>0</v>
      </c>
      <c r="AK92" s="42">
        <f t="shared" si="35"/>
        <v>0</v>
      </c>
      <c r="AL92" s="42">
        <f t="shared" si="36"/>
        <v>0</v>
      </c>
      <c r="AM92" s="42">
        <f t="shared" si="37"/>
        <v>0</v>
      </c>
      <c r="AN92" s="42">
        <f t="shared" si="38"/>
        <v>0</v>
      </c>
      <c r="AO92" s="157">
        <f t="shared" si="39"/>
        <v>0</v>
      </c>
    </row>
    <row r="93" spans="1:41" ht="16.399999999999999" customHeight="1">
      <c r="A93" s="15"/>
      <c r="B93" s="16"/>
      <c r="C93" s="42">
        <f>SUMIF(Jan!$A:$A,TB!$A93,Jan!$H:$H)</f>
        <v>0</v>
      </c>
      <c r="D93" s="42">
        <f>SUMIF(Feb!$A:$A,TB!$A93,Feb!$H:$H)</f>
        <v>0</v>
      </c>
      <c r="E93" s="42">
        <f>SUMIF(Mar!$A:$A,TB!$A93,Mar!$H:$H)</f>
        <v>0</v>
      </c>
      <c r="F93" s="42">
        <f>SUMIF(Apr!$A:$A,TB!$A93,Apr!$H:$H)</f>
        <v>0</v>
      </c>
      <c r="G93" s="42">
        <f>SUMIF(May!$A:$A,TB!$A93,May!$H:$H)</f>
        <v>0</v>
      </c>
      <c r="H93" s="42">
        <f>SUMIF(Jun!$A:$A,TB!$A93,Jun!$H:$H)</f>
        <v>0</v>
      </c>
      <c r="I93" s="42">
        <f>SUMIF(Jul!$A:$A,TB!$A93,Jul!$H:$H)</f>
        <v>0</v>
      </c>
      <c r="J93" s="42">
        <f>SUMIF(Aug!$A:$A,TB!$A93,Aug!$H:$H)</f>
        <v>0</v>
      </c>
      <c r="K93" s="42">
        <f>SUMIF(Sep!$A:$A,TB!$A93,Sep!$H:$H)</f>
        <v>0</v>
      </c>
      <c r="L93" s="42">
        <f>SUMIF(Oct!$A:$A,TB!$A93,Oct!$H:$H)</f>
        <v>0</v>
      </c>
      <c r="M93" s="42">
        <f>SUMIF(Nov!$A:$A,TB!$A93,Nov!$H:$H)</f>
        <v>0</v>
      </c>
      <c r="N93" s="157">
        <f>SUMIF(Dec!$A:$A,TB!$A93,Dec!$H:$H)</f>
        <v>0</v>
      </c>
      <c r="O93" s="170"/>
      <c r="P93" s="170"/>
      <c r="Q93" s="162">
        <v>0</v>
      </c>
      <c r="R93" s="42">
        <v>0</v>
      </c>
      <c r="S93" s="42">
        <v>0</v>
      </c>
      <c r="T93" s="42">
        <v>0</v>
      </c>
      <c r="U93" s="42">
        <v>0</v>
      </c>
      <c r="V93" s="42">
        <v>0</v>
      </c>
      <c r="W93" s="42">
        <v>0</v>
      </c>
      <c r="X93" s="42">
        <v>0</v>
      </c>
      <c r="Y93" s="42">
        <v>0</v>
      </c>
      <c r="Z93" s="42">
        <v>0</v>
      </c>
      <c r="AA93" s="42">
        <v>0</v>
      </c>
      <c r="AB93" s="42">
        <v>0</v>
      </c>
      <c r="AD93" s="42">
        <f t="shared" si="28"/>
        <v>0</v>
      </c>
      <c r="AE93" s="42">
        <f t="shared" si="29"/>
        <v>0</v>
      </c>
      <c r="AF93" s="42">
        <f t="shared" si="30"/>
        <v>0</v>
      </c>
      <c r="AG93" s="42">
        <f t="shared" si="31"/>
        <v>0</v>
      </c>
      <c r="AH93" s="42">
        <f t="shared" si="32"/>
        <v>0</v>
      </c>
      <c r="AI93" s="42">
        <f t="shared" si="33"/>
        <v>0</v>
      </c>
      <c r="AJ93" s="42">
        <f t="shared" si="34"/>
        <v>0</v>
      </c>
      <c r="AK93" s="42">
        <f t="shared" si="35"/>
        <v>0</v>
      </c>
      <c r="AL93" s="42">
        <f t="shared" si="36"/>
        <v>0</v>
      </c>
      <c r="AM93" s="42">
        <f t="shared" si="37"/>
        <v>0</v>
      </c>
      <c r="AN93" s="42">
        <f t="shared" si="38"/>
        <v>0</v>
      </c>
      <c r="AO93" s="157">
        <f t="shared" si="39"/>
        <v>0</v>
      </c>
    </row>
    <row r="94" spans="1:41" ht="16.399999999999999" customHeight="1">
      <c r="A94" s="17" t="s">
        <v>6</v>
      </c>
      <c r="B94" s="18"/>
      <c r="C94" s="19">
        <f t="shared" ref="C94" si="40">ROUND(SUM(C6:C93),2)</f>
        <v>547891.34</v>
      </c>
      <c r="D94" s="19">
        <f t="shared" ref="D94:N94" si="41">ROUND(SUM(D6:D93),2)</f>
        <v>800124.36</v>
      </c>
      <c r="E94" s="19">
        <f t="shared" si="41"/>
        <v>834046.01</v>
      </c>
      <c r="F94" s="19">
        <f t="shared" si="41"/>
        <v>838181.98</v>
      </c>
      <c r="G94" s="19">
        <f t="shared" si="41"/>
        <v>828811.08</v>
      </c>
      <c r="H94" s="19">
        <f t="shared" si="41"/>
        <v>988153.4</v>
      </c>
      <c r="I94" s="19">
        <f t="shared" si="41"/>
        <v>988153.4</v>
      </c>
      <c r="J94" s="19">
        <f t="shared" si="41"/>
        <v>988153.4</v>
      </c>
      <c r="K94" s="19">
        <f t="shared" si="41"/>
        <v>988153.4</v>
      </c>
      <c r="L94" s="19">
        <f t="shared" si="41"/>
        <v>988153.4</v>
      </c>
      <c r="M94" s="19">
        <f t="shared" si="41"/>
        <v>988153.4</v>
      </c>
      <c r="N94" s="158">
        <f t="shared" si="41"/>
        <v>988153.4</v>
      </c>
      <c r="O94" s="171"/>
      <c r="P94" s="171"/>
      <c r="Q94" s="163">
        <v>785392.95</v>
      </c>
      <c r="R94" s="19">
        <v>770440.98</v>
      </c>
      <c r="S94" s="19">
        <v>767017.89</v>
      </c>
      <c r="T94" s="19">
        <v>762203.99</v>
      </c>
      <c r="U94" s="19">
        <v>755600</v>
      </c>
      <c r="V94" s="19">
        <v>779052.73</v>
      </c>
      <c r="W94" s="19">
        <v>777265.93</v>
      </c>
      <c r="X94" s="19">
        <v>797758.83</v>
      </c>
      <c r="Y94" s="19">
        <v>817767.08</v>
      </c>
      <c r="Z94" s="19">
        <v>859922.6</v>
      </c>
      <c r="AA94" s="19">
        <v>819971.99</v>
      </c>
      <c r="AB94" s="19">
        <v>836409.56</v>
      </c>
      <c r="AD94" s="19">
        <f t="shared" ref="AD94:AO94" si="42">ROUND(SUM(AD6:AD93),2)</f>
        <v>13791520.810000001</v>
      </c>
      <c r="AE94" s="19">
        <f t="shared" si="42"/>
        <v>20104804.809999999</v>
      </c>
      <c r="AF94" s="19">
        <f t="shared" si="42"/>
        <v>21009118.559999999</v>
      </c>
      <c r="AG94" s="19">
        <f t="shared" si="42"/>
        <v>21177673.539999999</v>
      </c>
      <c r="AH94" s="19">
        <f t="shared" si="42"/>
        <v>20973064.379999999</v>
      </c>
      <c r="AI94" s="19">
        <f t="shared" si="42"/>
        <v>25024490.780000001</v>
      </c>
      <c r="AJ94" s="19">
        <f t="shared" si="42"/>
        <v>25024490.780000001</v>
      </c>
      <c r="AK94" s="19">
        <f t="shared" si="42"/>
        <v>25024490.780000001</v>
      </c>
      <c r="AL94" s="19">
        <f t="shared" si="42"/>
        <v>25024490.780000001</v>
      </c>
      <c r="AM94" s="19">
        <f t="shared" si="42"/>
        <v>25024490.780000001</v>
      </c>
      <c r="AN94" s="19">
        <f t="shared" si="42"/>
        <v>25024490.780000001</v>
      </c>
      <c r="AO94" s="19">
        <f t="shared" si="42"/>
        <v>25024490.780000001</v>
      </c>
    </row>
    <row r="95" spans="1:41" ht="16.399999999999999" customHeight="1">
      <c r="A95" s="13"/>
      <c r="B95" s="14"/>
      <c r="C95" s="43">
        <f>SUMIF(Jan!$A:$A,TB!$A95,Jan!$H:$H)</f>
        <v>0</v>
      </c>
      <c r="D95" s="43">
        <f>SUMIF(Feb!$A:$A,TB!$A95,Feb!$H:$H)</f>
        <v>0</v>
      </c>
      <c r="E95" s="43">
        <f>SUMIF(Mar!$A:$A,TB!$A95,Mar!$H:$H)</f>
        <v>0</v>
      </c>
      <c r="F95" s="43">
        <f>SUMIF(Apr!$A:$A,TB!$A95,Apr!$H:$H)</f>
        <v>0</v>
      </c>
      <c r="G95" s="43">
        <f>SUMIF(May!$A:$A,TB!$A95,May!$H:$H)</f>
        <v>0</v>
      </c>
      <c r="H95" s="43">
        <f>SUMIF(Jun!$A:$A,TB!$A95,Jun!$H:$H)</f>
        <v>0</v>
      </c>
      <c r="I95" s="43">
        <f>SUMIF(Jul!$A:$A,TB!$A95,Jul!$H:$H)</f>
        <v>0</v>
      </c>
      <c r="J95" s="43">
        <f>SUMIF(Aug!$A:$A,TB!$A95,Aug!$H:$H)</f>
        <v>0</v>
      </c>
      <c r="K95" s="43">
        <f>SUMIF(Sep!$A:$A,TB!$A95,Sep!$H:$H)</f>
        <v>0</v>
      </c>
      <c r="L95" s="43">
        <f>SUMIF(Oct!$A:$A,TB!$A95,Oct!$H:$H)</f>
        <v>0</v>
      </c>
      <c r="M95" s="43">
        <f>SUMIF(Nov!$A:$A,TB!$A95,Nov!$H:$H)</f>
        <v>0</v>
      </c>
      <c r="N95" s="159">
        <f>SUMIF(Dec!$A:$A,TB!$A95,Dec!$H:$H)</f>
        <v>0</v>
      </c>
      <c r="O95" s="171"/>
      <c r="P95" s="171"/>
      <c r="Q95" s="164">
        <v>0</v>
      </c>
      <c r="R95" s="43">
        <v>0</v>
      </c>
      <c r="S95" s="43">
        <v>0</v>
      </c>
      <c r="T95" s="43">
        <v>0</v>
      </c>
      <c r="U95" s="43">
        <v>0</v>
      </c>
      <c r="V95" s="43">
        <v>0</v>
      </c>
      <c r="W95" s="43">
        <v>0</v>
      </c>
      <c r="X95" s="43">
        <v>0</v>
      </c>
      <c r="Y95" s="43">
        <v>0</v>
      </c>
      <c r="Z95" s="43">
        <v>0</v>
      </c>
      <c r="AA95" s="43">
        <v>0</v>
      </c>
      <c r="AB95" s="43">
        <v>0</v>
      </c>
      <c r="AD95" s="43">
        <f t="shared" ref="AD95:AD100" si="43">ROUND(C95*AD$2,2)</f>
        <v>0</v>
      </c>
      <c r="AE95" s="43">
        <f t="shared" ref="AE95:AE100" si="44">ROUND(D95*AE$2,2)</f>
        <v>0</v>
      </c>
      <c r="AF95" s="43">
        <f t="shared" ref="AF95:AF100" si="45">ROUND(E95*AF$2,2)</f>
        <v>0</v>
      </c>
      <c r="AG95" s="43">
        <f t="shared" ref="AG95:AG100" si="46">ROUND(F95*AG$2,2)</f>
        <v>0</v>
      </c>
      <c r="AH95" s="43">
        <f t="shared" ref="AH95:AH100" si="47">ROUND(G95*AH$2,2)</f>
        <v>0</v>
      </c>
      <c r="AI95" s="43">
        <f t="shared" ref="AI95:AI100" si="48">ROUND(H95*AI$2,2)</f>
        <v>0</v>
      </c>
      <c r="AJ95" s="43">
        <f t="shared" ref="AJ95:AJ100" si="49">ROUND(I95*AJ$2,2)</f>
        <v>0</v>
      </c>
      <c r="AK95" s="43">
        <f t="shared" ref="AK95:AK100" si="50">ROUND(J95*AK$2,2)</f>
        <v>0</v>
      </c>
      <c r="AL95" s="43">
        <f t="shared" ref="AL95:AL100" si="51">ROUND(K95*AL$2,2)</f>
        <v>0</v>
      </c>
      <c r="AM95" s="43">
        <f t="shared" ref="AM95:AM100" si="52">ROUND(L95*AM$2,2)</f>
        <v>0</v>
      </c>
      <c r="AN95" s="43">
        <f t="shared" ref="AN95:AN100" si="53">ROUND(M95*AN$2,2)</f>
        <v>0</v>
      </c>
      <c r="AO95" s="159">
        <f t="shared" ref="AO95:AO100" si="54">ROUND(N95*AO$2,2)</f>
        <v>0</v>
      </c>
    </row>
    <row r="96" spans="1:41" ht="16.399999999999999" customHeight="1">
      <c r="A96" s="13">
        <v>13501</v>
      </c>
      <c r="B96" s="14" t="s">
        <v>176</v>
      </c>
      <c r="C96" s="43">
        <f>SUMIF(Jan!$A:$A,TB!$A96,Jan!$H:$H)</f>
        <v>0</v>
      </c>
      <c r="D96" s="43">
        <f>SUMIF(Feb!$A:$A,TB!$A96,Feb!$H:$H)</f>
        <v>0</v>
      </c>
      <c r="E96" s="43">
        <f>SUMIF(Mar!$A:$A,TB!$A96,Mar!$H:$H)</f>
        <v>0</v>
      </c>
      <c r="F96" s="43">
        <f>SUMIF(Apr!$A:$A,TB!$A96,Apr!$H:$H)</f>
        <v>0</v>
      </c>
      <c r="G96" s="43">
        <f>SUMIF(May!$A:$A,TB!$A96,May!$H:$H)</f>
        <v>0</v>
      </c>
      <c r="H96" s="43">
        <f>SUMIF(Jun!$A:$A,TB!$A96,Jun!$H:$H)</f>
        <v>0</v>
      </c>
      <c r="I96" s="43">
        <f>SUMIF(Jul!$A:$A,TB!$A96,Jul!$H:$H)</f>
        <v>0</v>
      </c>
      <c r="J96" s="43">
        <f>SUMIF(Aug!$A:$A,TB!$A96,Aug!$H:$H)</f>
        <v>0</v>
      </c>
      <c r="K96" s="43">
        <f>SUMIF(Sep!$A:$A,TB!$A96,Sep!$H:$H)</f>
        <v>0</v>
      </c>
      <c r="L96" s="43">
        <f>SUMIF(Oct!$A:$A,TB!$A96,Oct!$H:$H)</f>
        <v>0</v>
      </c>
      <c r="M96" s="43">
        <f>SUMIF(Nov!$A:$A,TB!$A96,Nov!$H:$H)</f>
        <v>0</v>
      </c>
      <c r="N96" s="159">
        <f>SUMIF(Dec!$A:$A,TB!$A96,Dec!$H:$H)</f>
        <v>0</v>
      </c>
      <c r="O96" s="171"/>
      <c r="P96" s="171"/>
      <c r="Q96" s="164">
        <v>0</v>
      </c>
      <c r="R96" s="43">
        <v>0</v>
      </c>
      <c r="S96" s="43">
        <v>0</v>
      </c>
      <c r="T96" s="43">
        <v>0</v>
      </c>
      <c r="U96" s="43">
        <v>0</v>
      </c>
      <c r="V96" s="43">
        <v>0</v>
      </c>
      <c r="W96" s="43">
        <v>0</v>
      </c>
      <c r="X96" s="43">
        <v>0</v>
      </c>
      <c r="Y96" s="43">
        <v>0</v>
      </c>
      <c r="Z96" s="43">
        <v>0</v>
      </c>
      <c r="AA96" s="43">
        <v>0</v>
      </c>
      <c r="AB96" s="43">
        <v>0</v>
      </c>
      <c r="AD96" s="43">
        <f t="shared" si="43"/>
        <v>0</v>
      </c>
      <c r="AE96" s="43">
        <f t="shared" si="44"/>
        <v>0</v>
      </c>
      <c r="AF96" s="43">
        <f t="shared" si="45"/>
        <v>0</v>
      </c>
      <c r="AG96" s="43">
        <f t="shared" si="46"/>
        <v>0</v>
      </c>
      <c r="AH96" s="43">
        <f t="shared" si="47"/>
        <v>0</v>
      </c>
      <c r="AI96" s="43">
        <f t="shared" si="48"/>
        <v>0</v>
      </c>
      <c r="AJ96" s="43">
        <f t="shared" si="49"/>
        <v>0</v>
      </c>
      <c r="AK96" s="43">
        <f t="shared" si="50"/>
        <v>0</v>
      </c>
      <c r="AL96" s="43">
        <f t="shared" si="51"/>
        <v>0</v>
      </c>
      <c r="AM96" s="43">
        <f t="shared" si="52"/>
        <v>0</v>
      </c>
      <c r="AN96" s="43">
        <f t="shared" si="53"/>
        <v>0</v>
      </c>
      <c r="AO96" s="159">
        <f t="shared" si="54"/>
        <v>0</v>
      </c>
    </row>
    <row r="97" spans="1:41" ht="16.399999999999999" customHeight="1">
      <c r="A97" s="13">
        <v>13502</v>
      </c>
      <c r="B97" s="14" t="s">
        <v>177</v>
      </c>
      <c r="C97" s="42">
        <f>SUMIF(Jan!$A:$A,TB!$A97,Jan!$H:$H)</f>
        <v>0</v>
      </c>
      <c r="D97" s="42">
        <f>SUMIF(Feb!$A:$A,TB!$A97,Feb!$H:$H)</f>
        <v>0</v>
      </c>
      <c r="E97" s="42">
        <f>SUMIF(Mar!$A:$A,TB!$A97,Mar!$H:$H)</f>
        <v>0</v>
      </c>
      <c r="F97" s="42">
        <f>SUMIF(Apr!$A:$A,TB!$A97,Apr!$H:$H)</f>
        <v>0</v>
      </c>
      <c r="G97" s="42">
        <f>SUMIF(May!$A:$A,TB!$A97,May!$H:$H)</f>
        <v>0</v>
      </c>
      <c r="H97" s="42">
        <f>SUMIF(Jun!$A:$A,TB!$A97,Jun!$H:$H)</f>
        <v>0</v>
      </c>
      <c r="I97" s="42">
        <f>SUMIF(Jul!$A:$A,TB!$A97,Jul!$H:$H)</f>
        <v>0</v>
      </c>
      <c r="J97" s="42">
        <f>SUMIF(Aug!$A:$A,TB!$A97,Aug!$H:$H)</f>
        <v>0</v>
      </c>
      <c r="K97" s="42">
        <f>SUMIF(Sep!$A:$A,TB!$A97,Sep!$H:$H)</f>
        <v>0</v>
      </c>
      <c r="L97" s="42">
        <f>SUMIF(Oct!$A:$A,TB!$A97,Oct!$H:$H)</f>
        <v>0</v>
      </c>
      <c r="M97" s="42">
        <f>SUMIF(Nov!$A:$A,TB!$A97,Nov!$H:$H)</f>
        <v>0</v>
      </c>
      <c r="N97" s="157">
        <f>SUMIF(Dec!$A:$A,TB!$A97,Dec!$H:$H)</f>
        <v>0</v>
      </c>
      <c r="O97" s="170"/>
      <c r="P97" s="170"/>
      <c r="Q97" s="162">
        <v>0</v>
      </c>
      <c r="R97" s="42">
        <v>0</v>
      </c>
      <c r="S97" s="42">
        <v>0</v>
      </c>
      <c r="T97" s="42">
        <v>0</v>
      </c>
      <c r="U97" s="42">
        <v>0</v>
      </c>
      <c r="V97" s="42">
        <v>0</v>
      </c>
      <c r="W97" s="42">
        <v>0</v>
      </c>
      <c r="X97" s="42">
        <v>0</v>
      </c>
      <c r="Y97" s="42">
        <v>0</v>
      </c>
      <c r="Z97" s="42">
        <v>0</v>
      </c>
      <c r="AA97" s="42">
        <v>0</v>
      </c>
      <c r="AB97" s="42">
        <v>0</v>
      </c>
      <c r="AD97" s="42">
        <f t="shared" si="43"/>
        <v>0</v>
      </c>
      <c r="AE97" s="42">
        <f t="shared" si="44"/>
        <v>0</v>
      </c>
      <c r="AF97" s="42">
        <f t="shared" si="45"/>
        <v>0</v>
      </c>
      <c r="AG97" s="42">
        <f t="shared" si="46"/>
        <v>0</v>
      </c>
      <c r="AH97" s="42">
        <f t="shared" si="47"/>
        <v>0</v>
      </c>
      <c r="AI97" s="42">
        <f t="shared" si="48"/>
        <v>0</v>
      </c>
      <c r="AJ97" s="42">
        <f t="shared" si="49"/>
        <v>0</v>
      </c>
      <c r="AK97" s="42">
        <f t="shared" si="50"/>
        <v>0</v>
      </c>
      <c r="AL97" s="42">
        <f t="shared" si="51"/>
        <v>0</v>
      </c>
      <c r="AM97" s="42">
        <f t="shared" si="52"/>
        <v>0</v>
      </c>
      <c r="AN97" s="42">
        <f t="shared" si="53"/>
        <v>0</v>
      </c>
      <c r="AO97" s="157">
        <f t="shared" si="54"/>
        <v>0</v>
      </c>
    </row>
    <row r="98" spans="1:41" ht="16.399999999999999" customHeight="1">
      <c r="A98" s="20">
        <v>13503</v>
      </c>
      <c r="B98" s="14" t="s">
        <v>178</v>
      </c>
      <c r="C98" s="42">
        <f>SUMIF(Jan!$A:$A,TB!$A98,Jan!$H:$H)</f>
        <v>0</v>
      </c>
      <c r="D98" s="42">
        <f>SUMIF(Feb!$A:$A,TB!$A98,Feb!$H:$H)</f>
        <v>0</v>
      </c>
      <c r="E98" s="42">
        <f>SUMIF(Mar!$A:$A,TB!$A98,Mar!$H:$H)</f>
        <v>0</v>
      </c>
      <c r="F98" s="42">
        <f>SUMIF(Apr!$A:$A,TB!$A98,Apr!$H:$H)</f>
        <v>0</v>
      </c>
      <c r="G98" s="42">
        <f>SUMIF(May!$A:$A,TB!$A98,May!$H:$H)</f>
        <v>0</v>
      </c>
      <c r="H98" s="42">
        <f>SUMIF(Jun!$A:$A,TB!$A98,Jun!$H:$H)</f>
        <v>0</v>
      </c>
      <c r="I98" s="42">
        <f>SUMIF(Jul!$A:$A,TB!$A98,Jul!$H:$H)</f>
        <v>0</v>
      </c>
      <c r="J98" s="42">
        <f>SUMIF(Aug!$A:$A,TB!$A98,Aug!$H:$H)</f>
        <v>0</v>
      </c>
      <c r="K98" s="42">
        <f>SUMIF(Sep!$A:$A,TB!$A98,Sep!$H:$H)</f>
        <v>0</v>
      </c>
      <c r="L98" s="42">
        <f>SUMIF(Oct!$A:$A,TB!$A98,Oct!$H:$H)</f>
        <v>0</v>
      </c>
      <c r="M98" s="42">
        <f>SUMIF(Nov!$A:$A,TB!$A98,Nov!$H:$H)</f>
        <v>0</v>
      </c>
      <c r="N98" s="157">
        <f>SUMIF(Dec!$A:$A,TB!$A98,Dec!$H:$H)</f>
        <v>0</v>
      </c>
      <c r="O98" s="170"/>
      <c r="P98" s="170"/>
      <c r="Q98" s="162">
        <v>0</v>
      </c>
      <c r="R98" s="42">
        <v>0</v>
      </c>
      <c r="S98" s="42">
        <v>0</v>
      </c>
      <c r="T98" s="42">
        <v>0</v>
      </c>
      <c r="U98" s="42">
        <v>0</v>
      </c>
      <c r="V98" s="42">
        <v>0</v>
      </c>
      <c r="W98" s="42">
        <v>0</v>
      </c>
      <c r="X98" s="42">
        <v>0</v>
      </c>
      <c r="Y98" s="42">
        <v>0</v>
      </c>
      <c r="Z98" s="42">
        <v>0</v>
      </c>
      <c r="AA98" s="42">
        <v>0</v>
      </c>
      <c r="AB98" s="42">
        <v>0</v>
      </c>
      <c r="AD98" s="42">
        <f t="shared" si="43"/>
        <v>0</v>
      </c>
      <c r="AE98" s="42">
        <f t="shared" si="44"/>
        <v>0</v>
      </c>
      <c r="AF98" s="42">
        <f t="shared" si="45"/>
        <v>0</v>
      </c>
      <c r="AG98" s="42">
        <f t="shared" si="46"/>
        <v>0</v>
      </c>
      <c r="AH98" s="42">
        <f t="shared" si="47"/>
        <v>0</v>
      </c>
      <c r="AI98" s="42">
        <f t="shared" si="48"/>
        <v>0</v>
      </c>
      <c r="AJ98" s="42">
        <f t="shared" si="49"/>
        <v>0</v>
      </c>
      <c r="AK98" s="42">
        <f t="shared" si="50"/>
        <v>0</v>
      </c>
      <c r="AL98" s="42">
        <f t="shared" si="51"/>
        <v>0</v>
      </c>
      <c r="AM98" s="42">
        <f t="shared" si="52"/>
        <v>0</v>
      </c>
      <c r="AN98" s="42">
        <f t="shared" si="53"/>
        <v>0</v>
      </c>
      <c r="AO98" s="157">
        <f t="shared" si="54"/>
        <v>0</v>
      </c>
    </row>
    <row r="99" spans="1:41" ht="16.399999999999999" customHeight="1">
      <c r="A99" s="13">
        <v>13504</v>
      </c>
      <c r="B99" s="21" t="s">
        <v>496</v>
      </c>
      <c r="C99" s="42">
        <f>SUMIF(Jan!$A:$A,TB!$A99,Jan!$H:$H)</f>
        <v>0</v>
      </c>
      <c r="D99" s="42">
        <f>SUMIF(Feb!$A:$A,TB!$A99,Feb!$H:$H)</f>
        <v>0</v>
      </c>
      <c r="E99" s="42">
        <f>SUMIF(Mar!$A:$A,TB!$A99,Mar!$H:$H)</f>
        <v>0</v>
      </c>
      <c r="F99" s="42">
        <f>SUMIF(Apr!$A:$A,TB!$A99,Apr!$H:$H)</f>
        <v>0</v>
      </c>
      <c r="G99" s="42">
        <f>SUMIF(May!$A:$A,TB!$A99,May!$H:$H)</f>
        <v>0</v>
      </c>
      <c r="H99" s="42">
        <f>SUMIF(Jun!$A:$A,TB!$A99,Jun!$H:$H)</f>
        <v>0</v>
      </c>
      <c r="I99" s="42">
        <f>SUMIF(Jul!$A:$A,TB!$A99,Jul!$H:$H)</f>
        <v>0</v>
      </c>
      <c r="J99" s="42">
        <f>SUMIF(Aug!$A:$A,TB!$A99,Aug!$H:$H)</f>
        <v>0</v>
      </c>
      <c r="K99" s="42">
        <f>SUMIF(Sep!$A:$A,TB!$A99,Sep!$H:$H)</f>
        <v>0</v>
      </c>
      <c r="L99" s="42">
        <f>SUMIF(Oct!$A:$A,TB!$A99,Oct!$H:$H)</f>
        <v>0</v>
      </c>
      <c r="M99" s="42">
        <f>SUMIF(Nov!$A:$A,TB!$A99,Nov!$H:$H)</f>
        <v>0</v>
      </c>
      <c r="N99" s="157">
        <f>SUMIF(Dec!$A:$A,TB!$A99,Dec!$H:$H)</f>
        <v>0</v>
      </c>
      <c r="O99" s="170"/>
      <c r="P99" s="170"/>
      <c r="Q99" s="162">
        <v>0</v>
      </c>
      <c r="R99" s="42">
        <v>0</v>
      </c>
      <c r="S99" s="42">
        <v>0</v>
      </c>
      <c r="T99" s="42">
        <v>0</v>
      </c>
      <c r="U99" s="42">
        <v>0</v>
      </c>
      <c r="V99" s="42">
        <v>0</v>
      </c>
      <c r="W99" s="42">
        <v>0</v>
      </c>
      <c r="X99" s="42">
        <v>0</v>
      </c>
      <c r="Y99" s="42">
        <v>0</v>
      </c>
      <c r="Z99" s="42">
        <v>0</v>
      </c>
      <c r="AA99" s="42">
        <v>0</v>
      </c>
      <c r="AB99" s="42">
        <v>0</v>
      </c>
      <c r="AD99" s="42">
        <f t="shared" si="43"/>
        <v>0</v>
      </c>
      <c r="AE99" s="42">
        <f t="shared" si="44"/>
        <v>0</v>
      </c>
      <c r="AF99" s="42">
        <f t="shared" si="45"/>
        <v>0</v>
      </c>
      <c r="AG99" s="42">
        <f t="shared" si="46"/>
        <v>0</v>
      </c>
      <c r="AH99" s="42">
        <f t="shared" si="47"/>
        <v>0</v>
      </c>
      <c r="AI99" s="42">
        <f t="shared" si="48"/>
        <v>0</v>
      </c>
      <c r="AJ99" s="42">
        <f t="shared" si="49"/>
        <v>0</v>
      </c>
      <c r="AK99" s="42">
        <f t="shared" si="50"/>
        <v>0</v>
      </c>
      <c r="AL99" s="42">
        <f t="shared" si="51"/>
        <v>0</v>
      </c>
      <c r="AM99" s="42">
        <f t="shared" si="52"/>
        <v>0</v>
      </c>
      <c r="AN99" s="42">
        <f t="shared" si="53"/>
        <v>0</v>
      </c>
      <c r="AO99" s="157">
        <f t="shared" si="54"/>
        <v>0</v>
      </c>
    </row>
    <row r="100" spans="1:41" ht="16.399999999999999" customHeight="1">
      <c r="A100" s="13"/>
      <c r="B100" s="14"/>
      <c r="C100" s="43">
        <f>SUMIF(Jan!$A:$A,TB!$A100,Jan!$H:$H)</f>
        <v>0</v>
      </c>
      <c r="D100" s="43">
        <f>SUMIF(Feb!$A:$A,TB!$A100,Feb!$H:$H)</f>
        <v>0</v>
      </c>
      <c r="E100" s="43">
        <f>SUMIF(Mar!$A:$A,TB!$A100,Mar!$H:$H)</f>
        <v>0</v>
      </c>
      <c r="F100" s="43">
        <f>SUMIF(Apr!$A:$A,TB!$A100,Apr!$H:$H)</f>
        <v>0</v>
      </c>
      <c r="G100" s="43">
        <f>SUMIF(May!$A:$A,TB!$A100,May!$H:$H)</f>
        <v>0</v>
      </c>
      <c r="H100" s="43">
        <f>SUMIF(Jun!$A:$A,TB!$A100,Jun!$H:$H)</f>
        <v>0</v>
      </c>
      <c r="I100" s="43">
        <f>SUMIF(Jul!$A:$A,TB!$A100,Jul!$H:$H)</f>
        <v>0</v>
      </c>
      <c r="J100" s="43">
        <f>SUMIF(Aug!$A:$A,TB!$A100,Aug!$H:$H)</f>
        <v>0</v>
      </c>
      <c r="K100" s="43">
        <f>SUMIF(Sep!$A:$A,TB!$A100,Sep!$H:$H)</f>
        <v>0</v>
      </c>
      <c r="L100" s="43">
        <f>SUMIF(Oct!$A:$A,TB!$A100,Oct!$H:$H)</f>
        <v>0</v>
      </c>
      <c r="M100" s="43">
        <f>SUMIF(Nov!$A:$A,TB!$A100,Nov!$H:$H)</f>
        <v>0</v>
      </c>
      <c r="N100" s="159">
        <f>SUMIF(Dec!$A:$A,TB!$A100,Dec!$H:$H)</f>
        <v>0</v>
      </c>
      <c r="O100" s="171"/>
      <c r="P100" s="171"/>
      <c r="Q100" s="164">
        <v>0</v>
      </c>
      <c r="R100" s="43">
        <v>0</v>
      </c>
      <c r="S100" s="43">
        <v>0</v>
      </c>
      <c r="T100" s="43">
        <v>0</v>
      </c>
      <c r="U100" s="43">
        <v>0</v>
      </c>
      <c r="V100" s="43">
        <v>0</v>
      </c>
      <c r="W100" s="43">
        <v>0</v>
      </c>
      <c r="X100" s="43">
        <v>0</v>
      </c>
      <c r="Y100" s="43">
        <v>0</v>
      </c>
      <c r="Z100" s="43">
        <v>0</v>
      </c>
      <c r="AA100" s="43">
        <v>0</v>
      </c>
      <c r="AB100" s="43">
        <v>0</v>
      </c>
      <c r="AD100" s="43">
        <f t="shared" si="43"/>
        <v>0</v>
      </c>
      <c r="AE100" s="43">
        <f t="shared" si="44"/>
        <v>0</v>
      </c>
      <c r="AF100" s="43">
        <f t="shared" si="45"/>
        <v>0</v>
      </c>
      <c r="AG100" s="43">
        <f t="shared" si="46"/>
        <v>0</v>
      </c>
      <c r="AH100" s="43">
        <f t="shared" si="47"/>
        <v>0</v>
      </c>
      <c r="AI100" s="43">
        <f t="shared" si="48"/>
        <v>0</v>
      </c>
      <c r="AJ100" s="43">
        <f t="shared" si="49"/>
        <v>0</v>
      </c>
      <c r="AK100" s="43">
        <f t="shared" si="50"/>
        <v>0</v>
      </c>
      <c r="AL100" s="43">
        <f t="shared" si="51"/>
        <v>0</v>
      </c>
      <c r="AM100" s="43">
        <f t="shared" si="52"/>
        <v>0</v>
      </c>
      <c r="AN100" s="43">
        <f t="shared" si="53"/>
        <v>0</v>
      </c>
      <c r="AO100" s="159">
        <f t="shared" si="54"/>
        <v>0</v>
      </c>
    </row>
    <row r="101" spans="1:41" ht="16.399999999999999" customHeight="1">
      <c r="A101" s="17" t="s">
        <v>7</v>
      </c>
      <c r="B101" s="18"/>
      <c r="C101" s="19">
        <f>ROUND(SUM(C95:C100),2)</f>
        <v>0</v>
      </c>
      <c r="D101" s="19">
        <f t="shared" ref="D101:N101" si="55">ROUND(SUM(D95:D100),2)</f>
        <v>0</v>
      </c>
      <c r="E101" s="19">
        <f t="shared" si="55"/>
        <v>0</v>
      </c>
      <c r="F101" s="19">
        <f t="shared" si="55"/>
        <v>0</v>
      </c>
      <c r="G101" s="19">
        <f t="shared" si="55"/>
        <v>0</v>
      </c>
      <c r="H101" s="19">
        <f t="shared" si="55"/>
        <v>0</v>
      </c>
      <c r="I101" s="19">
        <f t="shared" si="55"/>
        <v>0</v>
      </c>
      <c r="J101" s="19">
        <f t="shared" si="55"/>
        <v>0</v>
      </c>
      <c r="K101" s="19">
        <f t="shared" si="55"/>
        <v>0</v>
      </c>
      <c r="L101" s="19">
        <f t="shared" si="55"/>
        <v>0</v>
      </c>
      <c r="M101" s="19">
        <f t="shared" si="55"/>
        <v>0</v>
      </c>
      <c r="N101" s="158">
        <f t="shared" si="55"/>
        <v>0</v>
      </c>
      <c r="O101" s="170"/>
      <c r="P101" s="170"/>
      <c r="Q101" s="163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D101" s="19">
        <f>ROUND(SUM(AD95:AD100),2)</f>
        <v>0</v>
      </c>
      <c r="AE101" s="19">
        <f t="shared" ref="AE101:AO101" si="56">ROUND(SUM(AE95:AE100),2)</f>
        <v>0</v>
      </c>
      <c r="AF101" s="19">
        <f t="shared" si="56"/>
        <v>0</v>
      </c>
      <c r="AG101" s="19">
        <f t="shared" si="56"/>
        <v>0</v>
      </c>
      <c r="AH101" s="19">
        <f t="shared" si="56"/>
        <v>0</v>
      </c>
      <c r="AI101" s="19">
        <f t="shared" si="56"/>
        <v>0</v>
      </c>
      <c r="AJ101" s="19">
        <f t="shared" si="56"/>
        <v>0</v>
      </c>
      <c r="AK101" s="19">
        <f t="shared" si="56"/>
        <v>0</v>
      </c>
      <c r="AL101" s="19">
        <f t="shared" si="56"/>
        <v>0</v>
      </c>
      <c r="AM101" s="19">
        <f t="shared" si="56"/>
        <v>0</v>
      </c>
      <c r="AN101" s="19">
        <f t="shared" si="56"/>
        <v>0</v>
      </c>
      <c r="AO101" s="19">
        <f t="shared" si="56"/>
        <v>0</v>
      </c>
    </row>
    <row r="102" spans="1:41" ht="16.399999999999999" customHeight="1">
      <c r="A102" s="13"/>
      <c r="B102" s="22"/>
      <c r="C102" s="42">
        <f>SUMIF(Jan!$A:$A,TB!$A102,Jan!$H:$H)</f>
        <v>0</v>
      </c>
      <c r="D102" s="42">
        <f>SUMIF(Feb!$A:$A,TB!$A102,Feb!$H:$H)</f>
        <v>0</v>
      </c>
      <c r="E102" s="42">
        <f>SUMIF(Mar!$A:$A,TB!$A102,Mar!$H:$H)</f>
        <v>0</v>
      </c>
      <c r="F102" s="42">
        <f>SUMIF(Apr!$A:$A,TB!$A102,Apr!$H:$H)</f>
        <v>0</v>
      </c>
      <c r="G102" s="42">
        <f>SUMIF(May!$A:$A,TB!$A102,May!$H:$H)</f>
        <v>0</v>
      </c>
      <c r="H102" s="42">
        <f>SUMIF(Jun!$A:$A,TB!$A102,Jun!$H:$H)</f>
        <v>0</v>
      </c>
      <c r="I102" s="42">
        <f>SUMIF(Jul!$A:$A,TB!$A102,Jul!$H:$H)</f>
        <v>0</v>
      </c>
      <c r="J102" s="42">
        <f>SUMIF(Aug!$A:$A,TB!$A102,Aug!$H:$H)</f>
        <v>0</v>
      </c>
      <c r="K102" s="42">
        <f>SUMIF(Sep!$A:$A,TB!$A102,Sep!$H:$H)</f>
        <v>0</v>
      </c>
      <c r="L102" s="42">
        <f>SUMIF(Oct!$A:$A,TB!$A102,Oct!$H:$H)</f>
        <v>0</v>
      </c>
      <c r="M102" s="42">
        <f>SUMIF(Nov!$A:$A,TB!$A102,Nov!$H:$H)</f>
        <v>0</v>
      </c>
      <c r="N102" s="157">
        <f>SUMIF(Dec!$A:$A,TB!$A102,Dec!$H:$H)</f>
        <v>0</v>
      </c>
      <c r="O102" s="170"/>
      <c r="P102" s="170"/>
      <c r="Q102" s="162">
        <v>0</v>
      </c>
      <c r="R102" s="42">
        <v>0</v>
      </c>
      <c r="S102" s="42">
        <v>0</v>
      </c>
      <c r="T102" s="42">
        <v>0</v>
      </c>
      <c r="U102" s="42">
        <v>0</v>
      </c>
      <c r="V102" s="42">
        <v>0</v>
      </c>
      <c r="W102" s="42">
        <v>0</v>
      </c>
      <c r="X102" s="42">
        <v>0</v>
      </c>
      <c r="Y102" s="42">
        <v>0</v>
      </c>
      <c r="Z102" s="42">
        <v>0</v>
      </c>
      <c r="AA102" s="42">
        <v>0</v>
      </c>
      <c r="AB102" s="42">
        <v>0</v>
      </c>
      <c r="AD102" s="42">
        <f t="shared" ref="AD102:AD115" si="57">ROUND(C102*AD$2,2)</f>
        <v>0</v>
      </c>
      <c r="AE102" s="42">
        <f t="shared" ref="AE102:AE115" si="58">ROUND(D102*AE$2,2)</f>
        <v>0</v>
      </c>
      <c r="AF102" s="42">
        <f t="shared" ref="AF102:AF115" si="59">ROUND(E102*AF$2,2)</f>
        <v>0</v>
      </c>
      <c r="AG102" s="42">
        <f t="shared" ref="AG102:AG115" si="60">ROUND(F102*AG$2,2)</f>
        <v>0</v>
      </c>
      <c r="AH102" s="42">
        <f t="shared" ref="AH102:AH115" si="61">ROUND(G102*AH$2,2)</f>
        <v>0</v>
      </c>
      <c r="AI102" s="42">
        <f t="shared" ref="AI102:AI115" si="62">ROUND(H102*AI$2,2)</f>
        <v>0</v>
      </c>
      <c r="AJ102" s="42">
        <f t="shared" ref="AJ102:AJ115" si="63">ROUND(I102*AJ$2,2)</f>
        <v>0</v>
      </c>
      <c r="AK102" s="42">
        <f t="shared" ref="AK102:AK115" si="64">ROUND(J102*AK$2,2)</f>
        <v>0</v>
      </c>
      <c r="AL102" s="42">
        <f t="shared" ref="AL102:AL115" si="65">ROUND(K102*AL$2,2)</f>
        <v>0</v>
      </c>
      <c r="AM102" s="42">
        <f t="shared" ref="AM102:AM115" si="66">ROUND(L102*AM$2,2)</f>
        <v>0</v>
      </c>
      <c r="AN102" s="42">
        <f t="shared" ref="AN102:AN115" si="67">ROUND(M102*AN$2,2)</f>
        <v>0</v>
      </c>
      <c r="AO102" s="157">
        <f t="shared" ref="AO102:AO115" si="68">ROUND(N102*AO$2,2)</f>
        <v>0</v>
      </c>
    </row>
    <row r="103" spans="1:41" ht="16.399999999999999" customHeight="1">
      <c r="A103" s="13">
        <v>14101</v>
      </c>
      <c r="B103" s="22" t="s">
        <v>179</v>
      </c>
      <c r="C103" s="42">
        <f>SUMIF(Jan!$A:$A,TB!$A103,Jan!$H:$H)</f>
        <v>0</v>
      </c>
      <c r="D103" s="42">
        <f>SUMIF(Feb!$A:$A,TB!$A103,Feb!$H:$H)</f>
        <v>0</v>
      </c>
      <c r="E103" s="42">
        <f>SUMIF(Mar!$A:$A,TB!$A103,Mar!$H:$H)</f>
        <v>0</v>
      </c>
      <c r="F103" s="42">
        <f>SUMIF(Apr!$A:$A,TB!$A103,Apr!$H:$H)</f>
        <v>0</v>
      </c>
      <c r="G103" s="42">
        <f>SUMIF(May!$A:$A,TB!$A103,May!$H:$H)</f>
        <v>0</v>
      </c>
      <c r="H103" s="42">
        <f>SUMIF(Jun!$A:$A,TB!$A103,Jun!$H:$H)</f>
        <v>0</v>
      </c>
      <c r="I103" s="42">
        <f>SUMIF(Jul!$A:$A,TB!$A103,Jul!$H:$H)</f>
        <v>0</v>
      </c>
      <c r="J103" s="42">
        <f>SUMIF(Aug!$A:$A,TB!$A103,Aug!$H:$H)</f>
        <v>0</v>
      </c>
      <c r="K103" s="42">
        <f>SUMIF(Sep!$A:$A,TB!$A103,Sep!$H:$H)</f>
        <v>0</v>
      </c>
      <c r="L103" s="42">
        <f>SUMIF(Oct!$A:$A,TB!$A103,Oct!$H:$H)</f>
        <v>0</v>
      </c>
      <c r="M103" s="42">
        <f>SUMIF(Nov!$A:$A,TB!$A103,Nov!$H:$H)</f>
        <v>0</v>
      </c>
      <c r="N103" s="157">
        <f>SUMIF(Dec!$A:$A,TB!$A103,Dec!$H:$H)</f>
        <v>0</v>
      </c>
      <c r="O103" s="170"/>
      <c r="P103" s="170"/>
      <c r="Q103" s="162">
        <v>0</v>
      </c>
      <c r="R103" s="42">
        <v>0</v>
      </c>
      <c r="S103" s="42">
        <v>0</v>
      </c>
      <c r="T103" s="42">
        <v>0</v>
      </c>
      <c r="U103" s="42">
        <v>0</v>
      </c>
      <c r="V103" s="42">
        <v>0</v>
      </c>
      <c r="W103" s="42">
        <v>0</v>
      </c>
      <c r="X103" s="42">
        <v>0</v>
      </c>
      <c r="Y103" s="42">
        <v>0</v>
      </c>
      <c r="Z103" s="42">
        <v>0</v>
      </c>
      <c r="AA103" s="42">
        <v>0</v>
      </c>
      <c r="AB103" s="42">
        <v>0</v>
      </c>
      <c r="AD103" s="42">
        <f t="shared" si="57"/>
        <v>0</v>
      </c>
      <c r="AE103" s="42">
        <f t="shared" si="58"/>
        <v>0</v>
      </c>
      <c r="AF103" s="42">
        <f t="shared" si="59"/>
        <v>0</v>
      </c>
      <c r="AG103" s="42">
        <f t="shared" si="60"/>
        <v>0</v>
      </c>
      <c r="AH103" s="42">
        <f t="shared" si="61"/>
        <v>0</v>
      </c>
      <c r="AI103" s="42">
        <f t="shared" si="62"/>
        <v>0</v>
      </c>
      <c r="AJ103" s="42">
        <f t="shared" si="63"/>
        <v>0</v>
      </c>
      <c r="AK103" s="42">
        <f t="shared" si="64"/>
        <v>0</v>
      </c>
      <c r="AL103" s="42">
        <f t="shared" si="65"/>
        <v>0</v>
      </c>
      <c r="AM103" s="42">
        <f t="shared" si="66"/>
        <v>0</v>
      </c>
      <c r="AN103" s="42">
        <f t="shared" si="67"/>
        <v>0</v>
      </c>
      <c r="AO103" s="157">
        <f t="shared" si="68"/>
        <v>0</v>
      </c>
    </row>
    <row r="104" spans="1:41" ht="16.399999999999999" customHeight="1">
      <c r="A104" s="13">
        <v>14102</v>
      </c>
      <c r="B104" s="22" t="s">
        <v>180</v>
      </c>
      <c r="C104" s="42">
        <f>SUMIF(Jan!$A:$A,TB!$A104,Jan!$H:$H)</f>
        <v>927369.04</v>
      </c>
      <c r="D104" s="42">
        <f>SUMIF(Feb!$A:$A,TB!$A104,Feb!$H:$H)</f>
        <v>661783.93000000005</v>
      </c>
      <c r="E104" s="42">
        <f>SUMIF(Mar!$A:$A,TB!$A104,Mar!$H:$H)</f>
        <v>631040.1</v>
      </c>
      <c r="F104" s="42">
        <f>SUMIF(Apr!$A:$A,TB!$A104,Apr!$H:$H)</f>
        <v>659729.80000000005</v>
      </c>
      <c r="G104" s="42">
        <f>SUMIF(May!$A:$A,TB!$A104,May!$H:$H)</f>
        <v>630234.31999999995</v>
      </c>
      <c r="H104" s="42">
        <f>SUMIF(Jun!$A:$A,TB!$A104,Jun!$H:$H)</f>
        <v>486741.52</v>
      </c>
      <c r="I104" s="42">
        <f>SUMIF(Jul!$A:$A,TB!$A104,Jul!$H:$H)</f>
        <v>486741.52</v>
      </c>
      <c r="J104" s="42">
        <f>SUMIF(Aug!$A:$A,TB!$A104,Aug!$H:$H)</f>
        <v>486741.52</v>
      </c>
      <c r="K104" s="42">
        <f>SUMIF(Sep!$A:$A,TB!$A104,Sep!$H:$H)</f>
        <v>486741.52</v>
      </c>
      <c r="L104" s="42">
        <f>SUMIF(Oct!$A:$A,TB!$A104,Oct!$H:$H)</f>
        <v>486741.52</v>
      </c>
      <c r="M104" s="42">
        <f>SUMIF(Nov!$A:$A,TB!$A104,Nov!$H:$H)</f>
        <v>486741.52</v>
      </c>
      <c r="N104" s="157">
        <f>SUMIF(Dec!$A:$A,TB!$A104,Dec!$H:$H)</f>
        <v>486741.52</v>
      </c>
      <c r="O104" s="170"/>
      <c r="P104" s="170"/>
      <c r="Q104" s="162">
        <v>636027.39</v>
      </c>
      <c r="R104" s="42">
        <v>633276.94999999995</v>
      </c>
      <c r="S104" s="42">
        <v>638547.85</v>
      </c>
      <c r="T104" s="42">
        <v>667230.69999999995</v>
      </c>
      <c r="U104" s="42">
        <v>663427.67000000004</v>
      </c>
      <c r="V104" s="42">
        <v>654764.34</v>
      </c>
      <c r="W104" s="42">
        <v>667296.67000000004</v>
      </c>
      <c r="X104" s="42">
        <v>681528</v>
      </c>
      <c r="Y104" s="42">
        <v>680355.35</v>
      </c>
      <c r="Z104" s="42">
        <v>666309.96</v>
      </c>
      <c r="AA104" s="42">
        <v>681251.51</v>
      </c>
      <c r="AB104" s="42">
        <v>852231.16</v>
      </c>
      <c r="AD104" s="42">
        <f t="shared" si="57"/>
        <v>23343733.469999999</v>
      </c>
      <c r="AE104" s="42">
        <f t="shared" si="58"/>
        <v>16628710.99</v>
      </c>
      <c r="AF104" s="42">
        <f t="shared" si="59"/>
        <v>15895521.49</v>
      </c>
      <c r="AG104" s="42">
        <f t="shared" si="60"/>
        <v>16668865.07</v>
      </c>
      <c r="AH104" s="42">
        <f t="shared" si="61"/>
        <v>15948079.470000001</v>
      </c>
      <c r="AI104" s="42">
        <f t="shared" si="62"/>
        <v>12326485.619999999</v>
      </c>
      <c r="AJ104" s="42">
        <f t="shared" si="63"/>
        <v>12326485.619999999</v>
      </c>
      <c r="AK104" s="42">
        <f t="shared" si="64"/>
        <v>12326485.619999999</v>
      </c>
      <c r="AL104" s="42">
        <f t="shared" si="65"/>
        <v>12326485.619999999</v>
      </c>
      <c r="AM104" s="42">
        <f t="shared" si="66"/>
        <v>12326485.619999999</v>
      </c>
      <c r="AN104" s="42">
        <f t="shared" si="67"/>
        <v>12326485.619999999</v>
      </c>
      <c r="AO104" s="157">
        <f t="shared" si="68"/>
        <v>12326485.619999999</v>
      </c>
    </row>
    <row r="105" spans="1:41" ht="16.399999999999999" customHeight="1">
      <c r="A105" s="13">
        <v>14201</v>
      </c>
      <c r="B105" s="14" t="s">
        <v>181</v>
      </c>
      <c r="C105" s="42">
        <f>SUMIF(Jan!$A:$A,TB!$A105,Jan!$H:$H)</f>
        <v>0</v>
      </c>
      <c r="D105" s="42">
        <f>SUMIF(Feb!$A:$A,TB!$A105,Feb!$H:$H)</f>
        <v>0</v>
      </c>
      <c r="E105" s="42">
        <f>SUMIF(Mar!$A:$A,TB!$A105,Mar!$H:$H)</f>
        <v>0</v>
      </c>
      <c r="F105" s="42">
        <f>SUMIF(Apr!$A:$A,TB!$A105,Apr!$H:$H)</f>
        <v>0</v>
      </c>
      <c r="G105" s="42">
        <f>SUMIF(May!$A:$A,TB!$A105,May!$H:$H)</f>
        <v>0</v>
      </c>
      <c r="H105" s="42">
        <f>SUMIF(Jun!$A:$A,TB!$A105,Jun!$H:$H)</f>
        <v>0</v>
      </c>
      <c r="I105" s="42">
        <f>SUMIF(Jul!$A:$A,TB!$A105,Jul!$H:$H)</f>
        <v>0</v>
      </c>
      <c r="J105" s="42">
        <f>SUMIF(Aug!$A:$A,TB!$A105,Aug!$H:$H)</f>
        <v>0</v>
      </c>
      <c r="K105" s="42">
        <f>SUMIF(Sep!$A:$A,TB!$A105,Sep!$H:$H)</f>
        <v>0</v>
      </c>
      <c r="L105" s="42">
        <f>SUMIF(Oct!$A:$A,TB!$A105,Oct!$H:$H)</f>
        <v>0</v>
      </c>
      <c r="M105" s="42">
        <f>SUMIF(Nov!$A:$A,TB!$A105,Nov!$H:$H)</f>
        <v>0</v>
      </c>
      <c r="N105" s="157">
        <f>SUMIF(Dec!$A:$A,TB!$A105,Dec!$H:$H)</f>
        <v>0</v>
      </c>
      <c r="O105" s="170"/>
      <c r="P105" s="170"/>
      <c r="Q105" s="162">
        <v>0</v>
      </c>
      <c r="R105" s="42">
        <v>0</v>
      </c>
      <c r="S105" s="42">
        <v>0</v>
      </c>
      <c r="T105" s="42">
        <v>0</v>
      </c>
      <c r="U105" s="42">
        <v>0</v>
      </c>
      <c r="V105" s="42">
        <v>0</v>
      </c>
      <c r="W105" s="42">
        <v>0</v>
      </c>
      <c r="X105" s="42">
        <v>0</v>
      </c>
      <c r="Y105" s="42">
        <v>0</v>
      </c>
      <c r="Z105" s="42">
        <v>0</v>
      </c>
      <c r="AA105" s="42">
        <v>0</v>
      </c>
      <c r="AB105" s="42">
        <v>0</v>
      </c>
      <c r="AD105" s="42">
        <f t="shared" si="57"/>
        <v>0</v>
      </c>
      <c r="AE105" s="42">
        <f t="shared" si="58"/>
        <v>0</v>
      </c>
      <c r="AF105" s="42">
        <f t="shared" si="59"/>
        <v>0</v>
      </c>
      <c r="AG105" s="42">
        <f t="shared" si="60"/>
        <v>0</v>
      </c>
      <c r="AH105" s="42">
        <f t="shared" si="61"/>
        <v>0</v>
      </c>
      <c r="AI105" s="42">
        <f t="shared" si="62"/>
        <v>0</v>
      </c>
      <c r="AJ105" s="42">
        <f t="shared" si="63"/>
        <v>0</v>
      </c>
      <c r="AK105" s="42">
        <f t="shared" si="64"/>
        <v>0</v>
      </c>
      <c r="AL105" s="42">
        <f t="shared" si="65"/>
        <v>0</v>
      </c>
      <c r="AM105" s="42">
        <f t="shared" si="66"/>
        <v>0</v>
      </c>
      <c r="AN105" s="42">
        <f t="shared" si="67"/>
        <v>0</v>
      </c>
      <c r="AO105" s="157">
        <f t="shared" si="68"/>
        <v>0</v>
      </c>
    </row>
    <row r="106" spans="1:41" ht="16.399999999999999" customHeight="1">
      <c r="A106" s="13">
        <v>15001</v>
      </c>
      <c r="B106" s="14" t="s">
        <v>182</v>
      </c>
      <c r="C106" s="42">
        <f>SUMIF(Jan!$A:$A,TB!$A106,Jan!$H:$H)</f>
        <v>0</v>
      </c>
      <c r="D106" s="42">
        <f>SUMIF(Feb!$A:$A,TB!$A106,Feb!$H:$H)</f>
        <v>0</v>
      </c>
      <c r="E106" s="42">
        <f>SUMIF(Mar!$A:$A,TB!$A106,Mar!$H:$H)</f>
        <v>0</v>
      </c>
      <c r="F106" s="42">
        <f>SUMIF(Apr!$A:$A,TB!$A106,Apr!$H:$H)</f>
        <v>0</v>
      </c>
      <c r="G106" s="42">
        <f>SUMIF(May!$A:$A,TB!$A106,May!$H:$H)</f>
        <v>0</v>
      </c>
      <c r="H106" s="42">
        <f>SUMIF(Jun!$A:$A,TB!$A106,Jun!$H:$H)</f>
        <v>0</v>
      </c>
      <c r="I106" s="42">
        <f>SUMIF(Jul!$A:$A,TB!$A106,Jul!$H:$H)</f>
        <v>0</v>
      </c>
      <c r="J106" s="42">
        <f>SUMIF(Aug!$A:$A,TB!$A106,Aug!$H:$H)</f>
        <v>0</v>
      </c>
      <c r="K106" s="42">
        <f>SUMIF(Sep!$A:$A,TB!$A106,Sep!$H:$H)</f>
        <v>0</v>
      </c>
      <c r="L106" s="42">
        <f>SUMIF(Oct!$A:$A,TB!$A106,Oct!$H:$H)</f>
        <v>0</v>
      </c>
      <c r="M106" s="42">
        <f>SUMIF(Nov!$A:$A,TB!$A106,Nov!$H:$H)</f>
        <v>0</v>
      </c>
      <c r="N106" s="157">
        <f>SUMIF(Dec!$A:$A,TB!$A106,Dec!$H:$H)</f>
        <v>0</v>
      </c>
      <c r="O106" s="170"/>
      <c r="P106" s="170"/>
      <c r="Q106" s="162">
        <v>0</v>
      </c>
      <c r="R106" s="42">
        <v>0</v>
      </c>
      <c r="S106" s="42">
        <v>0</v>
      </c>
      <c r="T106" s="42">
        <v>0</v>
      </c>
      <c r="U106" s="42">
        <v>0</v>
      </c>
      <c r="V106" s="42">
        <v>0</v>
      </c>
      <c r="W106" s="42">
        <v>0</v>
      </c>
      <c r="X106" s="42">
        <v>0</v>
      </c>
      <c r="Y106" s="42">
        <v>0</v>
      </c>
      <c r="Z106" s="42">
        <v>0</v>
      </c>
      <c r="AA106" s="42">
        <v>0</v>
      </c>
      <c r="AB106" s="42">
        <v>0</v>
      </c>
      <c r="AD106" s="42">
        <f t="shared" si="57"/>
        <v>0</v>
      </c>
      <c r="AE106" s="42">
        <f t="shared" si="58"/>
        <v>0</v>
      </c>
      <c r="AF106" s="42">
        <f t="shared" si="59"/>
        <v>0</v>
      </c>
      <c r="AG106" s="42">
        <f t="shared" si="60"/>
        <v>0</v>
      </c>
      <c r="AH106" s="42">
        <f t="shared" si="61"/>
        <v>0</v>
      </c>
      <c r="AI106" s="42">
        <f t="shared" si="62"/>
        <v>0</v>
      </c>
      <c r="AJ106" s="42">
        <f t="shared" si="63"/>
        <v>0</v>
      </c>
      <c r="AK106" s="42">
        <f t="shared" si="64"/>
        <v>0</v>
      </c>
      <c r="AL106" s="42">
        <f t="shared" si="65"/>
        <v>0</v>
      </c>
      <c r="AM106" s="42">
        <f t="shared" si="66"/>
        <v>0</v>
      </c>
      <c r="AN106" s="42">
        <f t="shared" si="67"/>
        <v>0</v>
      </c>
      <c r="AO106" s="157">
        <f t="shared" si="68"/>
        <v>0</v>
      </c>
    </row>
    <row r="107" spans="1:41" ht="16.399999999999999" customHeight="1">
      <c r="A107" s="13">
        <v>15002</v>
      </c>
      <c r="B107" s="14" t="s">
        <v>183</v>
      </c>
      <c r="C107" s="42">
        <f>SUMIF(Jan!$A:$A,TB!$A107,Jan!$H:$H)</f>
        <v>0</v>
      </c>
      <c r="D107" s="42">
        <f>SUMIF(Feb!$A:$A,TB!$A107,Feb!$H:$H)</f>
        <v>0</v>
      </c>
      <c r="E107" s="42">
        <f>SUMIF(Mar!$A:$A,TB!$A107,Mar!$H:$H)</f>
        <v>0</v>
      </c>
      <c r="F107" s="42">
        <f>SUMIF(Apr!$A:$A,TB!$A107,Apr!$H:$H)</f>
        <v>0</v>
      </c>
      <c r="G107" s="42">
        <f>SUMIF(May!$A:$A,TB!$A107,May!$H:$H)</f>
        <v>0</v>
      </c>
      <c r="H107" s="42">
        <f>SUMIF(Jun!$A:$A,TB!$A107,Jun!$H:$H)</f>
        <v>0</v>
      </c>
      <c r="I107" s="42">
        <f>SUMIF(Jul!$A:$A,TB!$A107,Jul!$H:$H)</f>
        <v>0</v>
      </c>
      <c r="J107" s="42">
        <f>SUMIF(Aug!$A:$A,TB!$A107,Aug!$H:$H)</f>
        <v>0</v>
      </c>
      <c r="K107" s="42">
        <f>SUMIF(Sep!$A:$A,TB!$A107,Sep!$H:$H)</f>
        <v>0</v>
      </c>
      <c r="L107" s="42">
        <f>SUMIF(Oct!$A:$A,TB!$A107,Oct!$H:$H)</f>
        <v>0</v>
      </c>
      <c r="M107" s="42">
        <f>SUMIF(Nov!$A:$A,TB!$A107,Nov!$H:$H)</f>
        <v>0</v>
      </c>
      <c r="N107" s="157">
        <f>SUMIF(Dec!$A:$A,TB!$A107,Dec!$H:$H)</f>
        <v>0</v>
      </c>
      <c r="O107" s="170"/>
      <c r="P107" s="170"/>
      <c r="Q107" s="162">
        <v>0</v>
      </c>
      <c r="R107" s="42">
        <v>0</v>
      </c>
      <c r="S107" s="42">
        <v>0</v>
      </c>
      <c r="T107" s="42">
        <v>0</v>
      </c>
      <c r="U107" s="42">
        <v>0</v>
      </c>
      <c r="V107" s="42">
        <v>0</v>
      </c>
      <c r="W107" s="42">
        <v>0</v>
      </c>
      <c r="X107" s="42">
        <v>0</v>
      </c>
      <c r="Y107" s="42">
        <v>0</v>
      </c>
      <c r="Z107" s="42">
        <v>0</v>
      </c>
      <c r="AA107" s="42">
        <v>0</v>
      </c>
      <c r="AB107" s="42">
        <v>0</v>
      </c>
      <c r="AD107" s="42">
        <f t="shared" si="57"/>
        <v>0</v>
      </c>
      <c r="AE107" s="42">
        <f t="shared" si="58"/>
        <v>0</v>
      </c>
      <c r="AF107" s="42">
        <f t="shared" si="59"/>
        <v>0</v>
      </c>
      <c r="AG107" s="42">
        <f t="shared" si="60"/>
        <v>0</v>
      </c>
      <c r="AH107" s="42">
        <f t="shared" si="61"/>
        <v>0</v>
      </c>
      <c r="AI107" s="42">
        <f t="shared" si="62"/>
        <v>0</v>
      </c>
      <c r="AJ107" s="42">
        <f t="shared" si="63"/>
        <v>0</v>
      </c>
      <c r="AK107" s="42">
        <f t="shared" si="64"/>
        <v>0</v>
      </c>
      <c r="AL107" s="42">
        <f t="shared" si="65"/>
        <v>0</v>
      </c>
      <c r="AM107" s="42">
        <f t="shared" si="66"/>
        <v>0</v>
      </c>
      <c r="AN107" s="42">
        <f t="shared" si="67"/>
        <v>0</v>
      </c>
      <c r="AO107" s="157">
        <f t="shared" si="68"/>
        <v>0</v>
      </c>
    </row>
    <row r="108" spans="1:41" ht="16.399999999999999" customHeight="1">
      <c r="A108" s="13">
        <v>15003</v>
      </c>
      <c r="B108" s="14" t="s">
        <v>184</v>
      </c>
      <c r="C108" s="42">
        <f>SUMIF(Jan!$A:$A,TB!$A108,Jan!$H:$H)</f>
        <v>0</v>
      </c>
      <c r="D108" s="42">
        <f>SUMIF(Feb!$A:$A,TB!$A108,Feb!$H:$H)</f>
        <v>448.2</v>
      </c>
      <c r="E108" s="42">
        <f>SUMIF(Mar!$A:$A,TB!$A108,Mar!$H:$H)</f>
        <v>448.2</v>
      </c>
      <c r="F108" s="42">
        <f>SUMIF(Apr!$A:$A,TB!$A108,Apr!$H:$H)</f>
        <v>448.2</v>
      </c>
      <c r="G108" s="42">
        <f>SUMIF(May!$A:$A,TB!$A108,May!$H:$H)</f>
        <v>448.2</v>
      </c>
      <c r="H108" s="42">
        <f>SUMIF(Jun!$A:$A,TB!$A108,Jun!$H:$H)</f>
        <v>0</v>
      </c>
      <c r="I108" s="42">
        <f>SUMIF(Jul!$A:$A,TB!$A108,Jul!$H:$H)</f>
        <v>0</v>
      </c>
      <c r="J108" s="42">
        <f>SUMIF(Aug!$A:$A,TB!$A108,Aug!$H:$H)</f>
        <v>0</v>
      </c>
      <c r="K108" s="42">
        <f>SUMIF(Sep!$A:$A,TB!$A108,Sep!$H:$H)</f>
        <v>0</v>
      </c>
      <c r="L108" s="42">
        <f>SUMIF(Oct!$A:$A,TB!$A108,Oct!$H:$H)</f>
        <v>0</v>
      </c>
      <c r="M108" s="42">
        <f>SUMIF(Nov!$A:$A,TB!$A108,Nov!$H:$H)</f>
        <v>0</v>
      </c>
      <c r="N108" s="157">
        <f>SUMIF(Dec!$A:$A,TB!$A108,Dec!$H:$H)</f>
        <v>0</v>
      </c>
      <c r="O108" s="170"/>
      <c r="P108" s="170"/>
      <c r="Q108" s="162">
        <v>0</v>
      </c>
      <c r="R108" s="42">
        <v>0</v>
      </c>
      <c r="S108" s="42">
        <v>5112.17</v>
      </c>
      <c r="T108" s="42">
        <v>183.34</v>
      </c>
      <c r="U108" s="42">
        <v>0</v>
      </c>
      <c r="V108" s="42">
        <v>0</v>
      </c>
      <c r="W108" s="42">
        <v>0</v>
      </c>
      <c r="X108" s="42">
        <v>75</v>
      </c>
      <c r="Y108" s="42">
        <v>428.25</v>
      </c>
      <c r="Z108" s="42">
        <v>135</v>
      </c>
      <c r="AA108" s="42">
        <v>75</v>
      </c>
      <c r="AB108" s="42">
        <v>364</v>
      </c>
      <c r="AD108" s="42">
        <f t="shared" si="57"/>
        <v>0</v>
      </c>
      <c r="AE108" s="42">
        <f t="shared" si="58"/>
        <v>11261.97</v>
      </c>
      <c r="AF108" s="42">
        <f t="shared" si="59"/>
        <v>11289.89</v>
      </c>
      <c r="AG108" s="42">
        <f t="shared" si="60"/>
        <v>11324.31</v>
      </c>
      <c r="AH108" s="42">
        <f t="shared" si="61"/>
        <v>11341.7</v>
      </c>
      <c r="AI108" s="42">
        <f t="shared" si="62"/>
        <v>0</v>
      </c>
      <c r="AJ108" s="42">
        <f t="shared" si="63"/>
        <v>0</v>
      </c>
      <c r="AK108" s="42">
        <f t="shared" si="64"/>
        <v>0</v>
      </c>
      <c r="AL108" s="42">
        <f t="shared" si="65"/>
        <v>0</v>
      </c>
      <c r="AM108" s="42">
        <f t="shared" si="66"/>
        <v>0</v>
      </c>
      <c r="AN108" s="42">
        <f t="shared" si="67"/>
        <v>0</v>
      </c>
      <c r="AO108" s="157">
        <f t="shared" si="68"/>
        <v>0</v>
      </c>
    </row>
    <row r="109" spans="1:41" ht="16.399999999999999" customHeight="1">
      <c r="A109" s="13">
        <v>15005</v>
      </c>
      <c r="B109" s="14" t="s">
        <v>185</v>
      </c>
      <c r="C109" s="42">
        <f>SUMIF(Jan!$A:$A,TB!$A109,Jan!$H:$H)</f>
        <v>38770.620000000003</v>
      </c>
      <c r="D109" s="42">
        <f>SUMIF(Feb!$A:$A,TB!$A109,Feb!$H:$H)</f>
        <v>35511.9</v>
      </c>
      <c r="E109" s="42">
        <f>SUMIF(Mar!$A:$A,TB!$A109,Mar!$H:$H)</f>
        <v>22953.18</v>
      </c>
      <c r="F109" s="42">
        <f>SUMIF(Apr!$A:$A,TB!$A109,Apr!$H:$H)</f>
        <v>19694.46</v>
      </c>
      <c r="G109" s="42">
        <f>SUMIF(May!$A:$A,TB!$A109,May!$H:$H)</f>
        <v>16435.740000000002</v>
      </c>
      <c r="H109" s="42">
        <f>SUMIF(Jun!$A:$A,TB!$A109,Jun!$H:$H)</f>
        <v>13177.02</v>
      </c>
      <c r="I109" s="42">
        <f>SUMIF(Jul!$A:$A,TB!$A109,Jul!$H:$H)</f>
        <v>13177.02</v>
      </c>
      <c r="J109" s="42">
        <f>SUMIF(Aug!$A:$A,TB!$A109,Aug!$H:$H)</f>
        <v>13177.02</v>
      </c>
      <c r="K109" s="42">
        <f>SUMIF(Sep!$A:$A,TB!$A109,Sep!$H:$H)</f>
        <v>13177.02</v>
      </c>
      <c r="L109" s="42">
        <f>SUMIF(Oct!$A:$A,TB!$A109,Oct!$H:$H)</f>
        <v>13177.02</v>
      </c>
      <c r="M109" s="42">
        <f>SUMIF(Nov!$A:$A,TB!$A109,Nov!$H:$H)</f>
        <v>13177.02</v>
      </c>
      <c r="N109" s="157">
        <f>SUMIF(Dec!$A:$A,TB!$A109,Dec!$H:$H)</f>
        <v>13177.02</v>
      </c>
      <c r="O109" s="170"/>
      <c r="P109" s="170"/>
      <c r="Q109" s="162">
        <v>27567.72</v>
      </c>
      <c r="R109" s="42">
        <v>33802.080000000002</v>
      </c>
      <c r="S109" s="42">
        <v>31116.95</v>
      </c>
      <c r="T109" s="42">
        <v>28058.01</v>
      </c>
      <c r="U109" s="42">
        <v>24999.07</v>
      </c>
      <c r="V109" s="42">
        <v>21940.13</v>
      </c>
      <c r="W109" s="42">
        <v>19181.189999999999</v>
      </c>
      <c r="X109" s="42">
        <v>16122.25</v>
      </c>
      <c r="Y109" s="42">
        <v>13073.57</v>
      </c>
      <c r="Z109" s="42">
        <v>10024.92</v>
      </c>
      <c r="AA109" s="42">
        <v>38356.83</v>
      </c>
      <c r="AB109" s="42">
        <v>36945.33</v>
      </c>
      <c r="AD109" s="42">
        <f t="shared" si="57"/>
        <v>975934.05</v>
      </c>
      <c r="AE109" s="42">
        <f t="shared" si="58"/>
        <v>892311.06</v>
      </c>
      <c r="AF109" s="42">
        <f t="shared" si="59"/>
        <v>578176.82999999996</v>
      </c>
      <c r="AG109" s="42">
        <f t="shared" si="60"/>
        <v>497604.17</v>
      </c>
      <c r="AH109" s="42">
        <f t="shared" si="61"/>
        <v>415906.4</v>
      </c>
      <c r="AI109" s="42">
        <f t="shared" si="62"/>
        <v>333701.44</v>
      </c>
      <c r="AJ109" s="42">
        <f t="shared" si="63"/>
        <v>333701.44</v>
      </c>
      <c r="AK109" s="42">
        <f t="shared" si="64"/>
        <v>333701.44</v>
      </c>
      <c r="AL109" s="42">
        <f t="shared" si="65"/>
        <v>333701.44</v>
      </c>
      <c r="AM109" s="42">
        <f t="shared" si="66"/>
        <v>333701.44</v>
      </c>
      <c r="AN109" s="42">
        <f t="shared" si="67"/>
        <v>333701.44</v>
      </c>
      <c r="AO109" s="157">
        <f t="shared" si="68"/>
        <v>333701.44</v>
      </c>
    </row>
    <row r="110" spans="1:41" ht="16.399999999999999" customHeight="1">
      <c r="A110" s="13">
        <v>15007</v>
      </c>
      <c r="B110" s="14" t="s">
        <v>186</v>
      </c>
      <c r="C110" s="42">
        <f>SUMIF(Jan!$A:$A,TB!$A110,Jan!$H:$H)</f>
        <v>0</v>
      </c>
      <c r="D110" s="42">
        <f>SUMIF(Feb!$A:$A,TB!$A110,Feb!$H:$H)</f>
        <v>0</v>
      </c>
      <c r="E110" s="42">
        <f>SUMIF(Mar!$A:$A,TB!$A110,Mar!$H:$H)</f>
        <v>0</v>
      </c>
      <c r="F110" s="42">
        <f>SUMIF(Apr!$A:$A,TB!$A110,Apr!$H:$H)</f>
        <v>0</v>
      </c>
      <c r="G110" s="42">
        <f>SUMIF(May!$A:$A,TB!$A110,May!$H:$H)</f>
        <v>0</v>
      </c>
      <c r="H110" s="42">
        <f>SUMIF(Jun!$A:$A,TB!$A110,Jun!$H:$H)</f>
        <v>0</v>
      </c>
      <c r="I110" s="42">
        <f>SUMIF(Jul!$A:$A,TB!$A110,Jul!$H:$H)</f>
        <v>0</v>
      </c>
      <c r="J110" s="42">
        <f>SUMIF(Aug!$A:$A,TB!$A110,Aug!$H:$H)</f>
        <v>0</v>
      </c>
      <c r="K110" s="42">
        <f>SUMIF(Sep!$A:$A,TB!$A110,Sep!$H:$H)</f>
        <v>0</v>
      </c>
      <c r="L110" s="42">
        <f>SUMIF(Oct!$A:$A,TB!$A110,Oct!$H:$H)</f>
        <v>0</v>
      </c>
      <c r="M110" s="42">
        <f>SUMIF(Nov!$A:$A,TB!$A110,Nov!$H:$H)</f>
        <v>0</v>
      </c>
      <c r="N110" s="157">
        <f>SUMIF(Dec!$A:$A,TB!$A110,Dec!$H:$H)</f>
        <v>0</v>
      </c>
      <c r="O110" s="170"/>
      <c r="P110" s="170"/>
      <c r="Q110" s="162">
        <v>0</v>
      </c>
      <c r="R110" s="42">
        <v>0</v>
      </c>
      <c r="S110" s="42">
        <v>0</v>
      </c>
      <c r="T110" s="42">
        <v>0</v>
      </c>
      <c r="U110" s="42">
        <v>0</v>
      </c>
      <c r="V110" s="42">
        <v>4000</v>
      </c>
      <c r="W110" s="42">
        <v>3000</v>
      </c>
      <c r="X110" s="42">
        <v>1000</v>
      </c>
      <c r="Y110" s="42">
        <v>0</v>
      </c>
      <c r="Z110" s="42">
        <v>0</v>
      </c>
      <c r="AA110" s="42">
        <v>0</v>
      </c>
      <c r="AB110" s="42">
        <v>0</v>
      </c>
      <c r="AD110" s="42">
        <f t="shared" si="57"/>
        <v>0</v>
      </c>
      <c r="AE110" s="42">
        <f t="shared" si="58"/>
        <v>0</v>
      </c>
      <c r="AF110" s="42">
        <f t="shared" si="59"/>
        <v>0</v>
      </c>
      <c r="AG110" s="42">
        <f t="shared" si="60"/>
        <v>0</v>
      </c>
      <c r="AH110" s="42">
        <f t="shared" si="61"/>
        <v>0</v>
      </c>
      <c r="AI110" s="42">
        <f t="shared" si="62"/>
        <v>0</v>
      </c>
      <c r="AJ110" s="42">
        <f t="shared" si="63"/>
        <v>0</v>
      </c>
      <c r="AK110" s="42">
        <f t="shared" si="64"/>
        <v>0</v>
      </c>
      <c r="AL110" s="42">
        <f t="shared" si="65"/>
        <v>0</v>
      </c>
      <c r="AM110" s="42">
        <f t="shared" si="66"/>
        <v>0</v>
      </c>
      <c r="AN110" s="42">
        <f t="shared" si="67"/>
        <v>0</v>
      </c>
      <c r="AO110" s="157">
        <f t="shared" si="68"/>
        <v>0</v>
      </c>
    </row>
    <row r="111" spans="1:41" ht="16.399999999999999" customHeight="1">
      <c r="A111" s="13">
        <v>15008</v>
      </c>
      <c r="B111" s="14" t="s">
        <v>187</v>
      </c>
      <c r="C111" s="42">
        <f>SUMIF(Jan!$A:$A,TB!$A111,Jan!$H:$H)</f>
        <v>0</v>
      </c>
      <c r="D111" s="42">
        <f>SUMIF(Feb!$A:$A,TB!$A111,Feb!$H:$H)</f>
        <v>0</v>
      </c>
      <c r="E111" s="42">
        <f>SUMIF(Mar!$A:$A,TB!$A111,Mar!$H:$H)</f>
        <v>0</v>
      </c>
      <c r="F111" s="42">
        <f>SUMIF(Apr!$A:$A,TB!$A111,Apr!$H:$H)</f>
        <v>0</v>
      </c>
      <c r="G111" s="42">
        <f>SUMIF(May!$A:$A,TB!$A111,May!$H:$H)</f>
        <v>0</v>
      </c>
      <c r="H111" s="42">
        <f>SUMIF(Jun!$A:$A,TB!$A111,Jun!$H:$H)</f>
        <v>0</v>
      </c>
      <c r="I111" s="42">
        <f>SUMIF(Jul!$A:$A,TB!$A111,Jul!$H:$H)</f>
        <v>0</v>
      </c>
      <c r="J111" s="42">
        <f>SUMIF(Aug!$A:$A,TB!$A111,Aug!$H:$H)</f>
        <v>0</v>
      </c>
      <c r="K111" s="42">
        <f>SUMIF(Sep!$A:$A,TB!$A111,Sep!$H:$H)</f>
        <v>0</v>
      </c>
      <c r="L111" s="42">
        <f>SUMIF(Oct!$A:$A,TB!$A111,Oct!$H:$H)</f>
        <v>0</v>
      </c>
      <c r="M111" s="42">
        <f>SUMIF(Nov!$A:$A,TB!$A111,Nov!$H:$H)</f>
        <v>0</v>
      </c>
      <c r="N111" s="157">
        <f>SUMIF(Dec!$A:$A,TB!$A111,Dec!$H:$H)</f>
        <v>0</v>
      </c>
      <c r="O111" s="170"/>
      <c r="P111" s="170"/>
      <c r="Q111" s="162">
        <v>0</v>
      </c>
      <c r="R111" s="42">
        <v>0</v>
      </c>
      <c r="S111" s="42">
        <v>0</v>
      </c>
      <c r="T111" s="42">
        <v>0</v>
      </c>
      <c r="U111" s="42">
        <v>0</v>
      </c>
      <c r="V111" s="42">
        <v>0</v>
      </c>
      <c r="W111" s="42">
        <v>0</v>
      </c>
      <c r="X111" s="42">
        <v>0</v>
      </c>
      <c r="Y111" s="42">
        <v>0</v>
      </c>
      <c r="Z111" s="42">
        <v>0</v>
      </c>
      <c r="AA111" s="42">
        <v>0</v>
      </c>
      <c r="AB111" s="42">
        <v>0</v>
      </c>
      <c r="AD111" s="42">
        <f t="shared" si="57"/>
        <v>0</v>
      </c>
      <c r="AE111" s="42">
        <f t="shared" si="58"/>
        <v>0</v>
      </c>
      <c r="AF111" s="42">
        <f t="shared" si="59"/>
        <v>0</v>
      </c>
      <c r="AG111" s="42">
        <f t="shared" si="60"/>
        <v>0</v>
      </c>
      <c r="AH111" s="42">
        <f t="shared" si="61"/>
        <v>0</v>
      </c>
      <c r="AI111" s="42">
        <f t="shared" si="62"/>
        <v>0</v>
      </c>
      <c r="AJ111" s="42">
        <f t="shared" si="63"/>
        <v>0</v>
      </c>
      <c r="AK111" s="42">
        <f t="shared" si="64"/>
        <v>0</v>
      </c>
      <c r="AL111" s="42">
        <f t="shared" si="65"/>
        <v>0</v>
      </c>
      <c r="AM111" s="42">
        <f t="shared" si="66"/>
        <v>0</v>
      </c>
      <c r="AN111" s="42">
        <f t="shared" si="67"/>
        <v>0</v>
      </c>
      <c r="AO111" s="157">
        <f t="shared" si="68"/>
        <v>0</v>
      </c>
    </row>
    <row r="112" spans="1:41" ht="16.399999999999999" customHeight="1">
      <c r="A112" s="13">
        <v>15014</v>
      </c>
      <c r="B112" s="14" t="s">
        <v>188</v>
      </c>
      <c r="C112" s="42">
        <f>SUMIF(Jan!$A:$A,TB!$A112,Jan!$H:$H)</f>
        <v>150947.76</v>
      </c>
      <c r="D112" s="42">
        <f>SUMIF(Feb!$A:$A,TB!$A112,Feb!$H:$H)</f>
        <v>138186.79999999999</v>
      </c>
      <c r="E112" s="42">
        <f>SUMIF(Mar!$A:$A,TB!$A112,Mar!$H:$H)</f>
        <v>165105</v>
      </c>
      <c r="F112" s="42">
        <f>SUMIF(Apr!$A:$A,TB!$A112,Apr!$H:$H)</f>
        <v>174019.58</v>
      </c>
      <c r="G112" s="42">
        <f>SUMIF(May!$A:$A,TB!$A112,May!$H:$H)</f>
        <v>162044.39000000001</v>
      </c>
      <c r="H112" s="42">
        <f>SUMIF(Jun!$A:$A,TB!$A112,Jun!$H:$H)</f>
        <v>162663.85999999999</v>
      </c>
      <c r="I112" s="42">
        <f>SUMIF(Jul!$A:$A,TB!$A112,Jul!$H:$H)</f>
        <v>162663.85999999999</v>
      </c>
      <c r="J112" s="42">
        <f>SUMIF(Aug!$A:$A,TB!$A112,Aug!$H:$H)</f>
        <v>162663.85999999999</v>
      </c>
      <c r="K112" s="42">
        <f>SUMIF(Sep!$A:$A,TB!$A112,Sep!$H:$H)</f>
        <v>162663.85999999999</v>
      </c>
      <c r="L112" s="42">
        <f>SUMIF(Oct!$A:$A,TB!$A112,Oct!$H:$H)</f>
        <v>162663.85999999999</v>
      </c>
      <c r="M112" s="42">
        <f>SUMIF(Nov!$A:$A,TB!$A112,Nov!$H:$H)</f>
        <v>162663.85999999999</v>
      </c>
      <c r="N112" s="157">
        <f>SUMIF(Dec!$A:$A,TB!$A112,Dec!$H:$H)</f>
        <v>162663.85999999999</v>
      </c>
      <c r="O112" s="170"/>
      <c r="P112" s="170"/>
      <c r="Q112" s="162">
        <v>141204.85</v>
      </c>
      <c r="R112" s="42">
        <v>133315.46</v>
      </c>
      <c r="S112" s="42">
        <v>154096.14000000001</v>
      </c>
      <c r="T112" s="42">
        <v>153355.63</v>
      </c>
      <c r="U112" s="42">
        <v>161663.64000000001</v>
      </c>
      <c r="V112" s="42">
        <v>153547.46</v>
      </c>
      <c r="W112" s="42">
        <v>178189.42</v>
      </c>
      <c r="X112" s="42">
        <v>161705</v>
      </c>
      <c r="Y112" s="42">
        <v>142558.39999999999</v>
      </c>
      <c r="Z112" s="42">
        <v>183031</v>
      </c>
      <c r="AA112" s="42">
        <v>172267.82</v>
      </c>
      <c r="AB112" s="42">
        <v>0</v>
      </c>
      <c r="AD112" s="42">
        <f t="shared" si="57"/>
        <v>3799657.01</v>
      </c>
      <c r="AE112" s="42">
        <f t="shared" si="58"/>
        <v>3472233.54</v>
      </c>
      <c r="AF112" s="42">
        <f t="shared" si="59"/>
        <v>4158895.89</v>
      </c>
      <c r="AG112" s="42">
        <f t="shared" si="60"/>
        <v>4396813.51</v>
      </c>
      <c r="AH112" s="42">
        <f t="shared" si="61"/>
        <v>4100533.29</v>
      </c>
      <c r="AI112" s="42">
        <f t="shared" si="62"/>
        <v>4119380.92</v>
      </c>
      <c r="AJ112" s="42">
        <f t="shared" si="63"/>
        <v>4119380.92</v>
      </c>
      <c r="AK112" s="42">
        <f t="shared" si="64"/>
        <v>4119380.92</v>
      </c>
      <c r="AL112" s="42">
        <f t="shared" si="65"/>
        <v>4119380.92</v>
      </c>
      <c r="AM112" s="42">
        <f t="shared" si="66"/>
        <v>4119380.92</v>
      </c>
      <c r="AN112" s="42">
        <f t="shared" si="67"/>
        <v>4119380.92</v>
      </c>
      <c r="AO112" s="157">
        <f t="shared" si="68"/>
        <v>4119380.92</v>
      </c>
    </row>
    <row r="113" spans="1:41" ht="16.399999999999999" customHeight="1">
      <c r="A113" s="13">
        <v>15015</v>
      </c>
      <c r="B113" s="14" t="s">
        <v>189</v>
      </c>
      <c r="C113" s="42">
        <f>SUMIF(Jan!$A:$A,TB!$A113,Jan!$H:$H)</f>
        <v>0</v>
      </c>
      <c r="D113" s="42">
        <f>SUMIF(Feb!$A:$A,TB!$A113,Feb!$H:$H)</f>
        <v>0</v>
      </c>
      <c r="E113" s="42">
        <f>SUMIF(Mar!$A:$A,TB!$A113,Mar!$H:$H)</f>
        <v>0</v>
      </c>
      <c r="F113" s="42">
        <f>SUMIF(Apr!$A:$A,TB!$A113,Apr!$H:$H)</f>
        <v>0</v>
      </c>
      <c r="G113" s="42">
        <f>SUMIF(May!$A:$A,TB!$A113,May!$H:$H)</f>
        <v>0</v>
      </c>
      <c r="H113" s="42">
        <f>SUMIF(Jun!$A:$A,TB!$A113,Jun!$H:$H)</f>
        <v>0</v>
      </c>
      <c r="I113" s="42">
        <f>SUMIF(Jul!$A:$A,TB!$A113,Jul!$H:$H)</f>
        <v>0</v>
      </c>
      <c r="J113" s="42">
        <f>SUMIF(Aug!$A:$A,TB!$A113,Aug!$H:$H)</f>
        <v>0</v>
      </c>
      <c r="K113" s="42">
        <f>SUMIF(Sep!$A:$A,TB!$A113,Sep!$H:$H)</f>
        <v>0</v>
      </c>
      <c r="L113" s="42">
        <f>SUMIF(Oct!$A:$A,TB!$A113,Oct!$H:$H)</f>
        <v>0</v>
      </c>
      <c r="M113" s="42">
        <f>SUMIF(Nov!$A:$A,TB!$A113,Nov!$H:$H)</f>
        <v>0</v>
      </c>
      <c r="N113" s="157">
        <f>SUMIF(Dec!$A:$A,TB!$A113,Dec!$H:$H)</f>
        <v>0</v>
      </c>
      <c r="O113" s="170"/>
      <c r="P113" s="170"/>
      <c r="Q113" s="162">
        <v>0</v>
      </c>
      <c r="R113" s="42">
        <v>0</v>
      </c>
      <c r="S113" s="42">
        <v>0</v>
      </c>
      <c r="T113" s="42">
        <v>0</v>
      </c>
      <c r="U113" s="42">
        <v>0</v>
      </c>
      <c r="V113" s="42">
        <v>0</v>
      </c>
      <c r="W113" s="42">
        <v>0</v>
      </c>
      <c r="X113" s="42">
        <v>0</v>
      </c>
      <c r="Y113" s="42">
        <v>0</v>
      </c>
      <c r="Z113" s="42">
        <v>0</v>
      </c>
      <c r="AA113" s="42">
        <v>0</v>
      </c>
      <c r="AB113" s="42">
        <v>0</v>
      </c>
      <c r="AD113" s="42">
        <f t="shared" si="57"/>
        <v>0</v>
      </c>
      <c r="AE113" s="42">
        <f t="shared" si="58"/>
        <v>0</v>
      </c>
      <c r="AF113" s="42">
        <f t="shared" si="59"/>
        <v>0</v>
      </c>
      <c r="AG113" s="42">
        <f t="shared" si="60"/>
        <v>0</v>
      </c>
      <c r="AH113" s="42">
        <f t="shared" si="61"/>
        <v>0</v>
      </c>
      <c r="AI113" s="42">
        <f t="shared" si="62"/>
        <v>0</v>
      </c>
      <c r="AJ113" s="42">
        <f t="shared" si="63"/>
        <v>0</v>
      </c>
      <c r="AK113" s="42">
        <f t="shared" si="64"/>
        <v>0</v>
      </c>
      <c r="AL113" s="42">
        <f t="shared" si="65"/>
        <v>0</v>
      </c>
      <c r="AM113" s="42">
        <f t="shared" si="66"/>
        <v>0</v>
      </c>
      <c r="AN113" s="42">
        <f t="shared" si="67"/>
        <v>0</v>
      </c>
      <c r="AO113" s="157">
        <f t="shared" si="68"/>
        <v>0</v>
      </c>
    </row>
    <row r="114" spans="1:41" ht="16.399999999999999" customHeight="1">
      <c r="A114" s="13">
        <v>14103</v>
      </c>
      <c r="B114" s="21" t="s">
        <v>481</v>
      </c>
      <c r="C114" s="42">
        <f>SUMIF(Jan!$A:$A,TB!$A114,Jan!$H:$H)</f>
        <v>0</v>
      </c>
      <c r="D114" s="42">
        <f>SUMIF(Feb!$A:$A,TB!$A114,Feb!$H:$H)</f>
        <v>0</v>
      </c>
      <c r="E114" s="42">
        <f>SUMIF(Mar!$A:$A,TB!$A114,Mar!$H:$H)</f>
        <v>0</v>
      </c>
      <c r="F114" s="42">
        <f>SUMIF(Apr!$A:$A,TB!$A114,Apr!$H:$H)</f>
        <v>0</v>
      </c>
      <c r="G114" s="42">
        <f>SUMIF(May!$A:$A,TB!$A114,May!$H:$H)</f>
        <v>0</v>
      </c>
      <c r="H114" s="42">
        <f>SUMIF(Jun!$A:$A,TB!$A114,Jun!$H:$H)</f>
        <v>0</v>
      </c>
      <c r="I114" s="42">
        <f>SUMIF(Jul!$A:$A,TB!$A114,Jul!$H:$H)</f>
        <v>0</v>
      </c>
      <c r="J114" s="42">
        <f>SUMIF(Aug!$A:$A,TB!$A114,Aug!$H:$H)</f>
        <v>0</v>
      </c>
      <c r="K114" s="42">
        <f>SUMIF(Sep!$A:$A,TB!$A114,Sep!$H:$H)</f>
        <v>0</v>
      </c>
      <c r="L114" s="42">
        <f>SUMIF(Oct!$A:$A,TB!$A114,Oct!$H:$H)</f>
        <v>0</v>
      </c>
      <c r="M114" s="42">
        <f>SUMIF(Nov!$A:$A,TB!$A114,Nov!$H:$H)</f>
        <v>0</v>
      </c>
      <c r="N114" s="157">
        <f>SUMIF(Dec!$A:$A,TB!$A114,Dec!$H:$H)</f>
        <v>0</v>
      </c>
      <c r="O114" s="170"/>
      <c r="P114" s="170"/>
      <c r="Q114" s="162">
        <v>0</v>
      </c>
      <c r="R114" s="42">
        <v>0</v>
      </c>
      <c r="S114" s="42">
        <v>0</v>
      </c>
      <c r="T114" s="42">
        <v>0</v>
      </c>
      <c r="U114" s="42">
        <v>0</v>
      </c>
      <c r="V114" s="42">
        <v>0</v>
      </c>
      <c r="W114" s="42">
        <v>0</v>
      </c>
      <c r="X114" s="42">
        <v>0</v>
      </c>
      <c r="Y114" s="42">
        <v>0</v>
      </c>
      <c r="Z114" s="42">
        <v>0</v>
      </c>
      <c r="AA114" s="42">
        <v>0</v>
      </c>
      <c r="AB114" s="42">
        <v>0</v>
      </c>
      <c r="AD114" s="42">
        <f t="shared" si="57"/>
        <v>0</v>
      </c>
      <c r="AE114" s="42">
        <f t="shared" si="58"/>
        <v>0</v>
      </c>
      <c r="AF114" s="42">
        <f t="shared" si="59"/>
        <v>0</v>
      </c>
      <c r="AG114" s="42">
        <f t="shared" si="60"/>
        <v>0</v>
      </c>
      <c r="AH114" s="42">
        <f t="shared" si="61"/>
        <v>0</v>
      </c>
      <c r="AI114" s="42">
        <f t="shared" si="62"/>
        <v>0</v>
      </c>
      <c r="AJ114" s="42">
        <f t="shared" si="63"/>
        <v>0</v>
      </c>
      <c r="AK114" s="42">
        <f t="shared" si="64"/>
        <v>0</v>
      </c>
      <c r="AL114" s="42">
        <f t="shared" si="65"/>
        <v>0</v>
      </c>
      <c r="AM114" s="42">
        <f t="shared" si="66"/>
        <v>0</v>
      </c>
      <c r="AN114" s="42">
        <f t="shared" si="67"/>
        <v>0</v>
      </c>
      <c r="AO114" s="157">
        <f t="shared" si="68"/>
        <v>0</v>
      </c>
    </row>
    <row r="115" spans="1:41" ht="16.399999999999999" customHeight="1">
      <c r="A115" s="13"/>
      <c r="B115" s="21"/>
      <c r="C115" s="42">
        <f>SUMIF(Jan!$A:$A,TB!$A115,Jan!$H:$H)</f>
        <v>0</v>
      </c>
      <c r="D115" s="42">
        <f>SUMIF(Feb!$A:$A,TB!$A115,Feb!$H:$H)</f>
        <v>0</v>
      </c>
      <c r="E115" s="42">
        <f>SUMIF(Mar!$A:$A,TB!$A115,Mar!$H:$H)</f>
        <v>0</v>
      </c>
      <c r="F115" s="42">
        <f>SUMIF(Apr!$A:$A,TB!$A115,Apr!$H:$H)</f>
        <v>0</v>
      </c>
      <c r="G115" s="42">
        <f>SUMIF(May!$A:$A,TB!$A115,May!$H:$H)</f>
        <v>0</v>
      </c>
      <c r="H115" s="42">
        <f>SUMIF(Jun!$A:$A,TB!$A115,Jun!$H:$H)</f>
        <v>0</v>
      </c>
      <c r="I115" s="42">
        <f>SUMIF(Jul!$A:$A,TB!$A115,Jul!$H:$H)</f>
        <v>0</v>
      </c>
      <c r="J115" s="42">
        <f>SUMIF(Aug!$A:$A,TB!$A115,Aug!$H:$H)</f>
        <v>0</v>
      </c>
      <c r="K115" s="42">
        <f>SUMIF(Sep!$A:$A,TB!$A115,Sep!$H:$H)</f>
        <v>0</v>
      </c>
      <c r="L115" s="42">
        <f>SUMIF(Oct!$A:$A,TB!$A115,Oct!$H:$H)</f>
        <v>0</v>
      </c>
      <c r="M115" s="42">
        <f>SUMIF(Nov!$A:$A,TB!$A115,Nov!$H:$H)</f>
        <v>0</v>
      </c>
      <c r="N115" s="157">
        <f>SUMIF(Dec!$A:$A,TB!$A115,Dec!$H:$H)</f>
        <v>0</v>
      </c>
      <c r="O115" s="171"/>
      <c r="P115" s="171"/>
      <c r="Q115" s="162">
        <v>0</v>
      </c>
      <c r="R115" s="42">
        <v>0</v>
      </c>
      <c r="S115" s="42">
        <v>0</v>
      </c>
      <c r="T115" s="42">
        <v>0</v>
      </c>
      <c r="U115" s="42">
        <v>0</v>
      </c>
      <c r="V115" s="42">
        <v>0</v>
      </c>
      <c r="W115" s="42">
        <v>0</v>
      </c>
      <c r="X115" s="42">
        <v>0</v>
      </c>
      <c r="Y115" s="42">
        <v>0</v>
      </c>
      <c r="Z115" s="42">
        <v>0</v>
      </c>
      <c r="AA115" s="42">
        <v>0</v>
      </c>
      <c r="AB115" s="42">
        <v>0</v>
      </c>
      <c r="AD115" s="42">
        <f t="shared" si="57"/>
        <v>0</v>
      </c>
      <c r="AE115" s="42">
        <f t="shared" si="58"/>
        <v>0</v>
      </c>
      <c r="AF115" s="42">
        <f t="shared" si="59"/>
        <v>0</v>
      </c>
      <c r="AG115" s="42">
        <f t="shared" si="60"/>
        <v>0</v>
      </c>
      <c r="AH115" s="42">
        <f t="shared" si="61"/>
        <v>0</v>
      </c>
      <c r="AI115" s="42">
        <f t="shared" si="62"/>
        <v>0</v>
      </c>
      <c r="AJ115" s="42">
        <f t="shared" si="63"/>
        <v>0</v>
      </c>
      <c r="AK115" s="42">
        <f t="shared" si="64"/>
        <v>0</v>
      </c>
      <c r="AL115" s="42">
        <f t="shared" si="65"/>
        <v>0</v>
      </c>
      <c r="AM115" s="42">
        <f t="shared" si="66"/>
        <v>0</v>
      </c>
      <c r="AN115" s="42">
        <f t="shared" si="67"/>
        <v>0</v>
      </c>
      <c r="AO115" s="157">
        <f t="shared" si="68"/>
        <v>0</v>
      </c>
    </row>
    <row r="116" spans="1:41" ht="16.399999999999999" customHeight="1">
      <c r="A116" s="17" t="s">
        <v>8</v>
      </c>
      <c r="B116" s="18"/>
      <c r="C116" s="19">
        <f t="shared" ref="C116" si="69">ROUND(SUM(C102:C115),2)</f>
        <v>1117087.42</v>
      </c>
      <c r="D116" s="19">
        <f t="shared" ref="D116:N116" si="70">ROUND(SUM(D102:D115),2)</f>
        <v>835930.83</v>
      </c>
      <c r="E116" s="19">
        <f t="shared" si="70"/>
        <v>819546.48</v>
      </c>
      <c r="F116" s="19">
        <f t="shared" si="70"/>
        <v>853892.04</v>
      </c>
      <c r="G116" s="19">
        <f t="shared" si="70"/>
        <v>809162.65</v>
      </c>
      <c r="H116" s="19">
        <f t="shared" si="70"/>
        <v>662582.4</v>
      </c>
      <c r="I116" s="19">
        <f t="shared" si="70"/>
        <v>662582.4</v>
      </c>
      <c r="J116" s="19">
        <f t="shared" si="70"/>
        <v>662582.4</v>
      </c>
      <c r="K116" s="19">
        <f t="shared" si="70"/>
        <v>662582.4</v>
      </c>
      <c r="L116" s="19">
        <f t="shared" si="70"/>
        <v>662582.4</v>
      </c>
      <c r="M116" s="19">
        <f t="shared" si="70"/>
        <v>662582.4</v>
      </c>
      <c r="N116" s="158">
        <f t="shared" si="70"/>
        <v>662582.4</v>
      </c>
      <c r="O116" s="170"/>
      <c r="P116" s="170"/>
      <c r="Q116" s="163">
        <v>804799.96</v>
      </c>
      <c r="R116" s="19">
        <v>800394.49</v>
      </c>
      <c r="S116" s="19">
        <v>828873.11</v>
      </c>
      <c r="T116" s="19">
        <v>848827.68</v>
      </c>
      <c r="U116" s="19">
        <v>850090.38</v>
      </c>
      <c r="V116" s="19">
        <v>834251.93</v>
      </c>
      <c r="W116" s="19">
        <v>867667.28</v>
      </c>
      <c r="X116" s="19">
        <v>860430.25</v>
      </c>
      <c r="Y116" s="19">
        <v>836415.57</v>
      </c>
      <c r="Z116" s="19">
        <v>859500.88</v>
      </c>
      <c r="AA116" s="19">
        <v>891951.16</v>
      </c>
      <c r="AB116" s="19">
        <v>889540.49</v>
      </c>
      <c r="AD116" s="19">
        <f t="shared" ref="AD116:AO116" si="71">ROUND(SUM(AD102:AD115),2)</f>
        <v>28119324.530000001</v>
      </c>
      <c r="AE116" s="19">
        <f t="shared" si="71"/>
        <v>21004517.559999999</v>
      </c>
      <c r="AF116" s="19">
        <f t="shared" si="71"/>
        <v>20643884.100000001</v>
      </c>
      <c r="AG116" s="19">
        <f t="shared" si="71"/>
        <v>21574607.059999999</v>
      </c>
      <c r="AH116" s="19">
        <f t="shared" si="71"/>
        <v>20475860.859999999</v>
      </c>
      <c r="AI116" s="19">
        <f t="shared" si="71"/>
        <v>16779567.98</v>
      </c>
      <c r="AJ116" s="19">
        <f t="shared" si="71"/>
        <v>16779567.98</v>
      </c>
      <c r="AK116" s="19">
        <f t="shared" si="71"/>
        <v>16779567.98</v>
      </c>
      <c r="AL116" s="19">
        <f t="shared" si="71"/>
        <v>16779567.98</v>
      </c>
      <c r="AM116" s="19">
        <f t="shared" si="71"/>
        <v>16779567.98</v>
      </c>
      <c r="AN116" s="19">
        <f t="shared" si="71"/>
        <v>16779567.98</v>
      </c>
      <c r="AO116" s="19">
        <f t="shared" si="71"/>
        <v>16779567.98</v>
      </c>
    </row>
    <row r="117" spans="1:41" ht="16.399999999999999" customHeight="1">
      <c r="A117" s="20"/>
      <c r="B117" s="14"/>
      <c r="C117" s="42">
        <f>SUMIF(Jan!$A:$A,TB!$A117,Jan!$H:$H)</f>
        <v>0</v>
      </c>
      <c r="D117" s="42">
        <f>SUMIF(Feb!$A:$A,TB!$A117,Feb!$H:$H)</f>
        <v>0</v>
      </c>
      <c r="E117" s="42">
        <f>SUMIF(Mar!$A:$A,TB!$A117,Mar!$H:$H)</f>
        <v>0</v>
      </c>
      <c r="F117" s="42">
        <f>SUMIF(Apr!$A:$A,TB!$A117,Apr!$H:$H)</f>
        <v>0</v>
      </c>
      <c r="G117" s="42">
        <f>SUMIF(May!$A:$A,TB!$A117,May!$H:$H)</f>
        <v>0</v>
      </c>
      <c r="H117" s="42">
        <f>SUMIF(Jun!$A:$A,TB!$A117,Jun!$H:$H)</f>
        <v>0</v>
      </c>
      <c r="I117" s="42">
        <f>SUMIF(Jul!$A:$A,TB!$A117,Jul!$H:$H)</f>
        <v>0</v>
      </c>
      <c r="J117" s="42">
        <f>SUMIF(Aug!$A:$A,TB!$A117,Aug!$H:$H)</f>
        <v>0</v>
      </c>
      <c r="K117" s="42">
        <f>SUMIF(Sep!$A:$A,TB!$A117,Sep!$H:$H)</f>
        <v>0</v>
      </c>
      <c r="L117" s="42">
        <f>SUMIF(Oct!$A:$A,TB!$A117,Oct!$H:$H)</f>
        <v>0</v>
      </c>
      <c r="M117" s="42">
        <f>SUMIF(Nov!$A:$A,TB!$A117,Nov!$H:$H)</f>
        <v>0</v>
      </c>
      <c r="N117" s="157">
        <f>SUMIF(Dec!$A:$A,TB!$A117,Dec!$H:$H)</f>
        <v>0</v>
      </c>
      <c r="O117" s="170"/>
      <c r="P117" s="170"/>
      <c r="Q117" s="162">
        <v>0</v>
      </c>
      <c r="R117" s="42">
        <v>0</v>
      </c>
      <c r="S117" s="42">
        <v>0</v>
      </c>
      <c r="T117" s="42">
        <v>0</v>
      </c>
      <c r="U117" s="42">
        <v>0</v>
      </c>
      <c r="V117" s="42">
        <v>0</v>
      </c>
      <c r="W117" s="42">
        <v>0</v>
      </c>
      <c r="X117" s="42">
        <v>0</v>
      </c>
      <c r="Y117" s="42">
        <v>0</v>
      </c>
      <c r="Z117" s="42">
        <v>0</v>
      </c>
      <c r="AA117" s="42">
        <v>0</v>
      </c>
      <c r="AB117" s="42">
        <v>0</v>
      </c>
      <c r="AD117" s="42">
        <f t="shared" ref="AD117:AD148" si="72">ROUND(C117*AD$2,2)</f>
        <v>0</v>
      </c>
      <c r="AE117" s="42">
        <f t="shared" ref="AE117:AE148" si="73">ROUND(D117*AE$2,2)</f>
        <v>0</v>
      </c>
      <c r="AF117" s="42">
        <f t="shared" ref="AF117:AF148" si="74">ROUND(E117*AF$2,2)</f>
        <v>0</v>
      </c>
      <c r="AG117" s="42">
        <f t="shared" ref="AG117:AG148" si="75">ROUND(F117*AG$2,2)</f>
        <v>0</v>
      </c>
      <c r="AH117" s="42">
        <f t="shared" ref="AH117:AH148" si="76">ROUND(G117*AH$2,2)</f>
        <v>0</v>
      </c>
      <c r="AI117" s="42">
        <f t="shared" ref="AI117:AI148" si="77">ROUND(H117*AI$2,2)</f>
        <v>0</v>
      </c>
      <c r="AJ117" s="42">
        <f t="shared" ref="AJ117:AJ148" si="78">ROUND(I117*AJ$2,2)</f>
        <v>0</v>
      </c>
      <c r="AK117" s="42">
        <f t="shared" ref="AK117:AK148" si="79">ROUND(J117*AK$2,2)</f>
        <v>0</v>
      </c>
      <c r="AL117" s="42">
        <f t="shared" ref="AL117:AL148" si="80">ROUND(K117*AL$2,2)</f>
        <v>0</v>
      </c>
      <c r="AM117" s="42">
        <f t="shared" ref="AM117:AM148" si="81">ROUND(L117*AM$2,2)</f>
        <v>0</v>
      </c>
      <c r="AN117" s="42">
        <f t="shared" ref="AN117:AN148" si="82">ROUND(M117*AN$2,2)</f>
        <v>0</v>
      </c>
      <c r="AO117" s="157">
        <f t="shared" ref="AO117:AO148" si="83">ROUND(N117*AO$2,2)</f>
        <v>0</v>
      </c>
    </row>
    <row r="118" spans="1:41" ht="16.399999999999999" customHeight="1">
      <c r="A118" s="20">
        <v>15110</v>
      </c>
      <c r="B118" s="14" t="s">
        <v>190</v>
      </c>
      <c r="C118" s="42">
        <f>SUMIF(Jan!$A:$A,TB!$A118,Jan!$H:$H)</f>
        <v>0</v>
      </c>
      <c r="D118" s="42">
        <f>SUMIF(Feb!$A:$A,TB!$A118,Feb!$H:$H)</f>
        <v>0</v>
      </c>
      <c r="E118" s="42">
        <f>SUMIF(Mar!$A:$A,TB!$A118,Mar!$H:$H)</f>
        <v>0</v>
      </c>
      <c r="F118" s="42">
        <f>SUMIF(Apr!$A:$A,TB!$A118,Apr!$H:$H)</f>
        <v>0</v>
      </c>
      <c r="G118" s="42">
        <f>SUMIF(May!$A:$A,TB!$A118,May!$H:$H)</f>
        <v>0</v>
      </c>
      <c r="H118" s="42">
        <f>SUMIF(Jun!$A:$A,TB!$A118,Jun!$H:$H)</f>
        <v>0</v>
      </c>
      <c r="I118" s="42">
        <f>SUMIF(Jul!$A:$A,TB!$A118,Jul!$H:$H)</f>
        <v>0</v>
      </c>
      <c r="J118" s="42">
        <f>SUMIF(Aug!$A:$A,TB!$A118,Aug!$H:$H)</f>
        <v>0</v>
      </c>
      <c r="K118" s="42">
        <f>SUMIF(Sep!$A:$A,TB!$A118,Sep!$H:$H)</f>
        <v>0</v>
      </c>
      <c r="L118" s="42">
        <f>SUMIF(Oct!$A:$A,TB!$A118,Oct!$H:$H)</f>
        <v>0</v>
      </c>
      <c r="M118" s="42">
        <f>SUMIF(Nov!$A:$A,TB!$A118,Nov!$H:$H)</f>
        <v>0</v>
      </c>
      <c r="N118" s="157">
        <f>SUMIF(Dec!$A:$A,TB!$A118,Dec!$H:$H)</f>
        <v>0</v>
      </c>
      <c r="O118" s="170"/>
      <c r="P118" s="170"/>
      <c r="Q118" s="162">
        <v>0</v>
      </c>
      <c r="R118" s="42">
        <v>0</v>
      </c>
      <c r="S118" s="42">
        <v>0</v>
      </c>
      <c r="T118" s="42">
        <v>0</v>
      </c>
      <c r="U118" s="42">
        <v>0</v>
      </c>
      <c r="V118" s="42">
        <v>0</v>
      </c>
      <c r="W118" s="42">
        <v>0</v>
      </c>
      <c r="X118" s="42">
        <v>0</v>
      </c>
      <c r="Y118" s="42">
        <v>0</v>
      </c>
      <c r="Z118" s="42">
        <v>0</v>
      </c>
      <c r="AA118" s="42">
        <v>0</v>
      </c>
      <c r="AB118" s="42">
        <v>0</v>
      </c>
      <c r="AD118" s="42">
        <f t="shared" si="72"/>
        <v>0</v>
      </c>
      <c r="AE118" s="42">
        <f t="shared" si="73"/>
        <v>0</v>
      </c>
      <c r="AF118" s="42">
        <f t="shared" si="74"/>
        <v>0</v>
      </c>
      <c r="AG118" s="42">
        <f t="shared" si="75"/>
        <v>0</v>
      </c>
      <c r="AH118" s="42">
        <f t="shared" si="76"/>
        <v>0</v>
      </c>
      <c r="AI118" s="42">
        <f t="shared" si="77"/>
        <v>0</v>
      </c>
      <c r="AJ118" s="42">
        <f t="shared" si="78"/>
        <v>0</v>
      </c>
      <c r="AK118" s="42">
        <f t="shared" si="79"/>
        <v>0</v>
      </c>
      <c r="AL118" s="42">
        <f t="shared" si="80"/>
        <v>0</v>
      </c>
      <c r="AM118" s="42">
        <f t="shared" si="81"/>
        <v>0</v>
      </c>
      <c r="AN118" s="42">
        <f t="shared" si="82"/>
        <v>0</v>
      </c>
      <c r="AO118" s="157">
        <f t="shared" si="83"/>
        <v>0</v>
      </c>
    </row>
    <row r="119" spans="1:41" ht="16.399999999999999" customHeight="1">
      <c r="A119" s="20">
        <v>15111</v>
      </c>
      <c r="B119" s="14" t="s">
        <v>191</v>
      </c>
      <c r="C119" s="42">
        <f>SUMIF(Jan!$A:$A,TB!$A119,Jan!$H:$H)</f>
        <v>0</v>
      </c>
      <c r="D119" s="42">
        <f>SUMIF(Feb!$A:$A,TB!$A119,Feb!$H:$H)</f>
        <v>0</v>
      </c>
      <c r="E119" s="42">
        <f>SUMIF(Mar!$A:$A,TB!$A119,Mar!$H:$H)</f>
        <v>0</v>
      </c>
      <c r="F119" s="42">
        <f>SUMIF(Apr!$A:$A,TB!$A119,Apr!$H:$H)</f>
        <v>0</v>
      </c>
      <c r="G119" s="42">
        <f>SUMIF(May!$A:$A,TB!$A119,May!$H:$H)</f>
        <v>0</v>
      </c>
      <c r="H119" s="42">
        <f>SUMIF(Jun!$A:$A,TB!$A119,Jun!$H:$H)</f>
        <v>0</v>
      </c>
      <c r="I119" s="42">
        <f>SUMIF(Jul!$A:$A,TB!$A119,Jul!$H:$H)</f>
        <v>0</v>
      </c>
      <c r="J119" s="42">
        <f>SUMIF(Aug!$A:$A,TB!$A119,Aug!$H:$H)</f>
        <v>0</v>
      </c>
      <c r="K119" s="42">
        <f>SUMIF(Sep!$A:$A,TB!$A119,Sep!$H:$H)</f>
        <v>0</v>
      </c>
      <c r="L119" s="42">
        <f>SUMIF(Oct!$A:$A,TB!$A119,Oct!$H:$H)</f>
        <v>0</v>
      </c>
      <c r="M119" s="42">
        <f>SUMIF(Nov!$A:$A,TB!$A119,Nov!$H:$H)</f>
        <v>0</v>
      </c>
      <c r="N119" s="157">
        <f>SUMIF(Dec!$A:$A,TB!$A119,Dec!$H:$H)</f>
        <v>0</v>
      </c>
      <c r="O119" s="170"/>
      <c r="P119" s="170"/>
      <c r="Q119" s="162">
        <v>0</v>
      </c>
      <c r="R119" s="42">
        <v>0</v>
      </c>
      <c r="S119" s="42">
        <v>0</v>
      </c>
      <c r="T119" s="42">
        <v>0</v>
      </c>
      <c r="U119" s="42">
        <v>0</v>
      </c>
      <c r="V119" s="42">
        <v>0</v>
      </c>
      <c r="W119" s="42">
        <v>0</v>
      </c>
      <c r="X119" s="42">
        <v>0</v>
      </c>
      <c r="Y119" s="42">
        <v>0</v>
      </c>
      <c r="Z119" s="42">
        <v>0</v>
      </c>
      <c r="AA119" s="42">
        <v>0</v>
      </c>
      <c r="AB119" s="42">
        <v>0</v>
      </c>
      <c r="AD119" s="42">
        <f t="shared" si="72"/>
        <v>0</v>
      </c>
      <c r="AE119" s="42">
        <f t="shared" si="73"/>
        <v>0</v>
      </c>
      <c r="AF119" s="42">
        <f t="shared" si="74"/>
        <v>0</v>
      </c>
      <c r="AG119" s="42">
        <f t="shared" si="75"/>
        <v>0</v>
      </c>
      <c r="AH119" s="42">
        <f t="shared" si="76"/>
        <v>0</v>
      </c>
      <c r="AI119" s="42">
        <f t="shared" si="77"/>
        <v>0</v>
      </c>
      <c r="AJ119" s="42">
        <f t="shared" si="78"/>
        <v>0</v>
      </c>
      <c r="AK119" s="42">
        <f t="shared" si="79"/>
        <v>0</v>
      </c>
      <c r="AL119" s="42">
        <f t="shared" si="80"/>
        <v>0</v>
      </c>
      <c r="AM119" s="42">
        <f t="shared" si="81"/>
        <v>0</v>
      </c>
      <c r="AN119" s="42">
        <f t="shared" si="82"/>
        <v>0</v>
      </c>
      <c r="AO119" s="157">
        <f t="shared" si="83"/>
        <v>0</v>
      </c>
    </row>
    <row r="120" spans="1:41" ht="16.399999999999999" customHeight="1">
      <c r="A120" s="20">
        <v>15112</v>
      </c>
      <c r="B120" s="14" t="s">
        <v>192</v>
      </c>
      <c r="C120" s="42">
        <f>SUMIF(Jan!$A:$A,TB!$A120,Jan!$H:$H)</f>
        <v>0</v>
      </c>
      <c r="D120" s="42">
        <f>SUMIF(Feb!$A:$A,TB!$A120,Feb!$H:$H)</f>
        <v>0</v>
      </c>
      <c r="E120" s="42">
        <f>SUMIF(Mar!$A:$A,TB!$A120,Mar!$H:$H)</f>
        <v>0</v>
      </c>
      <c r="F120" s="42">
        <f>SUMIF(Apr!$A:$A,TB!$A120,Apr!$H:$H)</f>
        <v>0</v>
      </c>
      <c r="G120" s="42">
        <f>SUMIF(May!$A:$A,TB!$A120,May!$H:$H)</f>
        <v>0</v>
      </c>
      <c r="H120" s="42">
        <f>SUMIF(Jun!$A:$A,TB!$A120,Jun!$H:$H)</f>
        <v>0</v>
      </c>
      <c r="I120" s="42">
        <f>SUMIF(Jul!$A:$A,TB!$A120,Jul!$H:$H)</f>
        <v>0</v>
      </c>
      <c r="J120" s="42">
        <f>SUMIF(Aug!$A:$A,TB!$A120,Aug!$H:$H)</f>
        <v>0</v>
      </c>
      <c r="K120" s="42">
        <f>SUMIF(Sep!$A:$A,TB!$A120,Sep!$H:$H)</f>
        <v>0</v>
      </c>
      <c r="L120" s="42">
        <f>SUMIF(Oct!$A:$A,TB!$A120,Oct!$H:$H)</f>
        <v>0</v>
      </c>
      <c r="M120" s="42">
        <f>SUMIF(Nov!$A:$A,TB!$A120,Nov!$H:$H)</f>
        <v>0</v>
      </c>
      <c r="N120" s="157">
        <f>SUMIF(Dec!$A:$A,TB!$A120,Dec!$H:$H)</f>
        <v>0</v>
      </c>
      <c r="O120" s="170"/>
      <c r="P120" s="170"/>
      <c r="Q120" s="162">
        <v>0</v>
      </c>
      <c r="R120" s="42">
        <v>0</v>
      </c>
      <c r="S120" s="42">
        <v>0</v>
      </c>
      <c r="T120" s="42">
        <v>0</v>
      </c>
      <c r="U120" s="42">
        <v>0</v>
      </c>
      <c r="V120" s="42">
        <v>0</v>
      </c>
      <c r="W120" s="42">
        <v>0</v>
      </c>
      <c r="X120" s="42">
        <v>0</v>
      </c>
      <c r="Y120" s="42">
        <v>0</v>
      </c>
      <c r="Z120" s="42">
        <v>0</v>
      </c>
      <c r="AA120" s="42">
        <v>0</v>
      </c>
      <c r="AB120" s="42">
        <v>0</v>
      </c>
      <c r="AD120" s="42">
        <f t="shared" si="72"/>
        <v>0</v>
      </c>
      <c r="AE120" s="42">
        <f t="shared" si="73"/>
        <v>0</v>
      </c>
      <c r="AF120" s="42">
        <f t="shared" si="74"/>
        <v>0</v>
      </c>
      <c r="AG120" s="42">
        <f t="shared" si="75"/>
        <v>0</v>
      </c>
      <c r="AH120" s="42">
        <f t="shared" si="76"/>
        <v>0</v>
      </c>
      <c r="AI120" s="42">
        <f t="shared" si="77"/>
        <v>0</v>
      </c>
      <c r="AJ120" s="42">
        <f t="shared" si="78"/>
        <v>0</v>
      </c>
      <c r="AK120" s="42">
        <f t="shared" si="79"/>
        <v>0</v>
      </c>
      <c r="AL120" s="42">
        <f t="shared" si="80"/>
        <v>0</v>
      </c>
      <c r="AM120" s="42">
        <f t="shared" si="81"/>
        <v>0</v>
      </c>
      <c r="AN120" s="42">
        <f t="shared" si="82"/>
        <v>0</v>
      </c>
      <c r="AO120" s="157">
        <f t="shared" si="83"/>
        <v>0</v>
      </c>
    </row>
    <row r="121" spans="1:41" ht="16.399999999999999" customHeight="1">
      <c r="A121" s="20">
        <v>15113</v>
      </c>
      <c r="B121" s="14" t="s">
        <v>193</v>
      </c>
      <c r="C121" s="42">
        <f>SUMIF(Jan!$A:$A,TB!$A121,Jan!$H:$H)</f>
        <v>0</v>
      </c>
      <c r="D121" s="42">
        <f>SUMIF(Feb!$A:$A,TB!$A121,Feb!$H:$H)</f>
        <v>0</v>
      </c>
      <c r="E121" s="42">
        <f>SUMIF(Mar!$A:$A,TB!$A121,Mar!$H:$H)</f>
        <v>0</v>
      </c>
      <c r="F121" s="42">
        <f>SUMIF(Apr!$A:$A,TB!$A121,Apr!$H:$H)</f>
        <v>0</v>
      </c>
      <c r="G121" s="42">
        <f>SUMIF(May!$A:$A,TB!$A121,May!$H:$H)</f>
        <v>0</v>
      </c>
      <c r="H121" s="42">
        <f>SUMIF(Jun!$A:$A,TB!$A121,Jun!$H:$H)</f>
        <v>0</v>
      </c>
      <c r="I121" s="42">
        <f>SUMIF(Jul!$A:$A,TB!$A121,Jul!$H:$H)</f>
        <v>0</v>
      </c>
      <c r="J121" s="42">
        <f>SUMIF(Aug!$A:$A,TB!$A121,Aug!$H:$H)</f>
        <v>0</v>
      </c>
      <c r="K121" s="42">
        <f>SUMIF(Sep!$A:$A,TB!$A121,Sep!$H:$H)</f>
        <v>0</v>
      </c>
      <c r="L121" s="42">
        <f>SUMIF(Oct!$A:$A,TB!$A121,Oct!$H:$H)</f>
        <v>0</v>
      </c>
      <c r="M121" s="42">
        <f>SUMIF(Nov!$A:$A,TB!$A121,Nov!$H:$H)</f>
        <v>0</v>
      </c>
      <c r="N121" s="157">
        <f>SUMIF(Dec!$A:$A,TB!$A121,Dec!$H:$H)</f>
        <v>0</v>
      </c>
      <c r="O121" s="170"/>
      <c r="P121" s="170"/>
      <c r="Q121" s="162">
        <v>0</v>
      </c>
      <c r="R121" s="42">
        <v>0</v>
      </c>
      <c r="S121" s="42">
        <v>0</v>
      </c>
      <c r="T121" s="42">
        <v>0</v>
      </c>
      <c r="U121" s="42">
        <v>0</v>
      </c>
      <c r="V121" s="42">
        <v>0</v>
      </c>
      <c r="W121" s="42">
        <v>0</v>
      </c>
      <c r="X121" s="42">
        <v>0</v>
      </c>
      <c r="Y121" s="42">
        <v>0</v>
      </c>
      <c r="Z121" s="42">
        <v>0</v>
      </c>
      <c r="AA121" s="42">
        <v>0</v>
      </c>
      <c r="AB121" s="42">
        <v>0</v>
      </c>
      <c r="AD121" s="42">
        <f t="shared" si="72"/>
        <v>0</v>
      </c>
      <c r="AE121" s="42">
        <f t="shared" si="73"/>
        <v>0</v>
      </c>
      <c r="AF121" s="42">
        <f t="shared" si="74"/>
        <v>0</v>
      </c>
      <c r="AG121" s="42">
        <f t="shared" si="75"/>
        <v>0</v>
      </c>
      <c r="AH121" s="42">
        <f t="shared" si="76"/>
        <v>0</v>
      </c>
      <c r="AI121" s="42">
        <f t="shared" si="77"/>
        <v>0</v>
      </c>
      <c r="AJ121" s="42">
        <f t="shared" si="78"/>
        <v>0</v>
      </c>
      <c r="AK121" s="42">
        <f t="shared" si="79"/>
        <v>0</v>
      </c>
      <c r="AL121" s="42">
        <f t="shared" si="80"/>
        <v>0</v>
      </c>
      <c r="AM121" s="42">
        <f t="shared" si="81"/>
        <v>0</v>
      </c>
      <c r="AN121" s="42">
        <f t="shared" si="82"/>
        <v>0</v>
      </c>
      <c r="AO121" s="157">
        <f t="shared" si="83"/>
        <v>0</v>
      </c>
    </row>
    <row r="122" spans="1:41" ht="16.399999999999999" customHeight="1">
      <c r="A122" s="20">
        <v>15115</v>
      </c>
      <c r="B122" s="14" t="s">
        <v>194</v>
      </c>
      <c r="C122" s="42">
        <f>SUMIF(Jan!$A:$A,TB!$A122,Jan!$H:$H)</f>
        <v>0</v>
      </c>
      <c r="D122" s="42">
        <f>SUMIF(Feb!$A:$A,TB!$A122,Feb!$H:$H)</f>
        <v>0</v>
      </c>
      <c r="E122" s="42">
        <f>SUMIF(Mar!$A:$A,TB!$A122,Mar!$H:$H)</f>
        <v>0</v>
      </c>
      <c r="F122" s="42">
        <f>SUMIF(Apr!$A:$A,TB!$A122,Apr!$H:$H)</f>
        <v>0</v>
      </c>
      <c r="G122" s="42">
        <f>SUMIF(May!$A:$A,TB!$A122,May!$H:$H)</f>
        <v>0</v>
      </c>
      <c r="H122" s="42">
        <f>SUMIF(Jun!$A:$A,TB!$A122,Jun!$H:$H)</f>
        <v>0</v>
      </c>
      <c r="I122" s="42">
        <f>SUMIF(Jul!$A:$A,TB!$A122,Jul!$H:$H)</f>
        <v>0</v>
      </c>
      <c r="J122" s="42">
        <f>SUMIF(Aug!$A:$A,TB!$A122,Aug!$H:$H)</f>
        <v>0</v>
      </c>
      <c r="K122" s="42">
        <f>SUMIF(Sep!$A:$A,TB!$A122,Sep!$H:$H)</f>
        <v>0</v>
      </c>
      <c r="L122" s="42">
        <f>SUMIF(Oct!$A:$A,TB!$A122,Oct!$H:$H)</f>
        <v>0</v>
      </c>
      <c r="M122" s="42">
        <f>SUMIF(Nov!$A:$A,TB!$A122,Nov!$H:$H)</f>
        <v>0</v>
      </c>
      <c r="N122" s="157">
        <f>SUMIF(Dec!$A:$A,TB!$A122,Dec!$H:$H)</f>
        <v>0</v>
      </c>
      <c r="O122" s="170"/>
      <c r="P122" s="170"/>
      <c r="Q122" s="162">
        <v>0</v>
      </c>
      <c r="R122" s="42">
        <v>0</v>
      </c>
      <c r="S122" s="42">
        <v>0</v>
      </c>
      <c r="T122" s="42">
        <v>0</v>
      </c>
      <c r="U122" s="42">
        <v>0</v>
      </c>
      <c r="V122" s="42">
        <v>0</v>
      </c>
      <c r="W122" s="42">
        <v>0</v>
      </c>
      <c r="X122" s="42">
        <v>0</v>
      </c>
      <c r="Y122" s="42">
        <v>0</v>
      </c>
      <c r="Z122" s="42">
        <v>0</v>
      </c>
      <c r="AA122" s="42">
        <v>0</v>
      </c>
      <c r="AB122" s="42">
        <v>0</v>
      </c>
      <c r="AD122" s="42">
        <f t="shared" si="72"/>
        <v>0</v>
      </c>
      <c r="AE122" s="42">
        <f t="shared" si="73"/>
        <v>0</v>
      </c>
      <c r="AF122" s="42">
        <f t="shared" si="74"/>
        <v>0</v>
      </c>
      <c r="AG122" s="42">
        <f t="shared" si="75"/>
        <v>0</v>
      </c>
      <c r="AH122" s="42">
        <f t="shared" si="76"/>
        <v>0</v>
      </c>
      <c r="AI122" s="42">
        <f t="shared" si="77"/>
        <v>0</v>
      </c>
      <c r="AJ122" s="42">
        <f t="shared" si="78"/>
        <v>0</v>
      </c>
      <c r="AK122" s="42">
        <f t="shared" si="79"/>
        <v>0</v>
      </c>
      <c r="AL122" s="42">
        <f t="shared" si="80"/>
        <v>0</v>
      </c>
      <c r="AM122" s="42">
        <f t="shared" si="81"/>
        <v>0</v>
      </c>
      <c r="AN122" s="42">
        <f t="shared" si="82"/>
        <v>0</v>
      </c>
      <c r="AO122" s="157">
        <f t="shared" si="83"/>
        <v>0</v>
      </c>
    </row>
    <row r="123" spans="1:41" ht="16.399999999999999" customHeight="1">
      <c r="A123" s="20">
        <v>15116</v>
      </c>
      <c r="B123" s="14" t="s">
        <v>195</v>
      </c>
      <c r="C123" s="42">
        <f>SUMIF(Jan!$A:$A,TB!$A123,Jan!$H:$H)</f>
        <v>0</v>
      </c>
      <c r="D123" s="42">
        <f>SUMIF(Feb!$A:$A,TB!$A123,Feb!$H:$H)</f>
        <v>0</v>
      </c>
      <c r="E123" s="42">
        <f>SUMIF(Mar!$A:$A,TB!$A123,Mar!$H:$H)</f>
        <v>0</v>
      </c>
      <c r="F123" s="42">
        <f>SUMIF(Apr!$A:$A,TB!$A123,Apr!$H:$H)</f>
        <v>0</v>
      </c>
      <c r="G123" s="42">
        <f>SUMIF(May!$A:$A,TB!$A123,May!$H:$H)</f>
        <v>0</v>
      </c>
      <c r="H123" s="42">
        <f>SUMIF(Jun!$A:$A,TB!$A123,Jun!$H:$H)</f>
        <v>0</v>
      </c>
      <c r="I123" s="42">
        <f>SUMIF(Jul!$A:$A,TB!$A123,Jul!$H:$H)</f>
        <v>0</v>
      </c>
      <c r="J123" s="42">
        <f>SUMIF(Aug!$A:$A,TB!$A123,Aug!$H:$H)</f>
        <v>0</v>
      </c>
      <c r="K123" s="42">
        <f>SUMIF(Sep!$A:$A,TB!$A123,Sep!$H:$H)</f>
        <v>0</v>
      </c>
      <c r="L123" s="42">
        <f>SUMIF(Oct!$A:$A,TB!$A123,Oct!$H:$H)</f>
        <v>0</v>
      </c>
      <c r="M123" s="42">
        <f>SUMIF(Nov!$A:$A,TB!$A123,Nov!$H:$H)</f>
        <v>0</v>
      </c>
      <c r="N123" s="157">
        <f>SUMIF(Dec!$A:$A,TB!$A123,Dec!$H:$H)</f>
        <v>0</v>
      </c>
      <c r="O123" s="170"/>
      <c r="P123" s="170"/>
      <c r="Q123" s="162">
        <v>0</v>
      </c>
      <c r="R123" s="42">
        <v>0</v>
      </c>
      <c r="S123" s="42">
        <v>0</v>
      </c>
      <c r="T123" s="42">
        <v>0</v>
      </c>
      <c r="U123" s="42">
        <v>0</v>
      </c>
      <c r="V123" s="42">
        <v>0</v>
      </c>
      <c r="W123" s="42">
        <v>0</v>
      </c>
      <c r="X123" s="42">
        <v>0</v>
      </c>
      <c r="Y123" s="42">
        <v>0</v>
      </c>
      <c r="Z123" s="42">
        <v>0</v>
      </c>
      <c r="AA123" s="42">
        <v>0</v>
      </c>
      <c r="AB123" s="42">
        <v>0</v>
      </c>
      <c r="AD123" s="42">
        <f t="shared" si="72"/>
        <v>0</v>
      </c>
      <c r="AE123" s="42">
        <f t="shared" si="73"/>
        <v>0</v>
      </c>
      <c r="AF123" s="42">
        <f t="shared" si="74"/>
        <v>0</v>
      </c>
      <c r="AG123" s="42">
        <f t="shared" si="75"/>
        <v>0</v>
      </c>
      <c r="AH123" s="42">
        <f t="shared" si="76"/>
        <v>0</v>
      </c>
      <c r="AI123" s="42">
        <f t="shared" si="77"/>
        <v>0</v>
      </c>
      <c r="AJ123" s="42">
        <f t="shared" si="78"/>
        <v>0</v>
      </c>
      <c r="AK123" s="42">
        <f t="shared" si="79"/>
        <v>0</v>
      </c>
      <c r="AL123" s="42">
        <f t="shared" si="80"/>
        <v>0</v>
      </c>
      <c r="AM123" s="42">
        <f t="shared" si="81"/>
        <v>0</v>
      </c>
      <c r="AN123" s="42">
        <f t="shared" si="82"/>
        <v>0</v>
      </c>
      <c r="AO123" s="157">
        <f t="shared" si="83"/>
        <v>0</v>
      </c>
    </row>
    <row r="124" spans="1:41" ht="16.399999999999999" customHeight="1">
      <c r="A124" s="20">
        <v>15117</v>
      </c>
      <c r="B124" s="14" t="s">
        <v>196</v>
      </c>
      <c r="C124" s="42">
        <f>SUMIF(Jan!$A:$A,TB!$A124,Jan!$H:$H)</f>
        <v>0</v>
      </c>
      <c r="D124" s="42">
        <f>SUMIF(Feb!$A:$A,TB!$A124,Feb!$H:$H)</f>
        <v>0</v>
      </c>
      <c r="E124" s="42">
        <f>SUMIF(Mar!$A:$A,TB!$A124,Mar!$H:$H)</f>
        <v>0</v>
      </c>
      <c r="F124" s="42">
        <f>SUMIF(Apr!$A:$A,TB!$A124,Apr!$H:$H)</f>
        <v>0</v>
      </c>
      <c r="G124" s="42">
        <f>SUMIF(May!$A:$A,TB!$A124,May!$H:$H)</f>
        <v>0</v>
      </c>
      <c r="H124" s="42">
        <f>SUMIF(Jun!$A:$A,TB!$A124,Jun!$H:$H)</f>
        <v>0</v>
      </c>
      <c r="I124" s="42">
        <f>SUMIF(Jul!$A:$A,TB!$A124,Jul!$H:$H)</f>
        <v>0</v>
      </c>
      <c r="J124" s="42">
        <f>SUMIF(Aug!$A:$A,TB!$A124,Aug!$H:$H)</f>
        <v>0</v>
      </c>
      <c r="K124" s="42">
        <f>SUMIF(Sep!$A:$A,TB!$A124,Sep!$H:$H)</f>
        <v>0</v>
      </c>
      <c r="L124" s="42">
        <f>SUMIF(Oct!$A:$A,TB!$A124,Oct!$H:$H)</f>
        <v>0</v>
      </c>
      <c r="M124" s="42">
        <f>SUMIF(Nov!$A:$A,TB!$A124,Nov!$H:$H)</f>
        <v>0</v>
      </c>
      <c r="N124" s="157">
        <f>SUMIF(Dec!$A:$A,TB!$A124,Dec!$H:$H)</f>
        <v>0</v>
      </c>
      <c r="O124" s="170"/>
      <c r="P124" s="170"/>
      <c r="Q124" s="162">
        <v>0</v>
      </c>
      <c r="R124" s="42">
        <v>0</v>
      </c>
      <c r="S124" s="42">
        <v>0</v>
      </c>
      <c r="T124" s="42">
        <v>0</v>
      </c>
      <c r="U124" s="42">
        <v>0</v>
      </c>
      <c r="V124" s="42">
        <v>0</v>
      </c>
      <c r="W124" s="42">
        <v>0</v>
      </c>
      <c r="X124" s="42">
        <v>0</v>
      </c>
      <c r="Y124" s="42">
        <v>0</v>
      </c>
      <c r="Z124" s="42">
        <v>0</v>
      </c>
      <c r="AA124" s="42">
        <v>0</v>
      </c>
      <c r="AB124" s="42">
        <v>0</v>
      </c>
      <c r="AD124" s="42">
        <f t="shared" si="72"/>
        <v>0</v>
      </c>
      <c r="AE124" s="42">
        <f t="shared" si="73"/>
        <v>0</v>
      </c>
      <c r="AF124" s="42">
        <f t="shared" si="74"/>
        <v>0</v>
      </c>
      <c r="AG124" s="42">
        <f t="shared" si="75"/>
        <v>0</v>
      </c>
      <c r="AH124" s="42">
        <f t="shared" si="76"/>
        <v>0</v>
      </c>
      <c r="AI124" s="42">
        <f t="shared" si="77"/>
        <v>0</v>
      </c>
      <c r="AJ124" s="42">
        <f t="shared" si="78"/>
        <v>0</v>
      </c>
      <c r="AK124" s="42">
        <f t="shared" si="79"/>
        <v>0</v>
      </c>
      <c r="AL124" s="42">
        <f t="shared" si="80"/>
        <v>0</v>
      </c>
      <c r="AM124" s="42">
        <f t="shared" si="81"/>
        <v>0</v>
      </c>
      <c r="AN124" s="42">
        <f t="shared" si="82"/>
        <v>0</v>
      </c>
      <c r="AO124" s="157">
        <f t="shared" si="83"/>
        <v>0</v>
      </c>
    </row>
    <row r="125" spans="1:41" ht="16.399999999999999" customHeight="1">
      <c r="A125" s="20">
        <v>15118</v>
      </c>
      <c r="B125" s="14" t="s">
        <v>197</v>
      </c>
      <c r="C125" s="42">
        <f>SUMIF(Jan!$A:$A,TB!$A125,Jan!$H:$H)</f>
        <v>0</v>
      </c>
      <c r="D125" s="42">
        <f>SUMIF(Feb!$A:$A,TB!$A125,Feb!$H:$H)</f>
        <v>0</v>
      </c>
      <c r="E125" s="42">
        <f>SUMIF(Mar!$A:$A,TB!$A125,Mar!$H:$H)</f>
        <v>0</v>
      </c>
      <c r="F125" s="42">
        <f>SUMIF(Apr!$A:$A,TB!$A125,Apr!$H:$H)</f>
        <v>0</v>
      </c>
      <c r="G125" s="42">
        <f>SUMIF(May!$A:$A,TB!$A125,May!$H:$H)</f>
        <v>0</v>
      </c>
      <c r="H125" s="42">
        <f>SUMIF(Jun!$A:$A,TB!$A125,Jun!$H:$H)</f>
        <v>0</v>
      </c>
      <c r="I125" s="42">
        <f>SUMIF(Jul!$A:$A,TB!$A125,Jul!$H:$H)</f>
        <v>0</v>
      </c>
      <c r="J125" s="42">
        <f>SUMIF(Aug!$A:$A,TB!$A125,Aug!$H:$H)</f>
        <v>0</v>
      </c>
      <c r="K125" s="42">
        <f>SUMIF(Sep!$A:$A,TB!$A125,Sep!$H:$H)</f>
        <v>0</v>
      </c>
      <c r="L125" s="42">
        <f>SUMIF(Oct!$A:$A,TB!$A125,Oct!$H:$H)</f>
        <v>0</v>
      </c>
      <c r="M125" s="42">
        <f>SUMIF(Nov!$A:$A,TB!$A125,Nov!$H:$H)</f>
        <v>0</v>
      </c>
      <c r="N125" s="157">
        <f>SUMIF(Dec!$A:$A,TB!$A125,Dec!$H:$H)</f>
        <v>0</v>
      </c>
      <c r="O125" s="170"/>
      <c r="P125" s="170"/>
      <c r="Q125" s="162">
        <v>0</v>
      </c>
      <c r="R125" s="42">
        <v>0</v>
      </c>
      <c r="S125" s="42">
        <v>0</v>
      </c>
      <c r="T125" s="42">
        <v>0</v>
      </c>
      <c r="U125" s="42">
        <v>0</v>
      </c>
      <c r="V125" s="42">
        <v>0</v>
      </c>
      <c r="W125" s="42">
        <v>0</v>
      </c>
      <c r="X125" s="42">
        <v>0</v>
      </c>
      <c r="Y125" s="42">
        <v>0</v>
      </c>
      <c r="Z125" s="42">
        <v>0</v>
      </c>
      <c r="AA125" s="42">
        <v>0</v>
      </c>
      <c r="AB125" s="42">
        <v>0</v>
      </c>
      <c r="AD125" s="42">
        <f t="shared" si="72"/>
        <v>0</v>
      </c>
      <c r="AE125" s="42">
        <f t="shared" si="73"/>
        <v>0</v>
      </c>
      <c r="AF125" s="42">
        <f t="shared" si="74"/>
        <v>0</v>
      </c>
      <c r="AG125" s="42">
        <f t="shared" si="75"/>
        <v>0</v>
      </c>
      <c r="AH125" s="42">
        <f t="shared" si="76"/>
        <v>0</v>
      </c>
      <c r="AI125" s="42">
        <f t="shared" si="77"/>
        <v>0</v>
      </c>
      <c r="AJ125" s="42">
        <f t="shared" si="78"/>
        <v>0</v>
      </c>
      <c r="AK125" s="42">
        <f t="shared" si="79"/>
        <v>0</v>
      </c>
      <c r="AL125" s="42">
        <f t="shared" si="80"/>
        <v>0</v>
      </c>
      <c r="AM125" s="42">
        <f t="shared" si="81"/>
        <v>0</v>
      </c>
      <c r="AN125" s="42">
        <f t="shared" si="82"/>
        <v>0</v>
      </c>
      <c r="AO125" s="157">
        <f t="shared" si="83"/>
        <v>0</v>
      </c>
    </row>
    <row r="126" spans="1:41" ht="16.399999999999999" customHeight="1">
      <c r="A126" s="20">
        <v>15119</v>
      </c>
      <c r="B126" s="14" t="s">
        <v>198</v>
      </c>
      <c r="C126" s="42">
        <f>SUMIF(Jan!$A:$A,TB!$A126,Jan!$H:$H)</f>
        <v>0</v>
      </c>
      <c r="D126" s="42">
        <f>SUMIF(Feb!$A:$A,TB!$A126,Feb!$H:$H)</f>
        <v>0</v>
      </c>
      <c r="E126" s="42">
        <f>SUMIF(Mar!$A:$A,TB!$A126,Mar!$H:$H)</f>
        <v>0</v>
      </c>
      <c r="F126" s="42">
        <f>SUMIF(Apr!$A:$A,TB!$A126,Apr!$H:$H)</f>
        <v>0</v>
      </c>
      <c r="G126" s="42">
        <f>SUMIF(May!$A:$A,TB!$A126,May!$H:$H)</f>
        <v>0</v>
      </c>
      <c r="H126" s="42">
        <f>SUMIF(Jun!$A:$A,TB!$A126,Jun!$H:$H)</f>
        <v>0</v>
      </c>
      <c r="I126" s="42">
        <f>SUMIF(Jul!$A:$A,TB!$A126,Jul!$H:$H)</f>
        <v>0</v>
      </c>
      <c r="J126" s="42">
        <f>SUMIF(Aug!$A:$A,TB!$A126,Aug!$H:$H)</f>
        <v>0</v>
      </c>
      <c r="K126" s="42">
        <f>SUMIF(Sep!$A:$A,TB!$A126,Sep!$H:$H)</f>
        <v>0</v>
      </c>
      <c r="L126" s="42">
        <f>SUMIF(Oct!$A:$A,TB!$A126,Oct!$H:$H)</f>
        <v>0</v>
      </c>
      <c r="M126" s="42">
        <f>SUMIF(Nov!$A:$A,TB!$A126,Nov!$H:$H)</f>
        <v>0</v>
      </c>
      <c r="N126" s="157">
        <f>SUMIF(Dec!$A:$A,TB!$A126,Dec!$H:$H)</f>
        <v>0</v>
      </c>
      <c r="O126" s="170"/>
      <c r="P126" s="170"/>
      <c r="Q126" s="162">
        <v>0</v>
      </c>
      <c r="R126" s="42">
        <v>0</v>
      </c>
      <c r="S126" s="42">
        <v>0</v>
      </c>
      <c r="T126" s="42">
        <v>0</v>
      </c>
      <c r="U126" s="42">
        <v>0</v>
      </c>
      <c r="V126" s="42">
        <v>0</v>
      </c>
      <c r="W126" s="42">
        <v>0</v>
      </c>
      <c r="X126" s="42">
        <v>0</v>
      </c>
      <c r="Y126" s="42">
        <v>0</v>
      </c>
      <c r="Z126" s="42">
        <v>0</v>
      </c>
      <c r="AA126" s="42">
        <v>0</v>
      </c>
      <c r="AB126" s="42">
        <v>0</v>
      </c>
      <c r="AD126" s="42">
        <f t="shared" si="72"/>
        <v>0</v>
      </c>
      <c r="AE126" s="42">
        <f t="shared" si="73"/>
        <v>0</v>
      </c>
      <c r="AF126" s="42">
        <f t="shared" si="74"/>
        <v>0</v>
      </c>
      <c r="AG126" s="42">
        <f t="shared" si="75"/>
        <v>0</v>
      </c>
      <c r="AH126" s="42">
        <f t="shared" si="76"/>
        <v>0</v>
      </c>
      <c r="AI126" s="42">
        <f t="shared" si="77"/>
        <v>0</v>
      </c>
      <c r="AJ126" s="42">
        <f t="shared" si="78"/>
        <v>0</v>
      </c>
      <c r="AK126" s="42">
        <f t="shared" si="79"/>
        <v>0</v>
      </c>
      <c r="AL126" s="42">
        <f t="shared" si="80"/>
        <v>0</v>
      </c>
      <c r="AM126" s="42">
        <f t="shared" si="81"/>
        <v>0</v>
      </c>
      <c r="AN126" s="42">
        <f t="shared" si="82"/>
        <v>0</v>
      </c>
      <c r="AO126" s="157">
        <f t="shared" si="83"/>
        <v>0</v>
      </c>
    </row>
    <row r="127" spans="1:41" ht="16.399999999999999" customHeight="1">
      <c r="A127" s="20">
        <v>15120</v>
      </c>
      <c r="B127" s="14" t="s">
        <v>199</v>
      </c>
      <c r="C127" s="42">
        <f>SUMIF(Jan!$A:$A,TB!$A127,Jan!$H:$H)</f>
        <v>0</v>
      </c>
      <c r="D127" s="42">
        <f>SUMIF(Feb!$A:$A,TB!$A127,Feb!$H:$H)</f>
        <v>0</v>
      </c>
      <c r="E127" s="42">
        <f>SUMIF(Mar!$A:$A,TB!$A127,Mar!$H:$H)</f>
        <v>0</v>
      </c>
      <c r="F127" s="42">
        <f>SUMIF(Apr!$A:$A,TB!$A127,Apr!$H:$H)</f>
        <v>0</v>
      </c>
      <c r="G127" s="42">
        <f>SUMIF(May!$A:$A,TB!$A127,May!$H:$H)</f>
        <v>0</v>
      </c>
      <c r="H127" s="42">
        <f>SUMIF(Jun!$A:$A,TB!$A127,Jun!$H:$H)</f>
        <v>0</v>
      </c>
      <c r="I127" s="42">
        <f>SUMIF(Jul!$A:$A,TB!$A127,Jul!$H:$H)</f>
        <v>0</v>
      </c>
      <c r="J127" s="42">
        <f>SUMIF(Aug!$A:$A,TB!$A127,Aug!$H:$H)</f>
        <v>0</v>
      </c>
      <c r="K127" s="42">
        <f>SUMIF(Sep!$A:$A,TB!$A127,Sep!$H:$H)</f>
        <v>0</v>
      </c>
      <c r="L127" s="42">
        <f>SUMIF(Oct!$A:$A,TB!$A127,Oct!$H:$H)</f>
        <v>0</v>
      </c>
      <c r="M127" s="42">
        <f>SUMIF(Nov!$A:$A,TB!$A127,Nov!$H:$H)</f>
        <v>0</v>
      </c>
      <c r="N127" s="157">
        <f>SUMIF(Dec!$A:$A,TB!$A127,Dec!$H:$H)</f>
        <v>0</v>
      </c>
      <c r="O127" s="170"/>
      <c r="P127" s="170"/>
      <c r="Q127" s="162">
        <v>0</v>
      </c>
      <c r="R127" s="42">
        <v>0</v>
      </c>
      <c r="S127" s="42">
        <v>0</v>
      </c>
      <c r="T127" s="42">
        <v>0</v>
      </c>
      <c r="U127" s="42">
        <v>0</v>
      </c>
      <c r="V127" s="42">
        <v>0</v>
      </c>
      <c r="W127" s="42">
        <v>0</v>
      </c>
      <c r="X127" s="42">
        <v>0</v>
      </c>
      <c r="Y127" s="42">
        <v>0</v>
      </c>
      <c r="Z127" s="42">
        <v>0</v>
      </c>
      <c r="AA127" s="42">
        <v>0</v>
      </c>
      <c r="AB127" s="42">
        <v>0</v>
      </c>
      <c r="AD127" s="42">
        <f t="shared" si="72"/>
        <v>0</v>
      </c>
      <c r="AE127" s="42">
        <f t="shared" si="73"/>
        <v>0</v>
      </c>
      <c r="AF127" s="42">
        <f t="shared" si="74"/>
        <v>0</v>
      </c>
      <c r="AG127" s="42">
        <f t="shared" si="75"/>
        <v>0</v>
      </c>
      <c r="AH127" s="42">
        <f t="shared" si="76"/>
        <v>0</v>
      </c>
      <c r="AI127" s="42">
        <f t="shared" si="77"/>
        <v>0</v>
      </c>
      <c r="AJ127" s="42">
        <f t="shared" si="78"/>
        <v>0</v>
      </c>
      <c r="AK127" s="42">
        <f t="shared" si="79"/>
        <v>0</v>
      </c>
      <c r="AL127" s="42">
        <f t="shared" si="80"/>
        <v>0</v>
      </c>
      <c r="AM127" s="42">
        <f t="shared" si="81"/>
        <v>0</v>
      </c>
      <c r="AN127" s="42">
        <f t="shared" si="82"/>
        <v>0</v>
      </c>
      <c r="AO127" s="157">
        <f t="shared" si="83"/>
        <v>0</v>
      </c>
    </row>
    <row r="128" spans="1:41" ht="16.399999999999999" customHeight="1">
      <c r="A128" s="20">
        <v>15121</v>
      </c>
      <c r="B128" s="14" t="s">
        <v>200</v>
      </c>
      <c r="C128" s="42">
        <f>SUMIF(Jan!$A:$A,TB!$A128,Jan!$H:$H)</f>
        <v>0</v>
      </c>
      <c r="D128" s="42">
        <f>SUMIF(Feb!$A:$A,TB!$A128,Feb!$H:$H)</f>
        <v>0</v>
      </c>
      <c r="E128" s="42">
        <f>SUMIF(Mar!$A:$A,TB!$A128,Mar!$H:$H)</f>
        <v>0</v>
      </c>
      <c r="F128" s="42">
        <f>SUMIF(Apr!$A:$A,TB!$A128,Apr!$H:$H)</f>
        <v>0</v>
      </c>
      <c r="G128" s="42">
        <f>SUMIF(May!$A:$A,TB!$A128,May!$H:$H)</f>
        <v>0</v>
      </c>
      <c r="H128" s="42">
        <f>SUMIF(Jun!$A:$A,TB!$A128,Jun!$H:$H)</f>
        <v>0</v>
      </c>
      <c r="I128" s="42">
        <f>SUMIF(Jul!$A:$A,TB!$A128,Jul!$H:$H)</f>
        <v>0</v>
      </c>
      <c r="J128" s="42">
        <f>SUMIF(Aug!$A:$A,TB!$A128,Aug!$H:$H)</f>
        <v>0</v>
      </c>
      <c r="K128" s="42">
        <f>SUMIF(Sep!$A:$A,TB!$A128,Sep!$H:$H)</f>
        <v>0</v>
      </c>
      <c r="L128" s="42">
        <f>SUMIF(Oct!$A:$A,TB!$A128,Oct!$H:$H)</f>
        <v>0</v>
      </c>
      <c r="M128" s="42">
        <f>SUMIF(Nov!$A:$A,TB!$A128,Nov!$H:$H)</f>
        <v>0</v>
      </c>
      <c r="N128" s="157">
        <f>SUMIF(Dec!$A:$A,TB!$A128,Dec!$H:$H)</f>
        <v>0</v>
      </c>
      <c r="O128" s="170"/>
      <c r="P128" s="170"/>
      <c r="Q128" s="162">
        <v>0</v>
      </c>
      <c r="R128" s="42">
        <v>0</v>
      </c>
      <c r="S128" s="42">
        <v>0</v>
      </c>
      <c r="T128" s="42">
        <v>0</v>
      </c>
      <c r="U128" s="42">
        <v>0</v>
      </c>
      <c r="V128" s="42">
        <v>0</v>
      </c>
      <c r="W128" s="42">
        <v>0</v>
      </c>
      <c r="X128" s="42">
        <v>0</v>
      </c>
      <c r="Y128" s="42">
        <v>0</v>
      </c>
      <c r="Z128" s="42">
        <v>0</v>
      </c>
      <c r="AA128" s="42">
        <v>0</v>
      </c>
      <c r="AB128" s="42">
        <v>0</v>
      </c>
      <c r="AD128" s="42">
        <f t="shared" si="72"/>
        <v>0</v>
      </c>
      <c r="AE128" s="42">
        <f t="shared" si="73"/>
        <v>0</v>
      </c>
      <c r="AF128" s="42">
        <f t="shared" si="74"/>
        <v>0</v>
      </c>
      <c r="AG128" s="42">
        <f t="shared" si="75"/>
        <v>0</v>
      </c>
      <c r="AH128" s="42">
        <f t="shared" si="76"/>
        <v>0</v>
      </c>
      <c r="AI128" s="42">
        <f t="shared" si="77"/>
        <v>0</v>
      </c>
      <c r="AJ128" s="42">
        <f t="shared" si="78"/>
        <v>0</v>
      </c>
      <c r="AK128" s="42">
        <f t="shared" si="79"/>
        <v>0</v>
      </c>
      <c r="AL128" s="42">
        <f t="shared" si="80"/>
        <v>0</v>
      </c>
      <c r="AM128" s="42">
        <f t="shared" si="81"/>
        <v>0</v>
      </c>
      <c r="AN128" s="42">
        <f t="shared" si="82"/>
        <v>0</v>
      </c>
      <c r="AO128" s="157">
        <f t="shared" si="83"/>
        <v>0</v>
      </c>
    </row>
    <row r="129" spans="1:41" ht="16.399999999999999" customHeight="1">
      <c r="A129" s="20">
        <v>15122</v>
      </c>
      <c r="B129" s="14" t="s">
        <v>201</v>
      </c>
      <c r="C129" s="42">
        <f>SUMIF(Jan!$A:$A,TB!$A129,Jan!$H:$H)</f>
        <v>0</v>
      </c>
      <c r="D129" s="42">
        <f>SUMIF(Feb!$A:$A,TB!$A129,Feb!$H:$H)</f>
        <v>0</v>
      </c>
      <c r="E129" s="42">
        <f>SUMIF(Mar!$A:$A,TB!$A129,Mar!$H:$H)</f>
        <v>0</v>
      </c>
      <c r="F129" s="42">
        <f>SUMIF(Apr!$A:$A,TB!$A129,Apr!$H:$H)</f>
        <v>0</v>
      </c>
      <c r="G129" s="42">
        <f>SUMIF(May!$A:$A,TB!$A129,May!$H:$H)</f>
        <v>0</v>
      </c>
      <c r="H129" s="42">
        <f>SUMIF(Jun!$A:$A,TB!$A129,Jun!$H:$H)</f>
        <v>0</v>
      </c>
      <c r="I129" s="42">
        <f>SUMIF(Jul!$A:$A,TB!$A129,Jul!$H:$H)</f>
        <v>0</v>
      </c>
      <c r="J129" s="42">
        <f>SUMIF(Aug!$A:$A,TB!$A129,Aug!$H:$H)</f>
        <v>0</v>
      </c>
      <c r="K129" s="42">
        <f>SUMIF(Sep!$A:$A,TB!$A129,Sep!$H:$H)</f>
        <v>0</v>
      </c>
      <c r="L129" s="42">
        <f>SUMIF(Oct!$A:$A,TB!$A129,Oct!$H:$H)</f>
        <v>0</v>
      </c>
      <c r="M129" s="42">
        <f>SUMIF(Nov!$A:$A,TB!$A129,Nov!$H:$H)</f>
        <v>0</v>
      </c>
      <c r="N129" s="157">
        <f>SUMIF(Dec!$A:$A,TB!$A129,Dec!$H:$H)</f>
        <v>0</v>
      </c>
      <c r="O129" s="170"/>
      <c r="P129" s="170"/>
      <c r="Q129" s="162">
        <v>0</v>
      </c>
      <c r="R129" s="42">
        <v>0</v>
      </c>
      <c r="S129" s="42">
        <v>0</v>
      </c>
      <c r="T129" s="42">
        <v>0</v>
      </c>
      <c r="U129" s="42">
        <v>0</v>
      </c>
      <c r="V129" s="42">
        <v>0</v>
      </c>
      <c r="W129" s="42">
        <v>0</v>
      </c>
      <c r="X129" s="42">
        <v>0</v>
      </c>
      <c r="Y129" s="42">
        <v>0</v>
      </c>
      <c r="Z129" s="42">
        <v>0</v>
      </c>
      <c r="AA129" s="42">
        <v>0</v>
      </c>
      <c r="AB129" s="42">
        <v>0</v>
      </c>
      <c r="AD129" s="42">
        <f t="shared" si="72"/>
        <v>0</v>
      </c>
      <c r="AE129" s="42">
        <f t="shared" si="73"/>
        <v>0</v>
      </c>
      <c r="AF129" s="42">
        <f t="shared" si="74"/>
        <v>0</v>
      </c>
      <c r="AG129" s="42">
        <f t="shared" si="75"/>
        <v>0</v>
      </c>
      <c r="AH129" s="42">
        <f t="shared" si="76"/>
        <v>0</v>
      </c>
      <c r="AI129" s="42">
        <f t="shared" si="77"/>
        <v>0</v>
      </c>
      <c r="AJ129" s="42">
        <f t="shared" si="78"/>
        <v>0</v>
      </c>
      <c r="AK129" s="42">
        <f t="shared" si="79"/>
        <v>0</v>
      </c>
      <c r="AL129" s="42">
        <f t="shared" si="80"/>
        <v>0</v>
      </c>
      <c r="AM129" s="42">
        <f t="shared" si="81"/>
        <v>0</v>
      </c>
      <c r="AN129" s="42">
        <f t="shared" si="82"/>
        <v>0</v>
      </c>
      <c r="AO129" s="157">
        <f t="shared" si="83"/>
        <v>0</v>
      </c>
    </row>
    <row r="130" spans="1:41" ht="16.399999999999999" customHeight="1">
      <c r="A130" s="20">
        <v>15123</v>
      </c>
      <c r="B130" s="14" t="s">
        <v>202</v>
      </c>
      <c r="C130" s="42">
        <f>SUMIF(Jan!$A:$A,TB!$A130,Jan!$H:$H)</f>
        <v>0</v>
      </c>
      <c r="D130" s="42">
        <f>SUMIF(Feb!$A:$A,TB!$A130,Feb!$H:$H)</f>
        <v>0</v>
      </c>
      <c r="E130" s="42">
        <f>SUMIF(Mar!$A:$A,TB!$A130,Mar!$H:$H)</f>
        <v>0</v>
      </c>
      <c r="F130" s="42">
        <f>SUMIF(Apr!$A:$A,TB!$A130,Apr!$H:$H)</f>
        <v>0</v>
      </c>
      <c r="G130" s="42">
        <f>SUMIF(May!$A:$A,TB!$A130,May!$H:$H)</f>
        <v>0</v>
      </c>
      <c r="H130" s="42">
        <f>SUMIF(Jun!$A:$A,TB!$A130,Jun!$H:$H)</f>
        <v>0</v>
      </c>
      <c r="I130" s="42">
        <f>SUMIF(Jul!$A:$A,TB!$A130,Jul!$H:$H)</f>
        <v>0</v>
      </c>
      <c r="J130" s="42">
        <f>SUMIF(Aug!$A:$A,TB!$A130,Aug!$H:$H)</f>
        <v>0</v>
      </c>
      <c r="K130" s="42">
        <f>SUMIF(Sep!$A:$A,TB!$A130,Sep!$H:$H)</f>
        <v>0</v>
      </c>
      <c r="L130" s="42">
        <f>SUMIF(Oct!$A:$A,TB!$A130,Oct!$H:$H)</f>
        <v>0</v>
      </c>
      <c r="M130" s="42">
        <f>SUMIF(Nov!$A:$A,TB!$A130,Nov!$H:$H)</f>
        <v>0</v>
      </c>
      <c r="N130" s="157">
        <f>SUMIF(Dec!$A:$A,TB!$A130,Dec!$H:$H)</f>
        <v>0</v>
      </c>
      <c r="O130" s="170"/>
      <c r="P130" s="170"/>
      <c r="Q130" s="162">
        <v>0</v>
      </c>
      <c r="R130" s="42">
        <v>0</v>
      </c>
      <c r="S130" s="42">
        <v>0</v>
      </c>
      <c r="T130" s="42">
        <v>0</v>
      </c>
      <c r="U130" s="42">
        <v>0</v>
      </c>
      <c r="V130" s="42">
        <v>0</v>
      </c>
      <c r="W130" s="42">
        <v>0</v>
      </c>
      <c r="X130" s="42">
        <v>0</v>
      </c>
      <c r="Y130" s="42">
        <v>0</v>
      </c>
      <c r="Z130" s="42">
        <v>0</v>
      </c>
      <c r="AA130" s="42">
        <v>0</v>
      </c>
      <c r="AB130" s="42">
        <v>0</v>
      </c>
      <c r="AD130" s="42">
        <f t="shared" si="72"/>
        <v>0</v>
      </c>
      <c r="AE130" s="42">
        <f t="shared" si="73"/>
        <v>0</v>
      </c>
      <c r="AF130" s="42">
        <f t="shared" si="74"/>
        <v>0</v>
      </c>
      <c r="AG130" s="42">
        <f t="shared" si="75"/>
        <v>0</v>
      </c>
      <c r="AH130" s="42">
        <f t="shared" si="76"/>
        <v>0</v>
      </c>
      <c r="AI130" s="42">
        <f t="shared" si="77"/>
        <v>0</v>
      </c>
      <c r="AJ130" s="42">
        <f t="shared" si="78"/>
        <v>0</v>
      </c>
      <c r="AK130" s="42">
        <f t="shared" si="79"/>
        <v>0</v>
      </c>
      <c r="AL130" s="42">
        <f t="shared" si="80"/>
        <v>0</v>
      </c>
      <c r="AM130" s="42">
        <f t="shared" si="81"/>
        <v>0</v>
      </c>
      <c r="AN130" s="42">
        <f t="shared" si="82"/>
        <v>0</v>
      </c>
      <c r="AO130" s="157">
        <f t="shared" si="83"/>
        <v>0</v>
      </c>
    </row>
    <row r="131" spans="1:41" ht="16.399999999999999" customHeight="1">
      <c r="A131" s="20">
        <v>15124</v>
      </c>
      <c r="B131" s="14" t="s">
        <v>203</v>
      </c>
      <c r="C131" s="42">
        <f>SUMIF(Jan!$A:$A,TB!$A131,Jan!$H:$H)</f>
        <v>0</v>
      </c>
      <c r="D131" s="42">
        <f>SUMIF(Feb!$A:$A,TB!$A131,Feb!$H:$H)</f>
        <v>0</v>
      </c>
      <c r="E131" s="42">
        <f>SUMIF(Mar!$A:$A,TB!$A131,Mar!$H:$H)</f>
        <v>0</v>
      </c>
      <c r="F131" s="42">
        <f>SUMIF(Apr!$A:$A,TB!$A131,Apr!$H:$H)</f>
        <v>0</v>
      </c>
      <c r="G131" s="42">
        <f>SUMIF(May!$A:$A,TB!$A131,May!$H:$H)</f>
        <v>0</v>
      </c>
      <c r="H131" s="42">
        <f>SUMIF(Jun!$A:$A,TB!$A131,Jun!$H:$H)</f>
        <v>0</v>
      </c>
      <c r="I131" s="42">
        <f>SUMIF(Jul!$A:$A,TB!$A131,Jul!$H:$H)</f>
        <v>0</v>
      </c>
      <c r="J131" s="42">
        <f>SUMIF(Aug!$A:$A,TB!$A131,Aug!$H:$H)</f>
        <v>0</v>
      </c>
      <c r="K131" s="42">
        <f>SUMIF(Sep!$A:$A,TB!$A131,Sep!$H:$H)</f>
        <v>0</v>
      </c>
      <c r="L131" s="42">
        <f>SUMIF(Oct!$A:$A,TB!$A131,Oct!$H:$H)</f>
        <v>0</v>
      </c>
      <c r="M131" s="42">
        <f>SUMIF(Nov!$A:$A,TB!$A131,Nov!$H:$H)</f>
        <v>0</v>
      </c>
      <c r="N131" s="157">
        <f>SUMIF(Dec!$A:$A,TB!$A131,Dec!$H:$H)</f>
        <v>0</v>
      </c>
      <c r="O131" s="170"/>
      <c r="P131" s="170"/>
      <c r="Q131" s="162">
        <v>0</v>
      </c>
      <c r="R131" s="42">
        <v>0</v>
      </c>
      <c r="S131" s="42">
        <v>0</v>
      </c>
      <c r="T131" s="42">
        <v>0</v>
      </c>
      <c r="U131" s="42">
        <v>0</v>
      </c>
      <c r="V131" s="42">
        <v>0</v>
      </c>
      <c r="W131" s="42">
        <v>0</v>
      </c>
      <c r="X131" s="42">
        <v>0</v>
      </c>
      <c r="Y131" s="42">
        <v>0</v>
      </c>
      <c r="Z131" s="42">
        <v>0</v>
      </c>
      <c r="AA131" s="42">
        <v>0</v>
      </c>
      <c r="AB131" s="42">
        <v>0</v>
      </c>
      <c r="AD131" s="42">
        <f t="shared" si="72"/>
        <v>0</v>
      </c>
      <c r="AE131" s="42">
        <f t="shared" si="73"/>
        <v>0</v>
      </c>
      <c r="AF131" s="42">
        <f t="shared" si="74"/>
        <v>0</v>
      </c>
      <c r="AG131" s="42">
        <f t="shared" si="75"/>
        <v>0</v>
      </c>
      <c r="AH131" s="42">
        <f t="shared" si="76"/>
        <v>0</v>
      </c>
      <c r="AI131" s="42">
        <f t="shared" si="77"/>
        <v>0</v>
      </c>
      <c r="AJ131" s="42">
        <f t="shared" si="78"/>
        <v>0</v>
      </c>
      <c r="AK131" s="42">
        <f t="shared" si="79"/>
        <v>0</v>
      </c>
      <c r="AL131" s="42">
        <f t="shared" si="80"/>
        <v>0</v>
      </c>
      <c r="AM131" s="42">
        <f t="shared" si="81"/>
        <v>0</v>
      </c>
      <c r="AN131" s="42">
        <f t="shared" si="82"/>
        <v>0</v>
      </c>
      <c r="AO131" s="157">
        <f t="shared" si="83"/>
        <v>0</v>
      </c>
    </row>
    <row r="132" spans="1:41" ht="16.399999999999999" customHeight="1">
      <c r="A132" s="20">
        <v>15125</v>
      </c>
      <c r="B132" s="14" t="s">
        <v>204</v>
      </c>
      <c r="C132" s="42">
        <f>SUMIF(Jan!$A:$A,TB!$A132,Jan!$H:$H)</f>
        <v>0</v>
      </c>
      <c r="D132" s="42">
        <f>SUMIF(Feb!$A:$A,TB!$A132,Feb!$H:$H)</f>
        <v>0</v>
      </c>
      <c r="E132" s="42">
        <f>SUMIF(Mar!$A:$A,TB!$A132,Mar!$H:$H)</f>
        <v>0</v>
      </c>
      <c r="F132" s="42">
        <f>SUMIF(Apr!$A:$A,TB!$A132,Apr!$H:$H)</f>
        <v>0</v>
      </c>
      <c r="G132" s="42">
        <f>SUMIF(May!$A:$A,TB!$A132,May!$H:$H)</f>
        <v>0</v>
      </c>
      <c r="H132" s="42">
        <f>SUMIF(Jun!$A:$A,TB!$A132,Jun!$H:$H)</f>
        <v>0</v>
      </c>
      <c r="I132" s="42">
        <f>SUMIF(Jul!$A:$A,TB!$A132,Jul!$H:$H)</f>
        <v>0</v>
      </c>
      <c r="J132" s="42">
        <f>SUMIF(Aug!$A:$A,TB!$A132,Aug!$H:$H)</f>
        <v>0</v>
      </c>
      <c r="K132" s="42">
        <f>SUMIF(Sep!$A:$A,TB!$A132,Sep!$H:$H)</f>
        <v>0</v>
      </c>
      <c r="L132" s="42">
        <f>SUMIF(Oct!$A:$A,TB!$A132,Oct!$H:$H)</f>
        <v>0</v>
      </c>
      <c r="M132" s="42">
        <f>SUMIF(Nov!$A:$A,TB!$A132,Nov!$H:$H)</f>
        <v>0</v>
      </c>
      <c r="N132" s="157">
        <f>SUMIF(Dec!$A:$A,TB!$A132,Dec!$H:$H)</f>
        <v>0</v>
      </c>
      <c r="O132" s="170"/>
      <c r="P132" s="170"/>
      <c r="Q132" s="162">
        <v>0</v>
      </c>
      <c r="R132" s="42">
        <v>0</v>
      </c>
      <c r="S132" s="42">
        <v>0</v>
      </c>
      <c r="T132" s="42">
        <v>0</v>
      </c>
      <c r="U132" s="42">
        <v>0</v>
      </c>
      <c r="V132" s="42">
        <v>0</v>
      </c>
      <c r="W132" s="42">
        <v>0</v>
      </c>
      <c r="X132" s="42">
        <v>0</v>
      </c>
      <c r="Y132" s="42">
        <v>0</v>
      </c>
      <c r="Z132" s="42">
        <v>0</v>
      </c>
      <c r="AA132" s="42">
        <v>0</v>
      </c>
      <c r="AB132" s="42">
        <v>0</v>
      </c>
      <c r="AD132" s="42">
        <f t="shared" si="72"/>
        <v>0</v>
      </c>
      <c r="AE132" s="42">
        <f t="shared" si="73"/>
        <v>0</v>
      </c>
      <c r="AF132" s="42">
        <f t="shared" si="74"/>
        <v>0</v>
      </c>
      <c r="AG132" s="42">
        <f t="shared" si="75"/>
        <v>0</v>
      </c>
      <c r="AH132" s="42">
        <f t="shared" si="76"/>
        <v>0</v>
      </c>
      <c r="AI132" s="42">
        <f t="shared" si="77"/>
        <v>0</v>
      </c>
      <c r="AJ132" s="42">
        <f t="shared" si="78"/>
        <v>0</v>
      </c>
      <c r="AK132" s="42">
        <f t="shared" si="79"/>
        <v>0</v>
      </c>
      <c r="AL132" s="42">
        <f t="shared" si="80"/>
        <v>0</v>
      </c>
      <c r="AM132" s="42">
        <f t="shared" si="81"/>
        <v>0</v>
      </c>
      <c r="AN132" s="42">
        <f t="shared" si="82"/>
        <v>0</v>
      </c>
      <c r="AO132" s="157">
        <f t="shared" si="83"/>
        <v>0</v>
      </c>
    </row>
    <row r="133" spans="1:41" ht="16.399999999999999" customHeight="1">
      <c r="A133" s="20">
        <v>15126</v>
      </c>
      <c r="B133" s="14" t="s">
        <v>205</v>
      </c>
      <c r="C133" s="42">
        <f>SUMIF(Jan!$A:$A,TB!$A133,Jan!$H:$H)</f>
        <v>0</v>
      </c>
      <c r="D133" s="42">
        <f>SUMIF(Feb!$A:$A,TB!$A133,Feb!$H:$H)</f>
        <v>0</v>
      </c>
      <c r="E133" s="42">
        <f>SUMIF(Mar!$A:$A,TB!$A133,Mar!$H:$H)</f>
        <v>0</v>
      </c>
      <c r="F133" s="42">
        <f>SUMIF(Apr!$A:$A,TB!$A133,Apr!$H:$H)</f>
        <v>0</v>
      </c>
      <c r="G133" s="42">
        <f>SUMIF(May!$A:$A,TB!$A133,May!$H:$H)</f>
        <v>0</v>
      </c>
      <c r="H133" s="42">
        <f>SUMIF(Jun!$A:$A,TB!$A133,Jun!$H:$H)</f>
        <v>0</v>
      </c>
      <c r="I133" s="42">
        <f>SUMIF(Jul!$A:$A,TB!$A133,Jul!$H:$H)</f>
        <v>0</v>
      </c>
      <c r="J133" s="42">
        <f>SUMIF(Aug!$A:$A,TB!$A133,Aug!$H:$H)</f>
        <v>0</v>
      </c>
      <c r="K133" s="42">
        <f>SUMIF(Sep!$A:$A,TB!$A133,Sep!$H:$H)</f>
        <v>0</v>
      </c>
      <c r="L133" s="42">
        <f>SUMIF(Oct!$A:$A,TB!$A133,Oct!$H:$H)</f>
        <v>0</v>
      </c>
      <c r="M133" s="42">
        <f>SUMIF(Nov!$A:$A,TB!$A133,Nov!$H:$H)</f>
        <v>0</v>
      </c>
      <c r="N133" s="157">
        <f>SUMIF(Dec!$A:$A,TB!$A133,Dec!$H:$H)</f>
        <v>0</v>
      </c>
      <c r="O133" s="170"/>
      <c r="P133" s="170"/>
      <c r="Q133" s="162">
        <v>0</v>
      </c>
      <c r="R133" s="42">
        <v>0</v>
      </c>
      <c r="S133" s="42">
        <v>0</v>
      </c>
      <c r="T133" s="42">
        <v>0</v>
      </c>
      <c r="U133" s="42">
        <v>0</v>
      </c>
      <c r="V133" s="42">
        <v>0</v>
      </c>
      <c r="W133" s="42">
        <v>0</v>
      </c>
      <c r="X133" s="42">
        <v>0</v>
      </c>
      <c r="Y133" s="42">
        <v>0</v>
      </c>
      <c r="Z133" s="42">
        <v>0</v>
      </c>
      <c r="AA133" s="42">
        <v>0</v>
      </c>
      <c r="AB133" s="42">
        <v>0</v>
      </c>
      <c r="AD133" s="42">
        <f t="shared" si="72"/>
        <v>0</v>
      </c>
      <c r="AE133" s="42">
        <f t="shared" si="73"/>
        <v>0</v>
      </c>
      <c r="AF133" s="42">
        <f t="shared" si="74"/>
        <v>0</v>
      </c>
      <c r="AG133" s="42">
        <f t="shared" si="75"/>
        <v>0</v>
      </c>
      <c r="AH133" s="42">
        <f t="shared" si="76"/>
        <v>0</v>
      </c>
      <c r="AI133" s="42">
        <f t="shared" si="77"/>
        <v>0</v>
      </c>
      <c r="AJ133" s="42">
        <f t="shared" si="78"/>
        <v>0</v>
      </c>
      <c r="AK133" s="42">
        <f t="shared" si="79"/>
        <v>0</v>
      </c>
      <c r="AL133" s="42">
        <f t="shared" si="80"/>
        <v>0</v>
      </c>
      <c r="AM133" s="42">
        <f t="shared" si="81"/>
        <v>0</v>
      </c>
      <c r="AN133" s="42">
        <f t="shared" si="82"/>
        <v>0</v>
      </c>
      <c r="AO133" s="157">
        <f t="shared" si="83"/>
        <v>0</v>
      </c>
    </row>
    <row r="134" spans="1:41" ht="16.399999999999999" customHeight="1">
      <c r="A134" s="20">
        <v>15137</v>
      </c>
      <c r="B134" s="14" t="s">
        <v>206</v>
      </c>
      <c r="C134" s="42">
        <f>SUMIF(Jan!$A:$A,TB!$A134,Jan!$H:$H)</f>
        <v>0</v>
      </c>
      <c r="D134" s="42">
        <f>SUMIF(Feb!$A:$A,TB!$A134,Feb!$H:$H)</f>
        <v>0</v>
      </c>
      <c r="E134" s="42">
        <f>SUMIF(Mar!$A:$A,TB!$A134,Mar!$H:$H)</f>
        <v>0</v>
      </c>
      <c r="F134" s="42">
        <f>SUMIF(Apr!$A:$A,TB!$A134,Apr!$H:$H)</f>
        <v>0</v>
      </c>
      <c r="G134" s="42">
        <f>SUMIF(May!$A:$A,TB!$A134,May!$H:$H)</f>
        <v>0</v>
      </c>
      <c r="H134" s="42">
        <f>SUMIF(Jun!$A:$A,TB!$A134,Jun!$H:$H)</f>
        <v>0</v>
      </c>
      <c r="I134" s="42">
        <f>SUMIF(Jul!$A:$A,TB!$A134,Jul!$H:$H)</f>
        <v>0</v>
      </c>
      <c r="J134" s="42">
        <f>SUMIF(Aug!$A:$A,TB!$A134,Aug!$H:$H)</f>
        <v>0</v>
      </c>
      <c r="K134" s="42">
        <f>SUMIF(Sep!$A:$A,TB!$A134,Sep!$H:$H)</f>
        <v>0</v>
      </c>
      <c r="L134" s="42">
        <f>SUMIF(Oct!$A:$A,TB!$A134,Oct!$H:$H)</f>
        <v>0</v>
      </c>
      <c r="M134" s="42">
        <f>SUMIF(Nov!$A:$A,TB!$A134,Nov!$H:$H)</f>
        <v>0</v>
      </c>
      <c r="N134" s="157">
        <f>SUMIF(Dec!$A:$A,TB!$A134,Dec!$H:$H)</f>
        <v>0</v>
      </c>
      <c r="O134" s="170"/>
      <c r="P134" s="170"/>
      <c r="Q134" s="162">
        <v>0</v>
      </c>
      <c r="R134" s="42">
        <v>0</v>
      </c>
      <c r="S134" s="42">
        <v>0</v>
      </c>
      <c r="T134" s="42">
        <v>0</v>
      </c>
      <c r="U134" s="42">
        <v>0</v>
      </c>
      <c r="V134" s="42">
        <v>0</v>
      </c>
      <c r="W134" s="42">
        <v>0</v>
      </c>
      <c r="X134" s="42">
        <v>0</v>
      </c>
      <c r="Y134" s="42">
        <v>0</v>
      </c>
      <c r="Z134" s="42">
        <v>0</v>
      </c>
      <c r="AA134" s="42">
        <v>0</v>
      </c>
      <c r="AB134" s="42">
        <v>0</v>
      </c>
      <c r="AD134" s="42">
        <f t="shared" si="72"/>
        <v>0</v>
      </c>
      <c r="AE134" s="42">
        <f t="shared" si="73"/>
        <v>0</v>
      </c>
      <c r="AF134" s="42">
        <f t="shared" si="74"/>
        <v>0</v>
      </c>
      <c r="AG134" s="42">
        <f t="shared" si="75"/>
        <v>0</v>
      </c>
      <c r="AH134" s="42">
        <f t="shared" si="76"/>
        <v>0</v>
      </c>
      <c r="AI134" s="42">
        <f t="shared" si="77"/>
        <v>0</v>
      </c>
      <c r="AJ134" s="42">
        <f t="shared" si="78"/>
        <v>0</v>
      </c>
      <c r="AK134" s="42">
        <f t="shared" si="79"/>
        <v>0</v>
      </c>
      <c r="AL134" s="42">
        <f t="shared" si="80"/>
        <v>0</v>
      </c>
      <c r="AM134" s="42">
        <f t="shared" si="81"/>
        <v>0</v>
      </c>
      <c r="AN134" s="42">
        <f t="shared" si="82"/>
        <v>0</v>
      </c>
      <c r="AO134" s="157">
        <f t="shared" si="83"/>
        <v>0</v>
      </c>
    </row>
    <row r="135" spans="1:41" ht="16.399999999999999" customHeight="1">
      <c r="A135" s="20">
        <v>15101</v>
      </c>
      <c r="B135" s="14" t="s">
        <v>207</v>
      </c>
      <c r="C135" s="42">
        <f>SUMIF(Jan!$A:$A,TB!$A135,Jan!$H:$H)</f>
        <v>0</v>
      </c>
      <c r="D135" s="42">
        <f>SUMIF(Feb!$A:$A,TB!$A135,Feb!$H:$H)</f>
        <v>0</v>
      </c>
      <c r="E135" s="42">
        <f>SUMIF(Mar!$A:$A,TB!$A135,Mar!$H:$H)</f>
        <v>0</v>
      </c>
      <c r="F135" s="42">
        <f>SUMIF(Apr!$A:$A,TB!$A135,Apr!$H:$H)</f>
        <v>0</v>
      </c>
      <c r="G135" s="42">
        <f>SUMIF(May!$A:$A,TB!$A135,May!$H:$H)</f>
        <v>0</v>
      </c>
      <c r="H135" s="42">
        <f>SUMIF(Jun!$A:$A,TB!$A135,Jun!$H:$H)</f>
        <v>0</v>
      </c>
      <c r="I135" s="42">
        <f>SUMIF(Jul!$A:$A,TB!$A135,Jul!$H:$H)</f>
        <v>0</v>
      </c>
      <c r="J135" s="42">
        <f>SUMIF(Aug!$A:$A,TB!$A135,Aug!$H:$H)</f>
        <v>0</v>
      </c>
      <c r="K135" s="42">
        <f>SUMIF(Sep!$A:$A,TB!$A135,Sep!$H:$H)</f>
        <v>0</v>
      </c>
      <c r="L135" s="42">
        <f>SUMIF(Oct!$A:$A,TB!$A135,Oct!$H:$H)</f>
        <v>0</v>
      </c>
      <c r="M135" s="42">
        <f>SUMIF(Nov!$A:$A,TB!$A135,Nov!$H:$H)</f>
        <v>0</v>
      </c>
      <c r="N135" s="157">
        <f>SUMIF(Dec!$A:$A,TB!$A135,Dec!$H:$H)</f>
        <v>0</v>
      </c>
      <c r="O135" s="170"/>
      <c r="P135" s="170"/>
      <c r="Q135" s="162">
        <v>0</v>
      </c>
      <c r="R135" s="42">
        <v>0</v>
      </c>
      <c r="S135" s="42">
        <v>0</v>
      </c>
      <c r="T135" s="42">
        <v>0</v>
      </c>
      <c r="U135" s="42">
        <v>0</v>
      </c>
      <c r="V135" s="42">
        <v>0</v>
      </c>
      <c r="W135" s="42">
        <v>0</v>
      </c>
      <c r="X135" s="42">
        <v>0</v>
      </c>
      <c r="Y135" s="42">
        <v>0</v>
      </c>
      <c r="Z135" s="42">
        <v>0</v>
      </c>
      <c r="AA135" s="42">
        <v>0</v>
      </c>
      <c r="AB135" s="42">
        <v>0</v>
      </c>
      <c r="AD135" s="42">
        <f t="shared" si="72"/>
        <v>0</v>
      </c>
      <c r="AE135" s="42">
        <f t="shared" si="73"/>
        <v>0</v>
      </c>
      <c r="AF135" s="42">
        <f t="shared" si="74"/>
        <v>0</v>
      </c>
      <c r="AG135" s="42">
        <f t="shared" si="75"/>
        <v>0</v>
      </c>
      <c r="AH135" s="42">
        <f t="shared" si="76"/>
        <v>0</v>
      </c>
      <c r="AI135" s="42">
        <f t="shared" si="77"/>
        <v>0</v>
      </c>
      <c r="AJ135" s="42">
        <f t="shared" si="78"/>
        <v>0</v>
      </c>
      <c r="AK135" s="42">
        <f t="shared" si="79"/>
        <v>0</v>
      </c>
      <c r="AL135" s="42">
        <f t="shared" si="80"/>
        <v>0</v>
      </c>
      <c r="AM135" s="42">
        <f t="shared" si="81"/>
        <v>0</v>
      </c>
      <c r="AN135" s="42">
        <f t="shared" si="82"/>
        <v>0</v>
      </c>
      <c r="AO135" s="157">
        <f t="shared" si="83"/>
        <v>0</v>
      </c>
    </row>
    <row r="136" spans="1:41" ht="16.399999999999999" customHeight="1">
      <c r="A136" s="20">
        <v>15102</v>
      </c>
      <c r="B136" s="14" t="s">
        <v>208</v>
      </c>
      <c r="C136" s="42">
        <f>SUMIF(Jan!$A:$A,TB!$A136,Jan!$H:$H)</f>
        <v>0</v>
      </c>
      <c r="D136" s="42">
        <f>SUMIF(Feb!$A:$A,TB!$A136,Feb!$H:$H)</f>
        <v>0</v>
      </c>
      <c r="E136" s="42">
        <f>SUMIF(Mar!$A:$A,TB!$A136,Mar!$H:$H)</f>
        <v>0</v>
      </c>
      <c r="F136" s="42">
        <f>SUMIF(Apr!$A:$A,TB!$A136,Apr!$H:$H)</f>
        <v>0</v>
      </c>
      <c r="G136" s="42">
        <f>SUMIF(May!$A:$A,TB!$A136,May!$H:$H)</f>
        <v>0</v>
      </c>
      <c r="H136" s="42">
        <f>SUMIF(Jun!$A:$A,TB!$A136,Jun!$H:$H)</f>
        <v>0</v>
      </c>
      <c r="I136" s="42">
        <f>SUMIF(Jul!$A:$A,TB!$A136,Jul!$H:$H)</f>
        <v>0</v>
      </c>
      <c r="J136" s="42">
        <f>SUMIF(Aug!$A:$A,TB!$A136,Aug!$H:$H)</f>
        <v>0</v>
      </c>
      <c r="K136" s="42">
        <f>SUMIF(Sep!$A:$A,TB!$A136,Sep!$H:$H)</f>
        <v>0</v>
      </c>
      <c r="L136" s="42">
        <f>SUMIF(Oct!$A:$A,TB!$A136,Oct!$H:$H)</f>
        <v>0</v>
      </c>
      <c r="M136" s="42">
        <f>SUMIF(Nov!$A:$A,TB!$A136,Nov!$H:$H)</f>
        <v>0</v>
      </c>
      <c r="N136" s="157">
        <f>SUMIF(Dec!$A:$A,TB!$A136,Dec!$H:$H)</f>
        <v>0</v>
      </c>
      <c r="O136" s="170"/>
      <c r="P136" s="170"/>
      <c r="Q136" s="162">
        <v>0</v>
      </c>
      <c r="R136" s="42">
        <v>0</v>
      </c>
      <c r="S136" s="42">
        <v>0</v>
      </c>
      <c r="T136" s="42">
        <v>0</v>
      </c>
      <c r="U136" s="42">
        <v>0</v>
      </c>
      <c r="V136" s="42">
        <v>0</v>
      </c>
      <c r="W136" s="42">
        <v>0</v>
      </c>
      <c r="X136" s="42">
        <v>0</v>
      </c>
      <c r="Y136" s="42">
        <v>0</v>
      </c>
      <c r="Z136" s="42">
        <v>0</v>
      </c>
      <c r="AA136" s="42">
        <v>0</v>
      </c>
      <c r="AB136" s="42">
        <v>0</v>
      </c>
      <c r="AD136" s="42">
        <f t="shared" si="72"/>
        <v>0</v>
      </c>
      <c r="AE136" s="42">
        <f t="shared" si="73"/>
        <v>0</v>
      </c>
      <c r="AF136" s="42">
        <f t="shared" si="74"/>
        <v>0</v>
      </c>
      <c r="AG136" s="42">
        <f t="shared" si="75"/>
        <v>0</v>
      </c>
      <c r="AH136" s="42">
        <f t="shared" si="76"/>
        <v>0</v>
      </c>
      <c r="AI136" s="42">
        <f t="shared" si="77"/>
        <v>0</v>
      </c>
      <c r="AJ136" s="42">
        <f t="shared" si="78"/>
        <v>0</v>
      </c>
      <c r="AK136" s="42">
        <f t="shared" si="79"/>
        <v>0</v>
      </c>
      <c r="AL136" s="42">
        <f t="shared" si="80"/>
        <v>0</v>
      </c>
      <c r="AM136" s="42">
        <f t="shared" si="81"/>
        <v>0</v>
      </c>
      <c r="AN136" s="42">
        <f t="shared" si="82"/>
        <v>0</v>
      </c>
      <c r="AO136" s="157">
        <f t="shared" si="83"/>
        <v>0</v>
      </c>
    </row>
    <row r="137" spans="1:41" ht="16.399999999999999" customHeight="1">
      <c r="A137" s="20">
        <v>15103</v>
      </c>
      <c r="B137" s="14" t="s">
        <v>209</v>
      </c>
      <c r="C137" s="42">
        <f>SUMIF(Jan!$A:$A,TB!$A137,Jan!$H:$H)</f>
        <v>0</v>
      </c>
      <c r="D137" s="42">
        <f>SUMIF(Feb!$A:$A,TB!$A137,Feb!$H:$H)</f>
        <v>0</v>
      </c>
      <c r="E137" s="42">
        <f>SUMIF(Mar!$A:$A,TB!$A137,Mar!$H:$H)</f>
        <v>0</v>
      </c>
      <c r="F137" s="42">
        <f>SUMIF(Apr!$A:$A,TB!$A137,Apr!$H:$H)</f>
        <v>0</v>
      </c>
      <c r="G137" s="42">
        <f>SUMIF(May!$A:$A,TB!$A137,May!$H:$H)</f>
        <v>0</v>
      </c>
      <c r="H137" s="42">
        <f>SUMIF(Jun!$A:$A,TB!$A137,Jun!$H:$H)</f>
        <v>0</v>
      </c>
      <c r="I137" s="42">
        <f>SUMIF(Jul!$A:$A,TB!$A137,Jul!$H:$H)</f>
        <v>0</v>
      </c>
      <c r="J137" s="42">
        <f>SUMIF(Aug!$A:$A,TB!$A137,Aug!$H:$H)</f>
        <v>0</v>
      </c>
      <c r="K137" s="42">
        <f>SUMIF(Sep!$A:$A,TB!$A137,Sep!$H:$H)</f>
        <v>0</v>
      </c>
      <c r="L137" s="42">
        <f>SUMIF(Oct!$A:$A,TB!$A137,Oct!$H:$H)</f>
        <v>0</v>
      </c>
      <c r="M137" s="42">
        <f>SUMIF(Nov!$A:$A,TB!$A137,Nov!$H:$H)</f>
        <v>0</v>
      </c>
      <c r="N137" s="157">
        <f>SUMIF(Dec!$A:$A,TB!$A137,Dec!$H:$H)</f>
        <v>0</v>
      </c>
      <c r="O137" s="170"/>
      <c r="P137" s="170"/>
      <c r="Q137" s="162">
        <v>0</v>
      </c>
      <c r="R137" s="42">
        <v>0</v>
      </c>
      <c r="S137" s="42">
        <v>0</v>
      </c>
      <c r="T137" s="42">
        <v>0</v>
      </c>
      <c r="U137" s="42">
        <v>0</v>
      </c>
      <c r="V137" s="42">
        <v>0</v>
      </c>
      <c r="W137" s="42">
        <v>0</v>
      </c>
      <c r="X137" s="42">
        <v>0</v>
      </c>
      <c r="Y137" s="42">
        <v>0</v>
      </c>
      <c r="Z137" s="42">
        <v>0</v>
      </c>
      <c r="AA137" s="42">
        <v>0</v>
      </c>
      <c r="AB137" s="42">
        <v>0</v>
      </c>
      <c r="AD137" s="42">
        <f t="shared" si="72"/>
        <v>0</v>
      </c>
      <c r="AE137" s="42">
        <f t="shared" si="73"/>
        <v>0</v>
      </c>
      <c r="AF137" s="42">
        <f t="shared" si="74"/>
        <v>0</v>
      </c>
      <c r="AG137" s="42">
        <f t="shared" si="75"/>
        <v>0</v>
      </c>
      <c r="AH137" s="42">
        <f t="shared" si="76"/>
        <v>0</v>
      </c>
      <c r="AI137" s="42">
        <f t="shared" si="77"/>
        <v>0</v>
      </c>
      <c r="AJ137" s="42">
        <f t="shared" si="78"/>
        <v>0</v>
      </c>
      <c r="AK137" s="42">
        <f t="shared" si="79"/>
        <v>0</v>
      </c>
      <c r="AL137" s="42">
        <f t="shared" si="80"/>
        <v>0</v>
      </c>
      <c r="AM137" s="42">
        <f t="shared" si="81"/>
        <v>0</v>
      </c>
      <c r="AN137" s="42">
        <f t="shared" si="82"/>
        <v>0</v>
      </c>
      <c r="AO137" s="157">
        <f t="shared" si="83"/>
        <v>0</v>
      </c>
    </row>
    <row r="138" spans="1:41" ht="16.399999999999999" customHeight="1">
      <c r="A138" s="20">
        <v>15104</v>
      </c>
      <c r="B138" s="14" t="s">
        <v>210</v>
      </c>
      <c r="C138" s="42">
        <f>SUMIF(Jan!$A:$A,TB!$A138,Jan!$H:$H)</f>
        <v>0</v>
      </c>
      <c r="D138" s="42">
        <f>SUMIF(Feb!$A:$A,TB!$A138,Feb!$H:$H)</f>
        <v>0</v>
      </c>
      <c r="E138" s="42">
        <f>SUMIF(Mar!$A:$A,TB!$A138,Mar!$H:$H)</f>
        <v>0</v>
      </c>
      <c r="F138" s="42">
        <f>SUMIF(Apr!$A:$A,TB!$A138,Apr!$H:$H)</f>
        <v>0</v>
      </c>
      <c r="G138" s="42">
        <f>SUMIF(May!$A:$A,TB!$A138,May!$H:$H)</f>
        <v>0</v>
      </c>
      <c r="H138" s="42">
        <f>SUMIF(Jun!$A:$A,TB!$A138,Jun!$H:$H)</f>
        <v>0</v>
      </c>
      <c r="I138" s="42">
        <f>SUMIF(Jul!$A:$A,TB!$A138,Jul!$H:$H)</f>
        <v>0</v>
      </c>
      <c r="J138" s="42">
        <f>SUMIF(Aug!$A:$A,TB!$A138,Aug!$H:$H)</f>
        <v>0</v>
      </c>
      <c r="K138" s="42">
        <f>SUMIF(Sep!$A:$A,TB!$A138,Sep!$H:$H)</f>
        <v>0</v>
      </c>
      <c r="L138" s="42">
        <f>SUMIF(Oct!$A:$A,TB!$A138,Oct!$H:$H)</f>
        <v>0</v>
      </c>
      <c r="M138" s="42">
        <f>SUMIF(Nov!$A:$A,TB!$A138,Nov!$H:$H)</f>
        <v>0</v>
      </c>
      <c r="N138" s="157">
        <f>SUMIF(Dec!$A:$A,TB!$A138,Dec!$H:$H)</f>
        <v>0</v>
      </c>
      <c r="O138" s="170"/>
      <c r="P138" s="170"/>
      <c r="Q138" s="162">
        <v>0</v>
      </c>
      <c r="R138" s="42">
        <v>0</v>
      </c>
      <c r="S138" s="42">
        <v>0</v>
      </c>
      <c r="T138" s="42">
        <v>0</v>
      </c>
      <c r="U138" s="42">
        <v>0</v>
      </c>
      <c r="V138" s="42">
        <v>0</v>
      </c>
      <c r="W138" s="42">
        <v>0</v>
      </c>
      <c r="X138" s="42">
        <v>0</v>
      </c>
      <c r="Y138" s="42">
        <v>0</v>
      </c>
      <c r="Z138" s="42">
        <v>0</v>
      </c>
      <c r="AA138" s="42">
        <v>0</v>
      </c>
      <c r="AB138" s="42">
        <v>0</v>
      </c>
      <c r="AD138" s="42">
        <f t="shared" si="72"/>
        <v>0</v>
      </c>
      <c r="AE138" s="42">
        <f t="shared" si="73"/>
        <v>0</v>
      </c>
      <c r="AF138" s="42">
        <f t="shared" si="74"/>
        <v>0</v>
      </c>
      <c r="AG138" s="42">
        <f t="shared" si="75"/>
        <v>0</v>
      </c>
      <c r="AH138" s="42">
        <f t="shared" si="76"/>
        <v>0</v>
      </c>
      <c r="AI138" s="42">
        <f t="shared" si="77"/>
        <v>0</v>
      </c>
      <c r="AJ138" s="42">
        <f t="shared" si="78"/>
        <v>0</v>
      </c>
      <c r="AK138" s="42">
        <f t="shared" si="79"/>
        <v>0</v>
      </c>
      <c r="AL138" s="42">
        <f t="shared" si="80"/>
        <v>0</v>
      </c>
      <c r="AM138" s="42">
        <f t="shared" si="81"/>
        <v>0</v>
      </c>
      <c r="AN138" s="42">
        <f t="shared" si="82"/>
        <v>0</v>
      </c>
      <c r="AO138" s="157">
        <f t="shared" si="83"/>
        <v>0</v>
      </c>
    </row>
    <row r="139" spans="1:41" ht="16.399999999999999" customHeight="1">
      <c r="A139" s="20">
        <v>15105</v>
      </c>
      <c r="B139" s="14" t="s">
        <v>211</v>
      </c>
      <c r="C139" s="42">
        <f>SUMIF(Jan!$A:$A,TB!$A139,Jan!$H:$H)</f>
        <v>0</v>
      </c>
      <c r="D139" s="42">
        <f>SUMIF(Feb!$A:$A,TB!$A139,Feb!$H:$H)</f>
        <v>0</v>
      </c>
      <c r="E139" s="42">
        <f>SUMIF(Mar!$A:$A,TB!$A139,Mar!$H:$H)</f>
        <v>0</v>
      </c>
      <c r="F139" s="42">
        <f>SUMIF(Apr!$A:$A,TB!$A139,Apr!$H:$H)</f>
        <v>0</v>
      </c>
      <c r="G139" s="42">
        <f>SUMIF(May!$A:$A,TB!$A139,May!$H:$H)</f>
        <v>0</v>
      </c>
      <c r="H139" s="42">
        <f>SUMIF(Jun!$A:$A,TB!$A139,Jun!$H:$H)</f>
        <v>0</v>
      </c>
      <c r="I139" s="42">
        <f>SUMIF(Jul!$A:$A,TB!$A139,Jul!$H:$H)</f>
        <v>0</v>
      </c>
      <c r="J139" s="42">
        <f>SUMIF(Aug!$A:$A,TB!$A139,Aug!$H:$H)</f>
        <v>0</v>
      </c>
      <c r="K139" s="42">
        <f>SUMIF(Sep!$A:$A,TB!$A139,Sep!$H:$H)</f>
        <v>0</v>
      </c>
      <c r="L139" s="42">
        <f>SUMIF(Oct!$A:$A,TB!$A139,Oct!$H:$H)</f>
        <v>0</v>
      </c>
      <c r="M139" s="42">
        <f>SUMIF(Nov!$A:$A,TB!$A139,Nov!$H:$H)</f>
        <v>0</v>
      </c>
      <c r="N139" s="157">
        <f>SUMIF(Dec!$A:$A,TB!$A139,Dec!$H:$H)</f>
        <v>0</v>
      </c>
      <c r="O139" s="170"/>
      <c r="P139" s="170"/>
      <c r="Q139" s="162">
        <v>0</v>
      </c>
      <c r="R139" s="42">
        <v>0</v>
      </c>
      <c r="S139" s="42">
        <v>0</v>
      </c>
      <c r="T139" s="42">
        <v>0</v>
      </c>
      <c r="U139" s="42">
        <v>0</v>
      </c>
      <c r="V139" s="42">
        <v>0</v>
      </c>
      <c r="W139" s="42">
        <v>0</v>
      </c>
      <c r="X139" s="42">
        <v>0</v>
      </c>
      <c r="Y139" s="42">
        <v>0</v>
      </c>
      <c r="Z139" s="42">
        <v>0</v>
      </c>
      <c r="AA139" s="42">
        <v>0</v>
      </c>
      <c r="AB139" s="42">
        <v>0</v>
      </c>
      <c r="AD139" s="42">
        <f t="shared" si="72"/>
        <v>0</v>
      </c>
      <c r="AE139" s="42">
        <f t="shared" si="73"/>
        <v>0</v>
      </c>
      <c r="AF139" s="42">
        <f t="shared" si="74"/>
        <v>0</v>
      </c>
      <c r="AG139" s="42">
        <f t="shared" si="75"/>
        <v>0</v>
      </c>
      <c r="AH139" s="42">
        <f t="shared" si="76"/>
        <v>0</v>
      </c>
      <c r="AI139" s="42">
        <f t="shared" si="77"/>
        <v>0</v>
      </c>
      <c r="AJ139" s="42">
        <f t="shared" si="78"/>
        <v>0</v>
      </c>
      <c r="AK139" s="42">
        <f t="shared" si="79"/>
        <v>0</v>
      </c>
      <c r="AL139" s="42">
        <f t="shared" si="80"/>
        <v>0</v>
      </c>
      <c r="AM139" s="42">
        <f t="shared" si="81"/>
        <v>0</v>
      </c>
      <c r="AN139" s="42">
        <f t="shared" si="82"/>
        <v>0</v>
      </c>
      <c r="AO139" s="157">
        <f t="shared" si="83"/>
        <v>0</v>
      </c>
    </row>
    <row r="140" spans="1:41" ht="16.399999999999999" customHeight="1">
      <c r="A140" s="20">
        <v>15106</v>
      </c>
      <c r="B140" s="14" t="s">
        <v>212</v>
      </c>
      <c r="C140" s="42">
        <f>SUMIF(Jan!$A:$A,TB!$A140,Jan!$H:$H)</f>
        <v>0</v>
      </c>
      <c r="D140" s="42">
        <f>SUMIF(Feb!$A:$A,TB!$A140,Feb!$H:$H)</f>
        <v>0</v>
      </c>
      <c r="E140" s="42">
        <f>SUMIF(Mar!$A:$A,TB!$A140,Mar!$H:$H)</f>
        <v>0</v>
      </c>
      <c r="F140" s="42">
        <f>SUMIF(Apr!$A:$A,TB!$A140,Apr!$H:$H)</f>
        <v>0</v>
      </c>
      <c r="G140" s="42">
        <f>SUMIF(May!$A:$A,TB!$A140,May!$H:$H)</f>
        <v>0</v>
      </c>
      <c r="H140" s="42">
        <f>SUMIF(Jun!$A:$A,TB!$A140,Jun!$H:$H)</f>
        <v>0</v>
      </c>
      <c r="I140" s="42">
        <f>SUMIF(Jul!$A:$A,TB!$A140,Jul!$H:$H)</f>
        <v>0</v>
      </c>
      <c r="J140" s="42">
        <f>SUMIF(Aug!$A:$A,TB!$A140,Aug!$H:$H)</f>
        <v>0</v>
      </c>
      <c r="K140" s="42">
        <f>SUMIF(Sep!$A:$A,TB!$A140,Sep!$H:$H)</f>
        <v>0</v>
      </c>
      <c r="L140" s="42">
        <f>SUMIF(Oct!$A:$A,TB!$A140,Oct!$H:$H)</f>
        <v>0</v>
      </c>
      <c r="M140" s="42">
        <f>SUMIF(Nov!$A:$A,TB!$A140,Nov!$H:$H)</f>
        <v>0</v>
      </c>
      <c r="N140" s="157">
        <f>SUMIF(Dec!$A:$A,TB!$A140,Dec!$H:$H)</f>
        <v>0</v>
      </c>
      <c r="O140" s="170"/>
      <c r="P140" s="170"/>
      <c r="Q140" s="162">
        <v>0</v>
      </c>
      <c r="R140" s="42">
        <v>0</v>
      </c>
      <c r="S140" s="42">
        <v>0</v>
      </c>
      <c r="T140" s="42">
        <v>0</v>
      </c>
      <c r="U140" s="42">
        <v>0</v>
      </c>
      <c r="V140" s="42">
        <v>0</v>
      </c>
      <c r="W140" s="42">
        <v>0</v>
      </c>
      <c r="X140" s="42">
        <v>0</v>
      </c>
      <c r="Y140" s="42">
        <v>0</v>
      </c>
      <c r="Z140" s="42">
        <v>0</v>
      </c>
      <c r="AA140" s="42">
        <v>0</v>
      </c>
      <c r="AB140" s="42">
        <v>0</v>
      </c>
      <c r="AD140" s="42">
        <f t="shared" si="72"/>
        <v>0</v>
      </c>
      <c r="AE140" s="42">
        <f t="shared" si="73"/>
        <v>0</v>
      </c>
      <c r="AF140" s="42">
        <f t="shared" si="74"/>
        <v>0</v>
      </c>
      <c r="AG140" s="42">
        <f t="shared" si="75"/>
        <v>0</v>
      </c>
      <c r="AH140" s="42">
        <f t="shared" si="76"/>
        <v>0</v>
      </c>
      <c r="AI140" s="42">
        <f t="shared" si="77"/>
        <v>0</v>
      </c>
      <c r="AJ140" s="42">
        <f t="shared" si="78"/>
        <v>0</v>
      </c>
      <c r="AK140" s="42">
        <f t="shared" si="79"/>
        <v>0</v>
      </c>
      <c r="AL140" s="42">
        <f t="shared" si="80"/>
        <v>0</v>
      </c>
      <c r="AM140" s="42">
        <f t="shared" si="81"/>
        <v>0</v>
      </c>
      <c r="AN140" s="42">
        <f t="shared" si="82"/>
        <v>0</v>
      </c>
      <c r="AO140" s="157">
        <f t="shared" si="83"/>
        <v>0</v>
      </c>
    </row>
    <row r="141" spans="1:41" ht="16.399999999999999" customHeight="1">
      <c r="A141" s="20">
        <v>15107</v>
      </c>
      <c r="B141" s="14" t="s">
        <v>213</v>
      </c>
      <c r="C141" s="42">
        <f>SUMIF(Jan!$A:$A,TB!$A141,Jan!$H:$H)</f>
        <v>0</v>
      </c>
      <c r="D141" s="42">
        <f>SUMIF(Feb!$A:$A,TB!$A141,Feb!$H:$H)</f>
        <v>0</v>
      </c>
      <c r="E141" s="42">
        <f>SUMIF(Mar!$A:$A,TB!$A141,Mar!$H:$H)</f>
        <v>0</v>
      </c>
      <c r="F141" s="42">
        <f>SUMIF(Apr!$A:$A,TB!$A141,Apr!$H:$H)</f>
        <v>0</v>
      </c>
      <c r="G141" s="42">
        <f>SUMIF(May!$A:$A,TB!$A141,May!$H:$H)</f>
        <v>0</v>
      </c>
      <c r="H141" s="42">
        <f>SUMIF(Jun!$A:$A,TB!$A141,Jun!$H:$H)</f>
        <v>0</v>
      </c>
      <c r="I141" s="42">
        <f>SUMIF(Jul!$A:$A,TB!$A141,Jul!$H:$H)</f>
        <v>0</v>
      </c>
      <c r="J141" s="42">
        <f>SUMIF(Aug!$A:$A,TB!$A141,Aug!$H:$H)</f>
        <v>0</v>
      </c>
      <c r="K141" s="42">
        <f>SUMIF(Sep!$A:$A,TB!$A141,Sep!$H:$H)</f>
        <v>0</v>
      </c>
      <c r="L141" s="42">
        <f>SUMIF(Oct!$A:$A,TB!$A141,Oct!$H:$H)</f>
        <v>0</v>
      </c>
      <c r="M141" s="42">
        <f>SUMIF(Nov!$A:$A,TB!$A141,Nov!$H:$H)</f>
        <v>0</v>
      </c>
      <c r="N141" s="157">
        <f>SUMIF(Dec!$A:$A,TB!$A141,Dec!$H:$H)</f>
        <v>0</v>
      </c>
      <c r="O141" s="170"/>
      <c r="P141" s="170"/>
      <c r="Q141" s="162">
        <v>0</v>
      </c>
      <c r="R141" s="42">
        <v>0</v>
      </c>
      <c r="S141" s="42">
        <v>0</v>
      </c>
      <c r="T141" s="42">
        <v>0</v>
      </c>
      <c r="U141" s="42">
        <v>0</v>
      </c>
      <c r="V141" s="42">
        <v>0</v>
      </c>
      <c r="W141" s="42">
        <v>0</v>
      </c>
      <c r="X141" s="42">
        <v>0</v>
      </c>
      <c r="Y141" s="42">
        <v>0</v>
      </c>
      <c r="Z141" s="42">
        <v>0</v>
      </c>
      <c r="AA141" s="42">
        <v>0</v>
      </c>
      <c r="AB141" s="42">
        <v>0</v>
      </c>
      <c r="AD141" s="42">
        <f t="shared" si="72"/>
        <v>0</v>
      </c>
      <c r="AE141" s="42">
        <f t="shared" si="73"/>
        <v>0</v>
      </c>
      <c r="AF141" s="42">
        <f t="shared" si="74"/>
        <v>0</v>
      </c>
      <c r="AG141" s="42">
        <f t="shared" si="75"/>
        <v>0</v>
      </c>
      <c r="AH141" s="42">
        <f t="shared" si="76"/>
        <v>0</v>
      </c>
      <c r="AI141" s="42">
        <f t="shared" si="77"/>
        <v>0</v>
      </c>
      <c r="AJ141" s="42">
        <f t="shared" si="78"/>
        <v>0</v>
      </c>
      <c r="AK141" s="42">
        <f t="shared" si="79"/>
        <v>0</v>
      </c>
      <c r="AL141" s="42">
        <f t="shared" si="80"/>
        <v>0</v>
      </c>
      <c r="AM141" s="42">
        <f t="shared" si="81"/>
        <v>0</v>
      </c>
      <c r="AN141" s="42">
        <f t="shared" si="82"/>
        <v>0</v>
      </c>
      <c r="AO141" s="157">
        <f t="shared" si="83"/>
        <v>0</v>
      </c>
    </row>
    <row r="142" spans="1:41" ht="16.399999999999999" customHeight="1">
      <c r="A142" s="20">
        <v>15108</v>
      </c>
      <c r="B142" s="14" t="s">
        <v>214</v>
      </c>
      <c r="C142" s="42">
        <f>SUMIF(Jan!$A:$A,TB!$A142,Jan!$H:$H)</f>
        <v>0</v>
      </c>
      <c r="D142" s="42">
        <f>SUMIF(Feb!$A:$A,TB!$A142,Feb!$H:$H)</f>
        <v>0</v>
      </c>
      <c r="E142" s="42">
        <f>SUMIF(Mar!$A:$A,TB!$A142,Mar!$H:$H)</f>
        <v>0</v>
      </c>
      <c r="F142" s="42">
        <f>SUMIF(Apr!$A:$A,TB!$A142,Apr!$H:$H)</f>
        <v>0</v>
      </c>
      <c r="G142" s="42">
        <f>SUMIF(May!$A:$A,TB!$A142,May!$H:$H)</f>
        <v>0</v>
      </c>
      <c r="H142" s="42">
        <f>SUMIF(Jun!$A:$A,TB!$A142,Jun!$H:$H)</f>
        <v>0</v>
      </c>
      <c r="I142" s="42">
        <f>SUMIF(Jul!$A:$A,TB!$A142,Jul!$H:$H)</f>
        <v>0</v>
      </c>
      <c r="J142" s="42">
        <f>SUMIF(Aug!$A:$A,TB!$A142,Aug!$H:$H)</f>
        <v>0</v>
      </c>
      <c r="K142" s="42">
        <f>SUMIF(Sep!$A:$A,TB!$A142,Sep!$H:$H)</f>
        <v>0</v>
      </c>
      <c r="L142" s="42">
        <f>SUMIF(Oct!$A:$A,TB!$A142,Oct!$H:$H)</f>
        <v>0</v>
      </c>
      <c r="M142" s="42">
        <f>SUMIF(Nov!$A:$A,TB!$A142,Nov!$H:$H)</f>
        <v>0</v>
      </c>
      <c r="N142" s="157">
        <f>SUMIF(Dec!$A:$A,TB!$A142,Dec!$H:$H)</f>
        <v>0</v>
      </c>
      <c r="O142" s="170"/>
      <c r="P142" s="170"/>
      <c r="Q142" s="162">
        <v>0</v>
      </c>
      <c r="R142" s="42">
        <v>0</v>
      </c>
      <c r="S142" s="42">
        <v>0</v>
      </c>
      <c r="T142" s="42">
        <v>0</v>
      </c>
      <c r="U142" s="42">
        <v>0</v>
      </c>
      <c r="V142" s="42">
        <v>0</v>
      </c>
      <c r="W142" s="42">
        <v>0</v>
      </c>
      <c r="X142" s="42">
        <v>0</v>
      </c>
      <c r="Y142" s="42">
        <v>0</v>
      </c>
      <c r="Z142" s="42">
        <v>0</v>
      </c>
      <c r="AA142" s="42">
        <v>0</v>
      </c>
      <c r="AB142" s="42">
        <v>0</v>
      </c>
      <c r="AD142" s="42">
        <f t="shared" si="72"/>
        <v>0</v>
      </c>
      <c r="AE142" s="42">
        <f t="shared" si="73"/>
        <v>0</v>
      </c>
      <c r="AF142" s="42">
        <f t="shared" si="74"/>
        <v>0</v>
      </c>
      <c r="AG142" s="42">
        <f t="shared" si="75"/>
        <v>0</v>
      </c>
      <c r="AH142" s="42">
        <f t="shared" si="76"/>
        <v>0</v>
      </c>
      <c r="AI142" s="42">
        <f t="shared" si="77"/>
        <v>0</v>
      </c>
      <c r="AJ142" s="42">
        <f t="shared" si="78"/>
        <v>0</v>
      </c>
      <c r="AK142" s="42">
        <f t="shared" si="79"/>
        <v>0</v>
      </c>
      <c r="AL142" s="42">
        <f t="shared" si="80"/>
        <v>0</v>
      </c>
      <c r="AM142" s="42">
        <f t="shared" si="81"/>
        <v>0</v>
      </c>
      <c r="AN142" s="42">
        <f t="shared" si="82"/>
        <v>0</v>
      </c>
      <c r="AO142" s="157">
        <f t="shared" si="83"/>
        <v>0</v>
      </c>
    </row>
    <row r="143" spans="1:41" ht="16.399999999999999" customHeight="1">
      <c r="A143" s="20">
        <v>15109</v>
      </c>
      <c r="B143" s="14" t="s">
        <v>215</v>
      </c>
      <c r="C143" s="42">
        <f>SUMIF(Jan!$A:$A,TB!$A143,Jan!$H:$H)</f>
        <v>0</v>
      </c>
      <c r="D143" s="42">
        <f>SUMIF(Feb!$A:$A,TB!$A143,Feb!$H:$H)</f>
        <v>0</v>
      </c>
      <c r="E143" s="42">
        <f>SUMIF(Mar!$A:$A,TB!$A143,Mar!$H:$H)</f>
        <v>0</v>
      </c>
      <c r="F143" s="42">
        <f>SUMIF(Apr!$A:$A,TB!$A143,Apr!$H:$H)</f>
        <v>0</v>
      </c>
      <c r="G143" s="42">
        <f>SUMIF(May!$A:$A,TB!$A143,May!$H:$H)</f>
        <v>0</v>
      </c>
      <c r="H143" s="42">
        <f>SUMIF(Jun!$A:$A,TB!$A143,Jun!$H:$H)</f>
        <v>0</v>
      </c>
      <c r="I143" s="42">
        <f>SUMIF(Jul!$A:$A,TB!$A143,Jul!$H:$H)</f>
        <v>0</v>
      </c>
      <c r="J143" s="42">
        <f>SUMIF(Aug!$A:$A,TB!$A143,Aug!$H:$H)</f>
        <v>0</v>
      </c>
      <c r="K143" s="42">
        <f>SUMIF(Sep!$A:$A,TB!$A143,Sep!$H:$H)</f>
        <v>0</v>
      </c>
      <c r="L143" s="42">
        <f>SUMIF(Oct!$A:$A,TB!$A143,Oct!$H:$H)</f>
        <v>0</v>
      </c>
      <c r="M143" s="42">
        <f>SUMIF(Nov!$A:$A,TB!$A143,Nov!$H:$H)</f>
        <v>0</v>
      </c>
      <c r="N143" s="157">
        <f>SUMIF(Dec!$A:$A,TB!$A143,Dec!$H:$H)</f>
        <v>0</v>
      </c>
      <c r="O143" s="170"/>
      <c r="P143" s="170"/>
      <c r="Q143" s="162">
        <v>0</v>
      </c>
      <c r="R143" s="42">
        <v>0</v>
      </c>
      <c r="S143" s="42">
        <v>0</v>
      </c>
      <c r="T143" s="42">
        <v>0</v>
      </c>
      <c r="U143" s="42">
        <v>0</v>
      </c>
      <c r="V143" s="42">
        <v>0</v>
      </c>
      <c r="W143" s="42">
        <v>0</v>
      </c>
      <c r="X143" s="42">
        <v>0</v>
      </c>
      <c r="Y143" s="42">
        <v>0</v>
      </c>
      <c r="Z143" s="42">
        <v>0</v>
      </c>
      <c r="AA143" s="42">
        <v>0</v>
      </c>
      <c r="AB143" s="42">
        <v>0</v>
      </c>
      <c r="AD143" s="42">
        <f t="shared" si="72"/>
        <v>0</v>
      </c>
      <c r="AE143" s="42">
        <f t="shared" si="73"/>
        <v>0</v>
      </c>
      <c r="AF143" s="42">
        <f t="shared" si="74"/>
        <v>0</v>
      </c>
      <c r="AG143" s="42">
        <f t="shared" si="75"/>
        <v>0</v>
      </c>
      <c r="AH143" s="42">
        <f t="shared" si="76"/>
        <v>0</v>
      </c>
      <c r="AI143" s="42">
        <f t="shared" si="77"/>
        <v>0</v>
      </c>
      <c r="AJ143" s="42">
        <f t="shared" si="78"/>
        <v>0</v>
      </c>
      <c r="AK143" s="42">
        <f t="shared" si="79"/>
        <v>0</v>
      </c>
      <c r="AL143" s="42">
        <f t="shared" si="80"/>
        <v>0</v>
      </c>
      <c r="AM143" s="42">
        <f t="shared" si="81"/>
        <v>0</v>
      </c>
      <c r="AN143" s="42">
        <f t="shared" si="82"/>
        <v>0</v>
      </c>
      <c r="AO143" s="157">
        <f t="shared" si="83"/>
        <v>0</v>
      </c>
    </row>
    <row r="144" spans="1:41" ht="16.399999999999999" customHeight="1">
      <c r="A144" s="20">
        <v>15114</v>
      </c>
      <c r="B144" s="14" t="s">
        <v>216</v>
      </c>
      <c r="C144" s="42">
        <f>SUMIF(Jan!$A:$A,TB!$A144,Jan!$H:$H)</f>
        <v>0</v>
      </c>
      <c r="D144" s="42">
        <f>SUMIF(Feb!$A:$A,TB!$A144,Feb!$H:$H)</f>
        <v>0</v>
      </c>
      <c r="E144" s="42">
        <f>SUMIF(Mar!$A:$A,TB!$A144,Mar!$H:$H)</f>
        <v>0</v>
      </c>
      <c r="F144" s="42">
        <f>SUMIF(Apr!$A:$A,TB!$A144,Apr!$H:$H)</f>
        <v>0</v>
      </c>
      <c r="G144" s="42">
        <f>SUMIF(May!$A:$A,TB!$A144,May!$H:$H)</f>
        <v>0</v>
      </c>
      <c r="H144" s="42">
        <f>SUMIF(Jun!$A:$A,TB!$A144,Jun!$H:$H)</f>
        <v>0</v>
      </c>
      <c r="I144" s="42">
        <f>SUMIF(Jul!$A:$A,TB!$A144,Jul!$H:$H)</f>
        <v>0</v>
      </c>
      <c r="J144" s="42">
        <f>SUMIF(Aug!$A:$A,TB!$A144,Aug!$H:$H)</f>
        <v>0</v>
      </c>
      <c r="K144" s="42">
        <f>SUMIF(Sep!$A:$A,TB!$A144,Sep!$H:$H)</f>
        <v>0</v>
      </c>
      <c r="L144" s="42">
        <f>SUMIF(Oct!$A:$A,TB!$A144,Oct!$H:$H)</f>
        <v>0</v>
      </c>
      <c r="M144" s="42">
        <f>SUMIF(Nov!$A:$A,TB!$A144,Nov!$H:$H)</f>
        <v>0</v>
      </c>
      <c r="N144" s="157">
        <f>SUMIF(Dec!$A:$A,TB!$A144,Dec!$H:$H)</f>
        <v>0</v>
      </c>
      <c r="O144" s="170"/>
      <c r="P144" s="170"/>
      <c r="Q144" s="162">
        <v>0</v>
      </c>
      <c r="R144" s="42">
        <v>0</v>
      </c>
      <c r="S144" s="42">
        <v>0</v>
      </c>
      <c r="T144" s="42">
        <v>0</v>
      </c>
      <c r="U144" s="42">
        <v>0</v>
      </c>
      <c r="V144" s="42">
        <v>0</v>
      </c>
      <c r="W144" s="42">
        <v>0</v>
      </c>
      <c r="X144" s="42">
        <v>0</v>
      </c>
      <c r="Y144" s="42">
        <v>0</v>
      </c>
      <c r="Z144" s="42">
        <v>0</v>
      </c>
      <c r="AA144" s="42">
        <v>0</v>
      </c>
      <c r="AB144" s="42">
        <v>0</v>
      </c>
      <c r="AD144" s="42">
        <f t="shared" si="72"/>
        <v>0</v>
      </c>
      <c r="AE144" s="42">
        <f t="shared" si="73"/>
        <v>0</v>
      </c>
      <c r="AF144" s="42">
        <f t="shared" si="74"/>
        <v>0</v>
      </c>
      <c r="AG144" s="42">
        <f t="shared" si="75"/>
        <v>0</v>
      </c>
      <c r="AH144" s="42">
        <f t="shared" si="76"/>
        <v>0</v>
      </c>
      <c r="AI144" s="42">
        <f t="shared" si="77"/>
        <v>0</v>
      </c>
      <c r="AJ144" s="42">
        <f t="shared" si="78"/>
        <v>0</v>
      </c>
      <c r="AK144" s="42">
        <f t="shared" si="79"/>
        <v>0</v>
      </c>
      <c r="AL144" s="42">
        <f t="shared" si="80"/>
        <v>0</v>
      </c>
      <c r="AM144" s="42">
        <f t="shared" si="81"/>
        <v>0</v>
      </c>
      <c r="AN144" s="42">
        <f t="shared" si="82"/>
        <v>0</v>
      </c>
      <c r="AO144" s="157">
        <f t="shared" si="83"/>
        <v>0</v>
      </c>
    </row>
    <row r="145" spans="1:41" ht="16.399999999999999" customHeight="1">
      <c r="A145" s="20">
        <v>15136</v>
      </c>
      <c r="B145" s="14" t="s">
        <v>217</v>
      </c>
      <c r="C145" s="42">
        <f>SUMIF(Jan!$A:$A,TB!$A145,Jan!$H:$H)</f>
        <v>0</v>
      </c>
      <c r="D145" s="42">
        <f>SUMIF(Feb!$A:$A,TB!$A145,Feb!$H:$H)</f>
        <v>0</v>
      </c>
      <c r="E145" s="42">
        <f>SUMIF(Mar!$A:$A,TB!$A145,Mar!$H:$H)</f>
        <v>0</v>
      </c>
      <c r="F145" s="42">
        <f>SUMIF(Apr!$A:$A,TB!$A145,Apr!$H:$H)</f>
        <v>0</v>
      </c>
      <c r="G145" s="42">
        <f>SUMIF(May!$A:$A,TB!$A145,May!$H:$H)</f>
        <v>0</v>
      </c>
      <c r="H145" s="42">
        <f>SUMIF(Jun!$A:$A,TB!$A145,Jun!$H:$H)</f>
        <v>0</v>
      </c>
      <c r="I145" s="42">
        <f>SUMIF(Jul!$A:$A,TB!$A145,Jul!$H:$H)</f>
        <v>0</v>
      </c>
      <c r="J145" s="42">
        <f>SUMIF(Aug!$A:$A,TB!$A145,Aug!$H:$H)</f>
        <v>0</v>
      </c>
      <c r="K145" s="42">
        <f>SUMIF(Sep!$A:$A,TB!$A145,Sep!$H:$H)</f>
        <v>0</v>
      </c>
      <c r="L145" s="42">
        <f>SUMIF(Oct!$A:$A,TB!$A145,Oct!$H:$H)</f>
        <v>0</v>
      </c>
      <c r="M145" s="42">
        <f>SUMIF(Nov!$A:$A,TB!$A145,Nov!$H:$H)</f>
        <v>0</v>
      </c>
      <c r="N145" s="157">
        <f>SUMIF(Dec!$A:$A,TB!$A145,Dec!$H:$H)</f>
        <v>0</v>
      </c>
      <c r="O145" s="170"/>
      <c r="P145" s="170"/>
      <c r="Q145" s="162">
        <v>0</v>
      </c>
      <c r="R145" s="42">
        <v>0</v>
      </c>
      <c r="S145" s="42">
        <v>0</v>
      </c>
      <c r="T145" s="42">
        <v>0</v>
      </c>
      <c r="U145" s="42">
        <v>0</v>
      </c>
      <c r="V145" s="42">
        <v>0</v>
      </c>
      <c r="W145" s="42">
        <v>0</v>
      </c>
      <c r="X145" s="42">
        <v>0</v>
      </c>
      <c r="Y145" s="42">
        <v>0</v>
      </c>
      <c r="Z145" s="42">
        <v>0</v>
      </c>
      <c r="AA145" s="42">
        <v>0</v>
      </c>
      <c r="AB145" s="42">
        <v>0</v>
      </c>
      <c r="AD145" s="42">
        <f t="shared" si="72"/>
        <v>0</v>
      </c>
      <c r="AE145" s="42">
        <f t="shared" si="73"/>
        <v>0</v>
      </c>
      <c r="AF145" s="42">
        <f t="shared" si="74"/>
        <v>0</v>
      </c>
      <c r="AG145" s="42">
        <f t="shared" si="75"/>
        <v>0</v>
      </c>
      <c r="AH145" s="42">
        <f t="shared" si="76"/>
        <v>0</v>
      </c>
      <c r="AI145" s="42">
        <f t="shared" si="77"/>
        <v>0</v>
      </c>
      <c r="AJ145" s="42">
        <f t="shared" si="78"/>
        <v>0</v>
      </c>
      <c r="AK145" s="42">
        <f t="shared" si="79"/>
        <v>0</v>
      </c>
      <c r="AL145" s="42">
        <f t="shared" si="80"/>
        <v>0</v>
      </c>
      <c r="AM145" s="42">
        <f t="shared" si="81"/>
        <v>0</v>
      </c>
      <c r="AN145" s="42">
        <f t="shared" si="82"/>
        <v>0</v>
      </c>
      <c r="AO145" s="157">
        <f t="shared" si="83"/>
        <v>0</v>
      </c>
    </row>
    <row r="146" spans="1:41" ht="16.399999999999999" customHeight="1">
      <c r="A146" s="20"/>
      <c r="B146" s="14"/>
      <c r="C146" s="42">
        <f>SUMIF(Jan!$A:$A,TB!$A146,Jan!$H:$H)</f>
        <v>0</v>
      </c>
      <c r="D146" s="42">
        <f>SUMIF(Feb!$A:$A,TB!$A146,Feb!$H:$H)</f>
        <v>0</v>
      </c>
      <c r="E146" s="42">
        <f>SUMIF(Mar!$A:$A,TB!$A146,Mar!$H:$H)</f>
        <v>0</v>
      </c>
      <c r="F146" s="42">
        <f>SUMIF(Apr!$A:$A,TB!$A146,Apr!$H:$H)</f>
        <v>0</v>
      </c>
      <c r="G146" s="42">
        <f>SUMIF(May!$A:$A,TB!$A146,May!$H:$H)</f>
        <v>0</v>
      </c>
      <c r="H146" s="42">
        <f>SUMIF(Jun!$A:$A,TB!$A146,Jun!$H:$H)</f>
        <v>0</v>
      </c>
      <c r="I146" s="42">
        <f>SUMIF(Jul!$A:$A,TB!$A146,Jul!$H:$H)</f>
        <v>0</v>
      </c>
      <c r="J146" s="42">
        <f>SUMIF(Aug!$A:$A,TB!$A146,Aug!$H:$H)</f>
        <v>0</v>
      </c>
      <c r="K146" s="42">
        <f>SUMIF(Sep!$A:$A,TB!$A146,Sep!$H:$H)</f>
        <v>0</v>
      </c>
      <c r="L146" s="42">
        <f>SUMIF(Oct!$A:$A,TB!$A146,Oct!$H:$H)</f>
        <v>0</v>
      </c>
      <c r="M146" s="42">
        <f>SUMIF(Nov!$A:$A,TB!$A146,Nov!$H:$H)</f>
        <v>0</v>
      </c>
      <c r="N146" s="157">
        <f>SUMIF(Dec!$A:$A,TB!$A146,Dec!$H:$H)</f>
        <v>0</v>
      </c>
      <c r="O146" s="170"/>
      <c r="P146" s="170"/>
      <c r="Q146" s="162">
        <v>0</v>
      </c>
      <c r="R146" s="42">
        <v>0</v>
      </c>
      <c r="S146" s="42">
        <v>0</v>
      </c>
      <c r="T146" s="42">
        <v>0</v>
      </c>
      <c r="U146" s="42">
        <v>0</v>
      </c>
      <c r="V146" s="42">
        <v>0</v>
      </c>
      <c r="W146" s="42">
        <v>0</v>
      </c>
      <c r="X146" s="42">
        <v>0</v>
      </c>
      <c r="Y146" s="42">
        <v>0</v>
      </c>
      <c r="Z146" s="42">
        <v>0</v>
      </c>
      <c r="AA146" s="42">
        <v>0</v>
      </c>
      <c r="AB146" s="42">
        <v>0</v>
      </c>
      <c r="AD146" s="42">
        <f t="shared" si="72"/>
        <v>0</v>
      </c>
      <c r="AE146" s="42">
        <f t="shared" si="73"/>
        <v>0</v>
      </c>
      <c r="AF146" s="42">
        <f t="shared" si="74"/>
        <v>0</v>
      </c>
      <c r="AG146" s="42">
        <f t="shared" si="75"/>
        <v>0</v>
      </c>
      <c r="AH146" s="42">
        <f t="shared" si="76"/>
        <v>0</v>
      </c>
      <c r="AI146" s="42">
        <f t="shared" si="77"/>
        <v>0</v>
      </c>
      <c r="AJ146" s="42">
        <f t="shared" si="78"/>
        <v>0</v>
      </c>
      <c r="AK146" s="42">
        <f t="shared" si="79"/>
        <v>0</v>
      </c>
      <c r="AL146" s="42">
        <f t="shared" si="80"/>
        <v>0</v>
      </c>
      <c r="AM146" s="42">
        <f t="shared" si="81"/>
        <v>0</v>
      </c>
      <c r="AN146" s="42">
        <f t="shared" si="82"/>
        <v>0</v>
      </c>
      <c r="AO146" s="157">
        <f t="shared" si="83"/>
        <v>0</v>
      </c>
    </row>
    <row r="147" spans="1:41" ht="16.399999999999999" customHeight="1">
      <c r="A147" s="13"/>
      <c r="B147" s="21"/>
      <c r="C147" s="42">
        <f>SUMIF(Jan!$A:$A,TB!$A147,Jan!$H:$H)</f>
        <v>0</v>
      </c>
      <c r="D147" s="42">
        <f>SUMIF(Feb!$A:$A,TB!$A147,Feb!$H:$H)</f>
        <v>0</v>
      </c>
      <c r="E147" s="42">
        <f>SUMIF(Mar!$A:$A,TB!$A147,Mar!$H:$H)</f>
        <v>0</v>
      </c>
      <c r="F147" s="42">
        <f>SUMIF(Apr!$A:$A,TB!$A147,Apr!$H:$H)</f>
        <v>0</v>
      </c>
      <c r="G147" s="42">
        <f>SUMIF(May!$A:$A,TB!$A147,May!$H:$H)</f>
        <v>0</v>
      </c>
      <c r="H147" s="42">
        <f>SUMIF(Jun!$A:$A,TB!$A147,Jun!$H:$H)</f>
        <v>0</v>
      </c>
      <c r="I147" s="42">
        <f>SUMIF(Jul!$A:$A,TB!$A147,Jul!$H:$H)</f>
        <v>0</v>
      </c>
      <c r="J147" s="42">
        <f>SUMIF(Aug!$A:$A,TB!$A147,Aug!$H:$H)</f>
        <v>0</v>
      </c>
      <c r="K147" s="42">
        <f>SUMIF(Sep!$A:$A,TB!$A147,Sep!$H:$H)</f>
        <v>0</v>
      </c>
      <c r="L147" s="42">
        <f>SUMIF(Oct!$A:$A,TB!$A147,Oct!$H:$H)</f>
        <v>0</v>
      </c>
      <c r="M147" s="42">
        <f>SUMIF(Nov!$A:$A,TB!$A147,Nov!$H:$H)</f>
        <v>0</v>
      </c>
      <c r="N147" s="157">
        <f>SUMIF(Dec!$A:$A,TB!$A147,Dec!$H:$H)</f>
        <v>0</v>
      </c>
      <c r="O147" s="170"/>
      <c r="P147" s="170"/>
      <c r="Q147" s="162">
        <v>0</v>
      </c>
      <c r="R147" s="42">
        <v>0</v>
      </c>
      <c r="S147" s="42">
        <v>0</v>
      </c>
      <c r="T147" s="42">
        <v>0</v>
      </c>
      <c r="U147" s="42">
        <v>0</v>
      </c>
      <c r="V147" s="42">
        <v>0</v>
      </c>
      <c r="W147" s="42">
        <v>0</v>
      </c>
      <c r="X147" s="42">
        <v>0</v>
      </c>
      <c r="Y147" s="42">
        <v>0</v>
      </c>
      <c r="Z147" s="42">
        <v>0</v>
      </c>
      <c r="AA147" s="42">
        <v>0</v>
      </c>
      <c r="AB147" s="42">
        <v>0</v>
      </c>
      <c r="AD147" s="42">
        <f t="shared" si="72"/>
        <v>0</v>
      </c>
      <c r="AE147" s="42">
        <f t="shared" si="73"/>
        <v>0</v>
      </c>
      <c r="AF147" s="42">
        <f t="shared" si="74"/>
        <v>0</v>
      </c>
      <c r="AG147" s="42">
        <f t="shared" si="75"/>
        <v>0</v>
      </c>
      <c r="AH147" s="42">
        <f t="shared" si="76"/>
        <v>0</v>
      </c>
      <c r="AI147" s="42">
        <f t="shared" si="77"/>
        <v>0</v>
      </c>
      <c r="AJ147" s="42">
        <f t="shared" si="78"/>
        <v>0</v>
      </c>
      <c r="AK147" s="42">
        <f t="shared" si="79"/>
        <v>0</v>
      </c>
      <c r="AL147" s="42">
        <f t="shared" si="80"/>
        <v>0</v>
      </c>
      <c r="AM147" s="42">
        <f t="shared" si="81"/>
        <v>0</v>
      </c>
      <c r="AN147" s="42">
        <f t="shared" si="82"/>
        <v>0</v>
      </c>
      <c r="AO147" s="157">
        <f t="shared" si="83"/>
        <v>0</v>
      </c>
    </row>
    <row r="148" spans="1:41" ht="16.399999999999999" customHeight="1">
      <c r="A148" s="13"/>
      <c r="B148" s="21"/>
      <c r="C148" s="42">
        <f>SUMIF(Jan!$A:$A,TB!$A148,Jan!$H:$H)</f>
        <v>0</v>
      </c>
      <c r="D148" s="42">
        <f>SUMIF(Feb!$A:$A,TB!$A148,Feb!$H:$H)</f>
        <v>0</v>
      </c>
      <c r="E148" s="42">
        <f>SUMIF(Mar!$A:$A,TB!$A148,Mar!$H:$H)</f>
        <v>0</v>
      </c>
      <c r="F148" s="42">
        <f>SUMIF(Apr!$A:$A,TB!$A148,Apr!$H:$H)</f>
        <v>0</v>
      </c>
      <c r="G148" s="42">
        <f>SUMIF(May!$A:$A,TB!$A148,May!$H:$H)</f>
        <v>0</v>
      </c>
      <c r="H148" s="42">
        <f>SUMIF(Jun!$A:$A,TB!$A148,Jun!$H:$H)</f>
        <v>0</v>
      </c>
      <c r="I148" s="42">
        <f>SUMIF(Jul!$A:$A,TB!$A148,Jul!$H:$H)</f>
        <v>0</v>
      </c>
      <c r="J148" s="42">
        <f>SUMIF(Aug!$A:$A,TB!$A148,Aug!$H:$H)</f>
        <v>0</v>
      </c>
      <c r="K148" s="42">
        <f>SUMIF(Sep!$A:$A,TB!$A148,Sep!$H:$H)</f>
        <v>0</v>
      </c>
      <c r="L148" s="42">
        <f>SUMIF(Oct!$A:$A,TB!$A148,Oct!$H:$H)</f>
        <v>0</v>
      </c>
      <c r="M148" s="42">
        <f>SUMIF(Nov!$A:$A,TB!$A148,Nov!$H:$H)</f>
        <v>0</v>
      </c>
      <c r="N148" s="157">
        <f>SUMIF(Dec!$A:$A,TB!$A148,Dec!$H:$H)</f>
        <v>0</v>
      </c>
      <c r="O148" s="171"/>
      <c r="P148" s="171"/>
      <c r="Q148" s="162">
        <v>0</v>
      </c>
      <c r="R148" s="42">
        <v>0</v>
      </c>
      <c r="S148" s="42">
        <v>0</v>
      </c>
      <c r="T148" s="42">
        <v>0</v>
      </c>
      <c r="U148" s="42">
        <v>0</v>
      </c>
      <c r="V148" s="42">
        <v>0</v>
      </c>
      <c r="W148" s="42">
        <v>0</v>
      </c>
      <c r="X148" s="42">
        <v>0</v>
      </c>
      <c r="Y148" s="42">
        <v>0</v>
      </c>
      <c r="Z148" s="42">
        <v>0</v>
      </c>
      <c r="AA148" s="42">
        <v>0</v>
      </c>
      <c r="AB148" s="42">
        <v>0</v>
      </c>
      <c r="AD148" s="42">
        <f t="shared" si="72"/>
        <v>0</v>
      </c>
      <c r="AE148" s="42">
        <f t="shared" si="73"/>
        <v>0</v>
      </c>
      <c r="AF148" s="42">
        <f t="shared" si="74"/>
        <v>0</v>
      </c>
      <c r="AG148" s="42">
        <f t="shared" si="75"/>
        <v>0</v>
      </c>
      <c r="AH148" s="42">
        <f t="shared" si="76"/>
        <v>0</v>
      </c>
      <c r="AI148" s="42">
        <f t="shared" si="77"/>
        <v>0</v>
      </c>
      <c r="AJ148" s="42">
        <f t="shared" si="78"/>
        <v>0</v>
      </c>
      <c r="AK148" s="42">
        <f t="shared" si="79"/>
        <v>0</v>
      </c>
      <c r="AL148" s="42">
        <f t="shared" si="80"/>
        <v>0</v>
      </c>
      <c r="AM148" s="42">
        <f t="shared" si="81"/>
        <v>0</v>
      </c>
      <c r="AN148" s="42">
        <f t="shared" si="82"/>
        <v>0</v>
      </c>
      <c r="AO148" s="157">
        <f t="shared" si="83"/>
        <v>0</v>
      </c>
    </row>
    <row r="149" spans="1:41" ht="16.399999999999999" customHeight="1">
      <c r="A149" s="17" t="s">
        <v>10</v>
      </c>
      <c r="B149" s="18"/>
      <c r="C149" s="19">
        <f t="shared" ref="C149" si="84">ROUND(SUM(C117:C148),2)</f>
        <v>0</v>
      </c>
      <c r="D149" s="19">
        <f t="shared" ref="D149:N149" si="85">ROUND(SUM(D117:D148),2)</f>
        <v>0</v>
      </c>
      <c r="E149" s="19">
        <f t="shared" si="85"/>
        <v>0</v>
      </c>
      <c r="F149" s="19">
        <f t="shared" si="85"/>
        <v>0</v>
      </c>
      <c r="G149" s="19">
        <f t="shared" si="85"/>
        <v>0</v>
      </c>
      <c r="H149" s="19">
        <f t="shared" si="85"/>
        <v>0</v>
      </c>
      <c r="I149" s="19">
        <f t="shared" si="85"/>
        <v>0</v>
      </c>
      <c r="J149" s="19">
        <f t="shared" si="85"/>
        <v>0</v>
      </c>
      <c r="K149" s="19">
        <f t="shared" si="85"/>
        <v>0</v>
      </c>
      <c r="L149" s="19">
        <f t="shared" si="85"/>
        <v>0</v>
      </c>
      <c r="M149" s="19">
        <f t="shared" si="85"/>
        <v>0</v>
      </c>
      <c r="N149" s="158">
        <f t="shared" si="85"/>
        <v>0</v>
      </c>
      <c r="O149" s="170"/>
      <c r="P149" s="170"/>
      <c r="Q149" s="163">
        <v>0</v>
      </c>
      <c r="R149" s="19">
        <v>0</v>
      </c>
      <c r="S149" s="19">
        <v>0</v>
      </c>
      <c r="T149" s="19">
        <v>0</v>
      </c>
      <c r="U149" s="19">
        <v>0</v>
      </c>
      <c r="V149" s="19">
        <v>0</v>
      </c>
      <c r="W149" s="19">
        <v>0</v>
      </c>
      <c r="X149" s="19">
        <v>0</v>
      </c>
      <c r="Y149" s="19">
        <v>0</v>
      </c>
      <c r="Z149" s="19">
        <v>0</v>
      </c>
      <c r="AA149" s="19">
        <v>0</v>
      </c>
      <c r="AB149" s="19">
        <v>0</v>
      </c>
      <c r="AD149" s="19">
        <f t="shared" ref="AD149:AO149" si="86">ROUND(SUM(AD117:AD148),2)</f>
        <v>0</v>
      </c>
      <c r="AE149" s="19">
        <f t="shared" si="86"/>
        <v>0</v>
      </c>
      <c r="AF149" s="19">
        <f t="shared" si="86"/>
        <v>0</v>
      </c>
      <c r="AG149" s="19">
        <f t="shared" si="86"/>
        <v>0</v>
      </c>
      <c r="AH149" s="19">
        <f t="shared" si="86"/>
        <v>0</v>
      </c>
      <c r="AI149" s="19">
        <f t="shared" si="86"/>
        <v>0</v>
      </c>
      <c r="AJ149" s="19">
        <f t="shared" si="86"/>
        <v>0</v>
      </c>
      <c r="AK149" s="19">
        <f t="shared" si="86"/>
        <v>0</v>
      </c>
      <c r="AL149" s="19">
        <f t="shared" si="86"/>
        <v>0</v>
      </c>
      <c r="AM149" s="19">
        <f t="shared" si="86"/>
        <v>0</v>
      </c>
      <c r="AN149" s="19">
        <f t="shared" si="86"/>
        <v>0</v>
      </c>
      <c r="AO149" s="19">
        <f t="shared" si="86"/>
        <v>0</v>
      </c>
    </row>
    <row r="150" spans="1:41" ht="16.399999999999999" customHeight="1">
      <c r="A150" s="20"/>
      <c r="B150" s="14"/>
      <c r="C150" s="42">
        <f>SUMIF(Jan!$A:$A,TB!$A150,Jan!$H:$H)</f>
        <v>0</v>
      </c>
      <c r="D150" s="42">
        <f>SUMIF(Feb!$A:$A,TB!$A150,Feb!$H:$H)</f>
        <v>0</v>
      </c>
      <c r="E150" s="42">
        <f>SUMIF(Mar!$A:$A,TB!$A150,Mar!$H:$H)</f>
        <v>0</v>
      </c>
      <c r="F150" s="42">
        <f>SUMIF(Apr!$A:$A,TB!$A150,Apr!$H:$H)</f>
        <v>0</v>
      </c>
      <c r="G150" s="42">
        <f>SUMIF(May!$A:$A,TB!$A150,May!$H:$H)</f>
        <v>0</v>
      </c>
      <c r="H150" s="42">
        <f>SUMIF(Jun!$A:$A,TB!$A150,Jun!$H:$H)</f>
        <v>0</v>
      </c>
      <c r="I150" s="42">
        <f>SUMIF(Jul!$A:$A,TB!$A150,Jul!$H:$H)</f>
        <v>0</v>
      </c>
      <c r="J150" s="42">
        <f>SUMIF(Aug!$A:$A,TB!$A150,Aug!$H:$H)</f>
        <v>0</v>
      </c>
      <c r="K150" s="42">
        <f>SUMIF(Sep!$A:$A,TB!$A150,Sep!$H:$H)</f>
        <v>0</v>
      </c>
      <c r="L150" s="42">
        <f>SUMIF(Oct!$A:$A,TB!$A150,Oct!$H:$H)</f>
        <v>0</v>
      </c>
      <c r="M150" s="42">
        <f>SUMIF(Nov!$A:$A,TB!$A150,Nov!$H:$H)</f>
        <v>0</v>
      </c>
      <c r="N150" s="157">
        <f>SUMIF(Dec!$A:$A,TB!$A150,Dec!$H:$H)</f>
        <v>0</v>
      </c>
      <c r="O150" s="170"/>
      <c r="P150" s="170"/>
      <c r="Q150" s="162">
        <v>0</v>
      </c>
      <c r="R150" s="42">
        <v>0</v>
      </c>
      <c r="S150" s="42">
        <v>0</v>
      </c>
      <c r="T150" s="42">
        <v>0</v>
      </c>
      <c r="U150" s="42">
        <v>0</v>
      </c>
      <c r="V150" s="42">
        <v>0</v>
      </c>
      <c r="W150" s="42">
        <v>0</v>
      </c>
      <c r="X150" s="42">
        <v>0</v>
      </c>
      <c r="Y150" s="42">
        <v>0</v>
      </c>
      <c r="Z150" s="42">
        <v>0</v>
      </c>
      <c r="AA150" s="42">
        <v>0</v>
      </c>
      <c r="AB150" s="42">
        <v>0</v>
      </c>
      <c r="AD150" s="42">
        <f t="shared" ref="AD150:AD151" si="87">ROUND(C150*AD$2,2)</f>
        <v>0</v>
      </c>
      <c r="AE150" s="42">
        <f t="shared" ref="AE150:AE151" si="88">ROUND(D150*AE$2,2)</f>
        <v>0</v>
      </c>
      <c r="AF150" s="42">
        <f t="shared" ref="AF150:AF151" si="89">ROUND(E150*AF$2,2)</f>
        <v>0</v>
      </c>
      <c r="AG150" s="42">
        <f t="shared" ref="AG150:AG151" si="90">ROUND(F150*AG$2,2)</f>
        <v>0</v>
      </c>
      <c r="AH150" s="42">
        <f t="shared" ref="AH150:AH151" si="91">ROUND(G150*AH$2,2)</f>
        <v>0</v>
      </c>
      <c r="AI150" s="42">
        <f t="shared" ref="AI150:AI151" si="92">ROUND(H150*AI$2,2)</f>
        <v>0</v>
      </c>
      <c r="AJ150" s="42">
        <f t="shared" ref="AJ150:AJ151" si="93">ROUND(I150*AJ$2,2)</f>
        <v>0</v>
      </c>
      <c r="AK150" s="42">
        <f t="shared" ref="AK150:AK151" si="94">ROUND(J150*AK$2,2)</f>
        <v>0</v>
      </c>
      <c r="AL150" s="42">
        <f t="shared" ref="AL150:AL151" si="95">ROUND(K150*AL$2,2)</f>
        <v>0</v>
      </c>
      <c r="AM150" s="42">
        <f t="shared" ref="AM150:AM151" si="96">ROUND(L150*AM$2,2)</f>
        <v>0</v>
      </c>
      <c r="AN150" s="42">
        <f t="shared" ref="AN150:AN151" si="97">ROUND(M150*AN$2,2)</f>
        <v>0</v>
      </c>
      <c r="AO150" s="157">
        <f t="shared" ref="AO150:AO151" si="98">ROUND(N150*AO$2,2)</f>
        <v>0</v>
      </c>
    </row>
    <row r="151" spans="1:41" ht="16.399999999999999" customHeight="1">
      <c r="A151" s="13"/>
      <c r="B151" s="21"/>
      <c r="C151" s="42">
        <f>SUMIF(Jan!$A:$A,TB!$A151,Jan!$H:$H)</f>
        <v>0</v>
      </c>
      <c r="D151" s="42">
        <f>SUMIF(Feb!$A:$A,TB!$A151,Feb!$H:$H)</f>
        <v>0</v>
      </c>
      <c r="E151" s="42">
        <f>SUMIF(Mar!$A:$A,TB!$A151,Mar!$H:$H)</f>
        <v>0</v>
      </c>
      <c r="F151" s="42">
        <f>SUMIF(Apr!$A:$A,TB!$A151,Apr!$H:$H)</f>
        <v>0</v>
      </c>
      <c r="G151" s="42">
        <f>SUMIF(May!$A:$A,TB!$A151,May!$H:$H)</f>
        <v>0</v>
      </c>
      <c r="H151" s="42">
        <f>SUMIF(Jun!$A:$A,TB!$A151,Jun!$H:$H)</f>
        <v>0</v>
      </c>
      <c r="I151" s="42">
        <f>SUMIF(Jul!$A:$A,TB!$A151,Jul!$H:$H)</f>
        <v>0</v>
      </c>
      <c r="J151" s="42">
        <f>SUMIF(Aug!$A:$A,TB!$A151,Aug!$H:$H)</f>
        <v>0</v>
      </c>
      <c r="K151" s="42">
        <f>SUMIF(Sep!$A:$A,TB!$A151,Sep!$H:$H)</f>
        <v>0</v>
      </c>
      <c r="L151" s="42">
        <f>SUMIF(Oct!$A:$A,TB!$A151,Oct!$H:$H)</f>
        <v>0</v>
      </c>
      <c r="M151" s="42">
        <f>SUMIF(Nov!$A:$A,TB!$A151,Nov!$H:$H)</f>
        <v>0</v>
      </c>
      <c r="N151" s="157">
        <f>SUMIF(Dec!$A:$A,TB!$A151,Dec!$H:$H)</f>
        <v>0</v>
      </c>
      <c r="O151" s="171"/>
      <c r="P151" s="171"/>
      <c r="Q151" s="162">
        <v>0</v>
      </c>
      <c r="R151" s="42">
        <v>0</v>
      </c>
      <c r="S151" s="42">
        <v>0</v>
      </c>
      <c r="T151" s="42">
        <v>0</v>
      </c>
      <c r="U151" s="42">
        <v>0</v>
      </c>
      <c r="V151" s="42">
        <v>0</v>
      </c>
      <c r="W151" s="42">
        <v>0</v>
      </c>
      <c r="X151" s="42">
        <v>0</v>
      </c>
      <c r="Y151" s="42">
        <v>0</v>
      </c>
      <c r="Z151" s="42">
        <v>0</v>
      </c>
      <c r="AA151" s="42">
        <v>0</v>
      </c>
      <c r="AB151" s="42">
        <v>0</v>
      </c>
      <c r="AD151" s="42">
        <f t="shared" si="87"/>
        <v>0</v>
      </c>
      <c r="AE151" s="42">
        <f t="shared" si="88"/>
        <v>0</v>
      </c>
      <c r="AF151" s="42">
        <f t="shared" si="89"/>
        <v>0</v>
      </c>
      <c r="AG151" s="42">
        <f t="shared" si="90"/>
        <v>0</v>
      </c>
      <c r="AH151" s="42">
        <f t="shared" si="91"/>
        <v>0</v>
      </c>
      <c r="AI151" s="42">
        <f t="shared" si="92"/>
        <v>0</v>
      </c>
      <c r="AJ151" s="42">
        <f t="shared" si="93"/>
        <v>0</v>
      </c>
      <c r="AK151" s="42">
        <f t="shared" si="94"/>
        <v>0</v>
      </c>
      <c r="AL151" s="42">
        <f t="shared" si="95"/>
        <v>0</v>
      </c>
      <c r="AM151" s="42">
        <f t="shared" si="96"/>
        <v>0</v>
      </c>
      <c r="AN151" s="42">
        <f t="shared" si="97"/>
        <v>0</v>
      </c>
      <c r="AO151" s="157">
        <f t="shared" si="98"/>
        <v>0</v>
      </c>
    </row>
    <row r="152" spans="1:41" ht="16.399999999999999" customHeight="1">
      <c r="A152" s="17" t="s">
        <v>11</v>
      </c>
      <c r="B152" s="18"/>
      <c r="C152" s="19">
        <f t="shared" ref="C152" si="99">ROUND(SUM(C150:C151),2)</f>
        <v>0</v>
      </c>
      <c r="D152" s="19">
        <f t="shared" ref="D152:N152" si="100">ROUND(SUM(D150:D151),2)</f>
        <v>0</v>
      </c>
      <c r="E152" s="19">
        <f t="shared" si="100"/>
        <v>0</v>
      </c>
      <c r="F152" s="19">
        <f t="shared" si="100"/>
        <v>0</v>
      </c>
      <c r="G152" s="19">
        <f t="shared" si="100"/>
        <v>0</v>
      </c>
      <c r="H152" s="19">
        <f t="shared" si="100"/>
        <v>0</v>
      </c>
      <c r="I152" s="19">
        <f t="shared" si="100"/>
        <v>0</v>
      </c>
      <c r="J152" s="19">
        <f t="shared" si="100"/>
        <v>0</v>
      </c>
      <c r="K152" s="19">
        <f t="shared" si="100"/>
        <v>0</v>
      </c>
      <c r="L152" s="19">
        <f t="shared" si="100"/>
        <v>0</v>
      </c>
      <c r="M152" s="19">
        <f t="shared" si="100"/>
        <v>0</v>
      </c>
      <c r="N152" s="158">
        <f t="shared" si="100"/>
        <v>0</v>
      </c>
      <c r="O152" s="170"/>
      <c r="P152" s="170"/>
      <c r="Q152" s="163">
        <v>0</v>
      </c>
      <c r="R152" s="19">
        <v>0</v>
      </c>
      <c r="S152" s="19">
        <v>0</v>
      </c>
      <c r="T152" s="19">
        <v>0</v>
      </c>
      <c r="U152" s="19">
        <v>0</v>
      </c>
      <c r="V152" s="19">
        <v>0</v>
      </c>
      <c r="W152" s="19">
        <v>0</v>
      </c>
      <c r="X152" s="19">
        <v>0</v>
      </c>
      <c r="Y152" s="19">
        <v>0</v>
      </c>
      <c r="Z152" s="19">
        <v>0</v>
      </c>
      <c r="AA152" s="19">
        <v>0</v>
      </c>
      <c r="AB152" s="19">
        <v>0</v>
      </c>
      <c r="AD152" s="19">
        <f t="shared" ref="AD152:AO152" si="101">ROUND(SUM(AD150:AD151),2)</f>
        <v>0</v>
      </c>
      <c r="AE152" s="19">
        <f t="shared" si="101"/>
        <v>0</v>
      </c>
      <c r="AF152" s="19">
        <f t="shared" si="101"/>
        <v>0</v>
      </c>
      <c r="AG152" s="19">
        <f t="shared" si="101"/>
        <v>0</v>
      </c>
      <c r="AH152" s="19">
        <f t="shared" si="101"/>
        <v>0</v>
      </c>
      <c r="AI152" s="19">
        <f t="shared" si="101"/>
        <v>0</v>
      </c>
      <c r="AJ152" s="19">
        <f t="shared" si="101"/>
        <v>0</v>
      </c>
      <c r="AK152" s="19">
        <f t="shared" si="101"/>
        <v>0</v>
      </c>
      <c r="AL152" s="19">
        <f t="shared" si="101"/>
        <v>0</v>
      </c>
      <c r="AM152" s="19">
        <f t="shared" si="101"/>
        <v>0</v>
      </c>
      <c r="AN152" s="19">
        <f t="shared" si="101"/>
        <v>0</v>
      </c>
      <c r="AO152" s="19">
        <f t="shared" si="101"/>
        <v>0</v>
      </c>
    </row>
    <row r="153" spans="1:41" ht="16.399999999999999" customHeight="1">
      <c r="A153" s="13"/>
      <c r="B153" s="14"/>
      <c r="C153" s="42">
        <f>SUMIF(Jan!$A:$A,TB!$A153,Jan!$H:$H)</f>
        <v>0</v>
      </c>
      <c r="D153" s="42">
        <f>SUMIF(Feb!$A:$A,TB!$A153,Feb!$H:$H)</f>
        <v>0</v>
      </c>
      <c r="E153" s="42">
        <f>SUMIF(Mar!$A:$A,TB!$A153,Mar!$H:$H)</f>
        <v>0</v>
      </c>
      <c r="F153" s="42">
        <f>SUMIF(Apr!$A:$A,TB!$A153,Apr!$H:$H)</f>
        <v>0</v>
      </c>
      <c r="G153" s="42">
        <f>SUMIF(May!$A:$A,TB!$A153,May!$H:$H)</f>
        <v>0</v>
      </c>
      <c r="H153" s="42">
        <f>SUMIF(Jun!$A:$A,TB!$A153,Jun!$H:$H)</f>
        <v>0</v>
      </c>
      <c r="I153" s="42">
        <f>SUMIF(Jul!$A:$A,TB!$A153,Jul!$H:$H)</f>
        <v>0</v>
      </c>
      <c r="J153" s="42">
        <f>SUMIF(Aug!$A:$A,TB!$A153,Aug!$H:$H)</f>
        <v>0</v>
      </c>
      <c r="K153" s="42">
        <f>SUMIF(Sep!$A:$A,TB!$A153,Sep!$H:$H)</f>
        <v>0</v>
      </c>
      <c r="L153" s="42">
        <f>SUMIF(Oct!$A:$A,TB!$A153,Oct!$H:$H)</f>
        <v>0</v>
      </c>
      <c r="M153" s="42">
        <f>SUMIF(Nov!$A:$A,TB!$A153,Nov!$H:$H)</f>
        <v>0</v>
      </c>
      <c r="N153" s="157">
        <f>SUMIF(Dec!$A:$A,TB!$A153,Dec!$H:$H)</f>
        <v>0</v>
      </c>
      <c r="O153" s="170"/>
      <c r="P153" s="170"/>
      <c r="Q153" s="162">
        <v>0</v>
      </c>
      <c r="R153" s="42">
        <v>0</v>
      </c>
      <c r="S153" s="42">
        <v>0</v>
      </c>
      <c r="T153" s="42">
        <v>0</v>
      </c>
      <c r="U153" s="42">
        <v>0</v>
      </c>
      <c r="V153" s="42">
        <v>0</v>
      </c>
      <c r="W153" s="42">
        <v>0</v>
      </c>
      <c r="X153" s="42">
        <v>0</v>
      </c>
      <c r="Y153" s="42">
        <v>0</v>
      </c>
      <c r="Z153" s="42">
        <v>0</v>
      </c>
      <c r="AA153" s="42">
        <v>0</v>
      </c>
      <c r="AB153" s="42">
        <v>0</v>
      </c>
      <c r="AD153" s="42">
        <f t="shared" ref="AD153:AD155" si="102">ROUND(C153*AD$2,2)</f>
        <v>0</v>
      </c>
      <c r="AE153" s="42">
        <f t="shared" ref="AE153:AE155" si="103">ROUND(D153*AE$2,2)</f>
        <v>0</v>
      </c>
      <c r="AF153" s="42">
        <f t="shared" ref="AF153:AF155" si="104">ROUND(E153*AF$2,2)</f>
        <v>0</v>
      </c>
      <c r="AG153" s="42">
        <f t="shared" ref="AG153:AG155" si="105">ROUND(F153*AG$2,2)</f>
        <v>0</v>
      </c>
      <c r="AH153" s="42">
        <f t="shared" ref="AH153:AH155" si="106">ROUND(G153*AH$2,2)</f>
        <v>0</v>
      </c>
      <c r="AI153" s="42">
        <f t="shared" ref="AI153:AI155" si="107">ROUND(H153*AI$2,2)</f>
        <v>0</v>
      </c>
      <c r="AJ153" s="42">
        <f t="shared" ref="AJ153:AJ155" si="108">ROUND(I153*AJ$2,2)</f>
        <v>0</v>
      </c>
      <c r="AK153" s="42">
        <f t="shared" ref="AK153:AK155" si="109">ROUND(J153*AK$2,2)</f>
        <v>0</v>
      </c>
      <c r="AL153" s="42">
        <f t="shared" ref="AL153:AL155" si="110">ROUND(K153*AL$2,2)</f>
        <v>0</v>
      </c>
      <c r="AM153" s="42">
        <f t="shared" ref="AM153:AM155" si="111">ROUND(L153*AM$2,2)</f>
        <v>0</v>
      </c>
      <c r="AN153" s="42">
        <f t="shared" ref="AN153:AN155" si="112">ROUND(M153*AN$2,2)</f>
        <v>0</v>
      </c>
      <c r="AO153" s="157">
        <f t="shared" ref="AO153:AO155" si="113">ROUND(N153*AO$2,2)</f>
        <v>0</v>
      </c>
    </row>
    <row r="154" spans="1:41" ht="16.399999999999999" customHeight="1">
      <c r="A154" s="13">
        <v>15006</v>
      </c>
      <c r="B154" s="21" t="s">
        <v>218</v>
      </c>
      <c r="C154" s="42">
        <f>SUMIF(Jan!$A:$A,TB!$A154,Jan!$H:$H)</f>
        <v>0</v>
      </c>
      <c r="D154" s="42">
        <f>SUMIF(Feb!$A:$A,TB!$A154,Feb!$H:$H)</f>
        <v>0</v>
      </c>
      <c r="E154" s="42">
        <f>SUMIF(Mar!$A:$A,TB!$A154,Mar!$H:$H)</f>
        <v>0</v>
      </c>
      <c r="F154" s="42">
        <f>SUMIF(Apr!$A:$A,TB!$A154,Apr!$H:$H)</f>
        <v>0</v>
      </c>
      <c r="G154" s="42">
        <f>SUMIF(May!$A:$A,TB!$A154,May!$H:$H)</f>
        <v>0</v>
      </c>
      <c r="H154" s="42">
        <f>SUMIF(Jun!$A:$A,TB!$A154,Jun!$H:$H)</f>
        <v>0</v>
      </c>
      <c r="I154" s="42">
        <f>SUMIF(Jul!$A:$A,TB!$A154,Jul!$H:$H)</f>
        <v>0</v>
      </c>
      <c r="J154" s="42">
        <f>SUMIF(Aug!$A:$A,TB!$A154,Aug!$H:$H)</f>
        <v>0</v>
      </c>
      <c r="K154" s="42">
        <f>SUMIF(Sep!$A:$A,TB!$A154,Sep!$H:$H)</f>
        <v>0</v>
      </c>
      <c r="L154" s="42">
        <f>SUMIF(Oct!$A:$A,TB!$A154,Oct!$H:$H)</f>
        <v>0</v>
      </c>
      <c r="M154" s="42">
        <f>SUMIF(Nov!$A:$A,TB!$A154,Nov!$H:$H)</f>
        <v>0</v>
      </c>
      <c r="N154" s="157">
        <f>SUMIF(Dec!$A:$A,TB!$A154,Dec!$H:$H)</f>
        <v>0</v>
      </c>
      <c r="O154" s="170"/>
      <c r="P154" s="170"/>
      <c r="Q154" s="162">
        <v>0</v>
      </c>
      <c r="R154" s="42">
        <v>0</v>
      </c>
      <c r="S154" s="42">
        <v>0</v>
      </c>
      <c r="T154" s="42">
        <v>0</v>
      </c>
      <c r="U154" s="42">
        <v>0</v>
      </c>
      <c r="V154" s="42">
        <v>0</v>
      </c>
      <c r="W154" s="42">
        <v>0</v>
      </c>
      <c r="X154" s="42">
        <v>0</v>
      </c>
      <c r="Y154" s="42">
        <v>0</v>
      </c>
      <c r="Z154" s="42">
        <v>0</v>
      </c>
      <c r="AA154" s="42">
        <v>0</v>
      </c>
      <c r="AB154" s="42">
        <v>0</v>
      </c>
      <c r="AD154" s="42">
        <f t="shared" si="102"/>
        <v>0</v>
      </c>
      <c r="AE154" s="42">
        <f t="shared" si="103"/>
        <v>0</v>
      </c>
      <c r="AF154" s="42">
        <f t="shared" si="104"/>
        <v>0</v>
      </c>
      <c r="AG154" s="42">
        <f t="shared" si="105"/>
        <v>0</v>
      </c>
      <c r="AH154" s="42">
        <f t="shared" si="106"/>
        <v>0</v>
      </c>
      <c r="AI154" s="42">
        <f t="shared" si="107"/>
        <v>0</v>
      </c>
      <c r="AJ154" s="42">
        <f t="shared" si="108"/>
        <v>0</v>
      </c>
      <c r="AK154" s="42">
        <f t="shared" si="109"/>
        <v>0</v>
      </c>
      <c r="AL154" s="42">
        <f t="shared" si="110"/>
        <v>0</v>
      </c>
      <c r="AM154" s="42">
        <f t="shared" si="111"/>
        <v>0</v>
      </c>
      <c r="AN154" s="42">
        <f t="shared" si="112"/>
        <v>0</v>
      </c>
      <c r="AO154" s="157">
        <f t="shared" si="113"/>
        <v>0</v>
      </c>
    </row>
    <row r="155" spans="1:41" ht="16.399999999999999" customHeight="1">
      <c r="A155" s="13"/>
      <c r="B155" s="21"/>
      <c r="C155" s="42">
        <f>SUMIF(Jan!$A:$A,TB!$A155,Jan!$H:$H)</f>
        <v>0</v>
      </c>
      <c r="D155" s="42">
        <f>SUMIF(Feb!$A:$A,TB!$A155,Feb!$H:$H)</f>
        <v>0</v>
      </c>
      <c r="E155" s="42">
        <f>SUMIF(Mar!$A:$A,TB!$A155,Mar!$H:$H)</f>
        <v>0</v>
      </c>
      <c r="F155" s="42">
        <f>SUMIF(Apr!$A:$A,TB!$A155,Apr!$H:$H)</f>
        <v>0</v>
      </c>
      <c r="G155" s="42">
        <f>SUMIF(May!$A:$A,TB!$A155,May!$H:$H)</f>
        <v>0</v>
      </c>
      <c r="H155" s="42">
        <f>SUMIF(Jun!$A:$A,TB!$A155,Jun!$H:$H)</f>
        <v>0</v>
      </c>
      <c r="I155" s="42">
        <f>SUMIF(Jul!$A:$A,TB!$A155,Jul!$H:$H)</f>
        <v>0</v>
      </c>
      <c r="J155" s="42">
        <f>SUMIF(Aug!$A:$A,TB!$A155,Aug!$H:$H)</f>
        <v>0</v>
      </c>
      <c r="K155" s="42">
        <f>SUMIF(Sep!$A:$A,TB!$A155,Sep!$H:$H)</f>
        <v>0</v>
      </c>
      <c r="L155" s="42">
        <f>SUMIF(Oct!$A:$A,TB!$A155,Oct!$H:$H)</f>
        <v>0</v>
      </c>
      <c r="M155" s="42">
        <f>SUMIF(Nov!$A:$A,TB!$A155,Nov!$H:$H)</f>
        <v>0</v>
      </c>
      <c r="N155" s="157">
        <f>SUMIF(Dec!$A:$A,TB!$A155,Dec!$H:$H)</f>
        <v>0</v>
      </c>
      <c r="O155" s="171"/>
      <c r="P155" s="171"/>
      <c r="Q155" s="162">
        <v>0</v>
      </c>
      <c r="R155" s="42">
        <v>0</v>
      </c>
      <c r="S155" s="42">
        <v>0</v>
      </c>
      <c r="T155" s="42">
        <v>0</v>
      </c>
      <c r="U155" s="42">
        <v>0</v>
      </c>
      <c r="V155" s="42">
        <v>0</v>
      </c>
      <c r="W155" s="42">
        <v>0</v>
      </c>
      <c r="X155" s="42">
        <v>0</v>
      </c>
      <c r="Y155" s="42">
        <v>0</v>
      </c>
      <c r="Z155" s="42">
        <v>0</v>
      </c>
      <c r="AA155" s="42">
        <v>0</v>
      </c>
      <c r="AB155" s="42">
        <v>0</v>
      </c>
      <c r="AD155" s="42">
        <f t="shared" si="102"/>
        <v>0</v>
      </c>
      <c r="AE155" s="42">
        <f t="shared" si="103"/>
        <v>0</v>
      </c>
      <c r="AF155" s="42">
        <f t="shared" si="104"/>
        <v>0</v>
      </c>
      <c r="AG155" s="42">
        <f t="shared" si="105"/>
        <v>0</v>
      </c>
      <c r="AH155" s="42">
        <f t="shared" si="106"/>
        <v>0</v>
      </c>
      <c r="AI155" s="42">
        <f t="shared" si="107"/>
        <v>0</v>
      </c>
      <c r="AJ155" s="42">
        <f t="shared" si="108"/>
        <v>0</v>
      </c>
      <c r="AK155" s="42">
        <f t="shared" si="109"/>
        <v>0</v>
      </c>
      <c r="AL155" s="42">
        <f t="shared" si="110"/>
        <v>0</v>
      </c>
      <c r="AM155" s="42">
        <f t="shared" si="111"/>
        <v>0</v>
      </c>
      <c r="AN155" s="42">
        <f t="shared" si="112"/>
        <v>0</v>
      </c>
      <c r="AO155" s="157">
        <f t="shared" si="113"/>
        <v>0</v>
      </c>
    </row>
    <row r="156" spans="1:41" ht="16.399999999999999" customHeight="1">
      <c r="A156" s="17" t="s">
        <v>12</v>
      </c>
      <c r="B156" s="18"/>
      <c r="C156" s="19">
        <f t="shared" ref="C156" si="114">ROUND(SUM(C153:C155),2)</f>
        <v>0</v>
      </c>
      <c r="D156" s="19">
        <f t="shared" ref="D156:N156" si="115">ROUND(SUM(D153:D155),2)</f>
        <v>0</v>
      </c>
      <c r="E156" s="19">
        <f t="shared" si="115"/>
        <v>0</v>
      </c>
      <c r="F156" s="19">
        <f t="shared" si="115"/>
        <v>0</v>
      </c>
      <c r="G156" s="19">
        <f t="shared" si="115"/>
        <v>0</v>
      </c>
      <c r="H156" s="19">
        <f t="shared" si="115"/>
        <v>0</v>
      </c>
      <c r="I156" s="19">
        <f t="shared" si="115"/>
        <v>0</v>
      </c>
      <c r="J156" s="19">
        <f t="shared" si="115"/>
        <v>0</v>
      </c>
      <c r="K156" s="19">
        <f t="shared" si="115"/>
        <v>0</v>
      </c>
      <c r="L156" s="19">
        <f t="shared" si="115"/>
        <v>0</v>
      </c>
      <c r="M156" s="19">
        <f t="shared" si="115"/>
        <v>0</v>
      </c>
      <c r="N156" s="158">
        <f t="shared" si="115"/>
        <v>0</v>
      </c>
      <c r="O156" s="170"/>
      <c r="P156" s="170"/>
      <c r="Q156" s="163">
        <v>0</v>
      </c>
      <c r="R156" s="19">
        <v>0</v>
      </c>
      <c r="S156" s="19">
        <v>0</v>
      </c>
      <c r="T156" s="19">
        <v>0</v>
      </c>
      <c r="U156" s="19">
        <v>0</v>
      </c>
      <c r="V156" s="19">
        <v>0</v>
      </c>
      <c r="W156" s="19">
        <v>0</v>
      </c>
      <c r="X156" s="19">
        <v>0</v>
      </c>
      <c r="Y156" s="19">
        <v>0</v>
      </c>
      <c r="Z156" s="19">
        <v>0</v>
      </c>
      <c r="AA156" s="19">
        <v>0</v>
      </c>
      <c r="AB156" s="19">
        <v>0</v>
      </c>
      <c r="AD156" s="19">
        <f t="shared" ref="AD156:AO156" si="116">ROUND(SUM(AD153:AD155),2)</f>
        <v>0</v>
      </c>
      <c r="AE156" s="19">
        <f t="shared" si="116"/>
        <v>0</v>
      </c>
      <c r="AF156" s="19">
        <f t="shared" si="116"/>
        <v>0</v>
      </c>
      <c r="AG156" s="19">
        <f t="shared" si="116"/>
        <v>0</v>
      </c>
      <c r="AH156" s="19">
        <f t="shared" si="116"/>
        <v>0</v>
      </c>
      <c r="AI156" s="19">
        <f t="shared" si="116"/>
        <v>0</v>
      </c>
      <c r="AJ156" s="19">
        <f t="shared" si="116"/>
        <v>0</v>
      </c>
      <c r="AK156" s="19">
        <f t="shared" si="116"/>
        <v>0</v>
      </c>
      <c r="AL156" s="19">
        <f t="shared" si="116"/>
        <v>0</v>
      </c>
      <c r="AM156" s="19">
        <f t="shared" si="116"/>
        <v>0</v>
      </c>
      <c r="AN156" s="19">
        <f t="shared" si="116"/>
        <v>0</v>
      </c>
      <c r="AO156" s="19">
        <f t="shared" si="116"/>
        <v>0</v>
      </c>
    </row>
    <row r="157" spans="1:41" ht="16.399999999999999" customHeight="1">
      <c r="A157" s="13"/>
      <c r="B157" s="21"/>
      <c r="C157" s="42">
        <f>SUMIF(Jan!$A:$A,TB!$A157,Jan!$H:$H)</f>
        <v>0</v>
      </c>
      <c r="D157" s="42">
        <f>SUMIF(Feb!$A:$A,TB!$A157,Feb!$H:$H)</f>
        <v>0</v>
      </c>
      <c r="E157" s="42">
        <f>SUMIF(Mar!$A:$A,TB!$A157,Mar!$H:$H)</f>
        <v>0</v>
      </c>
      <c r="F157" s="42">
        <f>SUMIF(Apr!$A:$A,TB!$A157,Apr!$H:$H)</f>
        <v>0</v>
      </c>
      <c r="G157" s="42">
        <f>SUMIF(May!$A:$A,TB!$A157,May!$H:$H)</f>
        <v>0</v>
      </c>
      <c r="H157" s="42">
        <f>SUMIF(Jun!$A:$A,TB!$A157,Jun!$H:$H)</f>
        <v>0</v>
      </c>
      <c r="I157" s="42">
        <f>SUMIF(Jul!$A:$A,TB!$A157,Jul!$H:$H)</f>
        <v>0</v>
      </c>
      <c r="J157" s="42">
        <f>SUMIF(Aug!$A:$A,TB!$A157,Aug!$H:$H)</f>
        <v>0</v>
      </c>
      <c r="K157" s="42">
        <f>SUMIF(Sep!$A:$A,TB!$A157,Sep!$H:$H)</f>
        <v>0</v>
      </c>
      <c r="L157" s="42">
        <f>SUMIF(Oct!$A:$A,TB!$A157,Oct!$H:$H)</f>
        <v>0</v>
      </c>
      <c r="M157" s="42">
        <f>SUMIF(Nov!$A:$A,TB!$A157,Nov!$H:$H)</f>
        <v>0</v>
      </c>
      <c r="N157" s="157">
        <f>SUMIF(Dec!$A:$A,TB!$A157,Dec!$H:$H)</f>
        <v>0</v>
      </c>
      <c r="O157" s="170"/>
      <c r="P157" s="170"/>
      <c r="Q157" s="162">
        <v>0</v>
      </c>
      <c r="R157" s="42">
        <v>0</v>
      </c>
      <c r="S157" s="42">
        <v>0</v>
      </c>
      <c r="T157" s="42">
        <v>0</v>
      </c>
      <c r="U157" s="42">
        <v>0</v>
      </c>
      <c r="V157" s="42">
        <v>0</v>
      </c>
      <c r="W157" s="42">
        <v>0</v>
      </c>
      <c r="X157" s="42">
        <v>0</v>
      </c>
      <c r="Y157" s="42">
        <v>0</v>
      </c>
      <c r="Z157" s="42">
        <v>0</v>
      </c>
      <c r="AA157" s="42">
        <v>0</v>
      </c>
      <c r="AB157" s="42">
        <v>0</v>
      </c>
      <c r="AD157" s="42">
        <f t="shared" ref="AD157:AD159" si="117">ROUND(C157*AD$2,2)</f>
        <v>0</v>
      </c>
      <c r="AE157" s="42">
        <f t="shared" ref="AE157:AE159" si="118">ROUND(D157*AE$2,2)</f>
        <v>0</v>
      </c>
      <c r="AF157" s="42">
        <f t="shared" ref="AF157:AF159" si="119">ROUND(E157*AF$2,2)</f>
        <v>0</v>
      </c>
      <c r="AG157" s="42">
        <f t="shared" ref="AG157:AG159" si="120">ROUND(F157*AG$2,2)</f>
        <v>0</v>
      </c>
      <c r="AH157" s="42">
        <f t="shared" ref="AH157:AH159" si="121">ROUND(G157*AH$2,2)</f>
        <v>0</v>
      </c>
      <c r="AI157" s="42">
        <f t="shared" ref="AI157:AI159" si="122">ROUND(H157*AI$2,2)</f>
        <v>0</v>
      </c>
      <c r="AJ157" s="42">
        <f t="shared" ref="AJ157:AJ159" si="123">ROUND(I157*AJ$2,2)</f>
        <v>0</v>
      </c>
      <c r="AK157" s="42">
        <f t="shared" ref="AK157:AK159" si="124">ROUND(J157*AK$2,2)</f>
        <v>0</v>
      </c>
      <c r="AL157" s="42">
        <f t="shared" ref="AL157:AL159" si="125">ROUND(K157*AL$2,2)</f>
        <v>0</v>
      </c>
      <c r="AM157" s="42">
        <f t="shared" ref="AM157:AM159" si="126">ROUND(L157*AM$2,2)</f>
        <v>0</v>
      </c>
      <c r="AN157" s="42">
        <f t="shared" ref="AN157:AN159" si="127">ROUND(M157*AN$2,2)</f>
        <v>0</v>
      </c>
      <c r="AO157" s="157">
        <f t="shared" ref="AO157:AO159" si="128">ROUND(N157*AO$2,2)</f>
        <v>0</v>
      </c>
    </row>
    <row r="158" spans="1:41" ht="16.399999999999999" customHeight="1">
      <c r="A158" s="13"/>
      <c r="B158" s="21"/>
      <c r="C158" s="42">
        <f>SUMIF(Jan!$A:$A,TB!$A158,Jan!$H:$H)</f>
        <v>0</v>
      </c>
      <c r="D158" s="42">
        <f>SUMIF(Feb!$A:$A,TB!$A158,Feb!$H:$H)</f>
        <v>0</v>
      </c>
      <c r="E158" s="42">
        <f>SUMIF(Mar!$A:$A,TB!$A158,Mar!$H:$H)</f>
        <v>0</v>
      </c>
      <c r="F158" s="42">
        <f>SUMIF(Apr!$A:$A,TB!$A158,Apr!$H:$H)</f>
        <v>0</v>
      </c>
      <c r="G158" s="42">
        <f>SUMIF(May!$A:$A,TB!$A158,May!$H:$H)</f>
        <v>0</v>
      </c>
      <c r="H158" s="42">
        <f>SUMIF(Jun!$A:$A,TB!$A158,Jun!$H:$H)</f>
        <v>0</v>
      </c>
      <c r="I158" s="42">
        <f>SUMIF(Jul!$A:$A,TB!$A158,Jul!$H:$H)</f>
        <v>0</v>
      </c>
      <c r="J158" s="42">
        <f>SUMIF(Aug!$A:$A,TB!$A158,Aug!$H:$H)</f>
        <v>0</v>
      </c>
      <c r="K158" s="42">
        <f>SUMIF(Sep!$A:$A,TB!$A158,Sep!$H:$H)</f>
        <v>0</v>
      </c>
      <c r="L158" s="42">
        <f>SUMIF(Oct!$A:$A,TB!$A158,Oct!$H:$H)</f>
        <v>0</v>
      </c>
      <c r="M158" s="42">
        <f>SUMIF(Nov!$A:$A,TB!$A158,Nov!$H:$H)</f>
        <v>0</v>
      </c>
      <c r="N158" s="157">
        <f>SUMIF(Dec!$A:$A,TB!$A158,Dec!$H:$H)</f>
        <v>0</v>
      </c>
      <c r="O158" s="170"/>
      <c r="P158" s="170"/>
      <c r="Q158" s="162">
        <v>0</v>
      </c>
      <c r="R158" s="42">
        <v>0</v>
      </c>
      <c r="S158" s="42">
        <v>0</v>
      </c>
      <c r="T158" s="42">
        <v>0</v>
      </c>
      <c r="U158" s="42">
        <v>0</v>
      </c>
      <c r="V158" s="42">
        <v>0</v>
      </c>
      <c r="W158" s="42">
        <v>0</v>
      </c>
      <c r="X158" s="42">
        <v>0</v>
      </c>
      <c r="Y158" s="42">
        <v>0</v>
      </c>
      <c r="Z158" s="42">
        <v>0</v>
      </c>
      <c r="AA158" s="42">
        <v>0</v>
      </c>
      <c r="AB158" s="42">
        <v>0</v>
      </c>
      <c r="AD158" s="42">
        <f t="shared" si="117"/>
        <v>0</v>
      </c>
      <c r="AE158" s="42">
        <f t="shared" si="118"/>
        <v>0</v>
      </c>
      <c r="AF158" s="42">
        <f t="shared" si="119"/>
        <v>0</v>
      </c>
      <c r="AG158" s="42">
        <f t="shared" si="120"/>
        <v>0</v>
      </c>
      <c r="AH158" s="42">
        <f t="shared" si="121"/>
        <v>0</v>
      </c>
      <c r="AI158" s="42">
        <f t="shared" si="122"/>
        <v>0</v>
      </c>
      <c r="AJ158" s="42">
        <f t="shared" si="123"/>
        <v>0</v>
      </c>
      <c r="AK158" s="42">
        <f t="shared" si="124"/>
        <v>0</v>
      </c>
      <c r="AL158" s="42">
        <f t="shared" si="125"/>
        <v>0</v>
      </c>
      <c r="AM158" s="42">
        <f t="shared" si="126"/>
        <v>0</v>
      </c>
      <c r="AN158" s="42">
        <f t="shared" si="127"/>
        <v>0</v>
      </c>
      <c r="AO158" s="157">
        <f t="shared" si="128"/>
        <v>0</v>
      </c>
    </row>
    <row r="159" spans="1:41" ht="16.399999999999999" customHeight="1">
      <c r="A159" s="13"/>
      <c r="B159" s="21"/>
      <c r="C159" s="42">
        <f>SUMIF(Jan!$A:$A,TB!$A159,Jan!$H:$H)</f>
        <v>0</v>
      </c>
      <c r="D159" s="42">
        <f>SUMIF(Feb!$A:$A,TB!$A159,Feb!$H:$H)</f>
        <v>0</v>
      </c>
      <c r="E159" s="42">
        <f>SUMIF(Mar!$A:$A,TB!$A159,Mar!$H:$H)</f>
        <v>0</v>
      </c>
      <c r="F159" s="42">
        <f>SUMIF(Apr!$A:$A,TB!$A159,Apr!$H:$H)</f>
        <v>0</v>
      </c>
      <c r="G159" s="42">
        <f>SUMIF(May!$A:$A,TB!$A159,May!$H:$H)</f>
        <v>0</v>
      </c>
      <c r="H159" s="42">
        <f>SUMIF(Jun!$A:$A,TB!$A159,Jun!$H:$H)</f>
        <v>0</v>
      </c>
      <c r="I159" s="42">
        <f>SUMIF(Jul!$A:$A,TB!$A159,Jul!$H:$H)</f>
        <v>0</v>
      </c>
      <c r="J159" s="42">
        <f>SUMIF(Aug!$A:$A,TB!$A159,Aug!$H:$H)</f>
        <v>0</v>
      </c>
      <c r="K159" s="42">
        <f>SUMIF(Sep!$A:$A,TB!$A159,Sep!$H:$H)</f>
        <v>0</v>
      </c>
      <c r="L159" s="42">
        <f>SUMIF(Oct!$A:$A,TB!$A159,Oct!$H:$H)</f>
        <v>0</v>
      </c>
      <c r="M159" s="42">
        <f>SUMIF(Nov!$A:$A,TB!$A159,Nov!$H:$H)</f>
        <v>0</v>
      </c>
      <c r="N159" s="157">
        <f>SUMIF(Dec!$A:$A,TB!$A159,Dec!$H:$H)</f>
        <v>0</v>
      </c>
      <c r="O159" s="171"/>
      <c r="P159" s="171"/>
      <c r="Q159" s="162">
        <v>0</v>
      </c>
      <c r="R159" s="42">
        <v>0</v>
      </c>
      <c r="S159" s="42">
        <v>0</v>
      </c>
      <c r="T159" s="42">
        <v>0</v>
      </c>
      <c r="U159" s="42">
        <v>0</v>
      </c>
      <c r="V159" s="42">
        <v>0</v>
      </c>
      <c r="W159" s="42">
        <v>0</v>
      </c>
      <c r="X159" s="42">
        <v>0</v>
      </c>
      <c r="Y159" s="42">
        <v>0</v>
      </c>
      <c r="Z159" s="42">
        <v>0</v>
      </c>
      <c r="AA159" s="42">
        <v>0</v>
      </c>
      <c r="AB159" s="42">
        <v>0</v>
      </c>
      <c r="AD159" s="42">
        <f t="shared" si="117"/>
        <v>0</v>
      </c>
      <c r="AE159" s="42">
        <f t="shared" si="118"/>
        <v>0</v>
      </c>
      <c r="AF159" s="42">
        <f t="shared" si="119"/>
        <v>0</v>
      </c>
      <c r="AG159" s="42">
        <f t="shared" si="120"/>
        <v>0</v>
      </c>
      <c r="AH159" s="42">
        <f t="shared" si="121"/>
        <v>0</v>
      </c>
      <c r="AI159" s="42">
        <f t="shared" si="122"/>
        <v>0</v>
      </c>
      <c r="AJ159" s="42">
        <f t="shared" si="123"/>
        <v>0</v>
      </c>
      <c r="AK159" s="42">
        <f t="shared" si="124"/>
        <v>0</v>
      </c>
      <c r="AL159" s="42">
        <f t="shared" si="125"/>
        <v>0</v>
      </c>
      <c r="AM159" s="42">
        <f t="shared" si="126"/>
        <v>0</v>
      </c>
      <c r="AN159" s="42">
        <f t="shared" si="127"/>
        <v>0</v>
      </c>
      <c r="AO159" s="157">
        <f t="shared" si="128"/>
        <v>0</v>
      </c>
    </row>
    <row r="160" spans="1:41" ht="16.399999999999999" customHeight="1">
      <c r="A160" s="17" t="s">
        <v>13</v>
      </c>
      <c r="B160" s="18"/>
      <c r="C160" s="19">
        <f t="shared" ref="C160" si="129">ROUND(SUM(C157:C159),2)</f>
        <v>0</v>
      </c>
      <c r="D160" s="19">
        <f t="shared" ref="D160:N160" si="130">ROUND(SUM(D157:D159),2)</f>
        <v>0</v>
      </c>
      <c r="E160" s="19">
        <f t="shared" si="130"/>
        <v>0</v>
      </c>
      <c r="F160" s="19">
        <f t="shared" si="130"/>
        <v>0</v>
      </c>
      <c r="G160" s="19">
        <f t="shared" si="130"/>
        <v>0</v>
      </c>
      <c r="H160" s="19">
        <f t="shared" si="130"/>
        <v>0</v>
      </c>
      <c r="I160" s="19">
        <f t="shared" si="130"/>
        <v>0</v>
      </c>
      <c r="J160" s="19">
        <f t="shared" si="130"/>
        <v>0</v>
      </c>
      <c r="K160" s="19">
        <f t="shared" si="130"/>
        <v>0</v>
      </c>
      <c r="L160" s="19">
        <f t="shared" si="130"/>
        <v>0</v>
      </c>
      <c r="M160" s="19">
        <f t="shared" si="130"/>
        <v>0</v>
      </c>
      <c r="N160" s="158">
        <f t="shared" si="130"/>
        <v>0</v>
      </c>
      <c r="O160" s="170"/>
      <c r="P160" s="170"/>
      <c r="Q160" s="163">
        <v>0</v>
      </c>
      <c r="R160" s="19">
        <v>0</v>
      </c>
      <c r="S160" s="19">
        <v>0</v>
      </c>
      <c r="T160" s="19">
        <v>0</v>
      </c>
      <c r="U160" s="19">
        <v>0</v>
      </c>
      <c r="V160" s="19">
        <v>0</v>
      </c>
      <c r="W160" s="19">
        <v>0</v>
      </c>
      <c r="X160" s="19">
        <v>0</v>
      </c>
      <c r="Y160" s="19">
        <v>0</v>
      </c>
      <c r="Z160" s="19">
        <v>0</v>
      </c>
      <c r="AA160" s="19">
        <v>0</v>
      </c>
      <c r="AB160" s="19">
        <v>0</v>
      </c>
      <c r="AD160" s="19">
        <f t="shared" ref="AD160:AO160" si="131">ROUND(SUM(AD157:AD159),2)</f>
        <v>0</v>
      </c>
      <c r="AE160" s="19">
        <f t="shared" si="131"/>
        <v>0</v>
      </c>
      <c r="AF160" s="19">
        <f t="shared" si="131"/>
        <v>0</v>
      </c>
      <c r="AG160" s="19">
        <f t="shared" si="131"/>
        <v>0</v>
      </c>
      <c r="AH160" s="19">
        <f t="shared" si="131"/>
        <v>0</v>
      </c>
      <c r="AI160" s="19">
        <f t="shared" si="131"/>
        <v>0</v>
      </c>
      <c r="AJ160" s="19">
        <f t="shared" si="131"/>
        <v>0</v>
      </c>
      <c r="AK160" s="19">
        <f t="shared" si="131"/>
        <v>0</v>
      </c>
      <c r="AL160" s="19">
        <f t="shared" si="131"/>
        <v>0</v>
      </c>
      <c r="AM160" s="19">
        <f t="shared" si="131"/>
        <v>0</v>
      </c>
      <c r="AN160" s="19">
        <f t="shared" si="131"/>
        <v>0</v>
      </c>
      <c r="AO160" s="19">
        <f t="shared" si="131"/>
        <v>0</v>
      </c>
    </row>
    <row r="161" spans="1:41" ht="16.399999999999999" customHeight="1">
      <c r="A161" s="13"/>
      <c r="B161" s="14"/>
      <c r="C161" s="42">
        <f>SUMIF(Jan!$A:$A,TB!$A161,Jan!$H:$H)</f>
        <v>0</v>
      </c>
      <c r="D161" s="42">
        <f>SUMIF(Feb!$A:$A,TB!$A161,Feb!$H:$H)</f>
        <v>0</v>
      </c>
      <c r="E161" s="42">
        <f>SUMIF(Mar!$A:$A,TB!$A161,Mar!$H:$H)</f>
        <v>0</v>
      </c>
      <c r="F161" s="42">
        <f>SUMIF(Apr!$A:$A,TB!$A161,Apr!$H:$H)</f>
        <v>0</v>
      </c>
      <c r="G161" s="42">
        <f>SUMIF(May!$A:$A,TB!$A161,May!$H:$H)</f>
        <v>0</v>
      </c>
      <c r="H161" s="42">
        <f>SUMIF(Jun!$A:$A,TB!$A161,Jun!$H:$H)</f>
        <v>0</v>
      </c>
      <c r="I161" s="42">
        <f>SUMIF(Jul!$A:$A,TB!$A161,Jul!$H:$H)</f>
        <v>0</v>
      </c>
      <c r="J161" s="42">
        <f>SUMIF(Aug!$A:$A,TB!$A161,Aug!$H:$H)</f>
        <v>0</v>
      </c>
      <c r="K161" s="42">
        <f>SUMIF(Sep!$A:$A,TB!$A161,Sep!$H:$H)</f>
        <v>0</v>
      </c>
      <c r="L161" s="42">
        <f>SUMIF(Oct!$A:$A,TB!$A161,Oct!$H:$H)</f>
        <v>0</v>
      </c>
      <c r="M161" s="42">
        <f>SUMIF(Nov!$A:$A,TB!$A161,Nov!$H:$H)</f>
        <v>0</v>
      </c>
      <c r="N161" s="157">
        <f>SUMIF(Dec!$A:$A,TB!$A161,Dec!$H:$H)</f>
        <v>0</v>
      </c>
      <c r="O161" s="170"/>
      <c r="P161" s="170"/>
      <c r="Q161" s="162">
        <v>0</v>
      </c>
      <c r="R161" s="42">
        <v>0</v>
      </c>
      <c r="S161" s="42">
        <v>0</v>
      </c>
      <c r="T161" s="42">
        <v>0</v>
      </c>
      <c r="U161" s="42">
        <v>0</v>
      </c>
      <c r="V161" s="42">
        <v>0</v>
      </c>
      <c r="W161" s="42">
        <v>0</v>
      </c>
      <c r="X161" s="42">
        <v>0</v>
      </c>
      <c r="Y161" s="42">
        <v>0</v>
      </c>
      <c r="Z161" s="42">
        <v>0</v>
      </c>
      <c r="AA161" s="42">
        <v>0</v>
      </c>
      <c r="AB161" s="42">
        <v>0</v>
      </c>
      <c r="AD161" s="42">
        <f t="shared" ref="AD161:AD168" si="132">ROUND(C161*AD$2,2)</f>
        <v>0</v>
      </c>
      <c r="AE161" s="42">
        <f t="shared" ref="AE161:AE168" si="133">ROUND(D161*AE$2,2)</f>
        <v>0</v>
      </c>
      <c r="AF161" s="42">
        <f t="shared" ref="AF161:AF168" si="134">ROUND(E161*AF$2,2)</f>
        <v>0</v>
      </c>
      <c r="AG161" s="42">
        <f t="shared" ref="AG161:AG168" si="135">ROUND(F161*AG$2,2)</f>
        <v>0</v>
      </c>
      <c r="AH161" s="42">
        <f t="shared" ref="AH161:AH168" si="136">ROUND(G161*AH$2,2)</f>
        <v>0</v>
      </c>
      <c r="AI161" s="42">
        <f t="shared" ref="AI161:AI168" si="137">ROUND(H161*AI$2,2)</f>
        <v>0</v>
      </c>
      <c r="AJ161" s="42">
        <f t="shared" ref="AJ161:AJ168" si="138">ROUND(I161*AJ$2,2)</f>
        <v>0</v>
      </c>
      <c r="AK161" s="42">
        <f t="shared" ref="AK161:AK168" si="139">ROUND(J161*AK$2,2)</f>
        <v>0</v>
      </c>
      <c r="AL161" s="42">
        <f t="shared" ref="AL161:AL168" si="140">ROUND(K161*AL$2,2)</f>
        <v>0</v>
      </c>
      <c r="AM161" s="42">
        <f t="shared" ref="AM161:AM168" si="141">ROUND(L161*AM$2,2)</f>
        <v>0</v>
      </c>
      <c r="AN161" s="42">
        <f t="shared" ref="AN161:AN168" si="142">ROUND(M161*AN$2,2)</f>
        <v>0</v>
      </c>
      <c r="AO161" s="157">
        <f t="shared" ref="AO161:AO168" si="143">ROUND(N161*AO$2,2)</f>
        <v>0</v>
      </c>
    </row>
    <row r="162" spans="1:41" ht="16.399999999999999" customHeight="1">
      <c r="A162" s="13">
        <v>15010</v>
      </c>
      <c r="B162" s="14" t="s">
        <v>219</v>
      </c>
      <c r="C162" s="42">
        <f>SUMIF(Jan!$A:$A,TB!$A162,Jan!$H:$H)</f>
        <v>2253.3200000000002</v>
      </c>
      <c r="D162" s="42">
        <f>SUMIF(Feb!$A:$A,TB!$A162,Feb!$H:$H)</f>
        <v>2695.26</v>
      </c>
      <c r="E162" s="42">
        <f>SUMIF(Mar!$A:$A,TB!$A162,Mar!$H:$H)</f>
        <v>919.62</v>
      </c>
      <c r="F162" s="42">
        <f>SUMIF(Apr!$A:$A,TB!$A162,Apr!$H:$H)</f>
        <v>682.51</v>
      </c>
      <c r="G162" s="42">
        <f>SUMIF(May!$A:$A,TB!$A162,May!$H:$H)</f>
        <v>3562.72</v>
      </c>
      <c r="H162" s="42">
        <f>SUMIF(Jun!$A:$A,TB!$A162,Jun!$H:$H)</f>
        <v>4262.6499999999996</v>
      </c>
      <c r="I162" s="42">
        <f>SUMIF(Jul!$A:$A,TB!$A162,Jul!$H:$H)</f>
        <v>4262.6499999999996</v>
      </c>
      <c r="J162" s="42">
        <f>SUMIF(Aug!$A:$A,TB!$A162,Aug!$H:$H)</f>
        <v>4262.6499999999996</v>
      </c>
      <c r="K162" s="42">
        <f>SUMIF(Sep!$A:$A,TB!$A162,Sep!$H:$H)</f>
        <v>4262.6499999999996</v>
      </c>
      <c r="L162" s="42">
        <f>SUMIF(Oct!$A:$A,TB!$A162,Oct!$H:$H)</f>
        <v>4262.6499999999996</v>
      </c>
      <c r="M162" s="42">
        <f>SUMIF(Nov!$A:$A,TB!$A162,Nov!$H:$H)</f>
        <v>4262.6499999999996</v>
      </c>
      <c r="N162" s="157">
        <f>SUMIF(Dec!$A:$A,TB!$A162,Dec!$H:$H)</f>
        <v>4262.6499999999996</v>
      </c>
      <c r="O162" s="170"/>
      <c r="P162" s="170"/>
      <c r="Q162" s="162">
        <v>0</v>
      </c>
      <c r="R162" s="42">
        <v>605.07000000000005</v>
      </c>
      <c r="S162" s="42">
        <v>0</v>
      </c>
      <c r="T162" s="42">
        <v>0</v>
      </c>
      <c r="U162" s="42">
        <v>0</v>
      </c>
      <c r="V162" s="42">
        <v>0</v>
      </c>
      <c r="W162" s="42">
        <v>0</v>
      </c>
      <c r="X162" s="42">
        <v>0</v>
      </c>
      <c r="Y162" s="42">
        <v>0</v>
      </c>
      <c r="Z162" s="42">
        <v>0</v>
      </c>
      <c r="AA162" s="42">
        <v>3033.68</v>
      </c>
      <c r="AB162" s="42">
        <v>1643.34</v>
      </c>
      <c r="AD162" s="42">
        <f t="shared" si="132"/>
        <v>56720.57</v>
      </c>
      <c r="AE162" s="42">
        <f t="shared" si="133"/>
        <v>67724.070000000007</v>
      </c>
      <c r="AF162" s="42">
        <f t="shared" si="134"/>
        <v>23164.68</v>
      </c>
      <c r="AG162" s="42">
        <f t="shared" si="135"/>
        <v>17244.43</v>
      </c>
      <c r="AH162" s="42">
        <f t="shared" si="136"/>
        <v>90154.63</v>
      </c>
      <c r="AI162" s="42">
        <f t="shared" si="137"/>
        <v>107949.48</v>
      </c>
      <c r="AJ162" s="42">
        <f t="shared" si="138"/>
        <v>107949.48</v>
      </c>
      <c r="AK162" s="42">
        <f t="shared" si="139"/>
        <v>107949.48</v>
      </c>
      <c r="AL162" s="42">
        <f t="shared" si="140"/>
        <v>107949.48</v>
      </c>
      <c r="AM162" s="42">
        <f t="shared" si="141"/>
        <v>107949.48</v>
      </c>
      <c r="AN162" s="42">
        <f t="shared" si="142"/>
        <v>107949.48</v>
      </c>
      <c r="AO162" s="157">
        <f t="shared" si="143"/>
        <v>107949.48</v>
      </c>
    </row>
    <row r="163" spans="1:41" ht="16.399999999999999" customHeight="1">
      <c r="A163" s="13">
        <v>15011</v>
      </c>
      <c r="B163" s="14" t="s">
        <v>220</v>
      </c>
      <c r="C163" s="42">
        <f>SUMIF(Jan!$A:$A,TB!$A163,Jan!$H:$H)</f>
        <v>0</v>
      </c>
      <c r="D163" s="42">
        <f>SUMIF(Feb!$A:$A,TB!$A163,Feb!$H:$H)</f>
        <v>0</v>
      </c>
      <c r="E163" s="42">
        <f>SUMIF(Mar!$A:$A,TB!$A163,Mar!$H:$H)</f>
        <v>0</v>
      </c>
      <c r="F163" s="42">
        <f>SUMIF(Apr!$A:$A,TB!$A163,Apr!$H:$H)</f>
        <v>0</v>
      </c>
      <c r="G163" s="42">
        <f>SUMIF(May!$A:$A,TB!$A163,May!$H:$H)</f>
        <v>0</v>
      </c>
      <c r="H163" s="42">
        <f>SUMIF(Jun!$A:$A,TB!$A163,Jun!$H:$H)</f>
        <v>0</v>
      </c>
      <c r="I163" s="42">
        <f>SUMIF(Jul!$A:$A,TB!$A163,Jul!$H:$H)</f>
        <v>0</v>
      </c>
      <c r="J163" s="42">
        <f>SUMIF(Aug!$A:$A,TB!$A163,Aug!$H:$H)</f>
        <v>0</v>
      </c>
      <c r="K163" s="42">
        <f>SUMIF(Sep!$A:$A,TB!$A163,Sep!$H:$H)</f>
        <v>0</v>
      </c>
      <c r="L163" s="42">
        <f>SUMIF(Oct!$A:$A,TB!$A163,Oct!$H:$H)</f>
        <v>0</v>
      </c>
      <c r="M163" s="42">
        <f>SUMIF(Nov!$A:$A,TB!$A163,Nov!$H:$H)</f>
        <v>0</v>
      </c>
      <c r="N163" s="157">
        <f>SUMIF(Dec!$A:$A,TB!$A163,Dec!$H:$H)</f>
        <v>0</v>
      </c>
      <c r="O163" s="170"/>
      <c r="P163" s="170"/>
      <c r="Q163" s="162">
        <v>0</v>
      </c>
      <c r="R163" s="42">
        <v>0</v>
      </c>
      <c r="S163" s="42">
        <v>0</v>
      </c>
      <c r="T163" s="42">
        <v>0</v>
      </c>
      <c r="U163" s="42">
        <v>0</v>
      </c>
      <c r="V163" s="42">
        <v>0</v>
      </c>
      <c r="W163" s="42">
        <v>0</v>
      </c>
      <c r="X163" s="42">
        <v>0</v>
      </c>
      <c r="Y163" s="42">
        <v>0</v>
      </c>
      <c r="Z163" s="42">
        <v>0</v>
      </c>
      <c r="AA163" s="42">
        <v>0</v>
      </c>
      <c r="AB163" s="42">
        <v>0</v>
      </c>
      <c r="AD163" s="42">
        <f t="shared" si="132"/>
        <v>0</v>
      </c>
      <c r="AE163" s="42">
        <f t="shared" si="133"/>
        <v>0</v>
      </c>
      <c r="AF163" s="42">
        <f t="shared" si="134"/>
        <v>0</v>
      </c>
      <c r="AG163" s="42">
        <f t="shared" si="135"/>
        <v>0</v>
      </c>
      <c r="AH163" s="42">
        <f t="shared" si="136"/>
        <v>0</v>
      </c>
      <c r="AI163" s="42">
        <f t="shared" si="137"/>
        <v>0</v>
      </c>
      <c r="AJ163" s="42">
        <f t="shared" si="138"/>
        <v>0</v>
      </c>
      <c r="AK163" s="42">
        <f t="shared" si="139"/>
        <v>0</v>
      </c>
      <c r="AL163" s="42">
        <f t="shared" si="140"/>
        <v>0</v>
      </c>
      <c r="AM163" s="42">
        <f t="shared" si="141"/>
        <v>0</v>
      </c>
      <c r="AN163" s="42">
        <f t="shared" si="142"/>
        <v>0</v>
      </c>
      <c r="AO163" s="157">
        <f t="shared" si="143"/>
        <v>0</v>
      </c>
    </row>
    <row r="164" spans="1:41" ht="16.399999999999999" customHeight="1">
      <c r="A164" s="13">
        <v>15012</v>
      </c>
      <c r="B164" s="14" t="s">
        <v>221</v>
      </c>
      <c r="C164" s="42">
        <f>SUMIF(Jan!$A:$A,TB!$A164,Jan!$H:$H)</f>
        <v>0</v>
      </c>
      <c r="D164" s="42">
        <f>SUMIF(Feb!$A:$A,TB!$A164,Feb!$H:$H)</f>
        <v>0</v>
      </c>
      <c r="E164" s="42">
        <f>SUMIF(Mar!$A:$A,TB!$A164,Mar!$H:$H)</f>
        <v>0</v>
      </c>
      <c r="F164" s="42">
        <f>SUMIF(Apr!$A:$A,TB!$A164,Apr!$H:$H)</f>
        <v>0</v>
      </c>
      <c r="G164" s="42">
        <f>SUMIF(May!$A:$A,TB!$A164,May!$H:$H)</f>
        <v>0</v>
      </c>
      <c r="H164" s="42">
        <f>SUMIF(Jun!$A:$A,TB!$A164,Jun!$H:$H)</f>
        <v>0</v>
      </c>
      <c r="I164" s="42">
        <f>SUMIF(Jul!$A:$A,TB!$A164,Jul!$H:$H)</f>
        <v>0</v>
      </c>
      <c r="J164" s="42">
        <f>SUMIF(Aug!$A:$A,TB!$A164,Aug!$H:$H)</f>
        <v>0</v>
      </c>
      <c r="K164" s="42">
        <f>SUMIF(Sep!$A:$A,TB!$A164,Sep!$H:$H)</f>
        <v>0</v>
      </c>
      <c r="L164" s="42">
        <f>SUMIF(Oct!$A:$A,TB!$A164,Oct!$H:$H)</f>
        <v>0</v>
      </c>
      <c r="M164" s="42">
        <f>SUMIF(Nov!$A:$A,TB!$A164,Nov!$H:$H)</f>
        <v>0</v>
      </c>
      <c r="N164" s="157">
        <f>SUMIF(Dec!$A:$A,TB!$A164,Dec!$H:$H)</f>
        <v>0</v>
      </c>
      <c r="O164" s="170"/>
      <c r="P164" s="170"/>
      <c r="Q164" s="162">
        <v>0</v>
      </c>
      <c r="R164" s="42">
        <v>0</v>
      </c>
      <c r="S164" s="42">
        <v>0</v>
      </c>
      <c r="T164" s="42">
        <v>0</v>
      </c>
      <c r="U164" s="42">
        <v>0</v>
      </c>
      <c r="V164" s="42">
        <v>0</v>
      </c>
      <c r="W164" s="42">
        <v>0</v>
      </c>
      <c r="X164" s="42">
        <v>0</v>
      </c>
      <c r="Y164" s="42">
        <v>0</v>
      </c>
      <c r="Z164" s="42">
        <v>0</v>
      </c>
      <c r="AA164" s="42">
        <v>0</v>
      </c>
      <c r="AB164" s="42">
        <v>0</v>
      </c>
      <c r="AD164" s="42">
        <f t="shared" si="132"/>
        <v>0</v>
      </c>
      <c r="AE164" s="42">
        <f t="shared" si="133"/>
        <v>0</v>
      </c>
      <c r="AF164" s="42">
        <f t="shared" si="134"/>
        <v>0</v>
      </c>
      <c r="AG164" s="42">
        <f t="shared" si="135"/>
        <v>0</v>
      </c>
      <c r="AH164" s="42">
        <f t="shared" si="136"/>
        <v>0</v>
      </c>
      <c r="AI164" s="42">
        <f t="shared" si="137"/>
        <v>0</v>
      </c>
      <c r="AJ164" s="42">
        <f t="shared" si="138"/>
        <v>0</v>
      </c>
      <c r="AK164" s="42">
        <f t="shared" si="139"/>
        <v>0</v>
      </c>
      <c r="AL164" s="42">
        <f t="shared" si="140"/>
        <v>0</v>
      </c>
      <c r="AM164" s="42">
        <f t="shared" si="141"/>
        <v>0</v>
      </c>
      <c r="AN164" s="42">
        <f t="shared" si="142"/>
        <v>0</v>
      </c>
      <c r="AO164" s="157">
        <f t="shared" si="143"/>
        <v>0</v>
      </c>
    </row>
    <row r="165" spans="1:41" ht="16.399999999999999" customHeight="1">
      <c r="A165" s="13">
        <v>15017</v>
      </c>
      <c r="B165" s="14" t="s">
        <v>222</v>
      </c>
      <c r="C165" s="42">
        <f>SUMIF(Jan!$A:$A,TB!$A165,Jan!$H:$H)</f>
        <v>0</v>
      </c>
      <c r="D165" s="42">
        <f>SUMIF(Feb!$A:$A,TB!$A165,Feb!$H:$H)</f>
        <v>0</v>
      </c>
      <c r="E165" s="42">
        <f>SUMIF(Mar!$A:$A,TB!$A165,Mar!$H:$H)</f>
        <v>0</v>
      </c>
      <c r="F165" s="42">
        <f>SUMIF(Apr!$A:$A,TB!$A165,Apr!$H:$H)</f>
        <v>0</v>
      </c>
      <c r="G165" s="42">
        <f>SUMIF(May!$A:$A,TB!$A165,May!$H:$H)</f>
        <v>0</v>
      </c>
      <c r="H165" s="42">
        <f>SUMIF(Jun!$A:$A,TB!$A165,Jun!$H:$H)</f>
        <v>0</v>
      </c>
      <c r="I165" s="42">
        <f>SUMIF(Jul!$A:$A,TB!$A165,Jul!$H:$H)</f>
        <v>0</v>
      </c>
      <c r="J165" s="42">
        <f>SUMIF(Aug!$A:$A,TB!$A165,Aug!$H:$H)</f>
        <v>0</v>
      </c>
      <c r="K165" s="42">
        <f>SUMIF(Sep!$A:$A,TB!$A165,Sep!$H:$H)</f>
        <v>0</v>
      </c>
      <c r="L165" s="42">
        <f>SUMIF(Oct!$A:$A,TB!$A165,Oct!$H:$H)</f>
        <v>0</v>
      </c>
      <c r="M165" s="42">
        <f>SUMIF(Nov!$A:$A,TB!$A165,Nov!$H:$H)</f>
        <v>0</v>
      </c>
      <c r="N165" s="157">
        <f>SUMIF(Dec!$A:$A,TB!$A165,Dec!$H:$H)</f>
        <v>0</v>
      </c>
      <c r="O165" s="170"/>
      <c r="P165" s="170"/>
      <c r="Q165" s="162">
        <v>0</v>
      </c>
      <c r="R165" s="42">
        <v>0</v>
      </c>
      <c r="S165" s="42">
        <v>0</v>
      </c>
      <c r="T165" s="42">
        <v>0</v>
      </c>
      <c r="U165" s="42">
        <v>0</v>
      </c>
      <c r="V165" s="42">
        <v>0</v>
      </c>
      <c r="W165" s="42">
        <v>0</v>
      </c>
      <c r="X165" s="42">
        <v>0</v>
      </c>
      <c r="Y165" s="42">
        <v>0</v>
      </c>
      <c r="Z165" s="42">
        <v>0</v>
      </c>
      <c r="AA165" s="42">
        <v>0</v>
      </c>
      <c r="AB165" s="42">
        <v>0</v>
      </c>
      <c r="AD165" s="42">
        <f t="shared" si="132"/>
        <v>0</v>
      </c>
      <c r="AE165" s="42">
        <f t="shared" si="133"/>
        <v>0</v>
      </c>
      <c r="AF165" s="42">
        <f t="shared" si="134"/>
        <v>0</v>
      </c>
      <c r="AG165" s="42">
        <f t="shared" si="135"/>
        <v>0</v>
      </c>
      <c r="AH165" s="42">
        <f t="shared" si="136"/>
        <v>0</v>
      </c>
      <c r="AI165" s="42">
        <f t="shared" si="137"/>
        <v>0</v>
      </c>
      <c r="AJ165" s="42">
        <f t="shared" si="138"/>
        <v>0</v>
      </c>
      <c r="AK165" s="42">
        <f t="shared" si="139"/>
        <v>0</v>
      </c>
      <c r="AL165" s="42">
        <f t="shared" si="140"/>
        <v>0</v>
      </c>
      <c r="AM165" s="42">
        <f t="shared" si="141"/>
        <v>0</v>
      </c>
      <c r="AN165" s="42">
        <f t="shared" si="142"/>
        <v>0</v>
      </c>
      <c r="AO165" s="157">
        <f t="shared" si="143"/>
        <v>0</v>
      </c>
    </row>
    <row r="166" spans="1:41" ht="16.399999999999999" customHeight="1">
      <c r="A166" s="13">
        <v>15018</v>
      </c>
      <c r="B166" s="14" t="s">
        <v>223</v>
      </c>
      <c r="C166" s="42">
        <f>SUMIF(Jan!$A:$A,TB!$A166,Jan!$H:$H)</f>
        <v>0</v>
      </c>
      <c r="D166" s="42">
        <f>SUMIF(Feb!$A:$A,TB!$A166,Feb!$H:$H)</f>
        <v>0</v>
      </c>
      <c r="E166" s="42">
        <f>SUMIF(Mar!$A:$A,TB!$A166,Mar!$H:$H)</f>
        <v>0</v>
      </c>
      <c r="F166" s="42">
        <f>SUMIF(Apr!$A:$A,TB!$A166,Apr!$H:$H)</f>
        <v>0</v>
      </c>
      <c r="G166" s="42">
        <f>SUMIF(May!$A:$A,TB!$A166,May!$H:$H)</f>
        <v>0</v>
      </c>
      <c r="H166" s="42">
        <f>SUMIF(Jun!$A:$A,TB!$A166,Jun!$H:$H)</f>
        <v>0</v>
      </c>
      <c r="I166" s="42">
        <f>SUMIF(Jul!$A:$A,TB!$A166,Jul!$H:$H)</f>
        <v>0</v>
      </c>
      <c r="J166" s="42">
        <f>SUMIF(Aug!$A:$A,TB!$A166,Aug!$H:$H)</f>
        <v>0</v>
      </c>
      <c r="K166" s="42">
        <f>SUMIF(Sep!$A:$A,TB!$A166,Sep!$H:$H)</f>
        <v>0</v>
      </c>
      <c r="L166" s="42">
        <f>SUMIF(Oct!$A:$A,TB!$A166,Oct!$H:$H)</f>
        <v>0</v>
      </c>
      <c r="M166" s="42">
        <f>SUMIF(Nov!$A:$A,TB!$A166,Nov!$H:$H)</f>
        <v>0</v>
      </c>
      <c r="N166" s="157">
        <f>SUMIF(Dec!$A:$A,TB!$A166,Dec!$H:$H)</f>
        <v>0</v>
      </c>
      <c r="O166" s="170"/>
      <c r="P166" s="170"/>
      <c r="Q166" s="162">
        <v>0</v>
      </c>
      <c r="R166" s="42">
        <v>0</v>
      </c>
      <c r="S166" s="42">
        <v>0</v>
      </c>
      <c r="T166" s="42">
        <v>0</v>
      </c>
      <c r="U166" s="42">
        <v>0</v>
      </c>
      <c r="V166" s="42">
        <v>0</v>
      </c>
      <c r="W166" s="42">
        <v>0</v>
      </c>
      <c r="X166" s="42">
        <v>0</v>
      </c>
      <c r="Y166" s="42">
        <v>0</v>
      </c>
      <c r="Z166" s="42">
        <v>0</v>
      </c>
      <c r="AA166" s="42">
        <v>0</v>
      </c>
      <c r="AB166" s="42">
        <v>0</v>
      </c>
      <c r="AD166" s="42">
        <f t="shared" si="132"/>
        <v>0</v>
      </c>
      <c r="AE166" s="42">
        <f t="shared" si="133"/>
        <v>0</v>
      </c>
      <c r="AF166" s="42">
        <f t="shared" si="134"/>
        <v>0</v>
      </c>
      <c r="AG166" s="42">
        <f t="shared" si="135"/>
        <v>0</v>
      </c>
      <c r="AH166" s="42">
        <f t="shared" si="136"/>
        <v>0</v>
      </c>
      <c r="AI166" s="42">
        <f t="shared" si="137"/>
        <v>0</v>
      </c>
      <c r="AJ166" s="42">
        <f t="shared" si="138"/>
        <v>0</v>
      </c>
      <c r="AK166" s="42">
        <f t="shared" si="139"/>
        <v>0</v>
      </c>
      <c r="AL166" s="42">
        <f t="shared" si="140"/>
        <v>0</v>
      </c>
      <c r="AM166" s="42">
        <f t="shared" si="141"/>
        <v>0</v>
      </c>
      <c r="AN166" s="42">
        <f t="shared" si="142"/>
        <v>0</v>
      </c>
      <c r="AO166" s="157">
        <f t="shared" si="143"/>
        <v>0</v>
      </c>
    </row>
    <row r="167" spans="1:41" ht="16.399999999999999" customHeight="1">
      <c r="A167" s="20"/>
      <c r="B167" s="14"/>
      <c r="C167" s="42">
        <f>SUMIF(Jan!$A:$A,TB!$A167,Jan!$H:$H)</f>
        <v>0</v>
      </c>
      <c r="D167" s="42">
        <f>SUMIF(Feb!$A:$A,TB!$A167,Feb!$H:$H)</f>
        <v>0</v>
      </c>
      <c r="E167" s="42">
        <f>SUMIF(Mar!$A:$A,TB!$A167,Mar!$H:$H)</f>
        <v>0</v>
      </c>
      <c r="F167" s="42">
        <f>SUMIF(Apr!$A:$A,TB!$A167,Apr!$H:$H)</f>
        <v>0</v>
      </c>
      <c r="G167" s="42">
        <f>SUMIF(May!$A:$A,TB!$A167,May!$H:$H)</f>
        <v>0</v>
      </c>
      <c r="H167" s="42">
        <f>SUMIF(Jun!$A:$A,TB!$A167,Jun!$H:$H)</f>
        <v>0</v>
      </c>
      <c r="I167" s="42">
        <f>SUMIF(Jul!$A:$A,TB!$A167,Jul!$H:$H)</f>
        <v>0</v>
      </c>
      <c r="J167" s="42">
        <f>SUMIF(Aug!$A:$A,TB!$A167,Aug!$H:$H)</f>
        <v>0</v>
      </c>
      <c r="K167" s="42">
        <f>SUMIF(Sep!$A:$A,TB!$A167,Sep!$H:$H)</f>
        <v>0</v>
      </c>
      <c r="L167" s="42">
        <f>SUMIF(Oct!$A:$A,TB!$A167,Oct!$H:$H)</f>
        <v>0</v>
      </c>
      <c r="M167" s="42">
        <f>SUMIF(Nov!$A:$A,TB!$A167,Nov!$H:$H)</f>
        <v>0</v>
      </c>
      <c r="N167" s="157">
        <f>SUMIF(Dec!$A:$A,TB!$A167,Dec!$H:$H)</f>
        <v>0</v>
      </c>
      <c r="O167" s="170"/>
      <c r="P167" s="170"/>
      <c r="Q167" s="162">
        <v>0</v>
      </c>
      <c r="R167" s="42">
        <v>0</v>
      </c>
      <c r="S167" s="42">
        <v>0</v>
      </c>
      <c r="T167" s="42">
        <v>0</v>
      </c>
      <c r="U167" s="42">
        <v>0</v>
      </c>
      <c r="V167" s="42">
        <v>0</v>
      </c>
      <c r="W167" s="42">
        <v>0</v>
      </c>
      <c r="X167" s="42">
        <v>0</v>
      </c>
      <c r="Y167" s="42">
        <v>0</v>
      </c>
      <c r="Z167" s="42">
        <v>0</v>
      </c>
      <c r="AA167" s="42">
        <v>0</v>
      </c>
      <c r="AB167" s="42">
        <v>0</v>
      </c>
      <c r="AD167" s="42">
        <f t="shared" si="132"/>
        <v>0</v>
      </c>
      <c r="AE167" s="42">
        <f t="shared" si="133"/>
        <v>0</v>
      </c>
      <c r="AF167" s="42">
        <f t="shared" si="134"/>
        <v>0</v>
      </c>
      <c r="AG167" s="42">
        <f t="shared" si="135"/>
        <v>0</v>
      </c>
      <c r="AH167" s="42">
        <f t="shared" si="136"/>
        <v>0</v>
      </c>
      <c r="AI167" s="42">
        <f t="shared" si="137"/>
        <v>0</v>
      </c>
      <c r="AJ167" s="42">
        <f t="shared" si="138"/>
        <v>0</v>
      </c>
      <c r="AK167" s="42">
        <f t="shared" si="139"/>
        <v>0</v>
      </c>
      <c r="AL167" s="42">
        <f t="shared" si="140"/>
        <v>0</v>
      </c>
      <c r="AM167" s="42">
        <f t="shared" si="141"/>
        <v>0</v>
      </c>
      <c r="AN167" s="42">
        <f t="shared" si="142"/>
        <v>0</v>
      </c>
      <c r="AO167" s="157">
        <f t="shared" si="143"/>
        <v>0</v>
      </c>
    </row>
    <row r="168" spans="1:41" ht="16.399999999999999" customHeight="1">
      <c r="A168" s="20"/>
      <c r="B168" s="14"/>
      <c r="C168" s="42">
        <f>SUMIF(Jan!$A:$A,TB!$A168,Jan!$H:$H)</f>
        <v>0</v>
      </c>
      <c r="D168" s="42">
        <f>SUMIF(Feb!$A:$A,TB!$A168,Feb!$H:$H)</f>
        <v>0</v>
      </c>
      <c r="E168" s="42">
        <f>SUMIF(Mar!$A:$A,TB!$A168,Mar!$H:$H)</f>
        <v>0</v>
      </c>
      <c r="F168" s="42">
        <f>SUMIF(Apr!$A:$A,TB!$A168,Apr!$H:$H)</f>
        <v>0</v>
      </c>
      <c r="G168" s="42">
        <f>SUMIF(May!$A:$A,TB!$A168,May!$H:$H)</f>
        <v>0</v>
      </c>
      <c r="H168" s="42">
        <f>SUMIF(Jun!$A:$A,TB!$A168,Jun!$H:$H)</f>
        <v>0</v>
      </c>
      <c r="I168" s="42">
        <f>SUMIF(Jul!$A:$A,TB!$A168,Jul!$H:$H)</f>
        <v>0</v>
      </c>
      <c r="J168" s="42">
        <f>SUMIF(Aug!$A:$A,TB!$A168,Aug!$H:$H)</f>
        <v>0</v>
      </c>
      <c r="K168" s="42">
        <f>SUMIF(Sep!$A:$A,TB!$A168,Sep!$H:$H)</f>
        <v>0</v>
      </c>
      <c r="L168" s="42">
        <f>SUMIF(Oct!$A:$A,TB!$A168,Oct!$H:$H)</f>
        <v>0</v>
      </c>
      <c r="M168" s="42">
        <f>SUMIF(Nov!$A:$A,TB!$A168,Nov!$H:$H)</f>
        <v>0</v>
      </c>
      <c r="N168" s="157">
        <f>SUMIF(Dec!$A:$A,TB!$A168,Dec!$H:$H)</f>
        <v>0</v>
      </c>
      <c r="O168" s="171"/>
      <c r="P168" s="171"/>
      <c r="Q168" s="162">
        <v>0</v>
      </c>
      <c r="R168" s="42">
        <v>0</v>
      </c>
      <c r="S168" s="42">
        <v>0</v>
      </c>
      <c r="T168" s="42">
        <v>0</v>
      </c>
      <c r="U168" s="42">
        <v>0</v>
      </c>
      <c r="V168" s="42">
        <v>0</v>
      </c>
      <c r="W168" s="42">
        <v>0</v>
      </c>
      <c r="X168" s="42">
        <v>0</v>
      </c>
      <c r="Y168" s="42">
        <v>0</v>
      </c>
      <c r="Z168" s="42">
        <v>0</v>
      </c>
      <c r="AA168" s="42">
        <v>0</v>
      </c>
      <c r="AB168" s="42">
        <v>0</v>
      </c>
      <c r="AD168" s="42">
        <f t="shared" si="132"/>
        <v>0</v>
      </c>
      <c r="AE168" s="42">
        <f t="shared" si="133"/>
        <v>0</v>
      </c>
      <c r="AF168" s="42">
        <f t="shared" si="134"/>
        <v>0</v>
      </c>
      <c r="AG168" s="42">
        <f t="shared" si="135"/>
        <v>0</v>
      </c>
      <c r="AH168" s="42">
        <f t="shared" si="136"/>
        <v>0</v>
      </c>
      <c r="AI168" s="42">
        <f t="shared" si="137"/>
        <v>0</v>
      </c>
      <c r="AJ168" s="42">
        <f t="shared" si="138"/>
        <v>0</v>
      </c>
      <c r="AK168" s="42">
        <f t="shared" si="139"/>
        <v>0</v>
      </c>
      <c r="AL168" s="42">
        <f t="shared" si="140"/>
        <v>0</v>
      </c>
      <c r="AM168" s="42">
        <f t="shared" si="141"/>
        <v>0</v>
      </c>
      <c r="AN168" s="42">
        <f t="shared" si="142"/>
        <v>0</v>
      </c>
      <c r="AO168" s="157">
        <f t="shared" si="143"/>
        <v>0</v>
      </c>
    </row>
    <row r="169" spans="1:41" ht="16.399999999999999" customHeight="1">
      <c r="A169" s="17" t="s">
        <v>14</v>
      </c>
      <c r="B169" s="18"/>
      <c r="C169" s="19">
        <f t="shared" ref="C169" si="144">ROUND(SUM(C161:C168),2)</f>
        <v>2253.3200000000002</v>
      </c>
      <c r="D169" s="19">
        <f t="shared" ref="D169:N169" si="145">ROUND(SUM(D161:D168),2)</f>
        <v>2695.26</v>
      </c>
      <c r="E169" s="19">
        <f t="shared" si="145"/>
        <v>919.62</v>
      </c>
      <c r="F169" s="19">
        <f t="shared" si="145"/>
        <v>682.51</v>
      </c>
      <c r="G169" s="19">
        <f t="shared" si="145"/>
        <v>3562.72</v>
      </c>
      <c r="H169" s="19">
        <f>ROUND(SUM(H161:H168),2)</f>
        <v>4262.6499999999996</v>
      </c>
      <c r="I169" s="19">
        <f t="shared" si="145"/>
        <v>4262.6499999999996</v>
      </c>
      <c r="J169" s="19">
        <f t="shared" si="145"/>
        <v>4262.6499999999996</v>
      </c>
      <c r="K169" s="19">
        <f t="shared" si="145"/>
        <v>4262.6499999999996</v>
      </c>
      <c r="L169" s="19">
        <f t="shared" si="145"/>
        <v>4262.6499999999996</v>
      </c>
      <c r="M169" s="19">
        <f t="shared" si="145"/>
        <v>4262.6499999999996</v>
      </c>
      <c r="N169" s="158">
        <f t="shared" si="145"/>
        <v>4262.6499999999996</v>
      </c>
      <c r="O169" s="170"/>
      <c r="P169" s="170"/>
      <c r="Q169" s="163">
        <v>0</v>
      </c>
      <c r="R169" s="19">
        <v>605.07000000000005</v>
      </c>
      <c r="S169" s="19">
        <v>0</v>
      </c>
      <c r="T169" s="19">
        <v>0</v>
      </c>
      <c r="U169" s="19">
        <v>0</v>
      </c>
      <c r="V169" s="19">
        <v>0</v>
      </c>
      <c r="W169" s="19">
        <v>0</v>
      </c>
      <c r="X169" s="19">
        <v>0</v>
      </c>
      <c r="Y169" s="19">
        <v>0</v>
      </c>
      <c r="Z169" s="19">
        <v>0</v>
      </c>
      <c r="AA169" s="19">
        <v>3033.68</v>
      </c>
      <c r="AB169" s="19">
        <v>1643.34</v>
      </c>
      <c r="AD169" s="19">
        <f t="shared" ref="AD169:AO169" si="146">ROUND(SUM(AD161:AD168),2)</f>
        <v>56720.57</v>
      </c>
      <c r="AE169" s="19">
        <f t="shared" si="146"/>
        <v>67724.070000000007</v>
      </c>
      <c r="AF169" s="19">
        <f t="shared" si="146"/>
        <v>23164.68</v>
      </c>
      <c r="AG169" s="19">
        <f t="shared" si="146"/>
        <v>17244.43</v>
      </c>
      <c r="AH169" s="19">
        <f t="shared" si="146"/>
        <v>90154.63</v>
      </c>
      <c r="AI169" s="19">
        <f t="shared" si="146"/>
        <v>107949.48</v>
      </c>
      <c r="AJ169" s="19">
        <f t="shared" si="146"/>
        <v>107949.48</v>
      </c>
      <c r="AK169" s="19">
        <f t="shared" si="146"/>
        <v>107949.48</v>
      </c>
      <c r="AL169" s="19">
        <f t="shared" si="146"/>
        <v>107949.48</v>
      </c>
      <c r="AM169" s="19">
        <f t="shared" si="146"/>
        <v>107949.48</v>
      </c>
      <c r="AN169" s="19">
        <f t="shared" si="146"/>
        <v>107949.48</v>
      </c>
      <c r="AO169" s="19">
        <f t="shared" si="146"/>
        <v>107949.48</v>
      </c>
    </row>
    <row r="170" spans="1:41" ht="16.399999999999999" customHeight="1">
      <c r="A170" s="13"/>
      <c r="B170" s="14"/>
      <c r="C170" s="42">
        <f>SUMIF(Jan!$A:$A,TB!$A170,Jan!$H:$H)</f>
        <v>0</v>
      </c>
      <c r="D170" s="42">
        <f>SUMIF(Feb!$A:$A,TB!$A170,Feb!$H:$H)</f>
        <v>0</v>
      </c>
      <c r="E170" s="42">
        <f>SUMIF(Mar!$A:$A,TB!$A170,Mar!$H:$H)</f>
        <v>0</v>
      </c>
      <c r="F170" s="42">
        <f>SUMIF(Apr!$A:$A,TB!$A170,Apr!$H:$H)</f>
        <v>0</v>
      </c>
      <c r="G170" s="42">
        <f>SUMIF(May!$A:$A,TB!$A170,May!$H:$H)</f>
        <v>0</v>
      </c>
      <c r="H170" s="42">
        <f>SUMIF(Jun!$A:$A,TB!$A170,Jun!$H:$H)</f>
        <v>0</v>
      </c>
      <c r="I170" s="42">
        <f>SUMIF(Jul!$A:$A,TB!$A170,Jul!$H:$H)</f>
        <v>0</v>
      </c>
      <c r="J170" s="42">
        <f>SUMIF(Aug!$A:$A,TB!$A170,Aug!$H:$H)</f>
        <v>0</v>
      </c>
      <c r="K170" s="42">
        <f>SUMIF(Sep!$A:$A,TB!$A170,Sep!$H:$H)</f>
        <v>0</v>
      </c>
      <c r="L170" s="42">
        <f>SUMIF(Oct!$A:$A,TB!$A170,Oct!$H:$H)</f>
        <v>0</v>
      </c>
      <c r="M170" s="42">
        <f>SUMIF(Nov!$A:$A,TB!$A170,Nov!$H:$H)</f>
        <v>0</v>
      </c>
      <c r="N170" s="157">
        <f>SUMIF(Dec!$A:$A,TB!$A170,Dec!$H:$H)</f>
        <v>0</v>
      </c>
      <c r="O170" s="170"/>
      <c r="P170" s="170"/>
      <c r="Q170" s="162">
        <v>0</v>
      </c>
      <c r="R170" s="42">
        <v>0</v>
      </c>
      <c r="S170" s="42">
        <v>0</v>
      </c>
      <c r="T170" s="42">
        <v>0</v>
      </c>
      <c r="U170" s="42">
        <v>0</v>
      </c>
      <c r="V170" s="42">
        <v>0</v>
      </c>
      <c r="W170" s="42">
        <v>0</v>
      </c>
      <c r="X170" s="42">
        <v>0</v>
      </c>
      <c r="Y170" s="42">
        <v>0</v>
      </c>
      <c r="Z170" s="42">
        <v>0</v>
      </c>
      <c r="AA170" s="42">
        <v>0</v>
      </c>
      <c r="AB170" s="42">
        <v>0</v>
      </c>
      <c r="AD170" s="42">
        <f t="shared" ref="AD170:AD172" si="147">ROUND(C170*AD$2,2)</f>
        <v>0</v>
      </c>
      <c r="AE170" s="42">
        <f t="shared" ref="AE170:AE172" si="148">ROUND(D170*AE$2,2)</f>
        <v>0</v>
      </c>
      <c r="AF170" s="42">
        <f t="shared" ref="AF170:AF172" si="149">ROUND(E170*AF$2,2)</f>
        <v>0</v>
      </c>
      <c r="AG170" s="42">
        <f t="shared" ref="AG170:AG172" si="150">ROUND(F170*AG$2,2)</f>
        <v>0</v>
      </c>
      <c r="AH170" s="42">
        <f t="shared" ref="AH170:AH172" si="151">ROUND(G170*AH$2,2)</f>
        <v>0</v>
      </c>
      <c r="AI170" s="42">
        <f t="shared" ref="AI170:AI172" si="152">ROUND(H170*AI$2,2)</f>
        <v>0</v>
      </c>
      <c r="AJ170" s="42">
        <f t="shared" ref="AJ170:AJ172" si="153">ROUND(I170*AJ$2,2)</f>
        <v>0</v>
      </c>
      <c r="AK170" s="42">
        <f t="shared" ref="AK170:AK172" si="154">ROUND(J170*AK$2,2)</f>
        <v>0</v>
      </c>
      <c r="AL170" s="42">
        <f t="shared" ref="AL170:AL172" si="155">ROUND(K170*AL$2,2)</f>
        <v>0</v>
      </c>
      <c r="AM170" s="42">
        <f t="shared" ref="AM170:AM172" si="156">ROUND(L170*AM$2,2)</f>
        <v>0</v>
      </c>
      <c r="AN170" s="42">
        <f t="shared" ref="AN170:AN172" si="157">ROUND(M170*AN$2,2)</f>
        <v>0</v>
      </c>
      <c r="AO170" s="157">
        <f t="shared" ref="AO170:AO172" si="158">ROUND(N170*AO$2,2)</f>
        <v>0</v>
      </c>
    </row>
    <row r="171" spans="1:41" ht="16.399999999999999" customHeight="1">
      <c r="A171" s="13"/>
      <c r="B171" s="14"/>
      <c r="C171" s="42">
        <f>SUMIF(Jan!$A:$A,TB!$A171,Jan!$H:$H)</f>
        <v>0</v>
      </c>
      <c r="D171" s="42">
        <f>SUMIF(Feb!$A:$A,TB!$A171,Feb!$H:$H)</f>
        <v>0</v>
      </c>
      <c r="E171" s="42">
        <f>SUMIF(Mar!$A:$A,TB!$A171,Mar!$H:$H)</f>
        <v>0</v>
      </c>
      <c r="F171" s="42">
        <f>SUMIF(Apr!$A:$A,TB!$A171,Apr!$H:$H)</f>
        <v>0</v>
      </c>
      <c r="G171" s="42">
        <f>SUMIF(May!$A:$A,TB!$A171,May!$H:$H)</f>
        <v>0</v>
      </c>
      <c r="H171" s="42">
        <f>SUMIF(Jun!$A:$A,TB!$A171,Jun!$H:$H)</f>
        <v>0</v>
      </c>
      <c r="I171" s="42">
        <f>SUMIF(Jul!$A:$A,TB!$A171,Jul!$H:$H)</f>
        <v>0</v>
      </c>
      <c r="J171" s="42">
        <f>SUMIF(Aug!$A:$A,TB!$A171,Aug!$H:$H)</f>
        <v>0</v>
      </c>
      <c r="K171" s="42">
        <f>SUMIF(Sep!$A:$A,TB!$A171,Sep!$H:$H)</f>
        <v>0</v>
      </c>
      <c r="L171" s="42">
        <f>SUMIF(Oct!$A:$A,TB!$A171,Oct!$H:$H)</f>
        <v>0</v>
      </c>
      <c r="M171" s="42">
        <f>SUMIF(Nov!$A:$A,TB!$A171,Nov!$H:$H)</f>
        <v>0</v>
      </c>
      <c r="N171" s="157">
        <f>SUMIF(Dec!$A:$A,TB!$A171,Dec!$H:$H)</f>
        <v>0</v>
      </c>
      <c r="O171" s="170"/>
      <c r="P171" s="170"/>
      <c r="Q171" s="162">
        <v>0</v>
      </c>
      <c r="R171" s="42">
        <v>0</v>
      </c>
      <c r="S171" s="42">
        <v>0</v>
      </c>
      <c r="T171" s="42">
        <v>0</v>
      </c>
      <c r="U171" s="42">
        <v>0</v>
      </c>
      <c r="V171" s="42">
        <v>0</v>
      </c>
      <c r="W171" s="42">
        <v>0</v>
      </c>
      <c r="X171" s="42">
        <v>0</v>
      </c>
      <c r="Y171" s="42">
        <v>0</v>
      </c>
      <c r="Z171" s="42">
        <v>0</v>
      </c>
      <c r="AA171" s="42">
        <v>0</v>
      </c>
      <c r="AB171" s="42">
        <v>0</v>
      </c>
      <c r="AD171" s="42">
        <f t="shared" si="147"/>
        <v>0</v>
      </c>
      <c r="AE171" s="42">
        <f t="shared" si="148"/>
        <v>0</v>
      </c>
      <c r="AF171" s="42">
        <f t="shared" si="149"/>
        <v>0</v>
      </c>
      <c r="AG171" s="42">
        <f t="shared" si="150"/>
        <v>0</v>
      </c>
      <c r="AH171" s="42">
        <f t="shared" si="151"/>
        <v>0</v>
      </c>
      <c r="AI171" s="42">
        <f t="shared" si="152"/>
        <v>0</v>
      </c>
      <c r="AJ171" s="42">
        <f t="shared" si="153"/>
        <v>0</v>
      </c>
      <c r="AK171" s="42">
        <f t="shared" si="154"/>
        <v>0</v>
      </c>
      <c r="AL171" s="42">
        <f t="shared" si="155"/>
        <v>0</v>
      </c>
      <c r="AM171" s="42">
        <f t="shared" si="156"/>
        <v>0</v>
      </c>
      <c r="AN171" s="42">
        <f t="shared" si="157"/>
        <v>0</v>
      </c>
      <c r="AO171" s="157">
        <f t="shared" si="158"/>
        <v>0</v>
      </c>
    </row>
    <row r="172" spans="1:41" ht="16.399999999999999" customHeight="1">
      <c r="A172" s="13"/>
      <c r="B172" s="14"/>
      <c r="C172" s="42">
        <f>SUMIF(Jan!$A:$A,TB!$A172,Jan!$H:$H)</f>
        <v>0</v>
      </c>
      <c r="D172" s="42">
        <f>SUMIF(Feb!$A:$A,TB!$A172,Feb!$H:$H)</f>
        <v>0</v>
      </c>
      <c r="E172" s="42">
        <f>SUMIF(Mar!$A:$A,TB!$A172,Mar!$H:$H)</f>
        <v>0</v>
      </c>
      <c r="F172" s="42">
        <f>SUMIF(Apr!$A:$A,TB!$A172,Apr!$H:$H)</f>
        <v>0</v>
      </c>
      <c r="G172" s="42">
        <f>SUMIF(May!$A:$A,TB!$A172,May!$H:$H)</f>
        <v>0</v>
      </c>
      <c r="H172" s="42">
        <f>SUMIF(Jun!$A:$A,TB!$A172,Jun!$H:$H)</f>
        <v>0</v>
      </c>
      <c r="I172" s="42">
        <f>SUMIF(Jul!$A:$A,TB!$A172,Jul!$H:$H)</f>
        <v>0</v>
      </c>
      <c r="J172" s="42">
        <f>SUMIF(Aug!$A:$A,TB!$A172,Aug!$H:$H)</f>
        <v>0</v>
      </c>
      <c r="K172" s="42">
        <f>SUMIF(Sep!$A:$A,TB!$A172,Sep!$H:$H)</f>
        <v>0</v>
      </c>
      <c r="L172" s="42">
        <f>SUMIF(Oct!$A:$A,TB!$A172,Oct!$H:$H)</f>
        <v>0</v>
      </c>
      <c r="M172" s="42">
        <f>SUMIF(Nov!$A:$A,TB!$A172,Nov!$H:$H)</f>
        <v>0</v>
      </c>
      <c r="N172" s="157">
        <f>SUMIF(Dec!$A:$A,TB!$A172,Dec!$H:$H)</f>
        <v>0</v>
      </c>
      <c r="O172" s="171"/>
      <c r="P172" s="171"/>
      <c r="Q172" s="162">
        <v>0</v>
      </c>
      <c r="R172" s="42">
        <v>0</v>
      </c>
      <c r="S172" s="42">
        <v>0</v>
      </c>
      <c r="T172" s="42">
        <v>0</v>
      </c>
      <c r="U172" s="42">
        <v>0</v>
      </c>
      <c r="V172" s="42">
        <v>0</v>
      </c>
      <c r="W172" s="42">
        <v>0</v>
      </c>
      <c r="X172" s="42">
        <v>0</v>
      </c>
      <c r="Y172" s="42">
        <v>0</v>
      </c>
      <c r="Z172" s="42">
        <v>0</v>
      </c>
      <c r="AA172" s="42">
        <v>0</v>
      </c>
      <c r="AB172" s="42">
        <v>0</v>
      </c>
      <c r="AD172" s="42">
        <f t="shared" si="147"/>
        <v>0</v>
      </c>
      <c r="AE172" s="42">
        <f t="shared" si="148"/>
        <v>0</v>
      </c>
      <c r="AF172" s="42">
        <f t="shared" si="149"/>
        <v>0</v>
      </c>
      <c r="AG172" s="42">
        <f t="shared" si="150"/>
        <v>0</v>
      </c>
      <c r="AH172" s="42">
        <f t="shared" si="151"/>
        <v>0</v>
      </c>
      <c r="AI172" s="42">
        <f t="shared" si="152"/>
        <v>0</v>
      </c>
      <c r="AJ172" s="42">
        <f t="shared" si="153"/>
        <v>0</v>
      </c>
      <c r="AK172" s="42">
        <f t="shared" si="154"/>
        <v>0</v>
      </c>
      <c r="AL172" s="42">
        <f t="shared" si="155"/>
        <v>0</v>
      </c>
      <c r="AM172" s="42">
        <f t="shared" si="156"/>
        <v>0</v>
      </c>
      <c r="AN172" s="42">
        <f t="shared" si="157"/>
        <v>0</v>
      </c>
      <c r="AO172" s="157">
        <f t="shared" si="158"/>
        <v>0</v>
      </c>
    </row>
    <row r="173" spans="1:41" ht="16.399999999999999" customHeight="1">
      <c r="A173" s="17" t="s">
        <v>17</v>
      </c>
      <c r="B173" s="18"/>
      <c r="C173" s="19">
        <f t="shared" ref="C173" si="159">ROUND(SUM(C170:C172),2)</f>
        <v>0</v>
      </c>
      <c r="D173" s="19">
        <f t="shared" ref="D173:N173" si="160">ROUND(SUM(D170:D172),2)</f>
        <v>0</v>
      </c>
      <c r="E173" s="19">
        <f t="shared" si="160"/>
        <v>0</v>
      </c>
      <c r="F173" s="19">
        <f t="shared" si="160"/>
        <v>0</v>
      </c>
      <c r="G173" s="19">
        <f t="shared" si="160"/>
        <v>0</v>
      </c>
      <c r="H173" s="19">
        <f t="shared" si="160"/>
        <v>0</v>
      </c>
      <c r="I173" s="19">
        <f t="shared" si="160"/>
        <v>0</v>
      </c>
      <c r="J173" s="19">
        <f t="shared" si="160"/>
        <v>0</v>
      </c>
      <c r="K173" s="19">
        <f t="shared" si="160"/>
        <v>0</v>
      </c>
      <c r="L173" s="19">
        <f t="shared" si="160"/>
        <v>0</v>
      </c>
      <c r="M173" s="19">
        <f t="shared" si="160"/>
        <v>0</v>
      </c>
      <c r="N173" s="158">
        <f t="shared" si="160"/>
        <v>0</v>
      </c>
      <c r="O173" s="170"/>
      <c r="P173" s="170"/>
      <c r="Q173" s="163">
        <v>0</v>
      </c>
      <c r="R173" s="19">
        <v>0</v>
      </c>
      <c r="S173" s="19">
        <v>0</v>
      </c>
      <c r="T173" s="19">
        <v>0</v>
      </c>
      <c r="U173" s="19">
        <v>0</v>
      </c>
      <c r="V173" s="19">
        <v>0</v>
      </c>
      <c r="W173" s="19">
        <v>0</v>
      </c>
      <c r="X173" s="19">
        <v>0</v>
      </c>
      <c r="Y173" s="19">
        <v>0</v>
      </c>
      <c r="Z173" s="19">
        <v>0</v>
      </c>
      <c r="AA173" s="19">
        <v>0</v>
      </c>
      <c r="AB173" s="19">
        <v>0</v>
      </c>
      <c r="AD173" s="19">
        <f t="shared" ref="AD173:AO173" si="161">ROUND(SUM(AD170:AD172),2)</f>
        <v>0</v>
      </c>
      <c r="AE173" s="19">
        <f t="shared" si="161"/>
        <v>0</v>
      </c>
      <c r="AF173" s="19">
        <f t="shared" si="161"/>
        <v>0</v>
      </c>
      <c r="AG173" s="19">
        <f t="shared" si="161"/>
        <v>0</v>
      </c>
      <c r="AH173" s="19">
        <f t="shared" si="161"/>
        <v>0</v>
      </c>
      <c r="AI173" s="19">
        <f t="shared" si="161"/>
        <v>0</v>
      </c>
      <c r="AJ173" s="19">
        <f t="shared" si="161"/>
        <v>0</v>
      </c>
      <c r="AK173" s="19">
        <f t="shared" si="161"/>
        <v>0</v>
      </c>
      <c r="AL173" s="19">
        <f t="shared" si="161"/>
        <v>0</v>
      </c>
      <c r="AM173" s="19">
        <f t="shared" si="161"/>
        <v>0</v>
      </c>
      <c r="AN173" s="19">
        <f t="shared" si="161"/>
        <v>0</v>
      </c>
      <c r="AO173" s="19">
        <f t="shared" si="161"/>
        <v>0</v>
      </c>
    </row>
    <row r="174" spans="1:41" ht="16.399999999999999" customHeight="1">
      <c r="A174" s="13"/>
      <c r="B174" s="14"/>
      <c r="C174" s="42">
        <f>SUMIF(Jan!$A:$A,TB!$A174,Jan!$H:$H)</f>
        <v>0</v>
      </c>
      <c r="D174" s="42">
        <f>SUMIF(Feb!$A:$A,TB!$A174,Feb!$H:$H)</f>
        <v>0</v>
      </c>
      <c r="E174" s="42">
        <f>SUMIF(Mar!$A:$A,TB!$A174,Mar!$H:$H)</f>
        <v>0</v>
      </c>
      <c r="F174" s="42">
        <f>SUMIF(Apr!$A:$A,TB!$A174,Apr!$H:$H)</f>
        <v>0</v>
      </c>
      <c r="G174" s="42">
        <f>SUMIF(May!$A:$A,TB!$A174,May!$H:$H)</f>
        <v>0</v>
      </c>
      <c r="H174" s="42">
        <f>SUMIF(Jun!$A:$A,TB!$A174,Jun!$H:$H)</f>
        <v>0</v>
      </c>
      <c r="I174" s="42">
        <f>SUMIF(Jul!$A:$A,TB!$A174,Jul!$H:$H)</f>
        <v>0</v>
      </c>
      <c r="J174" s="42">
        <f>SUMIF(Aug!$A:$A,TB!$A174,Aug!$H:$H)</f>
        <v>0</v>
      </c>
      <c r="K174" s="42">
        <f>SUMIF(Sep!$A:$A,TB!$A174,Sep!$H:$H)</f>
        <v>0</v>
      </c>
      <c r="L174" s="42">
        <f>SUMIF(Oct!$A:$A,TB!$A174,Oct!$H:$H)</f>
        <v>0</v>
      </c>
      <c r="M174" s="42">
        <f>SUMIF(Nov!$A:$A,TB!$A174,Nov!$H:$H)</f>
        <v>0</v>
      </c>
      <c r="N174" s="157">
        <f>SUMIF(Dec!$A:$A,TB!$A174,Dec!$H:$H)</f>
        <v>0</v>
      </c>
      <c r="O174" s="170"/>
      <c r="P174" s="170"/>
      <c r="Q174" s="162">
        <v>0</v>
      </c>
      <c r="R174" s="42">
        <v>0</v>
      </c>
      <c r="S174" s="42">
        <v>0</v>
      </c>
      <c r="T174" s="42">
        <v>0</v>
      </c>
      <c r="U174" s="42">
        <v>0</v>
      </c>
      <c r="V174" s="42">
        <v>0</v>
      </c>
      <c r="W174" s="42">
        <v>0</v>
      </c>
      <c r="X174" s="42">
        <v>0</v>
      </c>
      <c r="Y174" s="42">
        <v>0</v>
      </c>
      <c r="Z174" s="42">
        <v>0</v>
      </c>
      <c r="AA174" s="42">
        <v>0</v>
      </c>
      <c r="AB174" s="42">
        <v>0</v>
      </c>
      <c r="AD174" s="42">
        <f t="shared" ref="AD174:AD176" si="162">ROUND(C174*AD$2,2)</f>
        <v>0</v>
      </c>
      <c r="AE174" s="42">
        <f t="shared" ref="AE174:AE176" si="163">ROUND(D174*AE$2,2)</f>
        <v>0</v>
      </c>
      <c r="AF174" s="42">
        <f t="shared" ref="AF174:AF176" si="164">ROUND(E174*AF$2,2)</f>
        <v>0</v>
      </c>
      <c r="AG174" s="42">
        <f t="shared" ref="AG174:AG176" si="165">ROUND(F174*AG$2,2)</f>
        <v>0</v>
      </c>
      <c r="AH174" s="42">
        <f t="shared" ref="AH174:AH176" si="166">ROUND(G174*AH$2,2)</f>
        <v>0</v>
      </c>
      <c r="AI174" s="42">
        <f t="shared" ref="AI174:AI176" si="167">ROUND(H174*AI$2,2)</f>
        <v>0</v>
      </c>
      <c r="AJ174" s="42">
        <f t="shared" ref="AJ174:AJ176" si="168">ROUND(I174*AJ$2,2)</f>
        <v>0</v>
      </c>
      <c r="AK174" s="42">
        <f t="shared" ref="AK174:AK176" si="169">ROUND(J174*AK$2,2)</f>
        <v>0</v>
      </c>
      <c r="AL174" s="42">
        <f t="shared" ref="AL174:AL176" si="170">ROUND(K174*AL$2,2)</f>
        <v>0</v>
      </c>
      <c r="AM174" s="42">
        <f t="shared" ref="AM174:AM176" si="171">ROUND(L174*AM$2,2)</f>
        <v>0</v>
      </c>
      <c r="AN174" s="42">
        <f t="shared" ref="AN174:AN176" si="172">ROUND(M174*AN$2,2)</f>
        <v>0</v>
      </c>
      <c r="AO174" s="157">
        <f t="shared" ref="AO174:AO176" si="173">ROUND(N174*AO$2,2)</f>
        <v>0</v>
      </c>
    </row>
    <row r="175" spans="1:41" ht="16.399999999999999" customHeight="1">
      <c r="A175" s="13"/>
      <c r="B175" s="14"/>
      <c r="C175" s="42">
        <f>SUMIF(Jan!$A:$A,TB!$A175,Jan!$H:$H)</f>
        <v>0</v>
      </c>
      <c r="D175" s="42">
        <f>SUMIF(Feb!$A:$A,TB!$A175,Feb!$H:$H)</f>
        <v>0</v>
      </c>
      <c r="E175" s="42">
        <f>SUMIF(Mar!$A:$A,TB!$A175,Mar!$H:$H)</f>
        <v>0</v>
      </c>
      <c r="F175" s="42">
        <f>SUMIF(Apr!$A:$A,TB!$A175,Apr!$H:$H)</f>
        <v>0</v>
      </c>
      <c r="G175" s="42">
        <f>SUMIF(May!$A:$A,TB!$A175,May!$H:$H)</f>
        <v>0</v>
      </c>
      <c r="H175" s="42">
        <f>SUMIF(Jun!$A:$A,TB!$A175,Jun!$H:$H)</f>
        <v>0</v>
      </c>
      <c r="I175" s="42">
        <f>SUMIF(Jul!$A:$A,TB!$A175,Jul!$H:$H)</f>
        <v>0</v>
      </c>
      <c r="J175" s="42">
        <f>SUMIF(Aug!$A:$A,TB!$A175,Aug!$H:$H)</f>
        <v>0</v>
      </c>
      <c r="K175" s="42">
        <f>SUMIF(Sep!$A:$A,TB!$A175,Sep!$H:$H)</f>
        <v>0</v>
      </c>
      <c r="L175" s="42">
        <f>SUMIF(Oct!$A:$A,TB!$A175,Oct!$H:$H)</f>
        <v>0</v>
      </c>
      <c r="M175" s="42">
        <f>SUMIF(Nov!$A:$A,TB!$A175,Nov!$H:$H)</f>
        <v>0</v>
      </c>
      <c r="N175" s="157">
        <f>SUMIF(Dec!$A:$A,TB!$A175,Dec!$H:$H)</f>
        <v>0</v>
      </c>
      <c r="O175" s="171"/>
      <c r="P175" s="171"/>
      <c r="Q175" s="162">
        <v>0</v>
      </c>
      <c r="R175" s="42">
        <v>0</v>
      </c>
      <c r="S175" s="42">
        <v>0</v>
      </c>
      <c r="T175" s="42">
        <v>0</v>
      </c>
      <c r="U175" s="42">
        <v>0</v>
      </c>
      <c r="V175" s="42">
        <v>0</v>
      </c>
      <c r="W175" s="42">
        <v>0</v>
      </c>
      <c r="X175" s="42">
        <v>0</v>
      </c>
      <c r="Y175" s="42">
        <v>0</v>
      </c>
      <c r="Z175" s="42">
        <v>0</v>
      </c>
      <c r="AA175" s="42">
        <v>0</v>
      </c>
      <c r="AB175" s="42">
        <v>0</v>
      </c>
      <c r="AD175" s="42">
        <f t="shared" si="162"/>
        <v>0</v>
      </c>
      <c r="AE175" s="42">
        <f t="shared" si="163"/>
        <v>0</v>
      </c>
      <c r="AF175" s="42">
        <f t="shared" si="164"/>
        <v>0</v>
      </c>
      <c r="AG175" s="42">
        <f t="shared" si="165"/>
        <v>0</v>
      </c>
      <c r="AH175" s="42">
        <f t="shared" si="166"/>
        <v>0</v>
      </c>
      <c r="AI175" s="42">
        <f t="shared" si="167"/>
        <v>0</v>
      </c>
      <c r="AJ175" s="42">
        <f t="shared" si="168"/>
        <v>0</v>
      </c>
      <c r="AK175" s="42">
        <f t="shared" si="169"/>
        <v>0</v>
      </c>
      <c r="AL175" s="42">
        <f t="shared" si="170"/>
        <v>0</v>
      </c>
      <c r="AM175" s="42">
        <f t="shared" si="171"/>
        <v>0</v>
      </c>
      <c r="AN175" s="42">
        <f t="shared" si="172"/>
        <v>0</v>
      </c>
      <c r="AO175" s="157">
        <f t="shared" si="173"/>
        <v>0</v>
      </c>
    </row>
    <row r="176" spans="1:41" ht="16.399999999999999" customHeight="1">
      <c r="A176" s="13"/>
      <c r="B176" s="14"/>
      <c r="C176" s="43">
        <f>SUMIF(Jan!$A:$A,TB!$A176,Jan!$H:$H)</f>
        <v>0</v>
      </c>
      <c r="D176" s="43">
        <f>SUMIF(Feb!$A:$A,TB!$A176,Feb!$H:$H)</f>
        <v>0</v>
      </c>
      <c r="E176" s="43">
        <f>SUMIF(Mar!$A:$A,TB!$A176,Mar!$H:$H)</f>
        <v>0</v>
      </c>
      <c r="F176" s="43">
        <f>SUMIF(Apr!$A:$A,TB!$A176,Apr!$H:$H)</f>
        <v>0</v>
      </c>
      <c r="G176" s="43">
        <f>SUMIF(May!$A:$A,TB!$A176,May!$H:$H)</f>
        <v>0</v>
      </c>
      <c r="H176" s="43">
        <f>SUMIF(Jun!$A:$A,TB!$A176,Jun!$H:$H)</f>
        <v>0</v>
      </c>
      <c r="I176" s="43">
        <f>SUMIF(Jul!$A:$A,TB!$A176,Jul!$H:$H)</f>
        <v>0</v>
      </c>
      <c r="J176" s="43">
        <f>SUMIF(Aug!$A:$A,TB!$A176,Aug!$H:$H)</f>
        <v>0</v>
      </c>
      <c r="K176" s="43">
        <f>SUMIF(Sep!$A:$A,TB!$A176,Sep!$H:$H)</f>
        <v>0</v>
      </c>
      <c r="L176" s="43">
        <f>SUMIF(Oct!$A:$A,TB!$A176,Oct!$H:$H)</f>
        <v>0</v>
      </c>
      <c r="M176" s="43">
        <f>SUMIF(Nov!$A:$A,TB!$A176,Nov!$H:$H)</f>
        <v>0</v>
      </c>
      <c r="N176" s="159">
        <f>SUMIF(Dec!$A:$A,TB!$A176,Dec!$H:$H)</f>
        <v>0</v>
      </c>
      <c r="O176" s="171"/>
      <c r="P176" s="171"/>
      <c r="Q176" s="164">
        <v>0</v>
      </c>
      <c r="R176" s="43">
        <v>0</v>
      </c>
      <c r="S176" s="43">
        <v>0</v>
      </c>
      <c r="T176" s="43">
        <v>0</v>
      </c>
      <c r="U176" s="43">
        <v>0</v>
      </c>
      <c r="V176" s="43">
        <v>0</v>
      </c>
      <c r="W176" s="43">
        <v>0</v>
      </c>
      <c r="X176" s="43">
        <v>0</v>
      </c>
      <c r="Y176" s="43">
        <v>0</v>
      </c>
      <c r="Z176" s="43">
        <v>0</v>
      </c>
      <c r="AA176" s="43">
        <v>0</v>
      </c>
      <c r="AB176" s="43">
        <v>0</v>
      </c>
      <c r="AD176" s="43">
        <f t="shared" si="162"/>
        <v>0</v>
      </c>
      <c r="AE176" s="43">
        <f t="shared" si="163"/>
        <v>0</v>
      </c>
      <c r="AF176" s="43">
        <f t="shared" si="164"/>
        <v>0</v>
      </c>
      <c r="AG176" s="43">
        <f t="shared" si="165"/>
        <v>0</v>
      </c>
      <c r="AH176" s="43">
        <f t="shared" si="166"/>
        <v>0</v>
      </c>
      <c r="AI176" s="43">
        <f t="shared" si="167"/>
        <v>0</v>
      </c>
      <c r="AJ176" s="43">
        <f t="shared" si="168"/>
        <v>0</v>
      </c>
      <c r="AK176" s="43">
        <f t="shared" si="169"/>
        <v>0</v>
      </c>
      <c r="AL176" s="43">
        <f t="shared" si="170"/>
        <v>0</v>
      </c>
      <c r="AM176" s="43">
        <f t="shared" si="171"/>
        <v>0</v>
      </c>
      <c r="AN176" s="43">
        <f t="shared" si="172"/>
        <v>0</v>
      </c>
      <c r="AO176" s="159">
        <f t="shared" si="173"/>
        <v>0</v>
      </c>
    </row>
    <row r="177" spans="1:41" ht="16.399999999999999" customHeight="1">
      <c r="A177" s="17" t="s">
        <v>18</v>
      </c>
      <c r="B177" s="18"/>
      <c r="C177" s="19">
        <f t="shared" ref="C177" si="174">ROUND(SUM(C174:C176),2)</f>
        <v>0</v>
      </c>
      <c r="D177" s="19">
        <f t="shared" ref="D177:N177" si="175">ROUND(SUM(D174:D176),2)</f>
        <v>0</v>
      </c>
      <c r="E177" s="19">
        <f t="shared" si="175"/>
        <v>0</v>
      </c>
      <c r="F177" s="19">
        <f t="shared" si="175"/>
        <v>0</v>
      </c>
      <c r="G177" s="19">
        <f t="shared" si="175"/>
        <v>0</v>
      </c>
      <c r="H177" s="19">
        <f t="shared" si="175"/>
        <v>0</v>
      </c>
      <c r="I177" s="19">
        <f t="shared" si="175"/>
        <v>0</v>
      </c>
      <c r="J177" s="19">
        <f t="shared" si="175"/>
        <v>0</v>
      </c>
      <c r="K177" s="19">
        <f t="shared" si="175"/>
        <v>0</v>
      </c>
      <c r="L177" s="19">
        <f t="shared" si="175"/>
        <v>0</v>
      </c>
      <c r="M177" s="19">
        <f t="shared" si="175"/>
        <v>0</v>
      </c>
      <c r="N177" s="158">
        <f t="shared" si="175"/>
        <v>0</v>
      </c>
      <c r="O177" s="171"/>
      <c r="P177" s="171"/>
      <c r="Q177" s="163">
        <v>0</v>
      </c>
      <c r="R177" s="19">
        <v>0</v>
      </c>
      <c r="S177" s="19">
        <v>0</v>
      </c>
      <c r="T177" s="19">
        <v>0</v>
      </c>
      <c r="U177" s="19">
        <v>0</v>
      </c>
      <c r="V177" s="19">
        <v>0</v>
      </c>
      <c r="W177" s="19">
        <v>0</v>
      </c>
      <c r="X177" s="19">
        <v>0</v>
      </c>
      <c r="Y177" s="19">
        <v>0</v>
      </c>
      <c r="Z177" s="19">
        <v>0</v>
      </c>
      <c r="AA177" s="19">
        <v>0</v>
      </c>
      <c r="AB177" s="19">
        <v>0</v>
      </c>
      <c r="AD177" s="19">
        <f t="shared" ref="AD177:AO177" si="176">ROUND(SUM(AD174:AD176),2)</f>
        <v>0</v>
      </c>
      <c r="AE177" s="19">
        <f t="shared" si="176"/>
        <v>0</v>
      </c>
      <c r="AF177" s="19">
        <f t="shared" si="176"/>
        <v>0</v>
      </c>
      <c r="AG177" s="19">
        <f t="shared" si="176"/>
        <v>0</v>
      </c>
      <c r="AH177" s="19">
        <f t="shared" si="176"/>
        <v>0</v>
      </c>
      <c r="AI177" s="19">
        <f t="shared" si="176"/>
        <v>0</v>
      </c>
      <c r="AJ177" s="19">
        <f t="shared" si="176"/>
        <v>0</v>
      </c>
      <c r="AK177" s="19">
        <f t="shared" si="176"/>
        <v>0</v>
      </c>
      <c r="AL177" s="19">
        <f t="shared" si="176"/>
        <v>0</v>
      </c>
      <c r="AM177" s="19">
        <f t="shared" si="176"/>
        <v>0</v>
      </c>
      <c r="AN177" s="19">
        <f t="shared" si="176"/>
        <v>0</v>
      </c>
      <c r="AO177" s="19">
        <f t="shared" si="176"/>
        <v>0</v>
      </c>
    </row>
    <row r="178" spans="1:41" ht="16.399999999999999" customHeight="1">
      <c r="A178" s="20"/>
      <c r="B178" s="14"/>
      <c r="C178" s="43">
        <f>SUMIF(Jan!$A:$A,TB!$A178,Jan!$H:$H)</f>
        <v>0</v>
      </c>
      <c r="D178" s="43">
        <f>SUMIF(Feb!$A:$A,TB!$A178,Feb!$H:$H)</f>
        <v>0</v>
      </c>
      <c r="E178" s="43">
        <f>SUMIF(Mar!$A:$A,TB!$A178,Mar!$H:$H)</f>
        <v>0</v>
      </c>
      <c r="F178" s="43">
        <f>SUMIF(Apr!$A:$A,TB!$A178,Apr!$H:$H)</f>
        <v>0</v>
      </c>
      <c r="G178" s="43">
        <f>SUMIF(May!$A:$A,TB!$A178,May!$H:$H)</f>
        <v>0</v>
      </c>
      <c r="H178" s="43">
        <f>SUMIF(Jun!$A:$A,TB!$A178,Jun!$H:$H)</f>
        <v>0</v>
      </c>
      <c r="I178" s="43">
        <f>SUMIF(Jul!$A:$A,TB!$A178,Jul!$H:$H)</f>
        <v>0</v>
      </c>
      <c r="J178" s="43">
        <f>SUMIF(Aug!$A:$A,TB!$A178,Aug!$H:$H)</f>
        <v>0</v>
      </c>
      <c r="K178" s="43">
        <f>SUMIF(Sep!$A:$A,TB!$A178,Sep!$H:$H)</f>
        <v>0</v>
      </c>
      <c r="L178" s="43">
        <f>SUMIF(Oct!$A:$A,TB!$A178,Oct!$H:$H)</f>
        <v>0</v>
      </c>
      <c r="M178" s="43">
        <f>SUMIF(Nov!$A:$A,TB!$A178,Nov!$H:$H)</f>
        <v>0</v>
      </c>
      <c r="N178" s="159">
        <f>SUMIF(Dec!$A:$A,TB!$A178,Dec!$H:$H)</f>
        <v>0</v>
      </c>
      <c r="O178" s="171"/>
      <c r="P178" s="171"/>
      <c r="Q178" s="164">
        <v>0</v>
      </c>
      <c r="R178" s="43">
        <v>0</v>
      </c>
      <c r="S178" s="43">
        <v>0</v>
      </c>
      <c r="T178" s="43">
        <v>0</v>
      </c>
      <c r="U178" s="43">
        <v>0</v>
      </c>
      <c r="V178" s="43">
        <v>0</v>
      </c>
      <c r="W178" s="43">
        <v>0</v>
      </c>
      <c r="X178" s="43">
        <v>0</v>
      </c>
      <c r="Y178" s="43">
        <v>0</v>
      </c>
      <c r="Z178" s="43">
        <v>0</v>
      </c>
      <c r="AA178" s="43">
        <v>0</v>
      </c>
      <c r="AB178" s="43">
        <v>0</v>
      </c>
      <c r="AD178" s="43">
        <f t="shared" ref="AD178:AD181" si="177">ROUND(C178*AD$2,2)</f>
        <v>0</v>
      </c>
      <c r="AE178" s="43">
        <f t="shared" ref="AE178:AE181" si="178">ROUND(D178*AE$2,2)</f>
        <v>0</v>
      </c>
      <c r="AF178" s="43">
        <f t="shared" ref="AF178:AF181" si="179">ROUND(E178*AF$2,2)</f>
        <v>0</v>
      </c>
      <c r="AG178" s="43">
        <f t="shared" ref="AG178:AG181" si="180">ROUND(F178*AG$2,2)</f>
        <v>0</v>
      </c>
      <c r="AH178" s="43">
        <f t="shared" ref="AH178:AH181" si="181">ROUND(G178*AH$2,2)</f>
        <v>0</v>
      </c>
      <c r="AI178" s="43">
        <f t="shared" ref="AI178:AI181" si="182">ROUND(H178*AI$2,2)</f>
        <v>0</v>
      </c>
      <c r="AJ178" s="43">
        <f t="shared" ref="AJ178:AJ181" si="183">ROUND(I178*AJ$2,2)</f>
        <v>0</v>
      </c>
      <c r="AK178" s="43">
        <f t="shared" ref="AK178:AK181" si="184">ROUND(J178*AK$2,2)</f>
        <v>0</v>
      </c>
      <c r="AL178" s="43">
        <f t="shared" ref="AL178:AL181" si="185">ROUND(K178*AL$2,2)</f>
        <v>0</v>
      </c>
      <c r="AM178" s="43">
        <f t="shared" ref="AM178:AM181" si="186">ROUND(L178*AM$2,2)</f>
        <v>0</v>
      </c>
      <c r="AN178" s="43">
        <f t="shared" ref="AN178:AN181" si="187">ROUND(M178*AN$2,2)</f>
        <v>0</v>
      </c>
      <c r="AO178" s="159">
        <f t="shared" ref="AO178:AO181" si="188">ROUND(N178*AO$2,2)</f>
        <v>0</v>
      </c>
    </row>
    <row r="179" spans="1:41" ht="16.399999999999999" customHeight="1">
      <c r="A179" s="20">
        <v>12001</v>
      </c>
      <c r="B179" s="14" t="s">
        <v>224</v>
      </c>
      <c r="C179" s="42">
        <f>SUMIF(Jan!$A:$A,TB!$A179,Jan!$H:$H)</f>
        <v>0</v>
      </c>
      <c r="D179" s="42">
        <f>SUMIF(Feb!$A:$A,TB!$A179,Feb!$H:$H)</f>
        <v>0</v>
      </c>
      <c r="E179" s="42">
        <f>SUMIF(Mar!$A:$A,TB!$A179,Mar!$H:$H)</f>
        <v>0</v>
      </c>
      <c r="F179" s="42">
        <f>SUMIF(Apr!$A:$A,TB!$A179,Apr!$H:$H)</f>
        <v>0</v>
      </c>
      <c r="G179" s="42">
        <f>SUMIF(May!$A:$A,TB!$A179,May!$H:$H)</f>
        <v>0</v>
      </c>
      <c r="H179" s="42">
        <f>SUMIF(Jun!$A:$A,TB!$A179,Jun!$H:$H)</f>
        <v>0</v>
      </c>
      <c r="I179" s="42">
        <f>SUMIF(Jul!$A:$A,TB!$A179,Jul!$H:$H)</f>
        <v>0</v>
      </c>
      <c r="J179" s="42">
        <f>SUMIF(Aug!$A:$A,TB!$A179,Aug!$H:$H)</f>
        <v>0</v>
      </c>
      <c r="K179" s="42">
        <f>SUMIF(Sep!$A:$A,TB!$A179,Sep!$H:$H)</f>
        <v>0</v>
      </c>
      <c r="L179" s="42">
        <f>SUMIF(Oct!$A:$A,TB!$A179,Oct!$H:$H)</f>
        <v>0</v>
      </c>
      <c r="M179" s="42">
        <f>SUMIF(Nov!$A:$A,TB!$A179,Nov!$H:$H)</f>
        <v>0</v>
      </c>
      <c r="N179" s="157">
        <f>SUMIF(Dec!$A:$A,TB!$A179,Dec!$H:$H)</f>
        <v>0</v>
      </c>
      <c r="O179" s="171"/>
      <c r="P179" s="171"/>
      <c r="Q179" s="162">
        <v>0</v>
      </c>
      <c r="R179" s="42">
        <v>0</v>
      </c>
      <c r="S179" s="42">
        <v>0</v>
      </c>
      <c r="T179" s="42">
        <v>0</v>
      </c>
      <c r="U179" s="42">
        <v>0</v>
      </c>
      <c r="V179" s="42">
        <v>0</v>
      </c>
      <c r="W179" s="42">
        <v>0</v>
      </c>
      <c r="X179" s="42">
        <v>0</v>
      </c>
      <c r="Y179" s="42">
        <v>0</v>
      </c>
      <c r="Z179" s="42">
        <v>0</v>
      </c>
      <c r="AA179" s="42">
        <v>0</v>
      </c>
      <c r="AB179" s="42">
        <v>0</v>
      </c>
      <c r="AD179" s="42">
        <f t="shared" si="177"/>
        <v>0</v>
      </c>
      <c r="AE179" s="42">
        <f t="shared" si="178"/>
        <v>0</v>
      </c>
      <c r="AF179" s="42">
        <f t="shared" si="179"/>
        <v>0</v>
      </c>
      <c r="AG179" s="42">
        <f t="shared" si="180"/>
        <v>0</v>
      </c>
      <c r="AH179" s="42">
        <f t="shared" si="181"/>
        <v>0</v>
      </c>
      <c r="AI179" s="42">
        <f t="shared" si="182"/>
        <v>0</v>
      </c>
      <c r="AJ179" s="42">
        <f t="shared" si="183"/>
        <v>0</v>
      </c>
      <c r="AK179" s="42">
        <f t="shared" si="184"/>
        <v>0</v>
      </c>
      <c r="AL179" s="42">
        <f t="shared" si="185"/>
        <v>0</v>
      </c>
      <c r="AM179" s="42">
        <f t="shared" si="186"/>
        <v>0</v>
      </c>
      <c r="AN179" s="42">
        <f t="shared" si="187"/>
        <v>0</v>
      </c>
      <c r="AO179" s="157">
        <f t="shared" si="188"/>
        <v>0</v>
      </c>
    </row>
    <row r="180" spans="1:41" ht="16.399999999999999" customHeight="1">
      <c r="A180" s="20"/>
      <c r="B180" s="14"/>
      <c r="C180" s="43">
        <f>SUMIF(Jan!$A:$A,TB!$A180,Jan!$H:$H)</f>
        <v>0</v>
      </c>
      <c r="D180" s="43">
        <f>SUMIF(Feb!$A:$A,TB!$A180,Feb!$H:$H)</f>
        <v>0</v>
      </c>
      <c r="E180" s="43">
        <f>SUMIF(Mar!$A:$A,TB!$A180,Mar!$H:$H)</f>
        <v>0</v>
      </c>
      <c r="F180" s="43">
        <f>SUMIF(Apr!$A:$A,TB!$A180,Apr!$H:$H)</f>
        <v>0</v>
      </c>
      <c r="G180" s="43">
        <f>SUMIF(May!$A:$A,TB!$A180,May!$H:$H)</f>
        <v>0</v>
      </c>
      <c r="H180" s="43">
        <f>SUMIF(Jun!$A:$A,TB!$A180,Jun!$H:$H)</f>
        <v>0</v>
      </c>
      <c r="I180" s="43">
        <f>SUMIF(Jul!$A:$A,TB!$A180,Jul!$H:$H)</f>
        <v>0</v>
      </c>
      <c r="J180" s="43">
        <f>SUMIF(Aug!$A:$A,TB!$A180,Aug!$H:$H)</f>
        <v>0</v>
      </c>
      <c r="K180" s="43">
        <f>SUMIF(Sep!$A:$A,TB!$A180,Sep!$H:$H)</f>
        <v>0</v>
      </c>
      <c r="L180" s="43">
        <f>SUMIF(Oct!$A:$A,TB!$A180,Oct!$H:$H)</f>
        <v>0</v>
      </c>
      <c r="M180" s="43">
        <f>SUMIF(Nov!$A:$A,TB!$A180,Nov!$H:$H)</f>
        <v>0</v>
      </c>
      <c r="N180" s="159">
        <f>SUMIF(Dec!$A:$A,TB!$A180,Dec!$H:$H)</f>
        <v>0</v>
      </c>
      <c r="O180" s="171"/>
      <c r="P180" s="171"/>
      <c r="Q180" s="164">
        <v>0</v>
      </c>
      <c r="R180" s="43">
        <v>0</v>
      </c>
      <c r="S180" s="43">
        <v>0</v>
      </c>
      <c r="T180" s="43">
        <v>0</v>
      </c>
      <c r="U180" s="43">
        <v>0</v>
      </c>
      <c r="V180" s="43">
        <v>0</v>
      </c>
      <c r="W180" s="43">
        <v>0</v>
      </c>
      <c r="X180" s="43">
        <v>0</v>
      </c>
      <c r="Y180" s="43">
        <v>0</v>
      </c>
      <c r="Z180" s="43">
        <v>0</v>
      </c>
      <c r="AA180" s="43">
        <v>0</v>
      </c>
      <c r="AB180" s="43">
        <v>0</v>
      </c>
      <c r="AD180" s="43">
        <f t="shared" si="177"/>
        <v>0</v>
      </c>
      <c r="AE180" s="43">
        <f t="shared" si="178"/>
        <v>0</v>
      </c>
      <c r="AF180" s="43">
        <f t="shared" si="179"/>
        <v>0</v>
      </c>
      <c r="AG180" s="43">
        <f t="shared" si="180"/>
        <v>0</v>
      </c>
      <c r="AH180" s="43">
        <f t="shared" si="181"/>
        <v>0</v>
      </c>
      <c r="AI180" s="43">
        <f t="shared" si="182"/>
        <v>0</v>
      </c>
      <c r="AJ180" s="43">
        <f t="shared" si="183"/>
        <v>0</v>
      </c>
      <c r="AK180" s="43">
        <f t="shared" si="184"/>
        <v>0</v>
      </c>
      <c r="AL180" s="43">
        <f t="shared" si="185"/>
        <v>0</v>
      </c>
      <c r="AM180" s="43">
        <f t="shared" si="186"/>
        <v>0</v>
      </c>
      <c r="AN180" s="43">
        <f t="shared" si="187"/>
        <v>0</v>
      </c>
      <c r="AO180" s="159">
        <f t="shared" si="188"/>
        <v>0</v>
      </c>
    </row>
    <row r="181" spans="1:41" ht="16.399999999999999" customHeight="1">
      <c r="A181" s="13"/>
      <c r="B181" s="14"/>
      <c r="C181" s="43">
        <f>SUMIF(Jan!$A:$A,TB!$A181,Jan!$H:$H)</f>
        <v>0</v>
      </c>
      <c r="D181" s="43">
        <f>SUMIF(Feb!$A:$A,TB!$A181,Feb!$H:$H)</f>
        <v>0</v>
      </c>
      <c r="E181" s="43">
        <f>SUMIF(Mar!$A:$A,TB!$A181,Mar!$H:$H)</f>
        <v>0</v>
      </c>
      <c r="F181" s="43">
        <f>SUMIF(Apr!$A:$A,TB!$A181,Apr!$H:$H)</f>
        <v>0</v>
      </c>
      <c r="G181" s="43">
        <f>SUMIF(May!$A:$A,TB!$A181,May!$H:$H)</f>
        <v>0</v>
      </c>
      <c r="H181" s="43">
        <f>SUMIF(Jun!$A:$A,TB!$A181,Jun!$H:$H)</f>
        <v>0</v>
      </c>
      <c r="I181" s="43">
        <f>SUMIF(Jul!$A:$A,TB!$A181,Jul!$H:$H)</f>
        <v>0</v>
      </c>
      <c r="J181" s="43">
        <f>SUMIF(Aug!$A:$A,TB!$A181,Aug!$H:$H)</f>
        <v>0</v>
      </c>
      <c r="K181" s="43">
        <f>SUMIF(Sep!$A:$A,TB!$A181,Sep!$H:$H)</f>
        <v>0</v>
      </c>
      <c r="L181" s="43">
        <f>SUMIF(Oct!$A:$A,TB!$A181,Oct!$H:$H)</f>
        <v>0</v>
      </c>
      <c r="M181" s="43">
        <f>SUMIF(Nov!$A:$A,TB!$A181,Nov!$H:$H)</f>
        <v>0</v>
      </c>
      <c r="N181" s="159">
        <f>SUMIF(Dec!$A:$A,TB!$A181,Dec!$H:$H)</f>
        <v>0</v>
      </c>
      <c r="O181" s="171"/>
      <c r="P181" s="171"/>
      <c r="Q181" s="164">
        <v>0</v>
      </c>
      <c r="R181" s="43">
        <v>0</v>
      </c>
      <c r="S181" s="43">
        <v>0</v>
      </c>
      <c r="T181" s="43">
        <v>0</v>
      </c>
      <c r="U181" s="43">
        <v>0</v>
      </c>
      <c r="V181" s="43">
        <v>0</v>
      </c>
      <c r="W181" s="43">
        <v>0</v>
      </c>
      <c r="X181" s="43">
        <v>0</v>
      </c>
      <c r="Y181" s="43">
        <v>0</v>
      </c>
      <c r="Z181" s="43">
        <v>0</v>
      </c>
      <c r="AA181" s="43">
        <v>0</v>
      </c>
      <c r="AB181" s="43">
        <v>0</v>
      </c>
      <c r="AD181" s="43">
        <f t="shared" si="177"/>
        <v>0</v>
      </c>
      <c r="AE181" s="43">
        <f t="shared" si="178"/>
        <v>0</v>
      </c>
      <c r="AF181" s="43">
        <f t="shared" si="179"/>
        <v>0</v>
      </c>
      <c r="AG181" s="43">
        <f t="shared" si="180"/>
        <v>0</v>
      </c>
      <c r="AH181" s="43">
        <f t="shared" si="181"/>
        <v>0</v>
      </c>
      <c r="AI181" s="43">
        <f t="shared" si="182"/>
        <v>0</v>
      </c>
      <c r="AJ181" s="43">
        <f t="shared" si="183"/>
        <v>0</v>
      </c>
      <c r="AK181" s="43">
        <f t="shared" si="184"/>
        <v>0</v>
      </c>
      <c r="AL181" s="43">
        <f t="shared" si="185"/>
        <v>0</v>
      </c>
      <c r="AM181" s="43">
        <f t="shared" si="186"/>
        <v>0</v>
      </c>
      <c r="AN181" s="43">
        <f t="shared" si="187"/>
        <v>0</v>
      </c>
      <c r="AO181" s="159">
        <f t="shared" si="188"/>
        <v>0</v>
      </c>
    </row>
    <row r="182" spans="1:41" ht="16.399999999999999" customHeight="1">
      <c r="A182" s="23" t="s">
        <v>19</v>
      </c>
      <c r="B182" s="18"/>
      <c r="C182" s="19">
        <f t="shared" ref="C182" si="189">ROUND(SUM(C178:C181),2)</f>
        <v>0</v>
      </c>
      <c r="D182" s="19">
        <f t="shared" ref="D182:N182" si="190">ROUND(SUM(D178:D181),2)</f>
        <v>0</v>
      </c>
      <c r="E182" s="19">
        <f t="shared" si="190"/>
        <v>0</v>
      </c>
      <c r="F182" s="19">
        <f t="shared" si="190"/>
        <v>0</v>
      </c>
      <c r="G182" s="19">
        <f t="shared" si="190"/>
        <v>0</v>
      </c>
      <c r="H182" s="19">
        <f t="shared" si="190"/>
        <v>0</v>
      </c>
      <c r="I182" s="19">
        <f t="shared" si="190"/>
        <v>0</v>
      </c>
      <c r="J182" s="19">
        <f t="shared" si="190"/>
        <v>0</v>
      </c>
      <c r="K182" s="19">
        <f t="shared" si="190"/>
        <v>0</v>
      </c>
      <c r="L182" s="19">
        <f t="shared" si="190"/>
        <v>0</v>
      </c>
      <c r="M182" s="19">
        <f t="shared" si="190"/>
        <v>0</v>
      </c>
      <c r="N182" s="158">
        <f t="shared" si="190"/>
        <v>0</v>
      </c>
      <c r="O182" s="171"/>
      <c r="P182" s="171"/>
      <c r="Q182" s="163">
        <v>0</v>
      </c>
      <c r="R182" s="19">
        <v>0</v>
      </c>
      <c r="S182" s="19">
        <v>0</v>
      </c>
      <c r="T182" s="19">
        <v>0</v>
      </c>
      <c r="U182" s="19">
        <v>0</v>
      </c>
      <c r="V182" s="19">
        <v>0</v>
      </c>
      <c r="W182" s="19">
        <v>0</v>
      </c>
      <c r="X182" s="19">
        <v>0</v>
      </c>
      <c r="Y182" s="19">
        <v>0</v>
      </c>
      <c r="Z182" s="19">
        <v>0</v>
      </c>
      <c r="AA182" s="19">
        <v>0</v>
      </c>
      <c r="AB182" s="19">
        <v>0</v>
      </c>
      <c r="AD182" s="19">
        <f t="shared" ref="AD182:AO182" si="191">ROUND(SUM(AD178:AD181),2)</f>
        <v>0</v>
      </c>
      <c r="AE182" s="19">
        <f t="shared" si="191"/>
        <v>0</v>
      </c>
      <c r="AF182" s="19">
        <f t="shared" si="191"/>
        <v>0</v>
      </c>
      <c r="AG182" s="19">
        <f t="shared" si="191"/>
        <v>0</v>
      </c>
      <c r="AH182" s="19">
        <f t="shared" si="191"/>
        <v>0</v>
      </c>
      <c r="AI182" s="19">
        <f t="shared" si="191"/>
        <v>0</v>
      </c>
      <c r="AJ182" s="19">
        <f t="shared" si="191"/>
        <v>0</v>
      </c>
      <c r="AK182" s="19">
        <f t="shared" si="191"/>
        <v>0</v>
      </c>
      <c r="AL182" s="19">
        <f t="shared" si="191"/>
        <v>0</v>
      </c>
      <c r="AM182" s="19">
        <f t="shared" si="191"/>
        <v>0</v>
      </c>
      <c r="AN182" s="19">
        <f t="shared" si="191"/>
        <v>0</v>
      </c>
      <c r="AO182" s="19">
        <f t="shared" si="191"/>
        <v>0</v>
      </c>
    </row>
    <row r="183" spans="1:41" ht="16.399999999999999" customHeight="1">
      <c r="A183" s="20"/>
      <c r="B183" s="14"/>
      <c r="C183" s="43">
        <f>SUMIF(Jan!$A:$A,TB!$A183,Jan!$H:$H)</f>
        <v>0</v>
      </c>
      <c r="D183" s="43">
        <f>SUMIF(Feb!$A:$A,TB!$A183,Feb!$H:$H)</f>
        <v>0</v>
      </c>
      <c r="E183" s="43">
        <f>SUMIF(Mar!$A:$A,TB!$A183,Mar!$H:$H)</f>
        <v>0</v>
      </c>
      <c r="F183" s="43">
        <f>SUMIF(Apr!$A:$A,TB!$A183,Apr!$H:$H)</f>
        <v>0</v>
      </c>
      <c r="G183" s="43">
        <f>SUMIF(May!$A:$A,TB!$A183,May!$H:$H)</f>
        <v>0</v>
      </c>
      <c r="H183" s="43">
        <f>SUMIF(Jun!$A:$A,TB!$A183,Jun!$H:$H)</f>
        <v>0</v>
      </c>
      <c r="I183" s="43">
        <f>SUMIF(Jul!$A:$A,TB!$A183,Jul!$H:$H)</f>
        <v>0</v>
      </c>
      <c r="J183" s="43">
        <f>SUMIF(Aug!$A:$A,TB!$A183,Aug!$H:$H)</f>
        <v>0</v>
      </c>
      <c r="K183" s="43">
        <f>SUMIF(Sep!$A:$A,TB!$A183,Sep!$H:$H)</f>
        <v>0</v>
      </c>
      <c r="L183" s="43">
        <f>SUMIF(Oct!$A:$A,TB!$A183,Oct!$H:$H)</f>
        <v>0</v>
      </c>
      <c r="M183" s="43">
        <f>SUMIF(Nov!$A:$A,TB!$A183,Nov!$H:$H)</f>
        <v>0</v>
      </c>
      <c r="N183" s="159">
        <f>SUMIF(Dec!$A:$A,TB!$A183,Dec!$H:$H)</f>
        <v>0</v>
      </c>
      <c r="O183" s="171"/>
      <c r="P183" s="171"/>
      <c r="Q183" s="164">
        <v>0</v>
      </c>
      <c r="R183" s="43">
        <v>0</v>
      </c>
      <c r="S183" s="43">
        <v>0</v>
      </c>
      <c r="T183" s="43">
        <v>0</v>
      </c>
      <c r="U183" s="43">
        <v>0</v>
      </c>
      <c r="V183" s="43">
        <v>0</v>
      </c>
      <c r="W183" s="43">
        <v>0</v>
      </c>
      <c r="X183" s="43">
        <v>0</v>
      </c>
      <c r="Y183" s="43">
        <v>0</v>
      </c>
      <c r="Z183" s="43">
        <v>0</v>
      </c>
      <c r="AA183" s="43">
        <v>0</v>
      </c>
      <c r="AB183" s="43">
        <v>0</v>
      </c>
      <c r="AD183" s="43">
        <f t="shared" ref="AD183:AD185" si="192">ROUND(C183*AD$2,2)</f>
        <v>0</v>
      </c>
      <c r="AE183" s="43">
        <f t="shared" ref="AE183:AE185" si="193">ROUND(D183*AE$2,2)</f>
        <v>0</v>
      </c>
      <c r="AF183" s="43">
        <f t="shared" ref="AF183:AF185" si="194">ROUND(E183*AF$2,2)</f>
        <v>0</v>
      </c>
      <c r="AG183" s="43">
        <f t="shared" ref="AG183:AG185" si="195">ROUND(F183*AG$2,2)</f>
        <v>0</v>
      </c>
      <c r="AH183" s="43">
        <f t="shared" ref="AH183:AH185" si="196">ROUND(G183*AH$2,2)</f>
        <v>0</v>
      </c>
      <c r="AI183" s="43">
        <f t="shared" ref="AI183:AI185" si="197">ROUND(H183*AI$2,2)</f>
        <v>0</v>
      </c>
      <c r="AJ183" s="43">
        <f t="shared" ref="AJ183:AJ185" si="198">ROUND(I183*AJ$2,2)</f>
        <v>0</v>
      </c>
      <c r="AK183" s="43">
        <f t="shared" ref="AK183:AK185" si="199">ROUND(J183*AK$2,2)</f>
        <v>0</v>
      </c>
      <c r="AL183" s="43">
        <f t="shared" ref="AL183:AL185" si="200">ROUND(K183*AL$2,2)</f>
        <v>0</v>
      </c>
      <c r="AM183" s="43">
        <f t="shared" ref="AM183:AM185" si="201">ROUND(L183*AM$2,2)</f>
        <v>0</v>
      </c>
      <c r="AN183" s="43">
        <f t="shared" ref="AN183:AN185" si="202">ROUND(M183*AN$2,2)</f>
        <v>0</v>
      </c>
      <c r="AO183" s="159">
        <f t="shared" ref="AO183:AO185" si="203">ROUND(N183*AO$2,2)</f>
        <v>0</v>
      </c>
    </row>
    <row r="184" spans="1:41" ht="16.399999999999999" customHeight="1">
      <c r="A184" s="13">
        <v>12002</v>
      </c>
      <c r="B184" s="21" t="s">
        <v>225</v>
      </c>
      <c r="C184" s="42">
        <f>SUMIF(Jan!$A:$A,TB!$A184,Jan!$H:$H)</f>
        <v>0</v>
      </c>
      <c r="D184" s="42">
        <f>SUMIF(Feb!$A:$A,TB!$A184,Feb!$H:$H)</f>
        <v>0</v>
      </c>
      <c r="E184" s="42">
        <f>SUMIF(Mar!$A:$A,TB!$A184,Mar!$H:$H)</f>
        <v>0</v>
      </c>
      <c r="F184" s="42">
        <f>SUMIF(Apr!$A:$A,TB!$A184,Apr!$H:$H)</f>
        <v>0</v>
      </c>
      <c r="G184" s="42">
        <f>SUMIF(May!$A:$A,TB!$A184,May!$H:$H)</f>
        <v>0</v>
      </c>
      <c r="H184" s="42">
        <f>SUMIF(Jun!$A:$A,TB!$A184,Jun!$H:$H)</f>
        <v>0</v>
      </c>
      <c r="I184" s="42">
        <f>SUMIF(Jul!$A:$A,TB!$A184,Jul!$H:$H)</f>
        <v>0</v>
      </c>
      <c r="J184" s="42">
        <f>SUMIF(Aug!$A:$A,TB!$A184,Aug!$H:$H)</f>
        <v>0</v>
      </c>
      <c r="K184" s="42">
        <f>SUMIF(Sep!$A:$A,TB!$A184,Sep!$H:$H)</f>
        <v>0</v>
      </c>
      <c r="L184" s="42">
        <f>SUMIF(Oct!$A:$A,TB!$A184,Oct!$H:$H)</f>
        <v>0</v>
      </c>
      <c r="M184" s="42">
        <f>SUMIF(Nov!$A:$A,TB!$A184,Nov!$H:$H)</f>
        <v>0</v>
      </c>
      <c r="N184" s="157">
        <f>SUMIF(Dec!$A:$A,TB!$A184,Dec!$H:$H)</f>
        <v>0</v>
      </c>
      <c r="O184" s="171"/>
      <c r="P184" s="171"/>
      <c r="Q184" s="162">
        <v>0</v>
      </c>
      <c r="R184" s="42">
        <v>0</v>
      </c>
      <c r="S184" s="42">
        <v>0</v>
      </c>
      <c r="T184" s="42">
        <v>0</v>
      </c>
      <c r="U184" s="42">
        <v>0</v>
      </c>
      <c r="V184" s="42">
        <v>0</v>
      </c>
      <c r="W184" s="42">
        <v>0</v>
      </c>
      <c r="X184" s="42">
        <v>0</v>
      </c>
      <c r="Y184" s="42">
        <v>0</v>
      </c>
      <c r="Z184" s="42">
        <v>0</v>
      </c>
      <c r="AA184" s="42">
        <v>0</v>
      </c>
      <c r="AB184" s="42">
        <v>0</v>
      </c>
      <c r="AD184" s="42">
        <f t="shared" si="192"/>
        <v>0</v>
      </c>
      <c r="AE184" s="42">
        <f t="shared" si="193"/>
        <v>0</v>
      </c>
      <c r="AF184" s="42">
        <f t="shared" si="194"/>
        <v>0</v>
      </c>
      <c r="AG184" s="42">
        <f t="shared" si="195"/>
        <v>0</v>
      </c>
      <c r="AH184" s="42">
        <f t="shared" si="196"/>
        <v>0</v>
      </c>
      <c r="AI184" s="42">
        <f t="shared" si="197"/>
        <v>0</v>
      </c>
      <c r="AJ184" s="42">
        <f t="shared" si="198"/>
        <v>0</v>
      </c>
      <c r="AK184" s="42">
        <f t="shared" si="199"/>
        <v>0</v>
      </c>
      <c r="AL184" s="42">
        <f t="shared" si="200"/>
        <v>0</v>
      </c>
      <c r="AM184" s="42">
        <f t="shared" si="201"/>
        <v>0</v>
      </c>
      <c r="AN184" s="42">
        <f t="shared" si="202"/>
        <v>0</v>
      </c>
      <c r="AO184" s="157">
        <f t="shared" si="203"/>
        <v>0</v>
      </c>
    </row>
    <row r="185" spans="1:41" ht="16.399999999999999" customHeight="1">
      <c r="A185" s="13"/>
      <c r="B185" s="14"/>
      <c r="C185" s="43">
        <f>SUMIF(Jan!$A:$A,TB!$A185,Jan!$H:$H)</f>
        <v>0</v>
      </c>
      <c r="D185" s="43">
        <f>SUMIF(Feb!$A:$A,TB!$A185,Feb!$H:$H)</f>
        <v>0</v>
      </c>
      <c r="E185" s="43">
        <f>SUMIF(Mar!$A:$A,TB!$A185,Mar!$H:$H)</f>
        <v>0</v>
      </c>
      <c r="F185" s="43">
        <f>SUMIF(Apr!$A:$A,TB!$A185,Apr!$H:$H)</f>
        <v>0</v>
      </c>
      <c r="G185" s="43">
        <f>SUMIF(May!$A:$A,TB!$A185,May!$H:$H)</f>
        <v>0</v>
      </c>
      <c r="H185" s="43">
        <f>SUMIF(Jun!$A:$A,TB!$A185,Jun!$H:$H)</f>
        <v>0</v>
      </c>
      <c r="I185" s="43">
        <f>SUMIF(Jul!$A:$A,TB!$A185,Jul!$H:$H)</f>
        <v>0</v>
      </c>
      <c r="J185" s="43">
        <f>SUMIF(Aug!$A:$A,TB!$A185,Aug!$H:$H)</f>
        <v>0</v>
      </c>
      <c r="K185" s="43">
        <f>SUMIF(Sep!$A:$A,TB!$A185,Sep!$H:$H)</f>
        <v>0</v>
      </c>
      <c r="L185" s="43">
        <f>SUMIF(Oct!$A:$A,TB!$A185,Oct!$H:$H)</f>
        <v>0</v>
      </c>
      <c r="M185" s="43">
        <f>SUMIF(Nov!$A:$A,TB!$A185,Nov!$H:$H)</f>
        <v>0</v>
      </c>
      <c r="N185" s="159">
        <f>SUMIF(Dec!$A:$A,TB!$A185,Dec!$H:$H)</f>
        <v>0</v>
      </c>
      <c r="O185" s="171"/>
      <c r="P185" s="171"/>
      <c r="Q185" s="164">
        <v>0</v>
      </c>
      <c r="R185" s="43">
        <v>0</v>
      </c>
      <c r="S185" s="43">
        <v>0</v>
      </c>
      <c r="T185" s="43">
        <v>0</v>
      </c>
      <c r="U185" s="43">
        <v>0</v>
      </c>
      <c r="V185" s="43">
        <v>0</v>
      </c>
      <c r="W185" s="43">
        <v>0</v>
      </c>
      <c r="X185" s="43">
        <v>0</v>
      </c>
      <c r="Y185" s="43">
        <v>0</v>
      </c>
      <c r="Z185" s="43">
        <v>0</v>
      </c>
      <c r="AA185" s="43">
        <v>0</v>
      </c>
      <c r="AB185" s="43">
        <v>0</v>
      </c>
      <c r="AD185" s="43">
        <f t="shared" si="192"/>
        <v>0</v>
      </c>
      <c r="AE185" s="43">
        <f t="shared" si="193"/>
        <v>0</v>
      </c>
      <c r="AF185" s="43">
        <f t="shared" si="194"/>
        <v>0</v>
      </c>
      <c r="AG185" s="43">
        <f t="shared" si="195"/>
        <v>0</v>
      </c>
      <c r="AH185" s="43">
        <f t="shared" si="196"/>
        <v>0</v>
      </c>
      <c r="AI185" s="43">
        <f t="shared" si="197"/>
        <v>0</v>
      </c>
      <c r="AJ185" s="43">
        <f t="shared" si="198"/>
        <v>0</v>
      </c>
      <c r="AK185" s="43">
        <f t="shared" si="199"/>
        <v>0</v>
      </c>
      <c r="AL185" s="43">
        <f t="shared" si="200"/>
        <v>0</v>
      </c>
      <c r="AM185" s="43">
        <f t="shared" si="201"/>
        <v>0</v>
      </c>
      <c r="AN185" s="43">
        <f t="shared" si="202"/>
        <v>0</v>
      </c>
      <c r="AO185" s="159">
        <f t="shared" si="203"/>
        <v>0</v>
      </c>
    </row>
    <row r="186" spans="1:41" ht="16.399999999999999" customHeight="1">
      <c r="A186" s="23" t="s">
        <v>20</v>
      </c>
      <c r="B186" s="18"/>
      <c r="C186" s="19">
        <f t="shared" ref="C186" si="204">ROUND(SUM(C183:C185),2)</f>
        <v>0</v>
      </c>
      <c r="D186" s="19">
        <f t="shared" ref="D186:N186" si="205">ROUND(SUM(D183:D185),2)</f>
        <v>0</v>
      </c>
      <c r="E186" s="19">
        <f t="shared" si="205"/>
        <v>0</v>
      </c>
      <c r="F186" s="19">
        <f t="shared" si="205"/>
        <v>0</v>
      </c>
      <c r="G186" s="19">
        <f t="shared" si="205"/>
        <v>0</v>
      </c>
      <c r="H186" s="19">
        <f t="shared" si="205"/>
        <v>0</v>
      </c>
      <c r="I186" s="19">
        <f t="shared" si="205"/>
        <v>0</v>
      </c>
      <c r="J186" s="19">
        <f t="shared" si="205"/>
        <v>0</v>
      </c>
      <c r="K186" s="19">
        <f t="shared" si="205"/>
        <v>0</v>
      </c>
      <c r="L186" s="19">
        <f t="shared" si="205"/>
        <v>0</v>
      </c>
      <c r="M186" s="19">
        <f t="shared" si="205"/>
        <v>0</v>
      </c>
      <c r="N186" s="158">
        <f t="shared" si="205"/>
        <v>0</v>
      </c>
      <c r="O186" s="171"/>
      <c r="P186" s="171"/>
      <c r="Q186" s="163">
        <v>0</v>
      </c>
      <c r="R186" s="19">
        <v>0</v>
      </c>
      <c r="S186" s="19">
        <v>0</v>
      </c>
      <c r="T186" s="19">
        <v>0</v>
      </c>
      <c r="U186" s="19">
        <v>0</v>
      </c>
      <c r="V186" s="19">
        <v>0</v>
      </c>
      <c r="W186" s="19">
        <v>0</v>
      </c>
      <c r="X186" s="19">
        <v>0</v>
      </c>
      <c r="Y186" s="19">
        <v>0</v>
      </c>
      <c r="Z186" s="19">
        <v>0</v>
      </c>
      <c r="AA186" s="19">
        <v>0</v>
      </c>
      <c r="AB186" s="19">
        <v>0</v>
      </c>
      <c r="AD186" s="19">
        <f t="shared" ref="AD186:AO186" si="206">ROUND(SUM(AD183:AD185),2)</f>
        <v>0</v>
      </c>
      <c r="AE186" s="19">
        <f t="shared" si="206"/>
        <v>0</v>
      </c>
      <c r="AF186" s="19">
        <f t="shared" si="206"/>
        <v>0</v>
      </c>
      <c r="AG186" s="19">
        <f t="shared" si="206"/>
        <v>0</v>
      </c>
      <c r="AH186" s="19">
        <f t="shared" si="206"/>
        <v>0</v>
      </c>
      <c r="AI186" s="19">
        <f t="shared" si="206"/>
        <v>0</v>
      </c>
      <c r="AJ186" s="19">
        <f t="shared" si="206"/>
        <v>0</v>
      </c>
      <c r="AK186" s="19">
        <f t="shared" si="206"/>
        <v>0</v>
      </c>
      <c r="AL186" s="19">
        <f t="shared" si="206"/>
        <v>0</v>
      </c>
      <c r="AM186" s="19">
        <f t="shared" si="206"/>
        <v>0</v>
      </c>
      <c r="AN186" s="19">
        <f t="shared" si="206"/>
        <v>0</v>
      </c>
      <c r="AO186" s="19">
        <f t="shared" si="206"/>
        <v>0</v>
      </c>
    </row>
    <row r="187" spans="1:41" ht="16.399999999999999" customHeight="1">
      <c r="A187" s="13"/>
      <c r="B187" s="21"/>
      <c r="C187" s="43">
        <f>SUMIF(Jan!$A:$A,TB!$A187,Jan!$H:$H)</f>
        <v>0</v>
      </c>
      <c r="D187" s="43">
        <f>SUMIF(Feb!$A:$A,TB!$A187,Feb!$H:$H)</f>
        <v>0</v>
      </c>
      <c r="E187" s="43">
        <f>SUMIF(Mar!$A:$A,TB!$A187,Mar!$H:$H)</f>
        <v>0</v>
      </c>
      <c r="F187" s="43">
        <f>SUMIF(Apr!$A:$A,TB!$A187,Apr!$H:$H)</f>
        <v>0</v>
      </c>
      <c r="G187" s="43">
        <f>SUMIF(May!$A:$A,TB!$A187,May!$H:$H)</f>
        <v>0</v>
      </c>
      <c r="H187" s="43">
        <f>SUMIF(Jun!$A:$A,TB!$A187,Jun!$H:$H)</f>
        <v>0</v>
      </c>
      <c r="I187" s="43">
        <f>SUMIF(Jul!$A:$A,TB!$A187,Jul!$H:$H)</f>
        <v>0</v>
      </c>
      <c r="J187" s="43">
        <f>SUMIF(Aug!$A:$A,TB!$A187,Aug!$H:$H)</f>
        <v>0</v>
      </c>
      <c r="K187" s="43">
        <f>SUMIF(Sep!$A:$A,TB!$A187,Sep!$H:$H)</f>
        <v>0</v>
      </c>
      <c r="L187" s="43">
        <f>SUMIF(Oct!$A:$A,TB!$A187,Oct!$H:$H)</f>
        <v>0</v>
      </c>
      <c r="M187" s="43">
        <f>SUMIF(Nov!$A:$A,TB!$A187,Nov!$H:$H)</f>
        <v>0</v>
      </c>
      <c r="N187" s="159">
        <f>SUMIF(Dec!$A:$A,TB!$A187,Dec!$H:$H)</f>
        <v>0</v>
      </c>
      <c r="O187" s="171"/>
      <c r="P187" s="171"/>
      <c r="Q187" s="164">
        <v>0</v>
      </c>
      <c r="R187" s="43">
        <v>0</v>
      </c>
      <c r="S187" s="43">
        <v>0</v>
      </c>
      <c r="T187" s="43">
        <v>0</v>
      </c>
      <c r="U187" s="43">
        <v>0</v>
      </c>
      <c r="V187" s="43">
        <v>0</v>
      </c>
      <c r="W187" s="43">
        <v>0</v>
      </c>
      <c r="X187" s="43">
        <v>0</v>
      </c>
      <c r="Y187" s="43">
        <v>0</v>
      </c>
      <c r="Z187" s="43">
        <v>0</v>
      </c>
      <c r="AA187" s="43">
        <v>0</v>
      </c>
      <c r="AB187" s="43">
        <v>0</v>
      </c>
      <c r="AD187" s="43">
        <f t="shared" ref="AD187:AD189" si="207">ROUND(C187*AD$2,2)</f>
        <v>0</v>
      </c>
      <c r="AE187" s="43">
        <f t="shared" ref="AE187:AE189" si="208">ROUND(D187*AE$2,2)</f>
        <v>0</v>
      </c>
      <c r="AF187" s="43">
        <f t="shared" ref="AF187:AF189" si="209">ROUND(E187*AF$2,2)</f>
        <v>0</v>
      </c>
      <c r="AG187" s="43">
        <f t="shared" ref="AG187:AG189" si="210">ROUND(F187*AG$2,2)</f>
        <v>0</v>
      </c>
      <c r="AH187" s="43">
        <f t="shared" ref="AH187:AH189" si="211">ROUND(G187*AH$2,2)</f>
        <v>0</v>
      </c>
      <c r="AI187" s="43">
        <f t="shared" ref="AI187:AI189" si="212">ROUND(H187*AI$2,2)</f>
        <v>0</v>
      </c>
      <c r="AJ187" s="43">
        <f t="shared" ref="AJ187:AJ189" si="213">ROUND(I187*AJ$2,2)</f>
        <v>0</v>
      </c>
      <c r="AK187" s="43">
        <f t="shared" ref="AK187:AK189" si="214">ROUND(J187*AK$2,2)</f>
        <v>0</v>
      </c>
      <c r="AL187" s="43">
        <f t="shared" ref="AL187:AL189" si="215">ROUND(K187*AL$2,2)</f>
        <v>0</v>
      </c>
      <c r="AM187" s="43">
        <f t="shared" ref="AM187:AM189" si="216">ROUND(L187*AM$2,2)</f>
        <v>0</v>
      </c>
      <c r="AN187" s="43">
        <f t="shared" ref="AN187:AN189" si="217">ROUND(M187*AN$2,2)</f>
        <v>0</v>
      </c>
      <c r="AO187" s="159">
        <f t="shared" ref="AO187:AO189" si="218">ROUND(N187*AO$2,2)</f>
        <v>0</v>
      </c>
    </row>
    <row r="188" spans="1:41" ht="16.399999999999999" customHeight="1">
      <c r="A188" s="13">
        <v>12003</v>
      </c>
      <c r="B188" s="21" t="s">
        <v>226</v>
      </c>
      <c r="C188" s="42">
        <f>SUMIF(Jan!$A:$A,TB!$A188,Jan!$H:$H)</f>
        <v>0</v>
      </c>
      <c r="D188" s="42">
        <f>SUMIF(Feb!$A:$A,TB!$A188,Feb!$H:$H)</f>
        <v>0</v>
      </c>
      <c r="E188" s="42">
        <f>SUMIF(Mar!$A:$A,TB!$A188,Mar!$H:$H)</f>
        <v>0</v>
      </c>
      <c r="F188" s="42">
        <f>SUMIF(Apr!$A:$A,TB!$A188,Apr!$H:$H)</f>
        <v>0</v>
      </c>
      <c r="G188" s="42">
        <f>SUMIF(May!$A:$A,TB!$A188,May!$H:$H)</f>
        <v>0</v>
      </c>
      <c r="H188" s="42">
        <f>SUMIF(Jun!$A:$A,TB!$A188,Jun!$H:$H)</f>
        <v>0</v>
      </c>
      <c r="I188" s="42">
        <f>SUMIF(Jul!$A:$A,TB!$A188,Jul!$H:$H)</f>
        <v>0</v>
      </c>
      <c r="J188" s="42">
        <f>SUMIF(Aug!$A:$A,TB!$A188,Aug!$H:$H)</f>
        <v>0</v>
      </c>
      <c r="K188" s="42">
        <f>SUMIF(Sep!$A:$A,TB!$A188,Sep!$H:$H)</f>
        <v>0</v>
      </c>
      <c r="L188" s="42">
        <f>SUMIF(Oct!$A:$A,TB!$A188,Oct!$H:$H)</f>
        <v>0</v>
      </c>
      <c r="M188" s="42">
        <f>SUMIF(Nov!$A:$A,TB!$A188,Nov!$H:$H)</f>
        <v>0</v>
      </c>
      <c r="N188" s="157">
        <f>SUMIF(Dec!$A:$A,TB!$A188,Dec!$H:$H)</f>
        <v>0</v>
      </c>
      <c r="O188" s="171"/>
      <c r="P188" s="171"/>
      <c r="Q188" s="162">
        <v>0</v>
      </c>
      <c r="R188" s="42">
        <v>0</v>
      </c>
      <c r="S188" s="42">
        <v>0</v>
      </c>
      <c r="T188" s="42">
        <v>0</v>
      </c>
      <c r="U188" s="42">
        <v>0</v>
      </c>
      <c r="V188" s="42">
        <v>0</v>
      </c>
      <c r="W188" s="42">
        <v>0</v>
      </c>
      <c r="X188" s="42">
        <v>0</v>
      </c>
      <c r="Y188" s="42">
        <v>0</v>
      </c>
      <c r="Z188" s="42">
        <v>0</v>
      </c>
      <c r="AA188" s="42">
        <v>0</v>
      </c>
      <c r="AB188" s="42">
        <v>0</v>
      </c>
      <c r="AD188" s="42">
        <f t="shared" si="207"/>
        <v>0</v>
      </c>
      <c r="AE188" s="42">
        <f t="shared" si="208"/>
        <v>0</v>
      </c>
      <c r="AF188" s="42">
        <f t="shared" si="209"/>
        <v>0</v>
      </c>
      <c r="AG188" s="42">
        <f t="shared" si="210"/>
        <v>0</v>
      </c>
      <c r="AH188" s="42">
        <f t="shared" si="211"/>
        <v>0</v>
      </c>
      <c r="AI188" s="42">
        <f t="shared" si="212"/>
        <v>0</v>
      </c>
      <c r="AJ188" s="42">
        <f t="shared" si="213"/>
        <v>0</v>
      </c>
      <c r="AK188" s="42">
        <f t="shared" si="214"/>
        <v>0</v>
      </c>
      <c r="AL188" s="42">
        <f t="shared" si="215"/>
        <v>0</v>
      </c>
      <c r="AM188" s="42">
        <f t="shared" si="216"/>
        <v>0</v>
      </c>
      <c r="AN188" s="42">
        <f t="shared" si="217"/>
        <v>0</v>
      </c>
      <c r="AO188" s="157">
        <f t="shared" si="218"/>
        <v>0</v>
      </c>
    </row>
    <row r="189" spans="1:41" ht="16.399999999999999" customHeight="1">
      <c r="A189" s="13"/>
      <c r="B189" s="21"/>
      <c r="C189" s="43">
        <f>SUMIF(Jan!$A:$A,TB!$A189,Jan!$H:$H)</f>
        <v>0</v>
      </c>
      <c r="D189" s="43">
        <f>SUMIF(Feb!$A:$A,TB!$A189,Feb!$H:$H)</f>
        <v>0</v>
      </c>
      <c r="E189" s="43">
        <f>SUMIF(Mar!$A:$A,TB!$A189,Mar!$H:$H)</f>
        <v>0</v>
      </c>
      <c r="F189" s="43">
        <f>SUMIF(Apr!$A:$A,TB!$A189,Apr!$H:$H)</f>
        <v>0</v>
      </c>
      <c r="G189" s="43">
        <f>SUMIF(May!$A:$A,TB!$A189,May!$H:$H)</f>
        <v>0</v>
      </c>
      <c r="H189" s="43">
        <f>SUMIF(Jun!$A:$A,TB!$A189,Jun!$H:$H)</f>
        <v>0</v>
      </c>
      <c r="I189" s="43">
        <f>SUMIF(Jul!$A:$A,TB!$A189,Jul!$H:$H)</f>
        <v>0</v>
      </c>
      <c r="J189" s="43">
        <f>SUMIF(Aug!$A:$A,TB!$A189,Aug!$H:$H)</f>
        <v>0</v>
      </c>
      <c r="K189" s="43">
        <f>SUMIF(Sep!$A:$A,TB!$A189,Sep!$H:$H)</f>
        <v>0</v>
      </c>
      <c r="L189" s="43">
        <f>SUMIF(Oct!$A:$A,TB!$A189,Oct!$H:$H)</f>
        <v>0</v>
      </c>
      <c r="M189" s="43">
        <f>SUMIF(Nov!$A:$A,TB!$A189,Nov!$H:$H)</f>
        <v>0</v>
      </c>
      <c r="N189" s="159">
        <f>SUMIF(Dec!$A:$A,TB!$A189,Dec!$H:$H)</f>
        <v>0</v>
      </c>
      <c r="O189" s="171"/>
      <c r="P189" s="171"/>
      <c r="Q189" s="164">
        <v>0</v>
      </c>
      <c r="R189" s="43">
        <v>0</v>
      </c>
      <c r="S189" s="43">
        <v>0</v>
      </c>
      <c r="T189" s="43">
        <v>0</v>
      </c>
      <c r="U189" s="43">
        <v>0</v>
      </c>
      <c r="V189" s="43">
        <v>0</v>
      </c>
      <c r="W189" s="43">
        <v>0</v>
      </c>
      <c r="X189" s="43">
        <v>0</v>
      </c>
      <c r="Y189" s="43">
        <v>0</v>
      </c>
      <c r="Z189" s="43">
        <v>0</v>
      </c>
      <c r="AA189" s="43">
        <v>0</v>
      </c>
      <c r="AB189" s="43">
        <v>0</v>
      </c>
      <c r="AD189" s="43">
        <f t="shared" si="207"/>
        <v>0</v>
      </c>
      <c r="AE189" s="43">
        <f t="shared" si="208"/>
        <v>0</v>
      </c>
      <c r="AF189" s="43">
        <f t="shared" si="209"/>
        <v>0</v>
      </c>
      <c r="AG189" s="43">
        <f t="shared" si="210"/>
        <v>0</v>
      </c>
      <c r="AH189" s="43">
        <f t="shared" si="211"/>
        <v>0</v>
      </c>
      <c r="AI189" s="43">
        <f t="shared" si="212"/>
        <v>0</v>
      </c>
      <c r="AJ189" s="43">
        <f t="shared" si="213"/>
        <v>0</v>
      </c>
      <c r="AK189" s="43">
        <f t="shared" si="214"/>
        <v>0</v>
      </c>
      <c r="AL189" s="43">
        <f t="shared" si="215"/>
        <v>0</v>
      </c>
      <c r="AM189" s="43">
        <f t="shared" si="216"/>
        <v>0</v>
      </c>
      <c r="AN189" s="43">
        <f t="shared" si="217"/>
        <v>0</v>
      </c>
      <c r="AO189" s="159">
        <f t="shared" si="218"/>
        <v>0</v>
      </c>
    </row>
    <row r="190" spans="1:41" ht="16.399999999999999" customHeight="1">
      <c r="A190" s="23" t="s">
        <v>21</v>
      </c>
      <c r="B190" s="18"/>
      <c r="C190" s="19">
        <f t="shared" ref="C190" si="219">ROUND(SUM(C187:C189),2)</f>
        <v>0</v>
      </c>
      <c r="D190" s="19">
        <f t="shared" ref="D190:N190" si="220">ROUND(SUM(D187:D189),2)</f>
        <v>0</v>
      </c>
      <c r="E190" s="19">
        <f t="shared" si="220"/>
        <v>0</v>
      </c>
      <c r="F190" s="19">
        <f t="shared" si="220"/>
        <v>0</v>
      </c>
      <c r="G190" s="19">
        <f t="shared" si="220"/>
        <v>0</v>
      </c>
      <c r="H190" s="19">
        <f t="shared" si="220"/>
        <v>0</v>
      </c>
      <c r="I190" s="19">
        <f t="shared" si="220"/>
        <v>0</v>
      </c>
      <c r="J190" s="19">
        <f t="shared" si="220"/>
        <v>0</v>
      </c>
      <c r="K190" s="19">
        <f t="shared" si="220"/>
        <v>0</v>
      </c>
      <c r="L190" s="19">
        <f t="shared" si="220"/>
        <v>0</v>
      </c>
      <c r="M190" s="19">
        <f t="shared" si="220"/>
        <v>0</v>
      </c>
      <c r="N190" s="158">
        <f t="shared" si="220"/>
        <v>0</v>
      </c>
      <c r="O190" s="171"/>
      <c r="P190" s="171"/>
      <c r="Q190" s="163">
        <v>0</v>
      </c>
      <c r="R190" s="19">
        <v>0</v>
      </c>
      <c r="S190" s="19">
        <v>0</v>
      </c>
      <c r="T190" s="19">
        <v>0</v>
      </c>
      <c r="U190" s="19">
        <v>0</v>
      </c>
      <c r="V190" s="19">
        <v>0</v>
      </c>
      <c r="W190" s="19">
        <v>0</v>
      </c>
      <c r="X190" s="19">
        <v>0</v>
      </c>
      <c r="Y190" s="19">
        <v>0</v>
      </c>
      <c r="Z190" s="19">
        <v>0</v>
      </c>
      <c r="AA190" s="19">
        <v>0</v>
      </c>
      <c r="AB190" s="19">
        <v>0</v>
      </c>
      <c r="AD190" s="19">
        <f t="shared" ref="AD190:AO190" si="221">ROUND(SUM(AD187:AD189),2)</f>
        <v>0</v>
      </c>
      <c r="AE190" s="19">
        <f t="shared" si="221"/>
        <v>0</v>
      </c>
      <c r="AF190" s="19">
        <f t="shared" si="221"/>
        <v>0</v>
      </c>
      <c r="AG190" s="19">
        <f t="shared" si="221"/>
        <v>0</v>
      </c>
      <c r="AH190" s="19">
        <f t="shared" si="221"/>
        <v>0</v>
      </c>
      <c r="AI190" s="19">
        <f t="shared" si="221"/>
        <v>0</v>
      </c>
      <c r="AJ190" s="19">
        <f t="shared" si="221"/>
        <v>0</v>
      </c>
      <c r="AK190" s="19">
        <f t="shared" si="221"/>
        <v>0</v>
      </c>
      <c r="AL190" s="19">
        <f t="shared" si="221"/>
        <v>0</v>
      </c>
      <c r="AM190" s="19">
        <f t="shared" si="221"/>
        <v>0</v>
      </c>
      <c r="AN190" s="19">
        <f t="shared" si="221"/>
        <v>0</v>
      </c>
      <c r="AO190" s="19">
        <f t="shared" si="221"/>
        <v>0</v>
      </c>
    </row>
    <row r="191" spans="1:41" ht="16.399999999999999" customHeight="1">
      <c r="A191" s="20"/>
      <c r="B191" s="14"/>
      <c r="C191" s="43">
        <f>SUMIF(Jan!$A:$A,TB!$A191,Jan!$H:$H)</f>
        <v>0</v>
      </c>
      <c r="D191" s="43">
        <f>SUMIF(Feb!$A:$A,TB!$A191,Feb!$H:$H)</f>
        <v>0</v>
      </c>
      <c r="E191" s="43">
        <f>SUMIF(Mar!$A:$A,TB!$A191,Mar!$H:$H)</f>
        <v>0</v>
      </c>
      <c r="F191" s="43">
        <f>SUMIF(Apr!$A:$A,TB!$A191,Apr!$H:$H)</f>
        <v>0</v>
      </c>
      <c r="G191" s="43">
        <f>SUMIF(May!$A:$A,TB!$A191,May!$H:$H)</f>
        <v>0</v>
      </c>
      <c r="H191" s="43">
        <f>SUMIF(Jun!$A:$A,TB!$A191,Jun!$H:$H)</f>
        <v>0</v>
      </c>
      <c r="I191" s="43">
        <f>SUMIF(Jul!$A:$A,TB!$A191,Jul!$H:$H)</f>
        <v>0</v>
      </c>
      <c r="J191" s="43">
        <f>SUMIF(Aug!$A:$A,TB!$A191,Aug!$H:$H)</f>
        <v>0</v>
      </c>
      <c r="K191" s="43">
        <f>SUMIF(Sep!$A:$A,TB!$A191,Sep!$H:$H)</f>
        <v>0</v>
      </c>
      <c r="L191" s="43">
        <f>SUMIF(Oct!$A:$A,TB!$A191,Oct!$H:$H)</f>
        <v>0</v>
      </c>
      <c r="M191" s="43">
        <f>SUMIF(Nov!$A:$A,TB!$A191,Nov!$H:$H)</f>
        <v>0</v>
      </c>
      <c r="N191" s="159">
        <f>SUMIF(Dec!$A:$A,TB!$A191,Dec!$H:$H)</f>
        <v>0</v>
      </c>
      <c r="O191" s="171"/>
      <c r="P191" s="171"/>
      <c r="Q191" s="164">
        <v>0</v>
      </c>
      <c r="R191" s="43">
        <v>0</v>
      </c>
      <c r="S191" s="43">
        <v>0</v>
      </c>
      <c r="T191" s="43">
        <v>0</v>
      </c>
      <c r="U191" s="43">
        <v>0</v>
      </c>
      <c r="V191" s="43">
        <v>0</v>
      </c>
      <c r="W191" s="43">
        <v>0</v>
      </c>
      <c r="X191" s="43">
        <v>0</v>
      </c>
      <c r="Y191" s="43">
        <v>0</v>
      </c>
      <c r="Z191" s="43">
        <v>0</v>
      </c>
      <c r="AA191" s="43">
        <v>0</v>
      </c>
      <c r="AB191" s="43">
        <v>0</v>
      </c>
      <c r="AD191" s="43">
        <f t="shared" ref="AD191:AD193" si="222">ROUND(C191*AD$2,2)</f>
        <v>0</v>
      </c>
      <c r="AE191" s="43">
        <f t="shared" ref="AE191:AE193" si="223">ROUND(D191*AE$2,2)</f>
        <v>0</v>
      </c>
      <c r="AF191" s="43">
        <f t="shared" ref="AF191:AF193" si="224">ROUND(E191*AF$2,2)</f>
        <v>0</v>
      </c>
      <c r="AG191" s="43">
        <f t="shared" ref="AG191:AG193" si="225">ROUND(F191*AG$2,2)</f>
        <v>0</v>
      </c>
      <c r="AH191" s="43">
        <f t="shared" ref="AH191:AH193" si="226">ROUND(G191*AH$2,2)</f>
        <v>0</v>
      </c>
      <c r="AI191" s="43">
        <f t="shared" ref="AI191:AI193" si="227">ROUND(H191*AI$2,2)</f>
        <v>0</v>
      </c>
      <c r="AJ191" s="43">
        <f t="shared" ref="AJ191:AJ193" si="228">ROUND(I191*AJ$2,2)</f>
        <v>0</v>
      </c>
      <c r="AK191" s="43">
        <f t="shared" ref="AK191:AK193" si="229">ROUND(J191*AK$2,2)</f>
        <v>0</v>
      </c>
      <c r="AL191" s="43">
        <f t="shared" ref="AL191:AL193" si="230">ROUND(K191*AL$2,2)</f>
        <v>0</v>
      </c>
      <c r="AM191" s="43">
        <f t="shared" ref="AM191:AM193" si="231">ROUND(L191*AM$2,2)</f>
        <v>0</v>
      </c>
      <c r="AN191" s="43">
        <f t="shared" ref="AN191:AN193" si="232">ROUND(M191*AN$2,2)</f>
        <v>0</v>
      </c>
      <c r="AO191" s="159">
        <f t="shared" ref="AO191:AO193" si="233">ROUND(N191*AO$2,2)</f>
        <v>0</v>
      </c>
    </row>
    <row r="192" spans="1:41" ht="16.399999999999999" customHeight="1">
      <c r="A192" s="13"/>
      <c r="B192" s="21"/>
      <c r="C192" s="43">
        <f>SUMIF(Jan!$A:$A,TB!$A192,Jan!$H:$H)</f>
        <v>0</v>
      </c>
      <c r="D192" s="43">
        <f>SUMIF(Feb!$A:$A,TB!$A192,Feb!$H:$H)</f>
        <v>0</v>
      </c>
      <c r="E192" s="43">
        <f>SUMIF(Mar!$A:$A,TB!$A192,Mar!$H:$H)</f>
        <v>0</v>
      </c>
      <c r="F192" s="43">
        <f>SUMIF(Apr!$A:$A,TB!$A192,Apr!$H:$H)</f>
        <v>0</v>
      </c>
      <c r="G192" s="43">
        <f>SUMIF(May!$A:$A,TB!$A192,May!$H:$H)</f>
        <v>0</v>
      </c>
      <c r="H192" s="43">
        <f>SUMIF(Jun!$A:$A,TB!$A192,Jun!$H:$H)</f>
        <v>0</v>
      </c>
      <c r="I192" s="43">
        <f>SUMIF(Jul!$A:$A,TB!$A192,Jul!$H:$H)</f>
        <v>0</v>
      </c>
      <c r="J192" s="43">
        <f>SUMIF(Aug!$A:$A,TB!$A192,Aug!$H:$H)</f>
        <v>0</v>
      </c>
      <c r="K192" s="43">
        <f>SUMIF(Sep!$A:$A,TB!$A192,Sep!$H:$H)</f>
        <v>0</v>
      </c>
      <c r="L192" s="43">
        <f>SUMIF(Oct!$A:$A,TB!$A192,Oct!$H:$H)</f>
        <v>0</v>
      </c>
      <c r="M192" s="43">
        <f>SUMIF(Nov!$A:$A,TB!$A192,Nov!$H:$H)</f>
        <v>0</v>
      </c>
      <c r="N192" s="159">
        <f>SUMIF(Dec!$A:$A,TB!$A192,Dec!$H:$H)</f>
        <v>0</v>
      </c>
      <c r="O192" s="171"/>
      <c r="P192" s="171"/>
      <c r="Q192" s="164">
        <v>0</v>
      </c>
      <c r="R192" s="43">
        <v>0</v>
      </c>
      <c r="S192" s="43">
        <v>0</v>
      </c>
      <c r="T192" s="43">
        <v>0</v>
      </c>
      <c r="U192" s="43">
        <v>0</v>
      </c>
      <c r="V192" s="43">
        <v>0</v>
      </c>
      <c r="W192" s="43">
        <v>0</v>
      </c>
      <c r="X192" s="43">
        <v>0</v>
      </c>
      <c r="Y192" s="43">
        <v>0</v>
      </c>
      <c r="Z192" s="43">
        <v>0</v>
      </c>
      <c r="AA192" s="43">
        <v>0</v>
      </c>
      <c r="AB192" s="43">
        <v>0</v>
      </c>
      <c r="AD192" s="43">
        <f t="shared" si="222"/>
        <v>0</v>
      </c>
      <c r="AE192" s="43">
        <f t="shared" si="223"/>
        <v>0</v>
      </c>
      <c r="AF192" s="43">
        <f t="shared" si="224"/>
        <v>0</v>
      </c>
      <c r="AG192" s="43">
        <f t="shared" si="225"/>
        <v>0</v>
      </c>
      <c r="AH192" s="43">
        <f t="shared" si="226"/>
        <v>0</v>
      </c>
      <c r="AI192" s="43">
        <f t="shared" si="227"/>
        <v>0</v>
      </c>
      <c r="AJ192" s="43">
        <f t="shared" si="228"/>
        <v>0</v>
      </c>
      <c r="AK192" s="43">
        <f t="shared" si="229"/>
        <v>0</v>
      </c>
      <c r="AL192" s="43">
        <f t="shared" si="230"/>
        <v>0</v>
      </c>
      <c r="AM192" s="43">
        <f t="shared" si="231"/>
        <v>0</v>
      </c>
      <c r="AN192" s="43">
        <f t="shared" si="232"/>
        <v>0</v>
      </c>
      <c r="AO192" s="159">
        <f t="shared" si="233"/>
        <v>0</v>
      </c>
    </row>
    <row r="193" spans="1:41" ht="16.399999999999999" customHeight="1">
      <c r="A193" s="13"/>
      <c r="B193" s="21"/>
      <c r="C193" s="43">
        <f>SUMIF(Jan!$A:$A,TB!$A193,Jan!$H:$H)</f>
        <v>0</v>
      </c>
      <c r="D193" s="43">
        <f>SUMIF(Feb!$A:$A,TB!$A193,Feb!$H:$H)</f>
        <v>0</v>
      </c>
      <c r="E193" s="43">
        <f>SUMIF(Mar!$A:$A,TB!$A193,Mar!$H:$H)</f>
        <v>0</v>
      </c>
      <c r="F193" s="43">
        <f>SUMIF(Apr!$A:$A,TB!$A193,Apr!$H:$H)</f>
        <v>0</v>
      </c>
      <c r="G193" s="43">
        <f>SUMIF(May!$A:$A,TB!$A193,May!$H:$H)</f>
        <v>0</v>
      </c>
      <c r="H193" s="43">
        <f>SUMIF(Jun!$A:$A,TB!$A193,Jun!$H:$H)</f>
        <v>0</v>
      </c>
      <c r="I193" s="43">
        <f>SUMIF(Jul!$A:$A,TB!$A193,Jul!$H:$H)</f>
        <v>0</v>
      </c>
      <c r="J193" s="43">
        <f>SUMIF(Aug!$A:$A,TB!$A193,Aug!$H:$H)</f>
        <v>0</v>
      </c>
      <c r="K193" s="43">
        <f>SUMIF(Sep!$A:$A,TB!$A193,Sep!$H:$H)</f>
        <v>0</v>
      </c>
      <c r="L193" s="43">
        <f>SUMIF(Oct!$A:$A,TB!$A193,Oct!$H:$H)</f>
        <v>0</v>
      </c>
      <c r="M193" s="43">
        <f>SUMIF(Nov!$A:$A,TB!$A193,Nov!$H:$H)</f>
        <v>0</v>
      </c>
      <c r="N193" s="159">
        <f>SUMIF(Dec!$A:$A,TB!$A193,Dec!$H:$H)</f>
        <v>0</v>
      </c>
      <c r="O193" s="171"/>
      <c r="P193" s="171"/>
      <c r="Q193" s="164">
        <v>0</v>
      </c>
      <c r="R193" s="43">
        <v>0</v>
      </c>
      <c r="S193" s="43">
        <v>0</v>
      </c>
      <c r="T193" s="43">
        <v>0</v>
      </c>
      <c r="U193" s="43">
        <v>0</v>
      </c>
      <c r="V193" s="43">
        <v>0</v>
      </c>
      <c r="W193" s="43">
        <v>0</v>
      </c>
      <c r="X193" s="43">
        <v>0</v>
      </c>
      <c r="Y193" s="43">
        <v>0</v>
      </c>
      <c r="Z193" s="43">
        <v>0</v>
      </c>
      <c r="AA193" s="43">
        <v>0</v>
      </c>
      <c r="AB193" s="43">
        <v>0</v>
      </c>
      <c r="AD193" s="43">
        <f t="shared" si="222"/>
        <v>0</v>
      </c>
      <c r="AE193" s="43">
        <f t="shared" si="223"/>
        <v>0</v>
      </c>
      <c r="AF193" s="43">
        <f t="shared" si="224"/>
        <v>0</v>
      </c>
      <c r="AG193" s="43">
        <f t="shared" si="225"/>
        <v>0</v>
      </c>
      <c r="AH193" s="43">
        <f t="shared" si="226"/>
        <v>0</v>
      </c>
      <c r="AI193" s="43">
        <f t="shared" si="227"/>
        <v>0</v>
      </c>
      <c r="AJ193" s="43">
        <f t="shared" si="228"/>
        <v>0</v>
      </c>
      <c r="AK193" s="43">
        <f t="shared" si="229"/>
        <v>0</v>
      </c>
      <c r="AL193" s="43">
        <f t="shared" si="230"/>
        <v>0</v>
      </c>
      <c r="AM193" s="43">
        <f t="shared" si="231"/>
        <v>0</v>
      </c>
      <c r="AN193" s="43">
        <f t="shared" si="232"/>
        <v>0</v>
      </c>
      <c r="AO193" s="159">
        <f t="shared" si="233"/>
        <v>0</v>
      </c>
    </row>
    <row r="194" spans="1:41" ht="16.399999999999999" customHeight="1">
      <c r="A194" s="23" t="s">
        <v>22</v>
      </c>
      <c r="B194" s="18"/>
      <c r="C194" s="19">
        <f t="shared" ref="C194" si="234">ROUND(SUM(C191:C193),2)</f>
        <v>0</v>
      </c>
      <c r="D194" s="19">
        <f t="shared" ref="D194:N194" si="235">ROUND(SUM(D191:D193),2)</f>
        <v>0</v>
      </c>
      <c r="E194" s="19">
        <f t="shared" si="235"/>
        <v>0</v>
      </c>
      <c r="F194" s="19">
        <f t="shared" si="235"/>
        <v>0</v>
      </c>
      <c r="G194" s="19">
        <f t="shared" si="235"/>
        <v>0</v>
      </c>
      <c r="H194" s="19">
        <f t="shared" si="235"/>
        <v>0</v>
      </c>
      <c r="I194" s="19">
        <f t="shared" si="235"/>
        <v>0</v>
      </c>
      <c r="J194" s="19">
        <f t="shared" si="235"/>
        <v>0</v>
      </c>
      <c r="K194" s="19">
        <f t="shared" si="235"/>
        <v>0</v>
      </c>
      <c r="L194" s="19">
        <f t="shared" si="235"/>
        <v>0</v>
      </c>
      <c r="M194" s="19">
        <f t="shared" si="235"/>
        <v>0</v>
      </c>
      <c r="N194" s="158">
        <f t="shared" si="235"/>
        <v>0</v>
      </c>
      <c r="O194" s="171"/>
      <c r="P194" s="171"/>
      <c r="Q194" s="163">
        <v>0</v>
      </c>
      <c r="R194" s="19">
        <v>0</v>
      </c>
      <c r="S194" s="19">
        <v>0</v>
      </c>
      <c r="T194" s="19">
        <v>0</v>
      </c>
      <c r="U194" s="19">
        <v>0</v>
      </c>
      <c r="V194" s="19">
        <v>0</v>
      </c>
      <c r="W194" s="19">
        <v>0</v>
      </c>
      <c r="X194" s="19">
        <v>0</v>
      </c>
      <c r="Y194" s="19">
        <v>0</v>
      </c>
      <c r="Z194" s="19">
        <v>0</v>
      </c>
      <c r="AA194" s="19">
        <v>0</v>
      </c>
      <c r="AB194" s="19">
        <v>0</v>
      </c>
      <c r="AD194" s="19">
        <f t="shared" ref="AD194:AO194" si="236">ROUND(SUM(AD191:AD193),2)</f>
        <v>0</v>
      </c>
      <c r="AE194" s="19">
        <f t="shared" si="236"/>
        <v>0</v>
      </c>
      <c r="AF194" s="19">
        <f t="shared" si="236"/>
        <v>0</v>
      </c>
      <c r="AG194" s="19">
        <f t="shared" si="236"/>
        <v>0</v>
      </c>
      <c r="AH194" s="19">
        <f t="shared" si="236"/>
        <v>0</v>
      </c>
      <c r="AI194" s="19">
        <f t="shared" si="236"/>
        <v>0</v>
      </c>
      <c r="AJ194" s="19">
        <f t="shared" si="236"/>
        <v>0</v>
      </c>
      <c r="AK194" s="19">
        <f t="shared" si="236"/>
        <v>0</v>
      </c>
      <c r="AL194" s="19">
        <f t="shared" si="236"/>
        <v>0</v>
      </c>
      <c r="AM194" s="19">
        <f t="shared" si="236"/>
        <v>0</v>
      </c>
      <c r="AN194" s="19">
        <f t="shared" si="236"/>
        <v>0</v>
      </c>
      <c r="AO194" s="19">
        <f t="shared" si="236"/>
        <v>0</v>
      </c>
    </row>
    <row r="195" spans="1:41" ht="16.399999999999999" customHeight="1">
      <c r="A195" s="13"/>
      <c r="B195" s="21"/>
      <c r="C195" s="43">
        <f>SUMIF(Jan!$A:$A,TB!$A195,Jan!$H:$H)</f>
        <v>0</v>
      </c>
      <c r="D195" s="43">
        <f>SUMIF(Feb!$A:$A,TB!$A195,Feb!$H:$H)</f>
        <v>0</v>
      </c>
      <c r="E195" s="43">
        <f>SUMIF(Mar!$A:$A,TB!$A195,Mar!$H:$H)</f>
        <v>0</v>
      </c>
      <c r="F195" s="43">
        <f>SUMIF(Apr!$A:$A,TB!$A195,Apr!$H:$H)</f>
        <v>0</v>
      </c>
      <c r="G195" s="43">
        <f>SUMIF(May!$A:$A,TB!$A195,May!$H:$H)</f>
        <v>0</v>
      </c>
      <c r="H195" s="43">
        <f>SUMIF(Jun!$A:$A,TB!$A195,Jun!$H:$H)</f>
        <v>0</v>
      </c>
      <c r="I195" s="43">
        <f>SUMIF(Jul!$A:$A,TB!$A195,Jul!$H:$H)</f>
        <v>0</v>
      </c>
      <c r="J195" s="43">
        <f>SUMIF(Aug!$A:$A,TB!$A195,Aug!$H:$H)</f>
        <v>0</v>
      </c>
      <c r="K195" s="43">
        <f>SUMIF(Sep!$A:$A,TB!$A195,Sep!$H:$H)</f>
        <v>0</v>
      </c>
      <c r="L195" s="43">
        <f>SUMIF(Oct!$A:$A,TB!$A195,Oct!$H:$H)</f>
        <v>0</v>
      </c>
      <c r="M195" s="43">
        <f>SUMIF(Nov!$A:$A,TB!$A195,Nov!$H:$H)</f>
        <v>0</v>
      </c>
      <c r="N195" s="159">
        <f>SUMIF(Dec!$A:$A,TB!$A195,Dec!$H:$H)</f>
        <v>0</v>
      </c>
      <c r="O195" s="171"/>
      <c r="P195" s="171"/>
      <c r="Q195" s="164">
        <v>0</v>
      </c>
      <c r="R195" s="43">
        <v>0</v>
      </c>
      <c r="S195" s="43">
        <v>0</v>
      </c>
      <c r="T195" s="43">
        <v>0</v>
      </c>
      <c r="U195" s="43">
        <v>0</v>
      </c>
      <c r="V195" s="43">
        <v>0</v>
      </c>
      <c r="W195" s="43">
        <v>0</v>
      </c>
      <c r="X195" s="43">
        <v>0</v>
      </c>
      <c r="Y195" s="43">
        <v>0</v>
      </c>
      <c r="Z195" s="43">
        <v>0</v>
      </c>
      <c r="AA195" s="43">
        <v>0</v>
      </c>
      <c r="AB195" s="43">
        <v>0</v>
      </c>
      <c r="AD195" s="43">
        <f t="shared" ref="AD195:AD197" si="237">ROUND(C195*AD$2,2)</f>
        <v>0</v>
      </c>
      <c r="AE195" s="43">
        <f t="shared" ref="AE195:AE197" si="238">ROUND(D195*AE$2,2)</f>
        <v>0</v>
      </c>
      <c r="AF195" s="43">
        <f t="shared" ref="AF195:AF197" si="239">ROUND(E195*AF$2,2)</f>
        <v>0</v>
      </c>
      <c r="AG195" s="43">
        <f t="shared" ref="AG195:AG197" si="240">ROUND(F195*AG$2,2)</f>
        <v>0</v>
      </c>
      <c r="AH195" s="43">
        <f t="shared" ref="AH195:AH197" si="241">ROUND(G195*AH$2,2)</f>
        <v>0</v>
      </c>
      <c r="AI195" s="43">
        <f t="shared" ref="AI195:AI197" si="242">ROUND(H195*AI$2,2)</f>
        <v>0</v>
      </c>
      <c r="AJ195" s="43">
        <f t="shared" ref="AJ195:AJ197" si="243">ROUND(I195*AJ$2,2)</f>
        <v>0</v>
      </c>
      <c r="AK195" s="43">
        <f t="shared" ref="AK195:AK197" si="244">ROUND(J195*AK$2,2)</f>
        <v>0</v>
      </c>
      <c r="AL195" s="43">
        <f t="shared" ref="AL195:AL197" si="245">ROUND(K195*AL$2,2)</f>
        <v>0</v>
      </c>
      <c r="AM195" s="43">
        <f t="shared" ref="AM195:AM197" si="246">ROUND(L195*AM$2,2)</f>
        <v>0</v>
      </c>
      <c r="AN195" s="43">
        <f t="shared" ref="AN195:AN197" si="247">ROUND(M195*AN$2,2)</f>
        <v>0</v>
      </c>
      <c r="AO195" s="159">
        <f t="shared" ref="AO195:AO197" si="248">ROUND(N195*AO$2,2)</f>
        <v>0</v>
      </c>
    </row>
    <row r="196" spans="1:41" ht="16.399999999999999" customHeight="1">
      <c r="A196" s="13"/>
      <c r="B196" s="21"/>
      <c r="C196" s="43">
        <f>SUMIF(Jan!$A:$A,TB!$A196,Jan!$H:$H)</f>
        <v>0</v>
      </c>
      <c r="D196" s="43">
        <f>SUMIF(Feb!$A:$A,TB!$A196,Feb!$H:$H)</f>
        <v>0</v>
      </c>
      <c r="E196" s="43">
        <f>SUMIF(Mar!$A:$A,TB!$A196,Mar!$H:$H)</f>
        <v>0</v>
      </c>
      <c r="F196" s="43">
        <f>SUMIF(Apr!$A:$A,TB!$A196,Apr!$H:$H)</f>
        <v>0</v>
      </c>
      <c r="G196" s="43">
        <f>SUMIF(May!$A:$A,TB!$A196,May!$H:$H)</f>
        <v>0</v>
      </c>
      <c r="H196" s="43">
        <f>SUMIF(Jun!$A:$A,TB!$A196,Jun!$H:$H)</f>
        <v>0</v>
      </c>
      <c r="I196" s="43">
        <f>SUMIF(Jul!$A:$A,TB!$A196,Jul!$H:$H)</f>
        <v>0</v>
      </c>
      <c r="J196" s="43">
        <f>SUMIF(Aug!$A:$A,TB!$A196,Aug!$H:$H)</f>
        <v>0</v>
      </c>
      <c r="K196" s="43">
        <f>SUMIF(Sep!$A:$A,TB!$A196,Sep!$H:$H)</f>
        <v>0</v>
      </c>
      <c r="L196" s="43">
        <f>SUMIF(Oct!$A:$A,TB!$A196,Oct!$H:$H)</f>
        <v>0</v>
      </c>
      <c r="M196" s="43">
        <f>SUMIF(Nov!$A:$A,TB!$A196,Nov!$H:$H)</f>
        <v>0</v>
      </c>
      <c r="N196" s="159">
        <f>SUMIF(Dec!$A:$A,TB!$A196,Dec!$H:$H)</f>
        <v>0</v>
      </c>
      <c r="O196" s="171"/>
      <c r="P196" s="171"/>
      <c r="Q196" s="164">
        <v>0</v>
      </c>
      <c r="R196" s="43">
        <v>0</v>
      </c>
      <c r="S196" s="43">
        <v>0</v>
      </c>
      <c r="T196" s="43">
        <v>0</v>
      </c>
      <c r="U196" s="43">
        <v>0</v>
      </c>
      <c r="V196" s="43">
        <v>0</v>
      </c>
      <c r="W196" s="43">
        <v>0</v>
      </c>
      <c r="X196" s="43">
        <v>0</v>
      </c>
      <c r="Y196" s="43">
        <v>0</v>
      </c>
      <c r="Z196" s="43">
        <v>0</v>
      </c>
      <c r="AA196" s="43">
        <v>0</v>
      </c>
      <c r="AB196" s="43">
        <v>0</v>
      </c>
      <c r="AD196" s="43">
        <f t="shared" si="237"/>
        <v>0</v>
      </c>
      <c r="AE196" s="43">
        <f t="shared" si="238"/>
        <v>0</v>
      </c>
      <c r="AF196" s="43">
        <f t="shared" si="239"/>
        <v>0</v>
      </c>
      <c r="AG196" s="43">
        <f t="shared" si="240"/>
        <v>0</v>
      </c>
      <c r="AH196" s="43">
        <f t="shared" si="241"/>
        <v>0</v>
      </c>
      <c r="AI196" s="43">
        <f t="shared" si="242"/>
        <v>0</v>
      </c>
      <c r="AJ196" s="43">
        <f t="shared" si="243"/>
        <v>0</v>
      </c>
      <c r="AK196" s="43">
        <f t="shared" si="244"/>
        <v>0</v>
      </c>
      <c r="AL196" s="43">
        <f t="shared" si="245"/>
        <v>0</v>
      </c>
      <c r="AM196" s="43">
        <f t="shared" si="246"/>
        <v>0</v>
      </c>
      <c r="AN196" s="43">
        <f t="shared" si="247"/>
        <v>0</v>
      </c>
      <c r="AO196" s="159">
        <f t="shared" si="248"/>
        <v>0</v>
      </c>
    </row>
    <row r="197" spans="1:41" ht="16.399999999999999" customHeight="1">
      <c r="A197" s="13"/>
      <c r="B197" s="21"/>
      <c r="C197" s="43">
        <f>SUMIF(Jan!$A:$A,TB!$A197,Jan!$H:$H)</f>
        <v>0</v>
      </c>
      <c r="D197" s="43">
        <f>SUMIF(Feb!$A:$A,TB!$A197,Feb!$H:$H)</f>
        <v>0</v>
      </c>
      <c r="E197" s="43">
        <f>SUMIF(Mar!$A:$A,TB!$A197,Mar!$H:$H)</f>
        <v>0</v>
      </c>
      <c r="F197" s="43">
        <f>SUMIF(Apr!$A:$A,TB!$A197,Apr!$H:$H)</f>
        <v>0</v>
      </c>
      <c r="G197" s="43">
        <f>SUMIF(May!$A:$A,TB!$A197,May!$H:$H)</f>
        <v>0</v>
      </c>
      <c r="H197" s="43">
        <f>SUMIF(Jun!$A:$A,TB!$A197,Jun!$H:$H)</f>
        <v>0</v>
      </c>
      <c r="I197" s="43">
        <f>SUMIF(Jul!$A:$A,TB!$A197,Jul!$H:$H)</f>
        <v>0</v>
      </c>
      <c r="J197" s="43">
        <f>SUMIF(Aug!$A:$A,TB!$A197,Aug!$H:$H)</f>
        <v>0</v>
      </c>
      <c r="K197" s="43">
        <f>SUMIF(Sep!$A:$A,TB!$A197,Sep!$H:$H)</f>
        <v>0</v>
      </c>
      <c r="L197" s="43">
        <f>SUMIF(Oct!$A:$A,TB!$A197,Oct!$H:$H)</f>
        <v>0</v>
      </c>
      <c r="M197" s="43">
        <f>SUMIF(Nov!$A:$A,TB!$A197,Nov!$H:$H)</f>
        <v>0</v>
      </c>
      <c r="N197" s="159">
        <f>SUMIF(Dec!$A:$A,TB!$A197,Dec!$H:$H)</f>
        <v>0</v>
      </c>
      <c r="O197" s="171"/>
      <c r="P197" s="171"/>
      <c r="Q197" s="164">
        <v>0</v>
      </c>
      <c r="R197" s="43">
        <v>0</v>
      </c>
      <c r="S197" s="43">
        <v>0</v>
      </c>
      <c r="T197" s="43">
        <v>0</v>
      </c>
      <c r="U197" s="43">
        <v>0</v>
      </c>
      <c r="V197" s="43">
        <v>0</v>
      </c>
      <c r="W197" s="43">
        <v>0</v>
      </c>
      <c r="X197" s="43">
        <v>0</v>
      </c>
      <c r="Y197" s="43">
        <v>0</v>
      </c>
      <c r="Z197" s="43">
        <v>0</v>
      </c>
      <c r="AA197" s="43">
        <v>0</v>
      </c>
      <c r="AB197" s="43">
        <v>0</v>
      </c>
      <c r="AD197" s="43">
        <f t="shared" si="237"/>
        <v>0</v>
      </c>
      <c r="AE197" s="43">
        <f t="shared" si="238"/>
        <v>0</v>
      </c>
      <c r="AF197" s="43">
        <f t="shared" si="239"/>
        <v>0</v>
      </c>
      <c r="AG197" s="43">
        <f t="shared" si="240"/>
        <v>0</v>
      </c>
      <c r="AH197" s="43">
        <f t="shared" si="241"/>
        <v>0</v>
      </c>
      <c r="AI197" s="43">
        <f t="shared" si="242"/>
        <v>0</v>
      </c>
      <c r="AJ197" s="43">
        <f t="shared" si="243"/>
        <v>0</v>
      </c>
      <c r="AK197" s="43">
        <f t="shared" si="244"/>
        <v>0</v>
      </c>
      <c r="AL197" s="43">
        <f t="shared" si="245"/>
        <v>0</v>
      </c>
      <c r="AM197" s="43">
        <f t="shared" si="246"/>
        <v>0</v>
      </c>
      <c r="AN197" s="43">
        <f t="shared" si="247"/>
        <v>0</v>
      </c>
      <c r="AO197" s="159">
        <f t="shared" si="248"/>
        <v>0</v>
      </c>
    </row>
    <row r="198" spans="1:41" ht="16.399999999999999" customHeight="1">
      <c r="A198" s="23" t="s">
        <v>23</v>
      </c>
      <c r="B198" s="18"/>
      <c r="C198" s="19">
        <f t="shared" ref="C198" si="249">ROUND(SUM(C195:C197),2)</f>
        <v>0</v>
      </c>
      <c r="D198" s="19">
        <f t="shared" ref="D198:N198" si="250">ROUND(SUM(D195:D197),2)</f>
        <v>0</v>
      </c>
      <c r="E198" s="19">
        <f t="shared" si="250"/>
        <v>0</v>
      </c>
      <c r="F198" s="19">
        <f t="shared" si="250"/>
        <v>0</v>
      </c>
      <c r="G198" s="19">
        <f t="shared" si="250"/>
        <v>0</v>
      </c>
      <c r="H198" s="19">
        <f t="shared" si="250"/>
        <v>0</v>
      </c>
      <c r="I198" s="19">
        <f t="shared" si="250"/>
        <v>0</v>
      </c>
      <c r="J198" s="19">
        <f t="shared" si="250"/>
        <v>0</v>
      </c>
      <c r="K198" s="19">
        <f t="shared" si="250"/>
        <v>0</v>
      </c>
      <c r="L198" s="19">
        <f t="shared" si="250"/>
        <v>0</v>
      </c>
      <c r="M198" s="19">
        <f t="shared" si="250"/>
        <v>0</v>
      </c>
      <c r="N198" s="158">
        <f t="shared" si="250"/>
        <v>0</v>
      </c>
      <c r="O198" s="171"/>
      <c r="P198" s="171"/>
      <c r="Q198" s="163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0</v>
      </c>
      <c r="AD198" s="19">
        <f t="shared" ref="AD198:AO198" si="251">ROUND(SUM(AD195:AD197),2)</f>
        <v>0</v>
      </c>
      <c r="AE198" s="19">
        <f t="shared" si="251"/>
        <v>0</v>
      </c>
      <c r="AF198" s="19">
        <f t="shared" si="251"/>
        <v>0</v>
      </c>
      <c r="AG198" s="19">
        <f t="shared" si="251"/>
        <v>0</v>
      </c>
      <c r="AH198" s="19">
        <f t="shared" si="251"/>
        <v>0</v>
      </c>
      <c r="AI198" s="19">
        <f t="shared" si="251"/>
        <v>0</v>
      </c>
      <c r="AJ198" s="19">
        <f t="shared" si="251"/>
        <v>0</v>
      </c>
      <c r="AK198" s="19">
        <f t="shared" si="251"/>
        <v>0</v>
      </c>
      <c r="AL198" s="19">
        <f t="shared" si="251"/>
        <v>0</v>
      </c>
      <c r="AM198" s="19">
        <f t="shared" si="251"/>
        <v>0</v>
      </c>
      <c r="AN198" s="19">
        <f t="shared" si="251"/>
        <v>0</v>
      </c>
      <c r="AO198" s="19">
        <f t="shared" si="251"/>
        <v>0</v>
      </c>
    </row>
    <row r="199" spans="1:41" ht="16.399999999999999" customHeight="1">
      <c r="A199" s="13"/>
      <c r="B199" s="21"/>
      <c r="C199" s="43">
        <f>SUMIF(Jan!$A:$A,TB!$A199,Jan!$H:$H)</f>
        <v>0</v>
      </c>
      <c r="D199" s="43">
        <f>SUMIF(Feb!$A:$A,TB!$A199,Feb!$H:$H)</f>
        <v>0</v>
      </c>
      <c r="E199" s="43">
        <f>SUMIF(Mar!$A:$A,TB!$A199,Mar!$H:$H)</f>
        <v>0</v>
      </c>
      <c r="F199" s="43">
        <f>SUMIF(Apr!$A:$A,TB!$A199,Apr!$H:$H)</f>
        <v>0</v>
      </c>
      <c r="G199" s="43">
        <f>SUMIF(May!$A:$A,TB!$A199,May!$H:$H)</f>
        <v>0</v>
      </c>
      <c r="H199" s="43">
        <f>SUMIF(Jun!$A:$A,TB!$A199,Jun!$H:$H)</f>
        <v>0</v>
      </c>
      <c r="I199" s="43">
        <f>SUMIF(Jul!$A:$A,TB!$A199,Jul!$H:$H)</f>
        <v>0</v>
      </c>
      <c r="J199" s="43">
        <f>SUMIF(Aug!$A:$A,TB!$A199,Aug!$H:$H)</f>
        <v>0</v>
      </c>
      <c r="K199" s="43">
        <f>SUMIF(Sep!$A:$A,TB!$A199,Sep!$H:$H)</f>
        <v>0</v>
      </c>
      <c r="L199" s="43">
        <f>SUMIF(Oct!$A:$A,TB!$A199,Oct!$H:$H)</f>
        <v>0</v>
      </c>
      <c r="M199" s="43">
        <f>SUMIF(Nov!$A:$A,TB!$A199,Nov!$H:$H)</f>
        <v>0</v>
      </c>
      <c r="N199" s="159">
        <f>SUMIF(Dec!$A:$A,TB!$A199,Dec!$H:$H)</f>
        <v>0</v>
      </c>
      <c r="O199" s="171"/>
      <c r="P199" s="171"/>
      <c r="Q199" s="164">
        <v>0</v>
      </c>
      <c r="R199" s="43">
        <v>0</v>
      </c>
      <c r="S199" s="43">
        <v>0</v>
      </c>
      <c r="T199" s="43">
        <v>0</v>
      </c>
      <c r="U199" s="43">
        <v>0</v>
      </c>
      <c r="V199" s="43">
        <v>0</v>
      </c>
      <c r="W199" s="43">
        <v>0</v>
      </c>
      <c r="X199" s="43">
        <v>0</v>
      </c>
      <c r="Y199" s="43">
        <v>0</v>
      </c>
      <c r="Z199" s="43">
        <v>0</v>
      </c>
      <c r="AA199" s="43">
        <v>0</v>
      </c>
      <c r="AB199" s="43">
        <v>0</v>
      </c>
      <c r="AD199" s="43">
        <f t="shared" ref="AD199:AD201" si="252">ROUND(C199*AD$2,2)</f>
        <v>0</v>
      </c>
      <c r="AE199" s="43">
        <f t="shared" ref="AE199:AE201" si="253">ROUND(D199*AE$2,2)</f>
        <v>0</v>
      </c>
      <c r="AF199" s="43">
        <f t="shared" ref="AF199:AF201" si="254">ROUND(E199*AF$2,2)</f>
        <v>0</v>
      </c>
      <c r="AG199" s="43">
        <f t="shared" ref="AG199:AG201" si="255">ROUND(F199*AG$2,2)</f>
        <v>0</v>
      </c>
      <c r="AH199" s="43">
        <f t="shared" ref="AH199:AH201" si="256">ROUND(G199*AH$2,2)</f>
        <v>0</v>
      </c>
      <c r="AI199" s="43">
        <f t="shared" ref="AI199:AI201" si="257">ROUND(H199*AI$2,2)</f>
        <v>0</v>
      </c>
      <c r="AJ199" s="43">
        <f t="shared" ref="AJ199:AJ201" si="258">ROUND(I199*AJ$2,2)</f>
        <v>0</v>
      </c>
      <c r="AK199" s="43">
        <f t="shared" ref="AK199:AK201" si="259">ROUND(J199*AK$2,2)</f>
        <v>0</v>
      </c>
      <c r="AL199" s="43">
        <f t="shared" ref="AL199:AL201" si="260">ROUND(K199*AL$2,2)</f>
        <v>0</v>
      </c>
      <c r="AM199" s="43">
        <f t="shared" ref="AM199:AM201" si="261">ROUND(L199*AM$2,2)</f>
        <v>0</v>
      </c>
      <c r="AN199" s="43">
        <f t="shared" ref="AN199:AN201" si="262">ROUND(M199*AN$2,2)</f>
        <v>0</v>
      </c>
      <c r="AO199" s="159">
        <f t="shared" ref="AO199:AO201" si="263">ROUND(N199*AO$2,2)</f>
        <v>0</v>
      </c>
    </row>
    <row r="200" spans="1:41" ht="16.399999999999999" customHeight="1">
      <c r="A200" s="13"/>
      <c r="B200" s="21"/>
      <c r="C200" s="43">
        <f>SUMIF(Jan!$A:$A,TB!$A200,Jan!$H:$H)</f>
        <v>0</v>
      </c>
      <c r="D200" s="43">
        <f>SUMIF(Feb!$A:$A,TB!$A200,Feb!$H:$H)</f>
        <v>0</v>
      </c>
      <c r="E200" s="43">
        <f>SUMIF(Mar!$A:$A,TB!$A200,Mar!$H:$H)</f>
        <v>0</v>
      </c>
      <c r="F200" s="43">
        <f>SUMIF(Apr!$A:$A,TB!$A200,Apr!$H:$H)</f>
        <v>0</v>
      </c>
      <c r="G200" s="43">
        <f>SUMIF(May!$A:$A,TB!$A200,May!$H:$H)</f>
        <v>0</v>
      </c>
      <c r="H200" s="43">
        <f>SUMIF(Jun!$A:$A,TB!$A200,Jun!$H:$H)</f>
        <v>0</v>
      </c>
      <c r="I200" s="43">
        <f>SUMIF(Jul!$A:$A,TB!$A200,Jul!$H:$H)</f>
        <v>0</v>
      </c>
      <c r="J200" s="43">
        <f>SUMIF(Aug!$A:$A,TB!$A200,Aug!$H:$H)</f>
        <v>0</v>
      </c>
      <c r="K200" s="43">
        <f>SUMIF(Sep!$A:$A,TB!$A200,Sep!$H:$H)</f>
        <v>0</v>
      </c>
      <c r="L200" s="43">
        <f>SUMIF(Oct!$A:$A,TB!$A200,Oct!$H:$H)</f>
        <v>0</v>
      </c>
      <c r="M200" s="43">
        <f>SUMIF(Nov!$A:$A,TB!$A200,Nov!$H:$H)</f>
        <v>0</v>
      </c>
      <c r="N200" s="159">
        <f>SUMIF(Dec!$A:$A,TB!$A200,Dec!$H:$H)</f>
        <v>0</v>
      </c>
      <c r="O200" s="171"/>
      <c r="P200" s="171"/>
      <c r="Q200" s="164">
        <v>0</v>
      </c>
      <c r="R200" s="43">
        <v>0</v>
      </c>
      <c r="S200" s="43">
        <v>0</v>
      </c>
      <c r="T200" s="43">
        <v>0</v>
      </c>
      <c r="U200" s="43">
        <v>0</v>
      </c>
      <c r="V200" s="43">
        <v>0</v>
      </c>
      <c r="W200" s="43">
        <v>0</v>
      </c>
      <c r="X200" s="43">
        <v>0</v>
      </c>
      <c r="Y200" s="43">
        <v>0</v>
      </c>
      <c r="Z200" s="43">
        <v>0</v>
      </c>
      <c r="AA200" s="43">
        <v>0</v>
      </c>
      <c r="AB200" s="43">
        <v>0</v>
      </c>
      <c r="AD200" s="43">
        <f t="shared" si="252"/>
        <v>0</v>
      </c>
      <c r="AE200" s="43">
        <f t="shared" si="253"/>
        <v>0</v>
      </c>
      <c r="AF200" s="43">
        <f t="shared" si="254"/>
        <v>0</v>
      </c>
      <c r="AG200" s="43">
        <f t="shared" si="255"/>
        <v>0</v>
      </c>
      <c r="AH200" s="43">
        <f t="shared" si="256"/>
        <v>0</v>
      </c>
      <c r="AI200" s="43">
        <f t="shared" si="257"/>
        <v>0</v>
      </c>
      <c r="AJ200" s="43">
        <f t="shared" si="258"/>
        <v>0</v>
      </c>
      <c r="AK200" s="43">
        <f t="shared" si="259"/>
        <v>0</v>
      </c>
      <c r="AL200" s="43">
        <f t="shared" si="260"/>
        <v>0</v>
      </c>
      <c r="AM200" s="43">
        <f t="shared" si="261"/>
        <v>0</v>
      </c>
      <c r="AN200" s="43">
        <f t="shared" si="262"/>
        <v>0</v>
      </c>
      <c r="AO200" s="159">
        <f t="shared" si="263"/>
        <v>0</v>
      </c>
    </row>
    <row r="201" spans="1:41" ht="16.399999999999999" customHeight="1">
      <c r="A201" s="13"/>
      <c r="B201" s="21"/>
      <c r="C201" s="43">
        <f>SUMIF(Jan!$A:$A,TB!$A201,Jan!$H:$H)</f>
        <v>0</v>
      </c>
      <c r="D201" s="43">
        <f>SUMIF(Feb!$A:$A,TB!$A201,Feb!$H:$H)</f>
        <v>0</v>
      </c>
      <c r="E201" s="43">
        <f>SUMIF(Mar!$A:$A,TB!$A201,Mar!$H:$H)</f>
        <v>0</v>
      </c>
      <c r="F201" s="43">
        <f>SUMIF(Apr!$A:$A,TB!$A201,Apr!$H:$H)</f>
        <v>0</v>
      </c>
      <c r="G201" s="43">
        <f>SUMIF(May!$A:$A,TB!$A201,May!$H:$H)</f>
        <v>0</v>
      </c>
      <c r="H201" s="43">
        <f>SUMIF(Jun!$A:$A,TB!$A201,Jun!$H:$H)</f>
        <v>0</v>
      </c>
      <c r="I201" s="43">
        <f>SUMIF(Jul!$A:$A,TB!$A201,Jul!$H:$H)</f>
        <v>0</v>
      </c>
      <c r="J201" s="43">
        <f>SUMIF(Aug!$A:$A,TB!$A201,Aug!$H:$H)</f>
        <v>0</v>
      </c>
      <c r="K201" s="43">
        <f>SUMIF(Sep!$A:$A,TB!$A201,Sep!$H:$H)</f>
        <v>0</v>
      </c>
      <c r="L201" s="43">
        <f>SUMIF(Oct!$A:$A,TB!$A201,Oct!$H:$H)</f>
        <v>0</v>
      </c>
      <c r="M201" s="43">
        <f>SUMIF(Nov!$A:$A,TB!$A201,Nov!$H:$H)</f>
        <v>0</v>
      </c>
      <c r="N201" s="159">
        <f>SUMIF(Dec!$A:$A,TB!$A201,Dec!$H:$H)</f>
        <v>0</v>
      </c>
      <c r="O201" s="171"/>
      <c r="P201" s="171"/>
      <c r="Q201" s="164">
        <v>0</v>
      </c>
      <c r="R201" s="43">
        <v>0</v>
      </c>
      <c r="S201" s="43">
        <v>0</v>
      </c>
      <c r="T201" s="43">
        <v>0</v>
      </c>
      <c r="U201" s="43">
        <v>0</v>
      </c>
      <c r="V201" s="43">
        <v>0</v>
      </c>
      <c r="W201" s="43">
        <v>0</v>
      </c>
      <c r="X201" s="43">
        <v>0</v>
      </c>
      <c r="Y201" s="43">
        <v>0</v>
      </c>
      <c r="Z201" s="43">
        <v>0</v>
      </c>
      <c r="AA201" s="43">
        <v>0</v>
      </c>
      <c r="AB201" s="43">
        <v>0</v>
      </c>
      <c r="AD201" s="43">
        <f t="shared" si="252"/>
        <v>0</v>
      </c>
      <c r="AE201" s="43">
        <f t="shared" si="253"/>
        <v>0</v>
      </c>
      <c r="AF201" s="43">
        <f t="shared" si="254"/>
        <v>0</v>
      </c>
      <c r="AG201" s="43">
        <f t="shared" si="255"/>
        <v>0</v>
      </c>
      <c r="AH201" s="43">
        <f t="shared" si="256"/>
        <v>0</v>
      </c>
      <c r="AI201" s="43">
        <f t="shared" si="257"/>
        <v>0</v>
      </c>
      <c r="AJ201" s="43">
        <f t="shared" si="258"/>
        <v>0</v>
      </c>
      <c r="AK201" s="43">
        <f t="shared" si="259"/>
        <v>0</v>
      </c>
      <c r="AL201" s="43">
        <f t="shared" si="260"/>
        <v>0</v>
      </c>
      <c r="AM201" s="43">
        <f t="shared" si="261"/>
        <v>0</v>
      </c>
      <c r="AN201" s="43">
        <f t="shared" si="262"/>
        <v>0</v>
      </c>
      <c r="AO201" s="159">
        <f t="shared" si="263"/>
        <v>0</v>
      </c>
    </row>
    <row r="202" spans="1:41" ht="16.399999999999999" customHeight="1">
      <c r="A202" s="23" t="s">
        <v>24</v>
      </c>
      <c r="B202" s="18"/>
      <c r="C202" s="19">
        <f t="shared" ref="C202" si="264">ROUND(SUM(C199:C201),2)</f>
        <v>0</v>
      </c>
      <c r="D202" s="19">
        <f t="shared" ref="D202:N202" si="265">ROUND(SUM(D199:D201),2)</f>
        <v>0</v>
      </c>
      <c r="E202" s="19">
        <f t="shared" si="265"/>
        <v>0</v>
      </c>
      <c r="F202" s="19">
        <f t="shared" si="265"/>
        <v>0</v>
      </c>
      <c r="G202" s="19">
        <f t="shared" si="265"/>
        <v>0</v>
      </c>
      <c r="H202" s="19">
        <f t="shared" si="265"/>
        <v>0</v>
      </c>
      <c r="I202" s="19">
        <f t="shared" si="265"/>
        <v>0</v>
      </c>
      <c r="J202" s="19">
        <f t="shared" si="265"/>
        <v>0</v>
      </c>
      <c r="K202" s="19">
        <f t="shared" si="265"/>
        <v>0</v>
      </c>
      <c r="L202" s="19">
        <f t="shared" si="265"/>
        <v>0</v>
      </c>
      <c r="M202" s="19">
        <f t="shared" si="265"/>
        <v>0</v>
      </c>
      <c r="N202" s="158">
        <f t="shared" si="265"/>
        <v>0</v>
      </c>
      <c r="O202" s="171"/>
      <c r="P202" s="171"/>
      <c r="Q202" s="163">
        <v>0</v>
      </c>
      <c r="R202" s="19">
        <v>0</v>
      </c>
      <c r="S202" s="19">
        <v>0</v>
      </c>
      <c r="T202" s="19">
        <v>0</v>
      </c>
      <c r="U202" s="19">
        <v>0</v>
      </c>
      <c r="V202" s="19">
        <v>0</v>
      </c>
      <c r="W202" s="19">
        <v>0</v>
      </c>
      <c r="X202" s="19">
        <v>0</v>
      </c>
      <c r="Y202" s="19">
        <v>0</v>
      </c>
      <c r="Z202" s="19">
        <v>0</v>
      </c>
      <c r="AA202" s="19">
        <v>0</v>
      </c>
      <c r="AB202" s="19">
        <v>0</v>
      </c>
      <c r="AD202" s="19">
        <f t="shared" ref="AD202:AO202" si="266">ROUND(SUM(AD199:AD201),2)</f>
        <v>0</v>
      </c>
      <c r="AE202" s="19">
        <f t="shared" si="266"/>
        <v>0</v>
      </c>
      <c r="AF202" s="19">
        <f t="shared" si="266"/>
        <v>0</v>
      </c>
      <c r="AG202" s="19">
        <f t="shared" si="266"/>
        <v>0</v>
      </c>
      <c r="AH202" s="19">
        <f t="shared" si="266"/>
        <v>0</v>
      </c>
      <c r="AI202" s="19">
        <f t="shared" si="266"/>
        <v>0</v>
      </c>
      <c r="AJ202" s="19">
        <f t="shared" si="266"/>
        <v>0</v>
      </c>
      <c r="AK202" s="19">
        <f t="shared" si="266"/>
        <v>0</v>
      </c>
      <c r="AL202" s="19">
        <f t="shared" si="266"/>
        <v>0</v>
      </c>
      <c r="AM202" s="19">
        <f t="shared" si="266"/>
        <v>0</v>
      </c>
      <c r="AN202" s="19">
        <f t="shared" si="266"/>
        <v>0</v>
      </c>
      <c r="AO202" s="19">
        <f t="shared" si="266"/>
        <v>0</v>
      </c>
    </row>
    <row r="203" spans="1:41" ht="16.399999999999999" customHeight="1">
      <c r="A203" s="13"/>
      <c r="B203" s="21"/>
      <c r="C203" s="43">
        <f>SUMIF(Jan!$A:$A,TB!$A203,Jan!$H:$H)</f>
        <v>0</v>
      </c>
      <c r="D203" s="43">
        <f>SUMIF(Feb!$A:$A,TB!$A203,Feb!$H:$H)</f>
        <v>0</v>
      </c>
      <c r="E203" s="43">
        <f>SUMIF(Mar!$A:$A,TB!$A203,Mar!$H:$H)</f>
        <v>0</v>
      </c>
      <c r="F203" s="43">
        <f>SUMIF(Apr!$A:$A,TB!$A203,Apr!$H:$H)</f>
        <v>0</v>
      </c>
      <c r="G203" s="43">
        <f>SUMIF(May!$A:$A,TB!$A203,May!$H:$H)</f>
        <v>0</v>
      </c>
      <c r="H203" s="43">
        <f>SUMIF(Jun!$A:$A,TB!$A203,Jun!$H:$H)</f>
        <v>0</v>
      </c>
      <c r="I203" s="43">
        <f>SUMIF(Jul!$A:$A,TB!$A203,Jul!$H:$H)</f>
        <v>0</v>
      </c>
      <c r="J203" s="43">
        <f>SUMIF(Aug!$A:$A,TB!$A203,Aug!$H:$H)</f>
        <v>0</v>
      </c>
      <c r="K203" s="43">
        <f>SUMIF(Sep!$A:$A,TB!$A203,Sep!$H:$H)</f>
        <v>0</v>
      </c>
      <c r="L203" s="43">
        <f>SUMIF(Oct!$A:$A,TB!$A203,Oct!$H:$H)</f>
        <v>0</v>
      </c>
      <c r="M203" s="43">
        <f>SUMIF(Nov!$A:$A,TB!$A203,Nov!$H:$H)</f>
        <v>0</v>
      </c>
      <c r="N203" s="159">
        <f>SUMIF(Dec!$A:$A,TB!$A203,Dec!$H:$H)</f>
        <v>0</v>
      </c>
      <c r="O203" s="171"/>
      <c r="P203" s="171"/>
      <c r="Q203" s="164">
        <v>0</v>
      </c>
      <c r="R203" s="43">
        <v>0</v>
      </c>
      <c r="S203" s="43">
        <v>0</v>
      </c>
      <c r="T203" s="43">
        <v>0</v>
      </c>
      <c r="U203" s="43">
        <v>0</v>
      </c>
      <c r="V203" s="43">
        <v>0</v>
      </c>
      <c r="W203" s="43">
        <v>0</v>
      </c>
      <c r="X203" s="43">
        <v>0</v>
      </c>
      <c r="Y203" s="43">
        <v>0</v>
      </c>
      <c r="Z203" s="43">
        <v>0</v>
      </c>
      <c r="AA203" s="43">
        <v>0</v>
      </c>
      <c r="AB203" s="43">
        <v>0</v>
      </c>
      <c r="AD203" s="43">
        <f t="shared" ref="AD203:AD205" si="267">ROUND(C203*AD$2,2)</f>
        <v>0</v>
      </c>
      <c r="AE203" s="43">
        <f t="shared" ref="AE203:AE205" si="268">ROUND(D203*AE$2,2)</f>
        <v>0</v>
      </c>
      <c r="AF203" s="43">
        <f t="shared" ref="AF203:AF205" si="269">ROUND(E203*AF$2,2)</f>
        <v>0</v>
      </c>
      <c r="AG203" s="43">
        <f t="shared" ref="AG203:AG205" si="270">ROUND(F203*AG$2,2)</f>
        <v>0</v>
      </c>
      <c r="AH203" s="43">
        <f t="shared" ref="AH203:AH205" si="271">ROUND(G203*AH$2,2)</f>
        <v>0</v>
      </c>
      <c r="AI203" s="43">
        <f t="shared" ref="AI203:AI205" si="272">ROUND(H203*AI$2,2)</f>
        <v>0</v>
      </c>
      <c r="AJ203" s="43">
        <f t="shared" ref="AJ203:AJ205" si="273">ROUND(I203*AJ$2,2)</f>
        <v>0</v>
      </c>
      <c r="AK203" s="43">
        <f t="shared" ref="AK203:AK205" si="274">ROUND(J203*AK$2,2)</f>
        <v>0</v>
      </c>
      <c r="AL203" s="43">
        <f t="shared" ref="AL203:AL205" si="275">ROUND(K203*AL$2,2)</f>
        <v>0</v>
      </c>
      <c r="AM203" s="43">
        <f t="shared" ref="AM203:AM205" si="276">ROUND(L203*AM$2,2)</f>
        <v>0</v>
      </c>
      <c r="AN203" s="43">
        <f t="shared" ref="AN203:AN205" si="277">ROUND(M203*AN$2,2)</f>
        <v>0</v>
      </c>
      <c r="AO203" s="159">
        <f t="shared" ref="AO203:AO205" si="278">ROUND(N203*AO$2,2)</f>
        <v>0</v>
      </c>
    </row>
    <row r="204" spans="1:41" ht="16.399999999999999" customHeight="1">
      <c r="A204" s="13"/>
      <c r="B204" s="21"/>
      <c r="C204" s="43">
        <f>SUMIF(Jan!$A:$A,TB!$A204,Jan!$H:$H)</f>
        <v>0</v>
      </c>
      <c r="D204" s="43">
        <f>SUMIF(Feb!$A:$A,TB!$A204,Feb!$H:$H)</f>
        <v>0</v>
      </c>
      <c r="E204" s="43">
        <f>SUMIF(Mar!$A:$A,TB!$A204,Mar!$H:$H)</f>
        <v>0</v>
      </c>
      <c r="F204" s="43">
        <f>SUMIF(Apr!$A:$A,TB!$A204,Apr!$H:$H)</f>
        <v>0</v>
      </c>
      <c r="G204" s="43">
        <f>SUMIF(May!$A:$A,TB!$A204,May!$H:$H)</f>
        <v>0</v>
      </c>
      <c r="H204" s="43">
        <f>SUMIF(Jun!$A:$A,TB!$A204,Jun!$H:$H)</f>
        <v>0</v>
      </c>
      <c r="I204" s="43">
        <f>SUMIF(Jul!$A:$A,TB!$A204,Jul!$H:$H)</f>
        <v>0</v>
      </c>
      <c r="J204" s="43">
        <f>SUMIF(Aug!$A:$A,TB!$A204,Aug!$H:$H)</f>
        <v>0</v>
      </c>
      <c r="K204" s="43">
        <f>SUMIF(Sep!$A:$A,TB!$A204,Sep!$H:$H)</f>
        <v>0</v>
      </c>
      <c r="L204" s="43">
        <f>SUMIF(Oct!$A:$A,TB!$A204,Oct!$H:$H)</f>
        <v>0</v>
      </c>
      <c r="M204" s="43">
        <f>SUMIF(Nov!$A:$A,TB!$A204,Nov!$H:$H)</f>
        <v>0</v>
      </c>
      <c r="N204" s="159">
        <f>SUMIF(Dec!$A:$A,TB!$A204,Dec!$H:$H)</f>
        <v>0</v>
      </c>
      <c r="O204" s="171"/>
      <c r="P204" s="171"/>
      <c r="Q204" s="164">
        <v>0</v>
      </c>
      <c r="R204" s="43">
        <v>0</v>
      </c>
      <c r="S204" s="43">
        <v>0</v>
      </c>
      <c r="T204" s="43">
        <v>0</v>
      </c>
      <c r="U204" s="43">
        <v>0</v>
      </c>
      <c r="V204" s="43">
        <v>0</v>
      </c>
      <c r="W204" s="43">
        <v>0</v>
      </c>
      <c r="X204" s="43">
        <v>0</v>
      </c>
      <c r="Y204" s="43">
        <v>0</v>
      </c>
      <c r="Z204" s="43">
        <v>0</v>
      </c>
      <c r="AA204" s="43">
        <v>0</v>
      </c>
      <c r="AB204" s="43">
        <v>0</v>
      </c>
      <c r="AD204" s="43">
        <f t="shared" si="267"/>
        <v>0</v>
      </c>
      <c r="AE204" s="43">
        <f t="shared" si="268"/>
        <v>0</v>
      </c>
      <c r="AF204" s="43">
        <f t="shared" si="269"/>
        <v>0</v>
      </c>
      <c r="AG204" s="43">
        <f t="shared" si="270"/>
        <v>0</v>
      </c>
      <c r="AH204" s="43">
        <f t="shared" si="271"/>
        <v>0</v>
      </c>
      <c r="AI204" s="43">
        <f t="shared" si="272"/>
        <v>0</v>
      </c>
      <c r="AJ204" s="43">
        <f t="shared" si="273"/>
        <v>0</v>
      </c>
      <c r="AK204" s="43">
        <f t="shared" si="274"/>
        <v>0</v>
      </c>
      <c r="AL204" s="43">
        <f t="shared" si="275"/>
        <v>0</v>
      </c>
      <c r="AM204" s="43">
        <f t="shared" si="276"/>
        <v>0</v>
      </c>
      <c r="AN204" s="43">
        <f t="shared" si="277"/>
        <v>0</v>
      </c>
      <c r="AO204" s="159">
        <f t="shared" si="278"/>
        <v>0</v>
      </c>
    </row>
    <row r="205" spans="1:41" ht="16.399999999999999" customHeight="1">
      <c r="A205" s="13"/>
      <c r="B205" s="21"/>
      <c r="C205" s="43">
        <f>SUMIF(Jan!$A:$A,TB!$A205,Jan!$H:$H)</f>
        <v>0</v>
      </c>
      <c r="D205" s="43">
        <f>SUMIF(Feb!$A:$A,TB!$A205,Feb!$H:$H)</f>
        <v>0</v>
      </c>
      <c r="E205" s="43">
        <f>SUMIF(Mar!$A:$A,TB!$A205,Mar!$H:$H)</f>
        <v>0</v>
      </c>
      <c r="F205" s="43">
        <f>SUMIF(Apr!$A:$A,TB!$A205,Apr!$H:$H)</f>
        <v>0</v>
      </c>
      <c r="G205" s="43">
        <f>SUMIF(May!$A:$A,TB!$A205,May!$H:$H)</f>
        <v>0</v>
      </c>
      <c r="H205" s="43">
        <f>SUMIF(Jun!$A:$A,TB!$A205,Jun!$H:$H)</f>
        <v>0</v>
      </c>
      <c r="I205" s="43">
        <f>SUMIF(Jul!$A:$A,TB!$A205,Jul!$H:$H)</f>
        <v>0</v>
      </c>
      <c r="J205" s="43">
        <f>SUMIF(Aug!$A:$A,TB!$A205,Aug!$H:$H)</f>
        <v>0</v>
      </c>
      <c r="K205" s="43">
        <f>SUMIF(Sep!$A:$A,TB!$A205,Sep!$H:$H)</f>
        <v>0</v>
      </c>
      <c r="L205" s="43">
        <f>SUMIF(Oct!$A:$A,TB!$A205,Oct!$H:$H)</f>
        <v>0</v>
      </c>
      <c r="M205" s="43">
        <f>SUMIF(Nov!$A:$A,TB!$A205,Nov!$H:$H)</f>
        <v>0</v>
      </c>
      <c r="N205" s="159">
        <f>SUMIF(Dec!$A:$A,TB!$A205,Dec!$H:$H)</f>
        <v>0</v>
      </c>
      <c r="O205" s="171"/>
      <c r="P205" s="171"/>
      <c r="Q205" s="164">
        <v>0</v>
      </c>
      <c r="R205" s="43">
        <v>0</v>
      </c>
      <c r="S205" s="43">
        <v>0</v>
      </c>
      <c r="T205" s="43">
        <v>0</v>
      </c>
      <c r="U205" s="43">
        <v>0</v>
      </c>
      <c r="V205" s="43">
        <v>0</v>
      </c>
      <c r="W205" s="43">
        <v>0</v>
      </c>
      <c r="X205" s="43">
        <v>0</v>
      </c>
      <c r="Y205" s="43">
        <v>0</v>
      </c>
      <c r="Z205" s="43">
        <v>0</v>
      </c>
      <c r="AA205" s="43">
        <v>0</v>
      </c>
      <c r="AB205" s="43">
        <v>0</v>
      </c>
      <c r="AD205" s="43">
        <f t="shared" si="267"/>
        <v>0</v>
      </c>
      <c r="AE205" s="43">
        <f t="shared" si="268"/>
        <v>0</v>
      </c>
      <c r="AF205" s="43">
        <f t="shared" si="269"/>
        <v>0</v>
      </c>
      <c r="AG205" s="43">
        <f t="shared" si="270"/>
        <v>0</v>
      </c>
      <c r="AH205" s="43">
        <f t="shared" si="271"/>
        <v>0</v>
      </c>
      <c r="AI205" s="43">
        <f t="shared" si="272"/>
        <v>0</v>
      </c>
      <c r="AJ205" s="43">
        <f t="shared" si="273"/>
        <v>0</v>
      </c>
      <c r="AK205" s="43">
        <f t="shared" si="274"/>
        <v>0</v>
      </c>
      <c r="AL205" s="43">
        <f t="shared" si="275"/>
        <v>0</v>
      </c>
      <c r="AM205" s="43">
        <f t="shared" si="276"/>
        <v>0</v>
      </c>
      <c r="AN205" s="43">
        <f t="shared" si="277"/>
        <v>0</v>
      </c>
      <c r="AO205" s="159">
        <f t="shared" si="278"/>
        <v>0</v>
      </c>
    </row>
    <row r="206" spans="1:41" ht="16.399999999999999" customHeight="1">
      <c r="A206" s="23" t="s">
        <v>25</v>
      </c>
      <c r="B206" s="18"/>
      <c r="C206" s="19">
        <f t="shared" ref="C206" si="279">ROUND(SUM(C203:C205),2)</f>
        <v>0</v>
      </c>
      <c r="D206" s="19">
        <f t="shared" ref="D206:N206" si="280">ROUND(SUM(D203:D205),2)</f>
        <v>0</v>
      </c>
      <c r="E206" s="19">
        <f t="shared" si="280"/>
        <v>0</v>
      </c>
      <c r="F206" s="19">
        <f t="shared" si="280"/>
        <v>0</v>
      </c>
      <c r="G206" s="19">
        <f t="shared" si="280"/>
        <v>0</v>
      </c>
      <c r="H206" s="19">
        <f t="shared" si="280"/>
        <v>0</v>
      </c>
      <c r="I206" s="19">
        <f t="shared" si="280"/>
        <v>0</v>
      </c>
      <c r="J206" s="19">
        <f t="shared" si="280"/>
        <v>0</v>
      </c>
      <c r="K206" s="19">
        <f t="shared" si="280"/>
        <v>0</v>
      </c>
      <c r="L206" s="19">
        <f t="shared" si="280"/>
        <v>0</v>
      </c>
      <c r="M206" s="19">
        <f t="shared" si="280"/>
        <v>0</v>
      </c>
      <c r="N206" s="158">
        <f t="shared" si="280"/>
        <v>0</v>
      </c>
      <c r="O206" s="171"/>
      <c r="P206" s="171"/>
      <c r="Q206" s="163">
        <v>0</v>
      </c>
      <c r="R206" s="19">
        <v>0</v>
      </c>
      <c r="S206" s="19">
        <v>0</v>
      </c>
      <c r="T206" s="19">
        <v>0</v>
      </c>
      <c r="U206" s="19">
        <v>0</v>
      </c>
      <c r="V206" s="19">
        <v>0</v>
      </c>
      <c r="W206" s="19">
        <v>0</v>
      </c>
      <c r="X206" s="19">
        <v>0</v>
      </c>
      <c r="Y206" s="19">
        <v>0</v>
      </c>
      <c r="Z206" s="19">
        <v>0</v>
      </c>
      <c r="AA206" s="19">
        <v>0</v>
      </c>
      <c r="AB206" s="19">
        <v>0</v>
      </c>
      <c r="AD206" s="19">
        <f t="shared" ref="AD206:AO206" si="281">ROUND(SUM(AD203:AD205),2)</f>
        <v>0</v>
      </c>
      <c r="AE206" s="19">
        <f t="shared" si="281"/>
        <v>0</v>
      </c>
      <c r="AF206" s="19">
        <f t="shared" si="281"/>
        <v>0</v>
      </c>
      <c r="AG206" s="19">
        <f t="shared" si="281"/>
        <v>0</v>
      </c>
      <c r="AH206" s="19">
        <f t="shared" si="281"/>
        <v>0</v>
      </c>
      <c r="AI206" s="19">
        <f t="shared" si="281"/>
        <v>0</v>
      </c>
      <c r="AJ206" s="19">
        <f t="shared" si="281"/>
        <v>0</v>
      </c>
      <c r="AK206" s="19">
        <f t="shared" si="281"/>
        <v>0</v>
      </c>
      <c r="AL206" s="19">
        <f t="shared" si="281"/>
        <v>0</v>
      </c>
      <c r="AM206" s="19">
        <f t="shared" si="281"/>
        <v>0</v>
      </c>
      <c r="AN206" s="19">
        <f t="shared" si="281"/>
        <v>0</v>
      </c>
      <c r="AO206" s="19">
        <f t="shared" si="281"/>
        <v>0</v>
      </c>
    </row>
    <row r="207" spans="1:41" ht="16.399999999999999" customHeight="1">
      <c r="A207" s="20"/>
      <c r="B207" s="14"/>
      <c r="C207" s="43">
        <f>SUMIF(Jan!$A:$A,TB!$A207,Jan!$H:$H)</f>
        <v>0</v>
      </c>
      <c r="D207" s="43">
        <f>SUMIF(Feb!$A:$A,TB!$A207,Feb!$H:$H)</f>
        <v>0</v>
      </c>
      <c r="E207" s="43">
        <f>SUMIF(Mar!$A:$A,TB!$A207,Mar!$H:$H)</f>
        <v>0</v>
      </c>
      <c r="F207" s="43">
        <f>SUMIF(Apr!$A:$A,TB!$A207,Apr!$H:$H)</f>
        <v>0</v>
      </c>
      <c r="G207" s="43">
        <f>SUMIF(May!$A:$A,TB!$A207,May!$H:$H)</f>
        <v>0</v>
      </c>
      <c r="H207" s="43">
        <f>SUMIF(Jun!$A:$A,TB!$A207,Jun!$H:$H)</f>
        <v>0</v>
      </c>
      <c r="I207" s="43">
        <f>SUMIF(Jul!$A:$A,TB!$A207,Jul!$H:$H)</f>
        <v>0</v>
      </c>
      <c r="J207" s="43">
        <f>SUMIF(Aug!$A:$A,TB!$A207,Aug!$H:$H)</f>
        <v>0</v>
      </c>
      <c r="K207" s="43">
        <f>SUMIF(Sep!$A:$A,TB!$A207,Sep!$H:$H)</f>
        <v>0</v>
      </c>
      <c r="L207" s="43">
        <f>SUMIF(Oct!$A:$A,TB!$A207,Oct!$H:$H)</f>
        <v>0</v>
      </c>
      <c r="M207" s="43">
        <f>SUMIF(Nov!$A:$A,TB!$A207,Nov!$H:$H)</f>
        <v>0</v>
      </c>
      <c r="N207" s="159">
        <f>SUMIF(Dec!$A:$A,TB!$A207,Dec!$H:$H)</f>
        <v>0</v>
      </c>
      <c r="O207" s="171"/>
      <c r="P207" s="171"/>
      <c r="Q207" s="164">
        <v>0</v>
      </c>
      <c r="R207" s="43">
        <v>0</v>
      </c>
      <c r="S207" s="43">
        <v>0</v>
      </c>
      <c r="T207" s="43">
        <v>0</v>
      </c>
      <c r="U207" s="43">
        <v>0</v>
      </c>
      <c r="V207" s="43">
        <v>0</v>
      </c>
      <c r="W207" s="43">
        <v>0</v>
      </c>
      <c r="X207" s="43">
        <v>0</v>
      </c>
      <c r="Y207" s="43">
        <v>0</v>
      </c>
      <c r="Z207" s="43">
        <v>0</v>
      </c>
      <c r="AA207" s="43">
        <v>0</v>
      </c>
      <c r="AB207" s="43">
        <v>0</v>
      </c>
      <c r="AD207" s="43">
        <f t="shared" ref="AD207:AD219" si="282">ROUND(C207*AD$2,2)</f>
        <v>0</v>
      </c>
      <c r="AE207" s="43">
        <f t="shared" ref="AE207:AE219" si="283">ROUND(D207*AE$2,2)</f>
        <v>0</v>
      </c>
      <c r="AF207" s="43">
        <f t="shared" ref="AF207:AF219" si="284">ROUND(E207*AF$2,2)</f>
        <v>0</v>
      </c>
      <c r="AG207" s="43">
        <f t="shared" ref="AG207:AG219" si="285">ROUND(F207*AG$2,2)</f>
        <v>0</v>
      </c>
      <c r="AH207" s="43">
        <f t="shared" ref="AH207:AH219" si="286">ROUND(G207*AH$2,2)</f>
        <v>0</v>
      </c>
      <c r="AI207" s="43">
        <f t="shared" ref="AI207:AI219" si="287">ROUND(H207*AI$2,2)</f>
        <v>0</v>
      </c>
      <c r="AJ207" s="43">
        <f t="shared" ref="AJ207:AJ219" si="288">ROUND(I207*AJ$2,2)</f>
        <v>0</v>
      </c>
      <c r="AK207" s="43">
        <f t="shared" ref="AK207:AK219" si="289">ROUND(J207*AK$2,2)</f>
        <v>0</v>
      </c>
      <c r="AL207" s="43">
        <f t="shared" ref="AL207:AL219" si="290">ROUND(K207*AL$2,2)</f>
        <v>0</v>
      </c>
      <c r="AM207" s="43">
        <f t="shared" ref="AM207:AM219" si="291">ROUND(L207*AM$2,2)</f>
        <v>0</v>
      </c>
      <c r="AN207" s="43">
        <f t="shared" ref="AN207:AN219" si="292">ROUND(M207*AN$2,2)</f>
        <v>0</v>
      </c>
      <c r="AO207" s="159">
        <f t="shared" ref="AO207:AO219" si="293">ROUND(N207*AO$2,2)</f>
        <v>0</v>
      </c>
    </row>
    <row r="208" spans="1:41" ht="16.399999999999999" customHeight="1">
      <c r="A208" s="20">
        <v>11100</v>
      </c>
      <c r="B208" s="14" t="s">
        <v>227</v>
      </c>
      <c r="C208" s="43">
        <f>SUMIF(Jan!$A:$A,TB!$A208,Jan!$H:$H)</f>
        <v>0</v>
      </c>
      <c r="D208" s="43">
        <f>SUMIF(Feb!$A:$A,TB!$A208,Feb!$H:$H)</f>
        <v>0</v>
      </c>
      <c r="E208" s="43">
        <f>SUMIF(Mar!$A:$A,TB!$A208,Mar!$H:$H)</f>
        <v>0</v>
      </c>
      <c r="F208" s="43">
        <f>SUMIF(Apr!$A:$A,TB!$A208,Apr!$H:$H)</f>
        <v>0</v>
      </c>
      <c r="G208" s="43">
        <f>SUMIF(May!$A:$A,TB!$A208,May!$H:$H)</f>
        <v>0</v>
      </c>
      <c r="H208" s="43">
        <f>SUMIF(Jun!$A:$A,TB!$A208,Jun!$H:$H)</f>
        <v>0</v>
      </c>
      <c r="I208" s="43">
        <f>SUMIF(Jul!$A:$A,TB!$A208,Jul!$H:$H)</f>
        <v>0</v>
      </c>
      <c r="J208" s="43">
        <f>SUMIF(Aug!$A:$A,TB!$A208,Aug!$H:$H)</f>
        <v>0</v>
      </c>
      <c r="K208" s="43">
        <f>SUMIF(Sep!$A:$A,TB!$A208,Sep!$H:$H)</f>
        <v>0</v>
      </c>
      <c r="L208" s="43">
        <f>SUMIF(Oct!$A:$A,TB!$A208,Oct!$H:$H)</f>
        <v>0</v>
      </c>
      <c r="M208" s="43">
        <f>SUMIF(Nov!$A:$A,TB!$A208,Nov!$H:$H)</f>
        <v>0</v>
      </c>
      <c r="N208" s="159">
        <f>SUMIF(Dec!$A:$A,TB!$A208,Dec!$H:$H)</f>
        <v>0</v>
      </c>
      <c r="O208" s="171"/>
      <c r="P208" s="171"/>
      <c r="Q208" s="164">
        <v>0</v>
      </c>
      <c r="R208" s="43">
        <v>0</v>
      </c>
      <c r="S208" s="43">
        <v>0</v>
      </c>
      <c r="T208" s="43">
        <v>0</v>
      </c>
      <c r="U208" s="43">
        <v>0</v>
      </c>
      <c r="V208" s="43">
        <v>0</v>
      </c>
      <c r="W208" s="43">
        <v>0</v>
      </c>
      <c r="X208" s="43">
        <v>0</v>
      </c>
      <c r="Y208" s="43">
        <v>0</v>
      </c>
      <c r="Z208" s="43">
        <v>0</v>
      </c>
      <c r="AA208" s="43">
        <v>0</v>
      </c>
      <c r="AB208" s="43">
        <v>0</v>
      </c>
      <c r="AD208" s="43">
        <f t="shared" si="282"/>
        <v>0</v>
      </c>
      <c r="AE208" s="43">
        <f t="shared" si="283"/>
        <v>0</v>
      </c>
      <c r="AF208" s="43">
        <f t="shared" si="284"/>
        <v>0</v>
      </c>
      <c r="AG208" s="43">
        <f t="shared" si="285"/>
        <v>0</v>
      </c>
      <c r="AH208" s="43">
        <f t="shared" si="286"/>
        <v>0</v>
      </c>
      <c r="AI208" s="43">
        <f t="shared" si="287"/>
        <v>0</v>
      </c>
      <c r="AJ208" s="43">
        <f t="shared" si="288"/>
        <v>0</v>
      </c>
      <c r="AK208" s="43">
        <f t="shared" si="289"/>
        <v>0</v>
      </c>
      <c r="AL208" s="43">
        <f t="shared" si="290"/>
        <v>0</v>
      </c>
      <c r="AM208" s="43">
        <f t="shared" si="291"/>
        <v>0</v>
      </c>
      <c r="AN208" s="43">
        <f t="shared" si="292"/>
        <v>0</v>
      </c>
      <c r="AO208" s="159">
        <f t="shared" si="293"/>
        <v>0</v>
      </c>
    </row>
    <row r="209" spans="1:41" ht="16.399999999999999" customHeight="1">
      <c r="A209" s="20">
        <v>11101</v>
      </c>
      <c r="B209" s="14" t="s">
        <v>228</v>
      </c>
      <c r="C209" s="43">
        <f>SUMIF(Jan!$A:$A,TB!$A209,Jan!$H:$H)</f>
        <v>0</v>
      </c>
      <c r="D209" s="43">
        <f>SUMIF(Feb!$A:$A,TB!$A209,Feb!$H:$H)</f>
        <v>0</v>
      </c>
      <c r="E209" s="43">
        <f>SUMIF(Mar!$A:$A,TB!$A209,Mar!$H:$H)</f>
        <v>0</v>
      </c>
      <c r="F209" s="43">
        <f>SUMIF(Apr!$A:$A,TB!$A209,Apr!$H:$H)</f>
        <v>0</v>
      </c>
      <c r="G209" s="43">
        <f>SUMIF(May!$A:$A,TB!$A209,May!$H:$H)</f>
        <v>0</v>
      </c>
      <c r="H209" s="43">
        <f>SUMIF(Jun!$A:$A,TB!$A209,Jun!$H:$H)</f>
        <v>0</v>
      </c>
      <c r="I209" s="43">
        <f>SUMIF(Jul!$A:$A,TB!$A209,Jul!$H:$H)</f>
        <v>0</v>
      </c>
      <c r="J209" s="43">
        <f>SUMIF(Aug!$A:$A,TB!$A209,Aug!$H:$H)</f>
        <v>0</v>
      </c>
      <c r="K209" s="43">
        <f>SUMIF(Sep!$A:$A,TB!$A209,Sep!$H:$H)</f>
        <v>0</v>
      </c>
      <c r="L209" s="43">
        <f>SUMIF(Oct!$A:$A,TB!$A209,Oct!$H:$H)</f>
        <v>0</v>
      </c>
      <c r="M209" s="43">
        <f>SUMIF(Nov!$A:$A,TB!$A209,Nov!$H:$H)</f>
        <v>0</v>
      </c>
      <c r="N209" s="159">
        <f>SUMIF(Dec!$A:$A,TB!$A209,Dec!$H:$H)</f>
        <v>0</v>
      </c>
      <c r="O209" s="171"/>
      <c r="P209" s="171"/>
      <c r="Q209" s="164">
        <v>0</v>
      </c>
      <c r="R209" s="43">
        <v>0</v>
      </c>
      <c r="S209" s="43">
        <v>0</v>
      </c>
      <c r="T209" s="43">
        <v>0</v>
      </c>
      <c r="U209" s="43">
        <v>0</v>
      </c>
      <c r="V209" s="43">
        <v>0</v>
      </c>
      <c r="W209" s="43">
        <v>0</v>
      </c>
      <c r="X209" s="43">
        <v>0</v>
      </c>
      <c r="Y209" s="43">
        <v>0</v>
      </c>
      <c r="Z209" s="43">
        <v>0</v>
      </c>
      <c r="AA209" s="43">
        <v>0</v>
      </c>
      <c r="AB209" s="43">
        <v>0</v>
      </c>
      <c r="AD209" s="43">
        <f t="shared" si="282"/>
        <v>0</v>
      </c>
      <c r="AE209" s="43">
        <f t="shared" si="283"/>
        <v>0</v>
      </c>
      <c r="AF209" s="43">
        <f t="shared" si="284"/>
        <v>0</v>
      </c>
      <c r="AG209" s="43">
        <f t="shared" si="285"/>
        <v>0</v>
      </c>
      <c r="AH209" s="43">
        <f t="shared" si="286"/>
        <v>0</v>
      </c>
      <c r="AI209" s="43">
        <f t="shared" si="287"/>
        <v>0</v>
      </c>
      <c r="AJ209" s="43">
        <f t="shared" si="288"/>
        <v>0</v>
      </c>
      <c r="AK209" s="43">
        <f t="shared" si="289"/>
        <v>0</v>
      </c>
      <c r="AL209" s="43">
        <f t="shared" si="290"/>
        <v>0</v>
      </c>
      <c r="AM209" s="43">
        <f t="shared" si="291"/>
        <v>0</v>
      </c>
      <c r="AN209" s="43">
        <f t="shared" si="292"/>
        <v>0</v>
      </c>
      <c r="AO209" s="159">
        <f t="shared" si="293"/>
        <v>0</v>
      </c>
    </row>
    <row r="210" spans="1:41" ht="16.399999999999999" customHeight="1">
      <c r="A210" s="20">
        <v>11200</v>
      </c>
      <c r="B210" s="14" t="s">
        <v>229</v>
      </c>
      <c r="C210" s="43">
        <f>SUMIF(Jan!$A:$A,TB!$A210,Jan!$H:$H)</f>
        <v>4875</v>
      </c>
      <c r="D210" s="43">
        <f>SUMIF(Feb!$A:$A,TB!$A210,Feb!$H:$H)</f>
        <v>4875</v>
      </c>
      <c r="E210" s="43">
        <f>SUMIF(Mar!$A:$A,TB!$A210,Mar!$H:$H)</f>
        <v>4875</v>
      </c>
      <c r="F210" s="43">
        <f>SUMIF(Apr!$A:$A,TB!$A210,Apr!$H:$H)</f>
        <v>4875</v>
      </c>
      <c r="G210" s="43">
        <f>SUMIF(May!$A:$A,TB!$A210,May!$H:$H)</f>
        <v>4875</v>
      </c>
      <c r="H210" s="43">
        <f>SUMIF(Jun!$A:$A,TB!$A210,Jun!$H:$H)</f>
        <v>4875</v>
      </c>
      <c r="I210" s="43">
        <f>SUMIF(Jul!$A:$A,TB!$A210,Jul!$H:$H)</f>
        <v>4875</v>
      </c>
      <c r="J210" s="43">
        <f>SUMIF(Aug!$A:$A,TB!$A210,Aug!$H:$H)</f>
        <v>4875</v>
      </c>
      <c r="K210" s="43">
        <f>SUMIF(Sep!$A:$A,TB!$A210,Sep!$H:$H)</f>
        <v>4875</v>
      </c>
      <c r="L210" s="43">
        <f>SUMIF(Oct!$A:$A,TB!$A210,Oct!$H:$H)</f>
        <v>4875</v>
      </c>
      <c r="M210" s="43">
        <f>SUMIF(Nov!$A:$A,TB!$A210,Nov!$H:$H)</f>
        <v>4875</v>
      </c>
      <c r="N210" s="159">
        <f>SUMIF(Dec!$A:$A,TB!$A210,Dec!$H:$H)</f>
        <v>4875</v>
      </c>
      <c r="O210" s="171"/>
      <c r="P210" s="171"/>
      <c r="Q210" s="164">
        <v>4875</v>
      </c>
      <c r="R210" s="43">
        <v>4875</v>
      </c>
      <c r="S210" s="43">
        <v>4875</v>
      </c>
      <c r="T210" s="43">
        <v>4875</v>
      </c>
      <c r="U210" s="43">
        <v>4875</v>
      </c>
      <c r="V210" s="43">
        <v>4875</v>
      </c>
      <c r="W210" s="43">
        <v>4875</v>
      </c>
      <c r="X210" s="43">
        <v>4875</v>
      </c>
      <c r="Y210" s="43">
        <v>4875</v>
      </c>
      <c r="Z210" s="43">
        <v>4875</v>
      </c>
      <c r="AA210" s="43">
        <v>4875</v>
      </c>
      <c r="AB210" s="43">
        <v>4875</v>
      </c>
      <c r="AD210" s="43">
        <f t="shared" si="282"/>
        <v>122713.5</v>
      </c>
      <c r="AE210" s="43">
        <f t="shared" si="283"/>
        <v>122494.61</v>
      </c>
      <c r="AF210" s="43">
        <f t="shared" si="284"/>
        <v>122798.33</v>
      </c>
      <c r="AG210" s="43">
        <f t="shared" si="285"/>
        <v>123172.73</v>
      </c>
      <c r="AH210" s="43">
        <f t="shared" si="286"/>
        <v>123361.88</v>
      </c>
      <c r="AI210" s="43">
        <f t="shared" si="287"/>
        <v>123456.94</v>
      </c>
      <c r="AJ210" s="43">
        <f t="shared" si="288"/>
        <v>123456.94</v>
      </c>
      <c r="AK210" s="43">
        <f t="shared" si="289"/>
        <v>123456.94</v>
      </c>
      <c r="AL210" s="43">
        <f t="shared" si="290"/>
        <v>123456.94</v>
      </c>
      <c r="AM210" s="43">
        <f t="shared" si="291"/>
        <v>123456.94</v>
      </c>
      <c r="AN210" s="43">
        <f t="shared" si="292"/>
        <v>123456.94</v>
      </c>
      <c r="AO210" s="159">
        <f t="shared" si="293"/>
        <v>123456.94</v>
      </c>
    </row>
    <row r="211" spans="1:41" ht="16.399999999999999" customHeight="1">
      <c r="A211" s="20">
        <v>11201</v>
      </c>
      <c r="B211" s="14" t="s">
        <v>230</v>
      </c>
      <c r="C211" s="43">
        <f>SUMIF(Jan!$A:$A,TB!$A211,Jan!$H:$H)</f>
        <v>-4875</v>
      </c>
      <c r="D211" s="43">
        <f>SUMIF(Feb!$A:$A,TB!$A211,Feb!$H:$H)</f>
        <v>-4875</v>
      </c>
      <c r="E211" s="43">
        <f>SUMIF(Mar!$A:$A,TB!$A211,Mar!$H:$H)</f>
        <v>-4875</v>
      </c>
      <c r="F211" s="43">
        <f>SUMIF(Apr!$A:$A,TB!$A211,Apr!$H:$H)</f>
        <v>-4875</v>
      </c>
      <c r="G211" s="43">
        <f>SUMIF(May!$A:$A,TB!$A211,May!$H:$H)</f>
        <v>-4875</v>
      </c>
      <c r="H211" s="43">
        <f>SUMIF(Jun!$A:$A,TB!$A211,Jun!$H:$H)</f>
        <v>-4875</v>
      </c>
      <c r="I211" s="43">
        <f>SUMIF(Jul!$A:$A,TB!$A211,Jul!$H:$H)</f>
        <v>-4875</v>
      </c>
      <c r="J211" s="43">
        <f>SUMIF(Aug!$A:$A,TB!$A211,Aug!$H:$H)</f>
        <v>-4875</v>
      </c>
      <c r="K211" s="43">
        <f>SUMIF(Sep!$A:$A,TB!$A211,Sep!$H:$H)</f>
        <v>-4875</v>
      </c>
      <c r="L211" s="43">
        <f>SUMIF(Oct!$A:$A,TB!$A211,Oct!$H:$H)</f>
        <v>-4875</v>
      </c>
      <c r="M211" s="43">
        <f>SUMIF(Nov!$A:$A,TB!$A211,Nov!$H:$H)</f>
        <v>-4875</v>
      </c>
      <c r="N211" s="159">
        <f>SUMIF(Dec!$A:$A,TB!$A211,Dec!$H:$H)</f>
        <v>-4875</v>
      </c>
      <c r="O211" s="171"/>
      <c r="P211" s="171"/>
      <c r="Q211" s="164">
        <v>-4875</v>
      </c>
      <c r="R211" s="43">
        <v>-4875</v>
      </c>
      <c r="S211" s="43">
        <v>-4875</v>
      </c>
      <c r="T211" s="43">
        <v>-4875</v>
      </c>
      <c r="U211" s="43">
        <v>-4875</v>
      </c>
      <c r="V211" s="43">
        <v>-4875</v>
      </c>
      <c r="W211" s="43">
        <v>-4875</v>
      </c>
      <c r="X211" s="43">
        <v>-4875</v>
      </c>
      <c r="Y211" s="43">
        <v>-4875</v>
      </c>
      <c r="Z211" s="43">
        <v>-4875</v>
      </c>
      <c r="AA211" s="43">
        <v>-4875</v>
      </c>
      <c r="AB211" s="43">
        <v>-4875</v>
      </c>
      <c r="AD211" s="43">
        <f t="shared" si="282"/>
        <v>-122713.5</v>
      </c>
      <c r="AE211" s="43">
        <f t="shared" si="283"/>
        <v>-122494.61</v>
      </c>
      <c r="AF211" s="43">
        <f t="shared" si="284"/>
        <v>-122798.33</v>
      </c>
      <c r="AG211" s="43">
        <f t="shared" si="285"/>
        <v>-123172.73</v>
      </c>
      <c r="AH211" s="43">
        <f t="shared" si="286"/>
        <v>-123361.88</v>
      </c>
      <c r="AI211" s="43">
        <f t="shared" si="287"/>
        <v>-123456.94</v>
      </c>
      <c r="AJ211" s="43">
        <f t="shared" si="288"/>
        <v>-123456.94</v>
      </c>
      <c r="AK211" s="43">
        <f t="shared" si="289"/>
        <v>-123456.94</v>
      </c>
      <c r="AL211" s="43">
        <f t="shared" si="290"/>
        <v>-123456.94</v>
      </c>
      <c r="AM211" s="43">
        <f t="shared" si="291"/>
        <v>-123456.94</v>
      </c>
      <c r="AN211" s="43">
        <f t="shared" si="292"/>
        <v>-123456.94</v>
      </c>
      <c r="AO211" s="159">
        <f t="shared" si="293"/>
        <v>-123456.94</v>
      </c>
    </row>
    <row r="212" spans="1:41" ht="16.399999999999999" customHeight="1">
      <c r="A212" s="20">
        <v>11300</v>
      </c>
      <c r="B212" s="14" t="s">
        <v>231</v>
      </c>
      <c r="C212" s="43">
        <f>SUMIF(Jan!$A:$A,TB!$A212,Jan!$H:$H)</f>
        <v>1572.91</v>
      </c>
      <c r="D212" s="43">
        <f>SUMIF(Feb!$A:$A,TB!$A212,Feb!$H:$H)</f>
        <v>1572.91</v>
      </c>
      <c r="E212" s="43">
        <f>SUMIF(Mar!$A:$A,TB!$A212,Mar!$H:$H)</f>
        <v>1572.91</v>
      </c>
      <c r="F212" s="43">
        <f>SUMIF(Apr!$A:$A,TB!$A212,Apr!$H:$H)</f>
        <v>1572.91</v>
      </c>
      <c r="G212" s="43">
        <f>SUMIF(May!$A:$A,TB!$A212,May!$H:$H)</f>
        <v>1572.91</v>
      </c>
      <c r="H212" s="43">
        <f>SUMIF(Jun!$A:$A,TB!$A212,Jun!$H:$H)</f>
        <v>1572.91</v>
      </c>
      <c r="I212" s="43">
        <f>SUMIF(Jul!$A:$A,TB!$A212,Jul!$H:$H)</f>
        <v>1572.91</v>
      </c>
      <c r="J212" s="43">
        <f>SUMIF(Aug!$A:$A,TB!$A212,Aug!$H:$H)</f>
        <v>1572.91</v>
      </c>
      <c r="K212" s="43">
        <f>SUMIF(Sep!$A:$A,TB!$A212,Sep!$H:$H)</f>
        <v>1572.91</v>
      </c>
      <c r="L212" s="43">
        <f>SUMIF(Oct!$A:$A,TB!$A212,Oct!$H:$H)</f>
        <v>1572.91</v>
      </c>
      <c r="M212" s="43">
        <f>SUMIF(Nov!$A:$A,TB!$A212,Nov!$H:$H)</f>
        <v>1572.91</v>
      </c>
      <c r="N212" s="159">
        <f>SUMIF(Dec!$A:$A,TB!$A212,Dec!$H:$H)</f>
        <v>1572.91</v>
      </c>
      <c r="O212" s="171"/>
      <c r="P212" s="171"/>
      <c r="Q212" s="164">
        <v>1572.91</v>
      </c>
      <c r="R212" s="43">
        <v>1572.91</v>
      </c>
      <c r="S212" s="43">
        <v>1572.91</v>
      </c>
      <c r="T212" s="43">
        <v>1572.91</v>
      </c>
      <c r="U212" s="43">
        <v>1572.91</v>
      </c>
      <c r="V212" s="43">
        <v>1572.91</v>
      </c>
      <c r="W212" s="43">
        <v>1572.91</v>
      </c>
      <c r="X212" s="43">
        <v>1572.91</v>
      </c>
      <c r="Y212" s="43">
        <v>1572.91</v>
      </c>
      <c r="Z212" s="43">
        <v>1572.91</v>
      </c>
      <c r="AA212" s="43">
        <v>1572.91</v>
      </c>
      <c r="AB212" s="43">
        <v>1572.91</v>
      </c>
      <c r="AD212" s="43">
        <f t="shared" si="282"/>
        <v>39593.29</v>
      </c>
      <c r="AE212" s="43">
        <f t="shared" si="283"/>
        <v>39522.67</v>
      </c>
      <c r="AF212" s="43">
        <f t="shared" si="284"/>
        <v>39620.660000000003</v>
      </c>
      <c r="AG212" s="43">
        <f t="shared" si="285"/>
        <v>39741.46</v>
      </c>
      <c r="AH212" s="43">
        <f t="shared" si="286"/>
        <v>39802.49</v>
      </c>
      <c r="AI212" s="43">
        <f t="shared" si="287"/>
        <v>39833.160000000003</v>
      </c>
      <c r="AJ212" s="43">
        <f t="shared" si="288"/>
        <v>39833.160000000003</v>
      </c>
      <c r="AK212" s="43">
        <f t="shared" si="289"/>
        <v>39833.160000000003</v>
      </c>
      <c r="AL212" s="43">
        <f t="shared" si="290"/>
        <v>39833.160000000003</v>
      </c>
      <c r="AM212" s="43">
        <f t="shared" si="291"/>
        <v>39833.160000000003</v>
      </c>
      <c r="AN212" s="43">
        <f t="shared" si="292"/>
        <v>39833.160000000003</v>
      </c>
      <c r="AO212" s="159">
        <f t="shared" si="293"/>
        <v>39833.160000000003</v>
      </c>
    </row>
    <row r="213" spans="1:41" ht="16.399999999999999" customHeight="1">
      <c r="A213" s="20">
        <v>11301</v>
      </c>
      <c r="B213" s="14" t="s">
        <v>232</v>
      </c>
      <c r="C213" s="43">
        <f>SUMIF(Jan!$A:$A,TB!$A213,Jan!$H:$H)</f>
        <v>-1572.91</v>
      </c>
      <c r="D213" s="43">
        <f>SUMIF(Feb!$A:$A,TB!$A213,Feb!$H:$H)</f>
        <v>-1572.91</v>
      </c>
      <c r="E213" s="43">
        <f>SUMIF(Mar!$A:$A,TB!$A213,Mar!$H:$H)</f>
        <v>-1572.91</v>
      </c>
      <c r="F213" s="43">
        <f>SUMIF(Apr!$A:$A,TB!$A213,Apr!$H:$H)</f>
        <v>-1572.91</v>
      </c>
      <c r="G213" s="43">
        <f>SUMIF(May!$A:$A,TB!$A213,May!$H:$H)</f>
        <v>-1572.91</v>
      </c>
      <c r="H213" s="43">
        <f>SUMIF(Jun!$A:$A,TB!$A213,Jun!$H:$H)</f>
        <v>-1572.91</v>
      </c>
      <c r="I213" s="43">
        <f>SUMIF(Jul!$A:$A,TB!$A213,Jul!$H:$H)</f>
        <v>-1572.91</v>
      </c>
      <c r="J213" s="43">
        <f>SUMIF(Aug!$A:$A,TB!$A213,Aug!$H:$H)</f>
        <v>-1572.91</v>
      </c>
      <c r="K213" s="43">
        <f>SUMIF(Sep!$A:$A,TB!$A213,Sep!$H:$H)</f>
        <v>-1572.91</v>
      </c>
      <c r="L213" s="43">
        <f>SUMIF(Oct!$A:$A,TB!$A213,Oct!$H:$H)</f>
        <v>-1572.91</v>
      </c>
      <c r="M213" s="43">
        <f>SUMIF(Nov!$A:$A,TB!$A213,Nov!$H:$H)</f>
        <v>-1572.91</v>
      </c>
      <c r="N213" s="159">
        <f>SUMIF(Dec!$A:$A,TB!$A213,Dec!$H:$H)</f>
        <v>-1572.91</v>
      </c>
      <c r="O213" s="171"/>
      <c r="P213" s="171"/>
      <c r="Q213" s="164">
        <v>-1532.14</v>
      </c>
      <c r="R213" s="43">
        <v>-1540.28</v>
      </c>
      <c r="S213" s="43">
        <v>-1548.42</v>
      </c>
      <c r="T213" s="43">
        <v>-1556.56</v>
      </c>
      <c r="U213" s="43">
        <v>-1564.7</v>
      </c>
      <c r="V213" s="43">
        <v>-1572.91</v>
      </c>
      <c r="W213" s="43">
        <v>-1572.91</v>
      </c>
      <c r="X213" s="43">
        <v>-1572.91</v>
      </c>
      <c r="Y213" s="43">
        <v>-1572.91</v>
      </c>
      <c r="Z213" s="43">
        <v>-1572.91</v>
      </c>
      <c r="AA213" s="43">
        <v>-1572.91</v>
      </c>
      <c r="AB213" s="43">
        <v>-1572.91</v>
      </c>
      <c r="AD213" s="43">
        <f t="shared" si="282"/>
        <v>-39593.29</v>
      </c>
      <c r="AE213" s="43">
        <f t="shared" si="283"/>
        <v>-39522.67</v>
      </c>
      <c r="AF213" s="43">
        <f t="shared" si="284"/>
        <v>-39620.660000000003</v>
      </c>
      <c r="AG213" s="43">
        <f t="shared" si="285"/>
        <v>-39741.46</v>
      </c>
      <c r="AH213" s="43">
        <f t="shared" si="286"/>
        <v>-39802.49</v>
      </c>
      <c r="AI213" s="43">
        <f t="shared" si="287"/>
        <v>-39833.160000000003</v>
      </c>
      <c r="AJ213" s="43">
        <f t="shared" si="288"/>
        <v>-39833.160000000003</v>
      </c>
      <c r="AK213" s="43">
        <f t="shared" si="289"/>
        <v>-39833.160000000003</v>
      </c>
      <c r="AL213" s="43">
        <f t="shared" si="290"/>
        <v>-39833.160000000003</v>
      </c>
      <c r="AM213" s="43">
        <f t="shared" si="291"/>
        <v>-39833.160000000003</v>
      </c>
      <c r="AN213" s="43">
        <f t="shared" si="292"/>
        <v>-39833.160000000003</v>
      </c>
      <c r="AO213" s="159">
        <f t="shared" si="293"/>
        <v>-39833.160000000003</v>
      </c>
    </row>
    <row r="214" spans="1:41" ht="16.399999999999999" customHeight="1">
      <c r="A214" s="20">
        <v>11400</v>
      </c>
      <c r="B214" s="14" t="s">
        <v>233</v>
      </c>
      <c r="C214" s="43">
        <f>SUMIF(Jan!$A:$A,TB!$A214,Jan!$H:$H)</f>
        <v>0</v>
      </c>
      <c r="D214" s="43">
        <f>SUMIF(Feb!$A:$A,TB!$A214,Feb!$H:$H)</f>
        <v>0</v>
      </c>
      <c r="E214" s="43">
        <f>SUMIF(Mar!$A:$A,TB!$A214,Mar!$H:$H)</f>
        <v>0</v>
      </c>
      <c r="F214" s="43">
        <f>SUMIF(Apr!$A:$A,TB!$A214,Apr!$H:$H)</f>
        <v>0</v>
      </c>
      <c r="G214" s="43">
        <f>SUMIF(May!$A:$A,TB!$A214,May!$H:$H)</f>
        <v>0</v>
      </c>
      <c r="H214" s="43">
        <f>SUMIF(Jun!$A:$A,TB!$A214,Jun!$H:$H)</f>
        <v>0</v>
      </c>
      <c r="I214" s="43">
        <f>SUMIF(Jul!$A:$A,TB!$A214,Jul!$H:$H)</f>
        <v>0</v>
      </c>
      <c r="J214" s="43">
        <f>SUMIF(Aug!$A:$A,TB!$A214,Aug!$H:$H)</f>
        <v>0</v>
      </c>
      <c r="K214" s="43">
        <f>SUMIF(Sep!$A:$A,TB!$A214,Sep!$H:$H)</f>
        <v>0</v>
      </c>
      <c r="L214" s="43">
        <f>SUMIF(Oct!$A:$A,TB!$A214,Oct!$H:$H)</f>
        <v>0</v>
      </c>
      <c r="M214" s="43">
        <f>SUMIF(Nov!$A:$A,TB!$A214,Nov!$H:$H)</f>
        <v>0</v>
      </c>
      <c r="N214" s="159">
        <f>SUMIF(Dec!$A:$A,TB!$A214,Dec!$H:$H)</f>
        <v>0</v>
      </c>
      <c r="O214" s="171"/>
      <c r="P214" s="171"/>
      <c r="Q214" s="164">
        <v>0</v>
      </c>
      <c r="R214" s="43">
        <v>0</v>
      </c>
      <c r="S214" s="43">
        <v>0</v>
      </c>
      <c r="T214" s="43">
        <v>0</v>
      </c>
      <c r="U214" s="43">
        <v>0</v>
      </c>
      <c r="V214" s="43">
        <v>0</v>
      </c>
      <c r="W214" s="43">
        <v>0</v>
      </c>
      <c r="X214" s="43">
        <v>0</v>
      </c>
      <c r="Y214" s="43">
        <v>0</v>
      </c>
      <c r="Z214" s="43">
        <v>0</v>
      </c>
      <c r="AA214" s="43">
        <v>0</v>
      </c>
      <c r="AB214" s="43">
        <v>0</v>
      </c>
      <c r="AD214" s="43">
        <f t="shared" si="282"/>
        <v>0</v>
      </c>
      <c r="AE214" s="43">
        <f t="shared" si="283"/>
        <v>0</v>
      </c>
      <c r="AF214" s="43">
        <f t="shared" si="284"/>
        <v>0</v>
      </c>
      <c r="AG214" s="43">
        <f t="shared" si="285"/>
        <v>0</v>
      </c>
      <c r="AH214" s="43">
        <f t="shared" si="286"/>
        <v>0</v>
      </c>
      <c r="AI214" s="43">
        <f t="shared" si="287"/>
        <v>0</v>
      </c>
      <c r="AJ214" s="43">
        <f t="shared" si="288"/>
        <v>0</v>
      </c>
      <c r="AK214" s="43">
        <f t="shared" si="289"/>
        <v>0</v>
      </c>
      <c r="AL214" s="43">
        <f t="shared" si="290"/>
        <v>0</v>
      </c>
      <c r="AM214" s="43">
        <f t="shared" si="291"/>
        <v>0</v>
      </c>
      <c r="AN214" s="43">
        <f t="shared" si="292"/>
        <v>0</v>
      </c>
      <c r="AO214" s="159">
        <f t="shared" si="293"/>
        <v>0</v>
      </c>
    </row>
    <row r="215" spans="1:41" ht="16.399999999999999" customHeight="1">
      <c r="A215" s="13">
        <v>11401</v>
      </c>
      <c r="B215" s="21" t="s">
        <v>234</v>
      </c>
      <c r="C215" s="43">
        <f>SUMIF(Jan!$A:$A,TB!$A215,Jan!$H:$H)</f>
        <v>0</v>
      </c>
      <c r="D215" s="43">
        <f>SUMIF(Feb!$A:$A,TB!$A215,Feb!$H:$H)</f>
        <v>0</v>
      </c>
      <c r="E215" s="43">
        <f>SUMIF(Mar!$A:$A,TB!$A215,Mar!$H:$H)</f>
        <v>0</v>
      </c>
      <c r="F215" s="43">
        <f>SUMIF(Apr!$A:$A,TB!$A215,Apr!$H:$H)</f>
        <v>0</v>
      </c>
      <c r="G215" s="43">
        <f>SUMIF(May!$A:$A,TB!$A215,May!$H:$H)</f>
        <v>0</v>
      </c>
      <c r="H215" s="43">
        <f>SUMIF(Jun!$A:$A,TB!$A215,Jun!$H:$H)</f>
        <v>0</v>
      </c>
      <c r="I215" s="43">
        <f>SUMIF(Jul!$A:$A,TB!$A215,Jul!$H:$H)</f>
        <v>0</v>
      </c>
      <c r="J215" s="43">
        <f>SUMIF(Aug!$A:$A,TB!$A215,Aug!$H:$H)</f>
        <v>0</v>
      </c>
      <c r="K215" s="43">
        <f>SUMIF(Sep!$A:$A,TB!$A215,Sep!$H:$H)</f>
        <v>0</v>
      </c>
      <c r="L215" s="43">
        <f>SUMIF(Oct!$A:$A,TB!$A215,Oct!$H:$H)</f>
        <v>0</v>
      </c>
      <c r="M215" s="43">
        <f>SUMIF(Nov!$A:$A,TB!$A215,Nov!$H:$H)</f>
        <v>0</v>
      </c>
      <c r="N215" s="159">
        <f>SUMIF(Dec!$A:$A,TB!$A215,Dec!$H:$H)</f>
        <v>0</v>
      </c>
      <c r="O215" s="171"/>
      <c r="P215" s="171"/>
      <c r="Q215" s="164">
        <v>0</v>
      </c>
      <c r="R215" s="43">
        <v>0</v>
      </c>
      <c r="S215" s="43">
        <v>0</v>
      </c>
      <c r="T215" s="43">
        <v>0</v>
      </c>
      <c r="U215" s="43">
        <v>0</v>
      </c>
      <c r="V215" s="43">
        <v>0</v>
      </c>
      <c r="W215" s="43">
        <v>0</v>
      </c>
      <c r="X215" s="43">
        <v>0</v>
      </c>
      <c r="Y215" s="43">
        <v>0</v>
      </c>
      <c r="Z215" s="43">
        <v>0</v>
      </c>
      <c r="AA215" s="43">
        <v>0</v>
      </c>
      <c r="AB215" s="43">
        <v>0</v>
      </c>
      <c r="AD215" s="43">
        <f t="shared" si="282"/>
        <v>0</v>
      </c>
      <c r="AE215" s="43">
        <f t="shared" si="283"/>
        <v>0</v>
      </c>
      <c r="AF215" s="43">
        <f t="shared" si="284"/>
        <v>0</v>
      </c>
      <c r="AG215" s="43">
        <f t="shared" si="285"/>
        <v>0</v>
      </c>
      <c r="AH215" s="43">
        <f t="shared" si="286"/>
        <v>0</v>
      </c>
      <c r="AI215" s="43">
        <f t="shared" si="287"/>
        <v>0</v>
      </c>
      <c r="AJ215" s="43">
        <f t="shared" si="288"/>
        <v>0</v>
      </c>
      <c r="AK215" s="43">
        <f t="shared" si="289"/>
        <v>0</v>
      </c>
      <c r="AL215" s="43">
        <f t="shared" si="290"/>
        <v>0</v>
      </c>
      <c r="AM215" s="43">
        <f t="shared" si="291"/>
        <v>0</v>
      </c>
      <c r="AN215" s="43">
        <f t="shared" si="292"/>
        <v>0</v>
      </c>
      <c r="AO215" s="159">
        <f t="shared" si="293"/>
        <v>0</v>
      </c>
    </row>
    <row r="216" spans="1:41" ht="16.399999999999999" customHeight="1">
      <c r="A216" s="20">
        <v>11700</v>
      </c>
      <c r="B216" s="14" t="s">
        <v>235</v>
      </c>
      <c r="C216" s="43">
        <f>SUMIF(Jan!$A:$A,TB!$A216,Jan!$H:$H)</f>
        <v>0</v>
      </c>
      <c r="D216" s="43">
        <f>SUMIF(Feb!$A:$A,TB!$A216,Feb!$H:$H)</f>
        <v>0</v>
      </c>
      <c r="E216" s="43">
        <f>SUMIF(Mar!$A:$A,TB!$A216,Mar!$H:$H)</f>
        <v>0</v>
      </c>
      <c r="F216" s="43">
        <f>SUMIF(Apr!$A:$A,TB!$A216,Apr!$H:$H)</f>
        <v>0</v>
      </c>
      <c r="G216" s="43">
        <f>SUMIF(May!$A:$A,TB!$A216,May!$H:$H)</f>
        <v>0</v>
      </c>
      <c r="H216" s="43">
        <f>SUMIF(Jun!$A:$A,TB!$A216,Jun!$H:$H)</f>
        <v>0</v>
      </c>
      <c r="I216" s="43">
        <f>SUMIF(Jul!$A:$A,TB!$A216,Jul!$H:$H)</f>
        <v>0</v>
      </c>
      <c r="J216" s="43">
        <f>SUMIF(Aug!$A:$A,TB!$A216,Aug!$H:$H)</f>
        <v>0</v>
      </c>
      <c r="K216" s="43">
        <f>SUMIF(Sep!$A:$A,TB!$A216,Sep!$H:$H)</f>
        <v>0</v>
      </c>
      <c r="L216" s="43">
        <f>SUMIF(Oct!$A:$A,TB!$A216,Oct!$H:$H)</f>
        <v>0</v>
      </c>
      <c r="M216" s="43">
        <f>SUMIF(Nov!$A:$A,TB!$A216,Nov!$H:$H)</f>
        <v>0</v>
      </c>
      <c r="N216" s="159">
        <f>SUMIF(Dec!$A:$A,TB!$A216,Dec!$H:$H)</f>
        <v>0</v>
      </c>
      <c r="O216" s="171"/>
      <c r="P216" s="171"/>
      <c r="Q216" s="164">
        <v>0</v>
      </c>
      <c r="R216" s="43">
        <v>0</v>
      </c>
      <c r="S216" s="43">
        <v>0</v>
      </c>
      <c r="T216" s="43">
        <v>0</v>
      </c>
      <c r="U216" s="43">
        <v>0</v>
      </c>
      <c r="V216" s="43">
        <v>0</v>
      </c>
      <c r="W216" s="43">
        <v>0</v>
      </c>
      <c r="X216" s="43">
        <v>0</v>
      </c>
      <c r="Y216" s="43">
        <v>0</v>
      </c>
      <c r="Z216" s="43">
        <v>0</v>
      </c>
      <c r="AA216" s="43">
        <v>0</v>
      </c>
      <c r="AB216" s="43">
        <v>0</v>
      </c>
      <c r="AD216" s="43">
        <f t="shared" si="282"/>
        <v>0</v>
      </c>
      <c r="AE216" s="43">
        <f t="shared" si="283"/>
        <v>0</v>
      </c>
      <c r="AF216" s="43">
        <f t="shared" si="284"/>
        <v>0</v>
      </c>
      <c r="AG216" s="43">
        <f t="shared" si="285"/>
        <v>0</v>
      </c>
      <c r="AH216" s="43">
        <f t="shared" si="286"/>
        <v>0</v>
      </c>
      <c r="AI216" s="43">
        <f t="shared" si="287"/>
        <v>0</v>
      </c>
      <c r="AJ216" s="43">
        <f t="shared" si="288"/>
        <v>0</v>
      </c>
      <c r="AK216" s="43">
        <f t="shared" si="289"/>
        <v>0</v>
      </c>
      <c r="AL216" s="43">
        <f t="shared" si="290"/>
        <v>0</v>
      </c>
      <c r="AM216" s="43">
        <f t="shared" si="291"/>
        <v>0</v>
      </c>
      <c r="AN216" s="43">
        <f t="shared" si="292"/>
        <v>0</v>
      </c>
      <c r="AO216" s="159">
        <f t="shared" si="293"/>
        <v>0</v>
      </c>
    </row>
    <row r="217" spans="1:41" ht="16.399999999999999" customHeight="1">
      <c r="A217" s="20">
        <v>11701</v>
      </c>
      <c r="B217" s="14" t="s">
        <v>236</v>
      </c>
      <c r="C217" s="43">
        <f>SUMIF(Jan!$A:$A,TB!$A217,Jan!$H:$H)</f>
        <v>0</v>
      </c>
      <c r="D217" s="43">
        <f>SUMIF(Feb!$A:$A,TB!$A217,Feb!$H:$H)</f>
        <v>0</v>
      </c>
      <c r="E217" s="43">
        <f>SUMIF(Mar!$A:$A,TB!$A217,Mar!$H:$H)</f>
        <v>0</v>
      </c>
      <c r="F217" s="43">
        <f>SUMIF(Apr!$A:$A,TB!$A217,Apr!$H:$H)</f>
        <v>0</v>
      </c>
      <c r="G217" s="43">
        <f>SUMIF(May!$A:$A,TB!$A217,May!$H:$H)</f>
        <v>0</v>
      </c>
      <c r="H217" s="43">
        <f>SUMIF(Jun!$A:$A,TB!$A217,Jun!$H:$H)</f>
        <v>0</v>
      </c>
      <c r="I217" s="43">
        <f>SUMIF(Jul!$A:$A,TB!$A217,Jul!$H:$H)</f>
        <v>0</v>
      </c>
      <c r="J217" s="43">
        <f>SUMIF(Aug!$A:$A,TB!$A217,Aug!$H:$H)</f>
        <v>0</v>
      </c>
      <c r="K217" s="43">
        <f>SUMIF(Sep!$A:$A,TB!$A217,Sep!$H:$H)</f>
        <v>0</v>
      </c>
      <c r="L217" s="43">
        <f>SUMIF(Oct!$A:$A,TB!$A217,Oct!$H:$H)</f>
        <v>0</v>
      </c>
      <c r="M217" s="43">
        <f>SUMIF(Nov!$A:$A,TB!$A217,Nov!$H:$H)</f>
        <v>0</v>
      </c>
      <c r="N217" s="159">
        <f>SUMIF(Dec!$A:$A,TB!$A217,Dec!$H:$H)</f>
        <v>0</v>
      </c>
      <c r="O217" s="171"/>
      <c r="P217" s="171"/>
      <c r="Q217" s="164">
        <v>0</v>
      </c>
      <c r="R217" s="43">
        <v>0</v>
      </c>
      <c r="S217" s="43">
        <v>0</v>
      </c>
      <c r="T217" s="43">
        <v>0</v>
      </c>
      <c r="U217" s="43">
        <v>0</v>
      </c>
      <c r="V217" s="43">
        <v>0</v>
      </c>
      <c r="W217" s="43">
        <v>0</v>
      </c>
      <c r="X217" s="43">
        <v>0</v>
      </c>
      <c r="Y217" s="43">
        <v>0</v>
      </c>
      <c r="Z217" s="43">
        <v>0</v>
      </c>
      <c r="AA217" s="43">
        <v>0</v>
      </c>
      <c r="AB217" s="43">
        <v>0</v>
      </c>
      <c r="AD217" s="43">
        <f t="shared" si="282"/>
        <v>0</v>
      </c>
      <c r="AE217" s="43">
        <f t="shared" si="283"/>
        <v>0</v>
      </c>
      <c r="AF217" s="43">
        <f t="shared" si="284"/>
        <v>0</v>
      </c>
      <c r="AG217" s="43">
        <f t="shared" si="285"/>
        <v>0</v>
      </c>
      <c r="AH217" s="43">
        <f t="shared" si="286"/>
        <v>0</v>
      </c>
      <c r="AI217" s="43">
        <f t="shared" si="287"/>
        <v>0</v>
      </c>
      <c r="AJ217" s="43">
        <f t="shared" si="288"/>
        <v>0</v>
      </c>
      <c r="AK217" s="43">
        <f t="shared" si="289"/>
        <v>0</v>
      </c>
      <c r="AL217" s="43">
        <f t="shared" si="290"/>
        <v>0</v>
      </c>
      <c r="AM217" s="43">
        <f t="shared" si="291"/>
        <v>0</v>
      </c>
      <c r="AN217" s="43">
        <f t="shared" si="292"/>
        <v>0</v>
      </c>
      <c r="AO217" s="159">
        <f t="shared" si="293"/>
        <v>0</v>
      </c>
    </row>
    <row r="218" spans="1:41" ht="16.399999999999999" customHeight="1">
      <c r="A218" s="20"/>
      <c r="B218" s="14"/>
      <c r="C218" s="43">
        <f>SUMIF(Jan!$A:$A,TB!$A218,Jan!$H:$H)</f>
        <v>0</v>
      </c>
      <c r="D218" s="43">
        <f>SUMIF(Feb!$A:$A,TB!$A218,Feb!$H:$H)</f>
        <v>0</v>
      </c>
      <c r="E218" s="43">
        <f>SUMIF(Mar!$A:$A,TB!$A218,Mar!$H:$H)</f>
        <v>0</v>
      </c>
      <c r="F218" s="43">
        <f>SUMIF(Apr!$A:$A,TB!$A218,Apr!$H:$H)</f>
        <v>0</v>
      </c>
      <c r="G218" s="43">
        <f>SUMIF(May!$A:$A,TB!$A218,May!$H:$H)</f>
        <v>0</v>
      </c>
      <c r="H218" s="43">
        <f>SUMIF(Jun!$A:$A,TB!$A218,Jun!$H:$H)</f>
        <v>0</v>
      </c>
      <c r="I218" s="43">
        <f>SUMIF(Jul!$A:$A,TB!$A218,Jul!$H:$H)</f>
        <v>0</v>
      </c>
      <c r="J218" s="43">
        <f>SUMIF(Aug!$A:$A,TB!$A218,Aug!$H:$H)</f>
        <v>0</v>
      </c>
      <c r="K218" s="43">
        <f>SUMIF(Sep!$A:$A,TB!$A218,Sep!$H:$H)</f>
        <v>0</v>
      </c>
      <c r="L218" s="43">
        <f>SUMIF(Oct!$A:$A,TB!$A218,Oct!$H:$H)</f>
        <v>0</v>
      </c>
      <c r="M218" s="43">
        <f>SUMIF(Nov!$A:$A,TB!$A218,Nov!$H:$H)</f>
        <v>0</v>
      </c>
      <c r="N218" s="159">
        <f>SUMIF(Dec!$A:$A,TB!$A218,Dec!$H:$H)</f>
        <v>0</v>
      </c>
      <c r="O218" s="171"/>
      <c r="P218" s="171"/>
      <c r="Q218" s="164">
        <v>0</v>
      </c>
      <c r="R218" s="43">
        <v>0</v>
      </c>
      <c r="S218" s="43">
        <v>0</v>
      </c>
      <c r="T218" s="43">
        <v>0</v>
      </c>
      <c r="U218" s="43">
        <v>0</v>
      </c>
      <c r="V218" s="43">
        <v>0</v>
      </c>
      <c r="W218" s="43">
        <v>0</v>
      </c>
      <c r="X218" s="43">
        <v>0</v>
      </c>
      <c r="Y218" s="43">
        <v>0</v>
      </c>
      <c r="Z218" s="43">
        <v>0</v>
      </c>
      <c r="AA218" s="43">
        <v>0</v>
      </c>
      <c r="AB218" s="43">
        <v>0</v>
      </c>
      <c r="AD218" s="43">
        <f t="shared" si="282"/>
        <v>0</v>
      </c>
      <c r="AE218" s="43">
        <f t="shared" si="283"/>
        <v>0</v>
      </c>
      <c r="AF218" s="43">
        <f t="shared" si="284"/>
        <v>0</v>
      </c>
      <c r="AG218" s="43">
        <f t="shared" si="285"/>
        <v>0</v>
      </c>
      <c r="AH218" s="43">
        <f t="shared" si="286"/>
        <v>0</v>
      </c>
      <c r="AI218" s="43">
        <f t="shared" si="287"/>
        <v>0</v>
      </c>
      <c r="AJ218" s="43">
        <f t="shared" si="288"/>
        <v>0</v>
      </c>
      <c r="AK218" s="43">
        <f t="shared" si="289"/>
        <v>0</v>
      </c>
      <c r="AL218" s="43">
        <f t="shared" si="290"/>
        <v>0</v>
      </c>
      <c r="AM218" s="43">
        <f t="shared" si="291"/>
        <v>0</v>
      </c>
      <c r="AN218" s="43">
        <f t="shared" si="292"/>
        <v>0</v>
      </c>
      <c r="AO218" s="159">
        <f t="shared" si="293"/>
        <v>0</v>
      </c>
    </row>
    <row r="219" spans="1:41" ht="16.399999999999999" customHeight="1">
      <c r="A219" s="13"/>
      <c r="B219" s="21"/>
      <c r="C219" s="43">
        <f>SUMIF(Jan!$A:$A,TB!$A219,Jan!$H:$H)</f>
        <v>0</v>
      </c>
      <c r="D219" s="43">
        <f>SUMIF(Feb!$A:$A,TB!$A219,Feb!$H:$H)</f>
        <v>0</v>
      </c>
      <c r="E219" s="43">
        <f>SUMIF(Mar!$A:$A,TB!$A219,Mar!$H:$H)</f>
        <v>0</v>
      </c>
      <c r="F219" s="43">
        <f>SUMIF(Apr!$A:$A,TB!$A219,Apr!$H:$H)</f>
        <v>0</v>
      </c>
      <c r="G219" s="43">
        <f>SUMIF(May!$A:$A,TB!$A219,May!$H:$H)</f>
        <v>0</v>
      </c>
      <c r="H219" s="43">
        <f>SUMIF(Jun!$A:$A,TB!$A219,Jun!$H:$H)</f>
        <v>0</v>
      </c>
      <c r="I219" s="43">
        <f>SUMIF(Jul!$A:$A,TB!$A219,Jul!$H:$H)</f>
        <v>0</v>
      </c>
      <c r="J219" s="43">
        <f>SUMIF(Aug!$A:$A,TB!$A219,Aug!$H:$H)</f>
        <v>0</v>
      </c>
      <c r="K219" s="43">
        <f>SUMIF(Sep!$A:$A,TB!$A219,Sep!$H:$H)</f>
        <v>0</v>
      </c>
      <c r="L219" s="43">
        <f>SUMIF(Oct!$A:$A,TB!$A219,Oct!$H:$H)</f>
        <v>0</v>
      </c>
      <c r="M219" s="43">
        <f>SUMIF(Nov!$A:$A,TB!$A219,Nov!$H:$H)</f>
        <v>0</v>
      </c>
      <c r="N219" s="159">
        <f>SUMIF(Dec!$A:$A,TB!$A219,Dec!$H:$H)</f>
        <v>0</v>
      </c>
      <c r="O219" s="171"/>
      <c r="P219" s="171"/>
      <c r="Q219" s="164">
        <v>0</v>
      </c>
      <c r="R219" s="43">
        <v>0</v>
      </c>
      <c r="S219" s="43">
        <v>0</v>
      </c>
      <c r="T219" s="43">
        <v>0</v>
      </c>
      <c r="U219" s="43">
        <v>0</v>
      </c>
      <c r="V219" s="43">
        <v>0</v>
      </c>
      <c r="W219" s="43">
        <v>0</v>
      </c>
      <c r="X219" s="43">
        <v>0</v>
      </c>
      <c r="Y219" s="43">
        <v>0</v>
      </c>
      <c r="Z219" s="43">
        <v>0</v>
      </c>
      <c r="AA219" s="43">
        <v>0</v>
      </c>
      <c r="AB219" s="43">
        <v>0</v>
      </c>
      <c r="AD219" s="43">
        <f t="shared" si="282"/>
        <v>0</v>
      </c>
      <c r="AE219" s="43">
        <f t="shared" si="283"/>
        <v>0</v>
      </c>
      <c r="AF219" s="43">
        <f t="shared" si="284"/>
        <v>0</v>
      </c>
      <c r="AG219" s="43">
        <f t="shared" si="285"/>
        <v>0</v>
      </c>
      <c r="AH219" s="43">
        <f t="shared" si="286"/>
        <v>0</v>
      </c>
      <c r="AI219" s="43">
        <f t="shared" si="287"/>
        <v>0</v>
      </c>
      <c r="AJ219" s="43">
        <f t="shared" si="288"/>
        <v>0</v>
      </c>
      <c r="AK219" s="43">
        <f t="shared" si="289"/>
        <v>0</v>
      </c>
      <c r="AL219" s="43">
        <f t="shared" si="290"/>
        <v>0</v>
      </c>
      <c r="AM219" s="43">
        <f t="shared" si="291"/>
        <v>0</v>
      </c>
      <c r="AN219" s="43">
        <f t="shared" si="292"/>
        <v>0</v>
      </c>
      <c r="AO219" s="159">
        <f t="shared" si="293"/>
        <v>0</v>
      </c>
    </row>
    <row r="220" spans="1:41" ht="16.399999999999999" customHeight="1">
      <c r="A220" s="23" t="s">
        <v>26</v>
      </c>
      <c r="B220" s="18"/>
      <c r="C220" s="19">
        <f t="shared" ref="C220" si="294">ROUND(SUM(C207:C219),2)</f>
        <v>0</v>
      </c>
      <c r="D220" s="19">
        <f t="shared" ref="D220:N220" si="295">ROUND(SUM(D207:D219),2)</f>
        <v>0</v>
      </c>
      <c r="E220" s="19">
        <f t="shared" si="295"/>
        <v>0</v>
      </c>
      <c r="F220" s="19">
        <f t="shared" si="295"/>
        <v>0</v>
      </c>
      <c r="G220" s="19">
        <f t="shared" si="295"/>
        <v>0</v>
      </c>
      <c r="H220" s="19">
        <f>ROUND(SUM(H207:H219),2)</f>
        <v>0</v>
      </c>
      <c r="I220" s="19">
        <f t="shared" si="295"/>
        <v>0</v>
      </c>
      <c r="J220" s="19">
        <f t="shared" si="295"/>
        <v>0</v>
      </c>
      <c r="K220" s="19">
        <f t="shared" si="295"/>
        <v>0</v>
      </c>
      <c r="L220" s="19">
        <f t="shared" si="295"/>
        <v>0</v>
      </c>
      <c r="M220" s="19">
        <f t="shared" si="295"/>
        <v>0</v>
      </c>
      <c r="N220" s="158">
        <f t="shared" si="295"/>
        <v>0</v>
      </c>
      <c r="O220" s="171"/>
      <c r="P220" s="171"/>
      <c r="Q220" s="163">
        <v>40.770000000000003</v>
      </c>
      <c r="R220" s="19">
        <v>32.630000000000003</v>
      </c>
      <c r="S220" s="19">
        <v>24.49</v>
      </c>
      <c r="T220" s="19">
        <v>16.350000000000001</v>
      </c>
      <c r="U220" s="19">
        <v>8.2100000000000009</v>
      </c>
      <c r="V220" s="19">
        <v>0</v>
      </c>
      <c r="W220" s="19">
        <v>0</v>
      </c>
      <c r="X220" s="19">
        <v>0</v>
      </c>
      <c r="Y220" s="19">
        <v>0</v>
      </c>
      <c r="Z220" s="19">
        <v>0</v>
      </c>
      <c r="AA220" s="19">
        <v>0</v>
      </c>
      <c r="AB220" s="19">
        <v>0</v>
      </c>
      <c r="AD220" s="19">
        <f t="shared" ref="AD220:AO220" si="296">ROUND(SUM(AD207:AD219),2)</f>
        <v>0</v>
      </c>
      <c r="AE220" s="19">
        <f t="shared" si="296"/>
        <v>0</v>
      </c>
      <c r="AF220" s="19">
        <f t="shared" si="296"/>
        <v>0</v>
      </c>
      <c r="AG220" s="19">
        <f t="shared" si="296"/>
        <v>0</v>
      </c>
      <c r="AH220" s="19">
        <f t="shared" si="296"/>
        <v>0</v>
      </c>
      <c r="AI220" s="19">
        <f t="shared" si="296"/>
        <v>0</v>
      </c>
      <c r="AJ220" s="19">
        <f t="shared" si="296"/>
        <v>0</v>
      </c>
      <c r="AK220" s="19">
        <f t="shared" si="296"/>
        <v>0</v>
      </c>
      <c r="AL220" s="19">
        <f t="shared" si="296"/>
        <v>0</v>
      </c>
      <c r="AM220" s="19">
        <f t="shared" si="296"/>
        <v>0</v>
      </c>
      <c r="AN220" s="19">
        <f t="shared" si="296"/>
        <v>0</v>
      </c>
      <c r="AO220" s="19">
        <f t="shared" si="296"/>
        <v>0</v>
      </c>
    </row>
    <row r="221" spans="1:41" ht="16.399999999999999" customHeight="1">
      <c r="A221" s="20"/>
      <c r="B221" s="14"/>
      <c r="C221" s="43">
        <f>SUMIF(Jan!$A:$A,TB!$A221,Jan!$H:$H)</f>
        <v>0</v>
      </c>
      <c r="D221" s="43">
        <f>SUMIF(Feb!$A:$A,TB!$A221,Feb!$H:$H)</f>
        <v>0</v>
      </c>
      <c r="E221" s="43">
        <f>SUMIF(Mar!$A:$A,TB!$A221,Mar!$H:$H)</f>
        <v>0</v>
      </c>
      <c r="F221" s="43">
        <f>SUMIF(Apr!$A:$A,TB!$A221,Apr!$H:$H)</f>
        <v>0</v>
      </c>
      <c r="G221" s="43">
        <f>SUMIF(May!$A:$A,TB!$A221,May!$H:$H)</f>
        <v>0</v>
      </c>
      <c r="H221" s="43">
        <f>SUMIF(Jun!$A:$A,TB!$A221,Jun!$H:$H)</f>
        <v>0</v>
      </c>
      <c r="I221" s="43">
        <f>SUMIF(Jul!$A:$A,TB!$A221,Jul!$H:$H)</f>
        <v>0</v>
      </c>
      <c r="J221" s="43">
        <f>SUMIF(Aug!$A:$A,TB!$A221,Aug!$H:$H)</f>
        <v>0</v>
      </c>
      <c r="K221" s="43">
        <f>SUMIF(Sep!$A:$A,TB!$A221,Sep!$H:$H)</f>
        <v>0</v>
      </c>
      <c r="L221" s="43">
        <f>SUMIF(Oct!$A:$A,TB!$A221,Oct!$H:$H)</f>
        <v>0</v>
      </c>
      <c r="M221" s="43">
        <f>SUMIF(Nov!$A:$A,TB!$A221,Nov!$H:$H)</f>
        <v>0</v>
      </c>
      <c r="N221" s="159">
        <f>SUMIF(Dec!$A:$A,TB!$A221,Dec!$H:$H)</f>
        <v>0</v>
      </c>
      <c r="O221" s="171"/>
      <c r="P221" s="171"/>
      <c r="Q221" s="164">
        <v>0</v>
      </c>
      <c r="R221" s="43">
        <v>0</v>
      </c>
      <c r="S221" s="43">
        <v>0</v>
      </c>
      <c r="T221" s="43">
        <v>0</v>
      </c>
      <c r="U221" s="43">
        <v>0</v>
      </c>
      <c r="V221" s="43">
        <v>0</v>
      </c>
      <c r="W221" s="43">
        <v>0</v>
      </c>
      <c r="X221" s="43">
        <v>0</v>
      </c>
      <c r="Y221" s="43">
        <v>0</v>
      </c>
      <c r="Z221" s="43">
        <v>0</v>
      </c>
      <c r="AA221" s="43">
        <v>0</v>
      </c>
      <c r="AB221" s="43">
        <v>0</v>
      </c>
      <c r="AD221" s="43">
        <f t="shared" ref="AD221:AD224" si="297">ROUND(C221*AD$2,2)</f>
        <v>0</v>
      </c>
      <c r="AE221" s="43">
        <f t="shared" ref="AE221:AE224" si="298">ROUND(D221*AE$2,2)</f>
        <v>0</v>
      </c>
      <c r="AF221" s="43">
        <f t="shared" ref="AF221:AF224" si="299">ROUND(E221*AF$2,2)</f>
        <v>0</v>
      </c>
      <c r="AG221" s="43">
        <f t="shared" ref="AG221:AG224" si="300">ROUND(F221*AG$2,2)</f>
        <v>0</v>
      </c>
      <c r="AH221" s="43">
        <f t="shared" ref="AH221:AH224" si="301">ROUND(G221*AH$2,2)</f>
        <v>0</v>
      </c>
      <c r="AI221" s="43">
        <f t="shared" ref="AI221:AI224" si="302">ROUND(H221*AI$2,2)</f>
        <v>0</v>
      </c>
      <c r="AJ221" s="43">
        <f t="shared" ref="AJ221:AJ224" si="303">ROUND(I221*AJ$2,2)</f>
        <v>0</v>
      </c>
      <c r="AK221" s="43">
        <f t="shared" ref="AK221:AK224" si="304">ROUND(J221*AK$2,2)</f>
        <v>0</v>
      </c>
      <c r="AL221" s="43">
        <f t="shared" ref="AL221:AL224" si="305">ROUND(K221*AL$2,2)</f>
        <v>0</v>
      </c>
      <c r="AM221" s="43">
        <f t="shared" ref="AM221:AM224" si="306">ROUND(L221*AM$2,2)</f>
        <v>0</v>
      </c>
      <c r="AN221" s="43">
        <f t="shared" ref="AN221:AN224" si="307">ROUND(M221*AN$2,2)</f>
        <v>0</v>
      </c>
      <c r="AO221" s="159">
        <f t="shared" ref="AO221:AO224" si="308">ROUND(N221*AO$2,2)</f>
        <v>0</v>
      </c>
    </row>
    <row r="222" spans="1:41" ht="16.399999999999999" customHeight="1">
      <c r="A222" s="20">
        <v>11500</v>
      </c>
      <c r="B222" s="14" t="s">
        <v>237</v>
      </c>
      <c r="C222" s="43">
        <f>SUMIF(Jan!$A:$A,TB!$A222,Jan!$H:$H)</f>
        <v>21248</v>
      </c>
      <c r="D222" s="43">
        <f>SUMIF(Feb!$A:$A,TB!$A222,Feb!$H:$H)</f>
        <v>21248</v>
      </c>
      <c r="E222" s="43">
        <f>SUMIF(Mar!$A:$A,TB!$A222,Mar!$H:$H)</f>
        <v>21248</v>
      </c>
      <c r="F222" s="43">
        <f>SUMIF(Apr!$A:$A,TB!$A222,Apr!$H:$H)</f>
        <v>21248</v>
      </c>
      <c r="G222" s="43">
        <f>SUMIF(May!$A:$A,TB!$A222,May!$H:$H)</f>
        <v>0</v>
      </c>
      <c r="H222" s="43">
        <f>SUMIF(Jun!$A:$A,TB!$A222,Jun!$H:$H)</f>
        <v>0</v>
      </c>
      <c r="I222" s="43">
        <f>SUMIF(Jul!$A:$A,TB!$A222,Jul!$H:$H)</f>
        <v>0</v>
      </c>
      <c r="J222" s="43">
        <f>SUMIF(Aug!$A:$A,TB!$A222,Aug!$H:$H)</f>
        <v>0</v>
      </c>
      <c r="K222" s="43">
        <f>SUMIF(Sep!$A:$A,TB!$A222,Sep!$H:$H)</f>
        <v>0</v>
      </c>
      <c r="L222" s="43">
        <f>SUMIF(Oct!$A:$A,TB!$A222,Oct!$H:$H)</f>
        <v>0</v>
      </c>
      <c r="M222" s="43">
        <f>SUMIF(Nov!$A:$A,TB!$A222,Nov!$H:$H)</f>
        <v>0</v>
      </c>
      <c r="N222" s="159">
        <f>SUMIF(Dec!$A:$A,TB!$A222,Dec!$H:$H)</f>
        <v>0</v>
      </c>
      <c r="O222" s="171"/>
      <c r="P222" s="171"/>
      <c r="Q222" s="164">
        <v>21248</v>
      </c>
      <c r="R222" s="43">
        <v>21248</v>
      </c>
      <c r="S222" s="43">
        <v>21248</v>
      </c>
      <c r="T222" s="43">
        <v>21248</v>
      </c>
      <c r="U222" s="43">
        <v>21248</v>
      </c>
      <c r="V222" s="43">
        <v>21248</v>
      </c>
      <c r="W222" s="43">
        <v>21248</v>
      </c>
      <c r="X222" s="43">
        <v>21248</v>
      </c>
      <c r="Y222" s="43">
        <v>21248</v>
      </c>
      <c r="Z222" s="43">
        <v>21248</v>
      </c>
      <c r="AA222" s="43">
        <v>21248</v>
      </c>
      <c r="AB222" s="43">
        <v>21248</v>
      </c>
      <c r="AD222" s="43">
        <f t="shared" si="297"/>
        <v>534854.66</v>
      </c>
      <c r="AE222" s="43">
        <f t="shared" si="298"/>
        <v>533900.62</v>
      </c>
      <c r="AF222" s="43">
        <f t="shared" si="299"/>
        <v>535224.37</v>
      </c>
      <c r="AG222" s="43">
        <f t="shared" si="300"/>
        <v>536856.22</v>
      </c>
      <c r="AH222" s="43">
        <f t="shared" si="301"/>
        <v>0</v>
      </c>
      <c r="AI222" s="43">
        <f t="shared" si="302"/>
        <v>0</v>
      </c>
      <c r="AJ222" s="43">
        <f t="shared" si="303"/>
        <v>0</v>
      </c>
      <c r="AK222" s="43">
        <f t="shared" si="304"/>
        <v>0</v>
      </c>
      <c r="AL222" s="43">
        <f t="shared" si="305"/>
        <v>0</v>
      </c>
      <c r="AM222" s="43">
        <f t="shared" si="306"/>
        <v>0</v>
      </c>
      <c r="AN222" s="43">
        <f t="shared" si="307"/>
        <v>0</v>
      </c>
      <c r="AO222" s="159">
        <f t="shared" si="308"/>
        <v>0</v>
      </c>
    </row>
    <row r="223" spans="1:41" ht="16.399999999999999" customHeight="1">
      <c r="A223" s="20">
        <v>11501</v>
      </c>
      <c r="B223" s="14" t="s">
        <v>238</v>
      </c>
      <c r="C223" s="43">
        <f>SUMIF(Jan!$A:$A,TB!$A223,Jan!$H:$H)</f>
        <v>-10033.790000000001</v>
      </c>
      <c r="D223" s="43">
        <f>SUMIF(Feb!$A:$A,TB!$A223,Feb!$H:$H)</f>
        <v>-10033.790000000001</v>
      </c>
      <c r="E223" s="43">
        <f>SUMIF(Mar!$A:$A,TB!$A223,Mar!$H:$H)</f>
        <v>-11804.46</v>
      </c>
      <c r="F223" s="43">
        <f>SUMIF(Apr!$A:$A,TB!$A223,Apr!$H:$H)</f>
        <v>-11804.46</v>
      </c>
      <c r="G223" s="43">
        <f>SUMIF(May!$A:$A,TB!$A223,May!$H:$H)</f>
        <v>0</v>
      </c>
      <c r="H223" s="43">
        <f>SUMIF(Jun!$A:$A,TB!$A223,Jun!$H:$H)</f>
        <v>0</v>
      </c>
      <c r="I223" s="43">
        <f>SUMIF(Jul!$A:$A,TB!$A223,Jul!$H:$H)</f>
        <v>0</v>
      </c>
      <c r="J223" s="43">
        <f>SUMIF(Aug!$A:$A,TB!$A223,Aug!$H:$H)</f>
        <v>0</v>
      </c>
      <c r="K223" s="43">
        <f>SUMIF(Sep!$A:$A,TB!$A223,Sep!$H:$H)</f>
        <v>0</v>
      </c>
      <c r="L223" s="43">
        <f>SUMIF(Oct!$A:$A,TB!$A223,Oct!$H:$H)</f>
        <v>0</v>
      </c>
      <c r="M223" s="43">
        <f>SUMIF(Nov!$A:$A,TB!$A223,Nov!$H:$H)</f>
        <v>0</v>
      </c>
      <c r="N223" s="159">
        <f>SUMIF(Dec!$A:$A,TB!$A223,Dec!$H:$H)</f>
        <v>0</v>
      </c>
      <c r="O223" s="171"/>
      <c r="P223" s="171"/>
      <c r="Q223" s="164">
        <v>-2951.11</v>
      </c>
      <c r="R223" s="43">
        <v>-2951.11</v>
      </c>
      <c r="S223" s="43">
        <v>-4721.78</v>
      </c>
      <c r="T223" s="43">
        <v>-4721.78</v>
      </c>
      <c r="U223" s="43">
        <v>-4721.78</v>
      </c>
      <c r="V223" s="43">
        <v>-6492.45</v>
      </c>
      <c r="W223" s="43">
        <v>-6492.45</v>
      </c>
      <c r="X223" s="43">
        <v>-6492.45</v>
      </c>
      <c r="Y223" s="43">
        <v>-8263.1200000000008</v>
      </c>
      <c r="Z223" s="43">
        <v>-8263.1200000000008</v>
      </c>
      <c r="AA223" s="43">
        <v>-8263.1200000000008</v>
      </c>
      <c r="AB223" s="43">
        <v>-10033.790000000001</v>
      </c>
      <c r="AD223" s="43">
        <f t="shared" si="297"/>
        <v>-252570.56</v>
      </c>
      <c r="AE223" s="43">
        <f t="shared" si="298"/>
        <v>-252120.04</v>
      </c>
      <c r="AF223" s="43">
        <f t="shared" si="299"/>
        <v>-297347.26</v>
      </c>
      <c r="AG223" s="43">
        <f t="shared" si="300"/>
        <v>-298253.84999999998</v>
      </c>
      <c r="AH223" s="43">
        <f t="shared" si="301"/>
        <v>0</v>
      </c>
      <c r="AI223" s="43">
        <f t="shared" si="302"/>
        <v>0</v>
      </c>
      <c r="AJ223" s="43">
        <f t="shared" si="303"/>
        <v>0</v>
      </c>
      <c r="AK223" s="43">
        <f t="shared" si="304"/>
        <v>0</v>
      </c>
      <c r="AL223" s="43">
        <f t="shared" si="305"/>
        <v>0</v>
      </c>
      <c r="AM223" s="43">
        <f t="shared" si="306"/>
        <v>0</v>
      </c>
      <c r="AN223" s="43">
        <f t="shared" si="307"/>
        <v>0</v>
      </c>
      <c r="AO223" s="159">
        <f t="shared" si="308"/>
        <v>0</v>
      </c>
    </row>
    <row r="224" spans="1:41" ht="16.399999999999999" customHeight="1">
      <c r="A224" s="13"/>
      <c r="B224" s="14"/>
      <c r="C224" s="43">
        <f>SUMIF(Jan!$A:$A,TB!$A224,Jan!$H:$H)</f>
        <v>0</v>
      </c>
      <c r="D224" s="43">
        <f>SUMIF(Feb!$A:$A,TB!$A224,Feb!$H:$H)</f>
        <v>0</v>
      </c>
      <c r="E224" s="43">
        <f>SUMIF(Mar!$A:$A,TB!$A224,Mar!$H:$H)</f>
        <v>0</v>
      </c>
      <c r="F224" s="43">
        <f>SUMIF(Apr!$A:$A,TB!$A224,Apr!$H:$H)</f>
        <v>0</v>
      </c>
      <c r="G224" s="43">
        <f>SUMIF(May!$A:$A,TB!$A224,May!$H:$H)</f>
        <v>0</v>
      </c>
      <c r="H224" s="43">
        <f>SUMIF(Jun!$A:$A,TB!$A224,Jun!$H:$H)</f>
        <v>0</v>
      </c>
      <c r="I224" s="43">
        <f>SUMIF(Jul!$A:$A,TB!$A224,Jul!$H:$H)</f>
        <v>0</v>
      </c>
      <c r="J224" s="43">
        <f>SUMIF(Aug!$A:$A,TB!$A224,Aug!$H:$H)</f>
        <v>0</v>
      </c>
      <c r="K224" s="43">
        <f>SUMIF(Sep!$A:$A,TB!$A224,Sep!$H:$H)</f>
        <v>0</v>
      </c>
      <c r="L224" s="43">
        <f>SUMIF(Oct!$A:$A,TB!$A224,Oct!$H:$H)</f>
        <v>0</v>
      </c>
      <c r="M224" s="43">
        <f>SUMIF(Nov!$A:$A,TB!$A224,Nov!$H:$H)</f>
        <v>0</v>
      </c>
      <c r="N224" s="159">
        <f>SUMIF(Dec!$A:$A,TB!$A224,Dec!$H:$H)</f>
        <v>0</v>
      </c>
      <c r="O224" s="171"/>
      <c r="P224" s="171"/>
      <c r="Q224" s="164">
        <v>0</v>
      </c>
      <c r="R224" s="43">
        <v>0</v>
      </c>
      <c r="S224" s="43">
        <v>0</v>
      </c>
      <c r="T224" s="43">
        <v>0</v>
      </c>
      <c r="U224" s="43">
        <v>0</v>
      </c>
      <c r="V224" s="43">
        <v>0</v>
      </c>
      <c r="W224" s="43">
        <v>0</v>
      </c>
      <c r="X224" s="43">
        <v>0</v>
      </c>
      <c r="Y224" s="43">
        <v>0</v>
      </c>
      <c r="Z224" s="43">
        <v>0</v>
      </c>
      <c r="AA224" s="43">
        <v>0</v>
      </c>
      <c r="AB224" s="43">
        <v>0</v>
      </c>
      <c r="AD224" s="43">
        <f t="shared" si="297"/>
        <v>0</v>
      </c>
      <c r="AE224" s="43">
        <f t="shared" si="298"/>
        <v>0</v>
      </c>
      <c r="AF224" s="43">
        <f t="shared" si="299"/>
        <v>0</v>
      </c>
      <c r="AG224" s="43">
        <f t="shared" si="300"/>
        <v>0</v>
      </c>
      <c r="AH224" s="43">
        <f t="shared" si="301"/>
        <v>0</v>
      </c>
      <c r="AI224" s="43">
        <f t="shared" si="302"/>
        <v>0</v>
      </c>
      <c r="AJ224" s="43">
        <f t="shared" si="303"/>
        <v>0</v>
      </c>
      <c r="AK224" s="43">
        <f t="shared" si="304"/>
        <v>0</v>
      </c>
      <c r="AL224" s="43">
        <f t="shared" si="305"/>
        <v>0</v>
      </c>
      <c r="AM224" s="43">
        <f t="shared" si="306"/>
        <v>0</v>
      </c>
      <c r="AN224" s="43">
        <f t="shared" si="307"/>
        <v>0</v>
      </c>
      <c r="AO224" s="159">
        <f t="shared" si="308"/>
        <v>0</v>
      </c>
    </row>
    <row r="225" spans="1:41" ht="16.399999999999999" customHeight="1">
      <c r="A225" s="17" t="s">
        <v>27</v>
      </c>
      <c r="B225" s="18"/>
      <c r="C225" s="19">
        <f t="shared" ref="C225" si="309">ROUND(SUM(C221:C224),2)</f>
        <v>11214.21</v>
      </c>
      <c r="D225" s="19">
        <f t="shared" ref="D225:N225" si="310">ROUND(SUM(D221:D224),2)</f>
        <v>11214.21</v>
      </c>
      <c r="E225" s="19">
        <f t="shared" si="310"/>
        <v>9443.5400000000009</v>
      </c>
      <c r="F225" s="19">
        <f t="shared" si="310"/>
        <v>9443.5400000000009</v>
      </c>
      <c r="G225" s="19">
        <f t="shared" si="310"/>
        <v>0</v>
      </c>
      <c r="H225" s="19">
        <f t="shared" si="310"/>
        <v>0</v>
      </c>
      <c r="I225" s="19">
        <f t="shared" si="310"/>
        <v>0</v>
      </c>
      <c r="J225" s="19">
        <f t="shared" si="310"/>
        <v>0</v>
      </c>
      <c r="K225" s="19">
        <f t="shared" si="310"/>
        <v>0</v>
      </c>
      <c r="L225" s="19">
        <f t="shared" si="310"/>
        <v>0</v>
      </c>
      <c r="M225" s="19">
        <f t="shared" si="310"/>
        <v>0</v>
      </c>
      <c r="N225" s="158">
        <f t="shared" si="310"/>
        <v>0</v>
      </c>
      <c r="O225" s="171"/>
      <c r="P225" s="171"/>
      <c r="Q225" s="163">
        <v>18296.89</v>
      </c>
      <c r="R225" s="19">
        <v>18296.89</v>
      </c>
      <c r="S225" s="19">
        <v>16526.22</v>
      </c>
      <c r="T225" s="19">
        <v>16526.22</v>
      </c>
      <c r="U225" s="19">
        <v>16526.22</v>
      </c>
      <c r="V225" s="19">
        <v>14755.55</v>
      </c>
      <c r="W225" s="19">
        <v>14755.55</v>
      </c>
      <c r="X225" s="19">
        <v>14755.55</v>
      </c>
      <c r="Y225" s="19">
        <v>12984.88</v>
      </c>
      <c r="Z225" s="19">
        <v>12984.88</v>
      </c>
      <c r="AA225" s="19">
        <v>12984.88</v>
      </c>
      <c r="AB225" s="19">
        <v>11214.21</v>
      </c>
      <c r="AD225" s="19">
        <f t="shared" ref="AD225:AO225" si="311">ROUND(SUM(AD221:AD224),2)</f>
        <v>282284.09999999998</v>
      </c>
      <c r="AE225" s="19">
        <f t="shared" si="311"/>
        <v>281780.58</v>
      </c>
      <c r="AF225" s="19">
        <f t="shared" si="311"/>
        <v>237877.11</v>
      </c>
      <c r="AG225" s="19">
        <f t="shared" si="311"/>
        <v>238602.37</v>
      </c>
      <c r="AH225" s="19">
        <f t="shared" si="311"/>
        <v>0</v>
      </c>
      <c r="AI225" s="19">
        <f t="shared" si="311"/>
        <v>0</v>
      </c>
      <c r="AJ225" s="19">
        <f t="shared" si="311"/>
        <v>0</v>
      </c>
      <c r="AK225" s="19">
        <f t="shared" si="311"/>
        <v>0</v>
      </c>
      <c r="AL225" s="19">
        <f t="shared" si="311"/>
        <v>0</v>
      </c>
      <c r="AM225" s="19">
        <f t="shared" si="311"/>
        <v>0</v>
      </c>
      <c r="AN225" s="19">
        <f t="shared" si="311"/>
        <v>0</v>
      </c>
      <c r="AO225" s="19">
        <f t="shared" si="311"/>
        <v>0</v>
      </c>
    </row>
    <row r="226" spans="1:41" ht="16.399999999999999" customHeight="1">
      <c r="A226" s="20"/>
      <c r="B226" s="14"/>
      <c r="C226" s="43">
        <f>SUMIF(Jan!$A:$A,TB!$A226,Jan!$H:$H)</f>
        <v>0</v>
      </c>
      <c r="D226" s="43">
        <f>SUMIF(Feb!$A:$A,TB!$A226,Feb!$H:$H)</f>
        <v>0</v>
      </c>
      <c r="E226" s="43">
        <f>SUMIF(Mar!$A:$A,TB!$A226,Mar!$H:$H)</f>
        <v>0</v>
      </c>
      <c r="F226" s="43">
        <f>SUMIF(Apr!$A:$A,TB!$A226,Apr!$H:$H)</f>
        <v>0</v>
      </c>
      <c r="G226" s="43">
        <f>SUMIF(May!$A:$A,TB!$A226,May!$H:$H)</f>
        <v>0</v>
      </c>
      <c r="H226" s="43">
        <f>SUMIF(Jun!$A:$A,TB!$A226,Jun!$H:$H)</f>
        <v>0</v>
      </c>
      <c r="I226" s="43">
        <f>SUMIF(Jul!$A:$A,TB!$A226,Jul!$H:$H)</f>
        <v>0</v>
      </c>
      <c r="J226" s="43">
        <f>SUMIF(Aug!$A:$A,TB!$A226,Aug!$H:$H)</f>
        <v>0</v>
      </c>
      <c r="K226" s="43">
        <f>SUMIF(Sep!$A:$A,TB!$A226,Sep!$H:$H)</f>
        <v>0</v>
      </c>
      <c r="L226" s="43">
        <f>SUMIF(Oct!$A:$A,TB!$A226,Oct!$H:$H)</f>
        <v>0</v>
      </c>
      <c r="M226" s="43">
        <f>SUMIF(Nov!$A:$A,TB!$A226,Nov!$H:$H)</f>
        <v>0</v>
      </c>
      <c r="N226" s="159">
        <f>SUMIF(Dec!$A:$A,TB!$A226,Dec!$H:$H)</f>
        <v>0</v>
      </c>
      <c r="O226" s="171"/>
      <c r="P226" s="171"/>
      <c r="Q226" s="164">
        <v>0</v>
      </c>
      <c r="R226" s="43">
        <v>0</v>
      </c>
      <c r="S226" s="43">
        <v>0</v>
      </c>
      <c r="T226" s="43">
        <v>0</v>
      </c>
      <c r="U226" s="43">
        <v>0</v>
      </c>
      <c r="V226" s="43">
        <v>0</v>
      </c>
      <c r="W226" s="43">
        <v>0</v>
      </c>
      <c r="X226" s="43">
        <v>0</v>
      </c>
      <c r="Y226" s="43">
        <v>0</v>
      </c>
      <c r="Z226" s="43">
        <v>0</v>
      </c>
      <c r="AA226" s="43">
        <v>0</v>
      </c>
      <c r="AB226" s="43">
        <v>0</v>
      </c>
      <c r="AD226" s="43">
        <f t="shared" ref="AD226:AD229" si="312">ROUND(C226*AD$2,2)</f>
        <v>0</v>
      </c>
      <c r="AE226" s="43">
        <f t="shared" ref="AE226:AE229" si="313">ROUND(D226*AE$2,2)</f>
        <v>0</v>
      </c>
      <c r="AF226" s="43">
        <f t="shared" ref="AF226:AF229" si="314">ROUND(E226*AF$2,2)</f>
        <v>0</v>
      </c>
      <c r="AG226" s="43">
        <f t="shared" ref="AG226:AG229" si="315">ROUND(F226*AG$2,2)</f>
        <v>0</v>
      </c>
      <c r="AH226" s="43">
        <f t="shared" ref="AH226:AH229" si="316">ROUND(G226*AH$2,2)</f>
        <v>0</v>
      </c>
      <c r="AI226" s="43">
        <f t="shared" ref="AI226:AI229" si="317">ROUND(H226*AI$2,2)</f>
        <v>0</v>
      </c>
      <c r="AJ226" s="43">
        <f t="shared" ref="AJ226:AJ229" si="318">ROUND(I226*AJ$2,2)</f>
        <v>0</v>
      </c>
      <c r="AK226" s="43">
        <f t="shared" ref="AK226:AK229" si="319">ROUND(J226*AK$2,2)</f>
        <v>0</v>
      </c>
      <c r="AL226" s="43">
        <f t="shared" ref="AL226:AL229" si="320">ROUND(K226*AL$2,2)</f>
        <v>0</v>
      </c>
      <c r="AM226" s="43">
        <f t="shared" ref="AM226:AM229" si="321">ROUND(L226*AM$2,2)</f>
        <v>0</v>
      </c>
      <c r="AN226" s="43">
        <f t="shared" ref="AN226:AN229" si="322">ROUND(M226*AN$2,2)</f>
        <v>0</v>
      </c>
      <c r="AO226" s="159">
        <f t="shared" ref="AO226:AO229" si="323">ROUND(N226*AO$2,2)</f>
        <v>0</v>
      </c>
    </row>
    <row r="227" spans="1:41" ht="16.399999999999999" customHeight="1">
      <c r="A227" s="20">
        <v>11600</v>
      </c>
      <c r="B227" s="14" t="s">
        <v>239</v>
      </c>
      <c r="C227" s="43">
        <f>SUMIF(Jan!$A:$A,TB!$A227,Jan!$H:$H)</f>
        <v>0</v>
      </c>
      <c r="D227" s="43">
        <f>SUMIF(Feb!$A:$A,TB!$A227,Feb!$H:$H)</f>
        <v>0</v>
      </c>
      <c r="E227" s="43">
        <f>SUMIF(Mar!$A:$A,TB!$A227,Mar!$H:$H)</f>
        <v>0</v>
      </c>
      <c r="F227" s="43">
        <f>SUMIF(Apr!$A:$A,TB!$A227,Apr!$H:$H)</f>
        <v>0</v>
      </c>
      <c r="G227" s="43">
        <f>SUMIF(May!$A:$A,TB!$A227,May!$H:$H)</f>
        <v>0</v>
      </c>
      <c r="H227" s="43">
        <f>SUMIF(Jun!$A:$A,TB!$A227,Jun!$H:$H)</f>
        <v>0</v>
      </c>
      <c r="I227" s="43">
        <f>SUMIF(Jul!$A:$A,TB!$A227,Jul!$H:$H)</f>
        <v>0</v>
      </c>
      <c r="J227" s="43">
        <f>SUMIF(Aug!$A:$A,TB!$A227,Aug!$H:$H)</f>
        <v>0</v>
      </c>
      <c r="K227" s="43">
        <f>SUMIF(Sep!$A:$A,TB!$A227,Sep!$H:$H)</f>
        <v>0</v>
      </c>
      <c r="L227" s="43">
        <f>SUMIF(Oct!$A:$A,TB!$A227,Oct!$H:$H)</f>
        <v>0</v>
      </c>
      <c r="M227" s="43">
        <f>SUMIF(Nov!$A:$A,TB!$A227,Nov!$H:$H)</f>
        <v>0</v>
      </c>
      <c r="N227" s="159">
        <f>SUMIF(Dec!$A:$A,TB!$A227,Dec!$H:$H)</f>
        <v>0</v>
      </c>
      <c r="O227" s="171"/>
      <c r="P227" s="171"/>
      <c r="Q227" s="164">
        <v>0</v>
      </c>
      <c r="R227" s="43">
        <v>0</v>
      </c>
      <c r="S227" s="43">
        <v>0</v>
      </c>
      <c r="T227" s="43">
        <v>0</v>
      </c>
      <c r="U227" s="43">
        <v>0</v>
      </c>
      <c r="V227" s="43">
        <v>0</v>
      </c>
      <c r="W227" s="43">
        <v>0</v>
      </c>
      <c r="X227" s="43">
        <v>0</v>
      </c>
      <c r="Y227" s="43">
        <v>0</v>
      </c>
      <c r="Z227" s="43">
        <v>0</v>
      </c>
      <c r="AA227" s="43">
        <v>0</v>
      </c>
      <c r="AB227" s="43">
        <v>0</v>
      </c>
      <c r="AD227" s="43">
        <f t="shared" si="312"/>
        <v>0</v>
      </c>
      <c r="AE227" s="43">
        <f t="shared" si="313"/>
        <v>0</v>
      </c>
      <c r="AF227" s="43">
        <f t="shared" si="314"/>
        <v>0</v>
      </c>
      <c r="AG227" s="43">
        <f t="shared" si="315"/>
        <v>0</v>
      </c>
      <c r="AH227" s="43">
        <f t="shared" si="316"/>
        <v>0</v>
      </c>
      <c r="AI227" s="43">
        <f t="shared" si="317"/>
        <v>0</v>
      </c>
      <c r="AJ227" s="43">
        <f t="shared" si="318"/>
        <v>0</v>
      </c>
      <c r="AK227" s="43">
        <f t="shared" si="319"/>
        <v>0</v>
      </c>
      <c r="AL227" s="43">
        <f t="shared" si="320"/>
        <v>0</v>
      </c>
      <c r="AM227" s="43">
        <f t="shared" si="321"/>
        <v>0</v>
      </c>
      <c r="AN227" s="43">
        <f t="shared" si="322"/>
        <v>0</v>
      </c>
      <c r="AO227" s="159">
        <f t="shared" si="323"/>
        <v>0</v>
      </c>
    </row>
    <row r="228" spans="1:41" ht="16.399999999999999" customHeight="1">
      <c r="A228" s="20">
        <v>11601</v>
      </c>
      <c r="B228" s="14" t="s">
        <v>240</v>
      </c>
      <c r="C228" s="43">
        <f>SUMIF(Jan!$A:$A,TB!$A228,Jan!$H:$H)</f>
        <v>0</v>
      </c>
      <c r="D228" s="43">
        <f>SUMIF(Feb!$A:$A,TB!$A228,Feb!$H:$H)</f>
        <v>0</v>
      </c>
      <c r="E228" s="43">
        <f>SUMIF(Mar!$A:$A,TB!$A228,Mar!$H:$H)</f>
        <v>0</v>
      </c>
      <c r="F228" s="43">
        <f>SUMIF(Apr!$A:$A,TB!$A228,Apr!$H:$H)</f>
        <v>0</v>
      </c>
      <c r="G228" s="43">
        <f>SUMIF(May!$A:$A,TB!$A228,May!$H:$H)</f>
        <v>0</v>
      </c>
      <c r="H228" s="43">
        <f>SUMIF(Jun!$A:$A,TB!$A228,Jun!$H:$H)</f>
        <v>0</v>
      </c>
      <c r="I228" s="43">
        <f>SUMIF(Jul!$A:$A,TB!$A228,Jul!$H:$H)</f>
        <v>0</v>
      </c>
      <c r="J228" s="43">
        <f>SUMIF(Aug!$A:$A,TB!$A228,Aug!$H:$H)</f>
        <v>0</v>
      </c>
      <c r="K228" s="43">
        <f>SUMIF(Sep!$A:$A,TB!$A228,Sep!$H:$H)</f>
        <v>0</v>
      </c>
      <c r="L228" s="43">
        <f>SUMIF(Oct!$A:$A,TB!$A228,Oct!$H:$H)</f>
        <v>0</v>
      </c>
      <c r="M228" s="43">
        <f>SUMIF(Nov!$A:$A,TB!$A228,Nov!$H:$H)</f>
        <v>0</v>
      </c>
      <c r="N228" s="159">
        <f>SUMIF(Dec!$A:$A,TB!$A228,Dec!$H:$H)</f>
        <v>0</v>
      </c>
      <c r="O228" s="171"/>
      <c r="P228" s="171"/>
      <c r="Q228" s="164">
        <v>0</v>
      </c>
      <c r="R228" s="43">
        <v>0</v>
      </c>
      <c r="S228" s="43">
        <v>0</v>
      </c>
      <c r="T228" s="43">
        <v>0</v>
      </c>
      <c r="U228" s="43">
        <v>0</v>
      </c>
      <c r="V228" s="43">
        <v>0</v>
      </c>
      <c r="W228" s="43">
        <v>0</v>
      </c>
      <c r="X228" s="43">
        <v>0</v>
      </c>
      <c r="Y228" s="43">
        <v>0</v>
      </c>
      <c r="Z228" s="43">
        <v>0</v>
      </c>
      <c r="AA228" s="43">
        <v>0</v>
      </c>
      <c r="AB228" s="43">
        <v>0</v>
      </c>
      <c r="AD228" s="43">
        <f t="shared" si="312"/>
        <v>0</v>
      </c>
      <c r="AE228" s="43">
        <f t="shared" si="313"/>
        <v>0</v>
      </c>
      <c r="AF228" s="43">
        <f t="shared" si="314"/>
        <v>0</v>
      </c>
      <c r="AG228" s="43">
        <f t="shared" si="315"/>
        <v>0</v>
      </c>
      <c r="AH228" s="43">
        <f t="shared" si="316"/>
        <v>0</v>
      </c>
      <c r="AI228" s="43">
        <f t="shared" si="317"/>
        <v>0</v>
      </c>
      <c r="AJ228" s="43">
        <f t="shared" si="318"/>
        <v>0</v>
      </c>
      <c r="AK228" s="43">
        <f t="shared" si="319"/>
        <v>0</v>
      </c>
      <c r="AL228" s="43">
        <f t="shared" si="320"/>
        <v>0</v>
      </c>
      <c r="AM228" s="43">
        <f t="shared" si="321"/>
        <v>0</v>
      </c>
      <c r="AN228" s="43">
        <f t="shared" si="322"/>
        <v>0</v>
      </c>
      <c r="AO228" s="159">
        <f t="shared" si="323"/>
        <v>0</v>
      </c>
    </row>
    <row r="229" spans="1:41" ht="16.399999999999999" customHeight="1">
      <c r="A229" s="20"/>
      <c r="B229" s="14"/>
      <c r="C229" s="43">
        <f>SUMIF(Jan!$A:$A,TB!$A229,Jan!$H:$H)</f>
        <v>0</v>
      </c>
      <c r="D229" s="43">
        <f>SUMIF(Feb!$A:$A,TB!$A229,Feb!$H:$H)</f>
        <v>0</v>
      </c>
      <c r="E229" s="43">
        <f>SUMIF(Mar!$A:$A,TB!$A229,Mar!$H:$H)</f>
        <v>0</v>
      </c>
      <c r="F229" s="43">
        <f>SUMIF(Apr!$A:$A,TB!$A229,Apr!$H:$H)</f>
        <v>0</v>
      </c>
      <c r="G229" s="43">
        <f>SUMIF(May!$A:$A,TB!$A229,May!$H:$H)</f>
        <v>0</v>
      </c>
      <c r="H229" s="43">
        <f>SUMIF(Jun!$A:$A,TB!$A229,Jun!$H:$H)</f>
        <v>0</v>
      </c>
      <c r="I229" s="43">
        <f>SUMIF(Jul!$A:$A,TB!$A229,Jul!$H:$H)</f>
        <v>0</v>
      </c>
      <c r="J229" s="43">
        <f>SUMIF(Aug!$A:$A,TB!$A229,Aug!$H:$H)</f>
        <v>0</v>
      </c>
      <c r="K229" s="43">
        <f>SUMIF(Sep!$A:$A,TB!$A229,Sep!$H:$H)</f>
        <v>0</v>
      </c>
      <c r="L229" s="43">
        <f>SUMIF(Oct!$A:$A,TB!$A229,Oct!$H:$H)</f>
        <v>0</v>
      </c>
      <c r="M229" s="43">
        <f>SUMIF(Nov!$A:$A,TB!$A229,Nov!$H:$H)</f>
        <v>0</v>
      </c>
      <c r="N229" s="159">
        <f>SUMIF(Dec!$A:$A,TB!$A229,Dec!$H:$H)</f>
        <v>0</v>
      </c>
      <c r="O229" s="171"/>
      <c r="P229" s="171"/>
      <c r="Q229" s="164">
        <v>0</v>
      </c>
      <c r="R229" s="43">
        <v>0</v>
      </c>
      <c r="S229" s="43">
        <v>0</v>
      </c>
      <c r="T229" s="43">
        <v>0</v>
      </c>
      <c r="U229" s="43">
        <v>0</v>
      </c>
      <c r="V229" s="43">
        <v>0</v>
      </c>
      <c r="W229" s="43">
        <v>0</v>
      </c>
      <c r="X229" s="43">
        <v>0</v>
      </c>
      <c r="Y229" s="43">
        <v>0</v>
      </c>
      <c r="Z229" s="43">
        <v>0</v>
      </c>
      <c r="AA229" s="43">
        <v>0</v>
      </c>
      <c r="AB229" s="43">
        <v>0</v>
      </c>
      <c r="AD229" s="43">
        <f t="shared" si="312"/>
        <v>0</v>
      </c>
      <c r="AE229" s="43">
        <f t="shared" si="313"/>
        <v>0</v>
      </c>
      <c r="AF229" s="43">
        <f t="shared" si="314"/>
        <v>0</v>
      </c>
      <c r="AG229" s="43">
        <f t="shared" si="315"/>
        <v>0</v>
      </c>
      <c r="AH229" s="43">
        <f t="shared" si="316"/>
        <v>0</v>
      </c>
      <c r="AI229" s="43">
        <f t="shared" si="317"/>
        <v>0</v>
      </c>
      <c r="AJ229" s="43">
        <f t="shared" si="318"/>
        <v>0</v>
      </c>
      <c r="AK229" s="43">
        <f t="shared" si="319"/>
        <v>0</v>
      </c>
      <c r="AL229" s="43">
        <f t="shared" si="320"/>
        <v>0</v>
      </c>
      <c r="AM229" s="43">
        <f t="shared" si="321"/>
        <v>0</v>
      </c>
      <c r="AN229" s="43">
        <f t="shared" si="322"/>
        <v>0</v>
      </c>
      <c r="AO229" s="159">
        <f t="shared" si="323"/>
        <v>0</v>
      </c>
    </row>
    <row r="230" spans="1:41" ht="16.399999999999999" customHeight="1">
      <c r="A230" s="17" t="s">
        <v>28</v>
      </c>
      <c r="B230" s="18"/>
      <c r="C230" s="19">
        <f t="shared" ref="C230" si="324">ROUND(SUM(C226:C229),2)</f>
        <v>0</v>
      </c>
      <c r="D230" s="19">
        <f t="shared" ref="D230:N230" si="325">ROUND(SUM(D226:D229),2)</f>
        <v>0</v>
      </c>
      <c r="E230" s="19">
        <f t="shared" si="325"/>
        <v>0</v>
      </c>
      <c r="F230" s="19">
        <f t="shared" si="325"/>
        <v>0</v>
      </c>
      <c r="G230" s="19">
        <f t="shared" si="325"/>
        <v>0</v>
      </c>
      <c r="H230" s="19">
        <f t="shared" si="325"/>
        <v>0</v>
      </c>
      <c r="I230" s="19">
        <f t="shared" si="325"/>
        <v>0</v>
      </c>
      <c r="J230" s="19">
        <f t="shared" si="325"/>
        <v>0</v>
      </c>
      <c r="K230" s="19">
        <f t="shared" si="325"/>
        <v>0</v>
      </c>
      <c r="L230" s="19">
        <f t="shared" si="325"/>
        <v>0</v>
      </c>
      <c r="M230" s="19">
        <f t="shared" si="325"/>
        <v>0</v>
      </c>
      <c r="N230" s="158">
        <f t="shared" si="325"/>
        <v>0</v>
      </c>
      <c r="O230" s="171"/>
      <c r="P230" s="171"/>
      <c r="Q230" s="163">
        <v>0</v>
      </c>
      <c r="R230" s="19">
        <v>0</v>
      </c>
      <c r="S230" s="19">
        <v>0</v>
      </c>
      <c r="T230" s="19">
        <v>0</v>
      </c>
      <c r="U230" s="19">
        <v>0</v>
      </c>
      <c r="V230" s="19">
        <v>0</v>
      </c>
      <c r="W230" s="19">
        <v>0</v>
      </c>
      <c r="X230" s="19">
        <v>0</v>
      </c>
      <c r="Y230" s="19">
        <v>0</v>
      </c>
      <c r="Z230" s="19">
        <v>0</v>
      </c>
      <c r="AA230" s="19">
        <v>0</v>
      </c>
      <c r="AB230" s="19">
        <v>0</v>
      </c>
      <c r="AD230" s="19">
        <f t="shared" ref="AD230:AO230" si="326">ROUND(SUM(AD226:AD229),2)</f>
        <v>0</v>
      </c>
      <c r="AE230" s="19">
        <f t="shared" si="326"/>
        <v>0</v>
      </c>
      <c r="AF230" s="19">
        <f t="shared" si="326"/>
        <v>0</v>
      </c>
      <c r="AG230" s="19">
        <f t="shared" si="326"/>
        <v>0</v>
      </c>
      <c r="AH230" s="19">
        <f t="shared" si="326"/>
        <v>0</v>
      </c>
      <c r="AI230" s="19">
        <f t="shared" si="326"/>
        <v>0</v>
      </c>
      <c r="AJ230" s="19">
        <f t="shared" si="326"/>
        <v>0</v>
      </c>
      <c r="AK230" s="19">
        <f t="shared" si="326"/>
        <v>0</v>
      </c>
      <c r="AL230" s="19">
        <f t="shared" si="326"/>
        <v>0</v>
      </c>
      <c r="AM230" s="19">
        <f t="shared" si="326"/>
        <v>0</v>
      </c>
      <c r="AN230" s="19">
        <f t="shared" si="326"/>
        <v>0</v>
      </c>
      <c r="AO230" s="19">
        <f t="shared" si="326"/>
        <v>0</v>
      </c>
    </row>
    <row r="231" spans="1:41" ht="16.399999999999999" customHeight="1">
      <c r="A231" s="13"/>
      <c r="B231" s="14"/>
      <c r="C231" s="43">
        <f>SUMIF(Jan!$A:$A,TB!$A231,Jan!$H:$H)</f>
        <v>0</v>
      </c>
      <c r="D231" s="43">
        <f>SUMIF(Feb!$A:$A,TB!$A231,Feb!$H:$H)</f>
        <v>0</v>
      </c>
      <c r="E231" s="43">
        <f>SUMIF(Mar!$A:$A,TB!$A231,Mar!$H:$H)</f>
        <v>0</v>
      </c>
      <c r="F231" s="43">
        <f>SUMIF(Apr!$A:$A,TB!$A231,Apr!$H:$H)</f>
        <v>0</v>
      </c>
      <c r="G231" s="43">
        <f>SUMIF(May!$A:$A,TB!$A231,May!$H:$H)</f>
        <v>0</v>
      </c>
      <c r="H231" s="43">
        <f>SUMIF(Jun!$A:$A,TB!$A231,Jun!$H:$H)</f>
        <v>0</v>
      </c>
      <c r="I231" s="43">
        <f>SUMIF(Jul!$A:$A,TB!$A231,Jul!$H:$H)</f>
        <v>0</v>
      </c>
      <c r="J231" s="43">
        <f>SUMIF(Aug!$A:$A,TB!$A231,Aug!$H:$H)</f>
        <v>0</v>
      </c>
      <c r="K231" s="43">
        <f>SUMIF(Sep!$A:$A,TB!$A231,Sep!$H:$H)</f>
        <v>0</v>
      </c>
      <c r="L231" s="43">
        <f>SUMIF(Oct!$A:$A,TB!$A231,Oct!$H:$H)</f>
        <v>0</v>
      </c>
      <c r="M231" s="43">
        <f>SUMIF(Nov!$A:$A,TB!$A231,Nov!$H:$H)</f>
        <v>0</v>
      </c>
      <c r="N231" s="159">
        <f>SUMIF(Dec!$A:$A,TB!$A231,Dec!$H:$H)</f>
        <v>0</v>
      </c>
      <c r="O231" s="171"/>
      <c r="P231" s="171"/>
      <c r="Q231" s="164">
        <v>0</v>
      </c>
      <c r="R231" s="43">
        <v>0</v>
      </c>
      <c r="S231" s="43">
        <v>0</v>
      </c>
      <c r="T231" s="43">
        <v>0</v>
      </c>
      <c r="U231" s="43">
        <v>0</v>
      </c>
      <c r="V231" s="43">
        <v>0</v>
      </c>
      <c r="W231" s="43">
        <v>0</v>
      </c>
      <c r="X231" s="43">
        <v>0</v>
      </c>
      <c r="Y231" s="43">
        <v>0</v>
      </c>
      <c r="Z231" s="43">
        <v>0</v>
      </c>
      <c r="AA231" s="43">
        <v>0</v>
      </c>
      <c r="AB231" s="43">
        <v>0</v>
      </c>
      <c r="AD231" s="43">
        <f t="shared" ref="AD231:AD234" si="327">ROUND(C231*AD$2,2)</f>
        <v>0</v>
      </c>
      <c r="AE231" s="43">
        <f t="shared" ref="AE231:AE234" si="328">ROUND(D231*AE$2,2)</f>
        <v>0</v>
      </c>
      <c r="AF231" s="43">
        <f t="shared" ref="AF231:AF234" si="329">ROUND(E231*AF$2,2)</f>
        <v>0</v>
      </c>
      <c r="AG231" s="43">
        <f t="shared" ref="AG231:AG234" si="330">ROUND(F231*AG$2,2)</f>
        <v>0</v>
      </c>
      <c r="AH231" s="43">
        <f t="shared" ref="AH231:AH234" si="331">ROUND(G231*AH$2,2)</f>
        <v>0</v>
      </c>
      <c r="AI231" s="43">
        <f t="shared" ref="AI231:AI234" si="332">ROUND(H231*AI$2,2)</f>
        <v>0</v>
      </c>
      <c r="AJ231" s="43">
        <f t="shared" ref="AJ231:AJ234" si="333">ROUND(I231*AJ$2,2)</f>
        <v>0</v>
      </c>
      <c r="AK231" s="43">
        <f t="shared" ref="AK231:AK234" si="334">ROUND(J231*AK$2,2)</f>
        <v>0</v>
      </c>
      <c r="AL231" s="43">
        <f t="shared" ref="AL231:AL234" si="335">ROUND(K231*AL$2,2)</f>
        <v>0</v>
      </c>
      <c r="AM231" s="43">
        <f t="shared" ref="AM231:AM234" si="336">ROUND(L231*AM$2,2)</f>
        <v>0</v>
      </c>
      <c r="AN231" s="43">
        <f t="shared" ref="AN231:AN234" si="337">ROUND(M231*AN$2,2)</f>
        <v>0</v>
      </c>
      <c r="AO231" s="159">
        <f t="shared" ref="AO231:AO234" si="338">ROUND(N231*AO$2,2)</f>
        <v>0</v>
      </c>
    </row>
    <row r="232" spans="1:41" ht="16.399999999999999" customHeight="1">
      <c r="A232" s="13">
        <v>15016</v>
      </c>
      <c r="B232" s="21" t="s">
        <v>241</v>
      </c>
      <c r="C232" s="43">
        <f>SUMIF(Jan!$A:$A,TB!$A232,Jan!$H:$H)</f>
        <v>0</v>
      </c>
      <c r="D232" s="43">
        <f>SUMIF(Feb!$A:$A,TB!$A232,Feb!$H:$H)</f>
        <v>0</v>
      </c>
      <c r="E232" s="43">
        <f>SUMIF(Mar!$A:$A,TB!$A232,Mar!$H:$H)</f>
        <v>1686.21</v>
      </c>
      <c r="F232" s="43">
        <f>SUMIF(Apr!$A:$A,TB!$A232,Apr!$H:$H)</f>
        <v>1686.21</v>
      </c>
      <c r="G232" s="43">
        <f>SUMIF(May!$A:$A,TB!$A232,May!$H:$H)</f>
        <v>1686.21</v>
      </c>
      <c r="H232" s="43">
        <f>SUMIF(Jun!$A:$A,TB!$A232,Jun!$H:$H)</f>
        <v>0</v>
      </c>
      <c r="I232" s="43">
        <f>SUMIF(Jul!$A:$A,TB!$A232,Jul!$H:$H)</f>
        <v>0</v>
      </c>
      <c r="J232" s="43">
        <f>SUMIF(Aug!$A:$A,TB!$A232,Aug!$H:$H)</f>
        <v>0</v>
      </c>
      <c r="K232" s="43">
        <f>SUMIF(Sep!$A:$A,TB!$A232,Sep!$H:$H)</f>
        <v>0</v>
      </c>
      <c r="L232" s="43">
        <f>SUMIF(Oct!$A:$A,TB!$A232,Oct!$H:$H)</f>
        <v>0</v>
      </c>
      <c r="M232" s="43">
        <f>SUMIF(Nov!$A:$A,TB!$A232,Nov!$H:$H)</f>
        <v>0</v>
      </c>
      <c r="N232" s="159">
        <f>SUMIF(Dec!$A:$A,TB!$A232,Dec!$H:$H)</f>
        <v>0</v>
      </c>
      <c r="O232" s="171"/>
      <c r="P232" s="171"/>
      <c r="Q232" s="164">
        <v>0</v>
      </c>
      <c r="R232" s="43">
        <v>0</v>
      </c>
      <c r="S232" s="43">
        <v>2855.21</v>
      </c>
      <c r="T232" s="43">
        <v>2855.21</v>
      </c>
      <c r="U232" s="43">
        <v>2855.21</v>
      </c>
      <c r="V232" s="43">
        <v>2570.3000000000002</v>
      </c>
      <c r="W232" s="43">
        <v>2570.3000000000002</v>
      </c>
      <c r="X232" s="43">
        <v>2570.3000000000002</v>
      </c>
      <c r="Y232" s="43">
        <v>2280.54</v>
      </c>
      <c r="Z232" s="43">
        <v>2280.54</v>
      </c>
      <c r="AA232" s="43">
        <v>2280.54</v>
      </c>
      <c r="AB232" s="43">
        <v>1985.88</v>
      </c>
      <c r="AD232" s="43">
        <f t="shared" si="327"/>
        <v>0</v>
      </c>
      <c r="AE232" s="43">
        <f t="shared" si="328"/>
        <v>0</v>
      </c>
      <c r="AF232" s="43">
        <f t="shared" si="329"/>
        <v>42474.62</v>
      </c>
      <c r="AG232" s="43">
        <f t="shared" si="330"/>
        <v>42604.12</v>
      </c>
      <c r="AH232" s="43">
        <f t="shared" si="331"/>
        <v>42669.54</v>
      </c>
      <c r="AI232" s="43">
        <f t="shared" si="332"/>
        <v>0</v>
      </c>
      <c r="AJ232" s="43">
        <f t="shared" si="333"/>
        <v>0</v>
      </c>
      <c r="AK232" s="43">
        <f t="shared" si="334"/>
        <v>0</v>
      </c>
      <c r="AL232" s="43">
        <f t="shared" si="335"/>
        <v>0</v>
      </c>
      <c r="AM232" s="43">
        <f t="shared" si="336"/>
        <v>0</v>
      </c>
      <c r="AN232" s="43">
        <f t="shared" si="337"/>
        <v>0</v>
      </c>
      <c r="AO232" s="159">
        <f t="shared" si="338"/>
        <v>0</v>
      </c>
    </row>
    <row r="233" spans="1:41" ht="16.399999999999999" customHeight="1">
      <c r="A233" s="13">
        <v>25012</v>
      </c>
      <c r="B233" s="21" t="s">
        <v>242</v>
      </c>
      <c r="C233" s="43">
        <f>SUMIF(Jan!$A:$A,TB!$A233,Jan!$H:$H)</f>
        <v>0</v>
      </c>
      <c r="D233" s="43">
        <f>SUMIF(Feb!$A:$A,TB!$A233,Feb!$H:$H)</f>
        <v>0</v>
      </c>
      <c r="E233" s="43">
        <f>SUMIF(Mar!$A:$A,TB!$A233,Mar!$H:$H)</f>
        <v>-1605.4</v>
      </c>
      <c r="F233" s="43">
        <f>SUMIF(Apr!$A:$A,TB!$A233,Apr!$H:$H)</f>
        <v>-1605.4</v>
      </c>
      <c r="G233" s="43">
        <f>SUMIF(May!$A:$A,TB!$A233,May!$H:$H)</f>
        <v>-1605.4</v>
      </c>
      <c r="H233" s="43">
        <f>SUMIF(Jun!$A:$A,TB!$A233,Jun!$H:$H)</f>
        <v>0</v>
      </c>
      <c r="I233" s="43">
        <f>SUMIF(Jul!$A:$A,TB!$A233,Jul!$H:$H)</f>
        <v>0</v>
      </c>
      <c r="J233" s="43">
        <f>SUMIF(Aug!$A:$A,TB!$A233,Aug!$H:$H)</f>
        <v>0</v>
      </c>
      <c r="K233" s="43">
        <f>SUMIF(Sep!$A:$A,TB!$A233,Sep!$H:$H)</f>
        <v>0</v>
      </c>
      <c r="L233" s="43">
        <f>SUMIF(Oct!$A:$A,TB!$A233,Oct!$H:$H)</f>
        <v>0</v>
      </c>
      <c r="M233" s="43">
        <f>SUMIF(Nov!$A:$A,TB!$A233,Nov!$H:$H)</f>
        <v>0</v>
      </c>
      <c r="N233" s="159">
        <f>SUMIF(Dec!$A:$A,TB!$A233,Dec!$H:$H)</f>
        <v>0</v>
      </c>
      <c r="O233" s="171"/>
      <c r="P233" s="171"/>
      <c r="Q233" s="164">
        <v>0</v>
      </c>
      <c r="R233" s="43">
        <v>0</v>
      </c>
      <c r="S233" s="43">
        <v>-2809.46</v>
      </c>
      <c r="T233" s="43">
        <v>-2809.46</v>
      </c>
      <c r="U233" s="43">
        <v>-2809.46</v>
      </c>
      <c r="V233" s="43">
        <v>-2508.44</v>
      </c>
      <c r="W233" s="43">
        <v>-2508.44</v>
      </c>
      <c r="X233" s="43">
        <v>-2508.44</v>
      </c>
      <c r="Y233" s="43">
        <v>-2207.4299999999998</v>
      </c>
      <c r="Z233" s="43">
        <v>-2207.4299999999998</v>
      </c>
      <c r="AA233" s="43">
        <v>-2207.4299999999998</v>
      </c>
      <c r="AB233" s="43">
        <v>-1906.42</v>
      </c>
      <c r="AD233" s="43">
        <f t="shared" si="327"/>
        <v>0</v>
      </c>
      <c r="AE233" s="43">
        <f t="shared" si="328"/>
        <v>0</v>
      </c>
      <c r="AF233" s="43">
        <f t="shared" si="329"/>
        <v>-40439.06</v>
      </c>
      <c r="AG233" s="43">
        <f t="shared" si="330"/>
        <v>-40562.36</v>
      </c>
      <c r="AH233" s="43">
        <f t="shared" si="331"/>
        <v>-40624.65</v>
      </c>
      <c r="AI233" s="43">
        <f t="shared" si="332"/>
        <v>0</v>
      </c>
      <c r="AJ233" s="43">
        <f t="shared" si="333"/>
        <v>0</v>
      </c>
      <c r="AK233" s="43">
        <f t="shared" si="334"/>
        <v>0</v>
      </c>
      <c r="AL233" s="43">
        <f t="shared" si="335"/>
        <v>0</v>
      </c>
      <c r="AM233" s="43">
        <f t="shared" si="336"/>
        <v>0</v>
      </c>
      <c r="AN233" s="43">
        <f t="shared" si="337"/>
        <v>0</v>
      </c>
      <c r="AO233" s="159">
        <f t="shared" si="338"/>
        <v>0</v>
      </c>
    </row>
    <row r="234" spans="1:41" ht="16.399999999999999" customHeight="1">
      <c r="A234" s="13"/>
      <c r="B234" s="21"/>
      <c r="C234" s="43">
        <f>SUMIF(Jan!$A:$A,TB!$A234,Jan!$H:$H)</f>
        <v>0</v>
      </c>
      <c r="D234" s="43">
        <f>SUMIF(Feb!$A:$A,TB!$A234,Feb!$H:$H)</f>
        <v>0</v>
      </c>
      <c r="E234" s="43">
        <f>SUMIF(Mar!$A:$A,TB!$A234,Mar!$H:$H)</f>
        <v>0</v>
      </c>
      <c r="F234" s="43">
        <f>SUMIF(Apr!$A:$A,TB!$A234,Apr!$H:$H)</f>
        <v>0</v>
      </c>
      <c r="G234" s="43">
        <f>SUMIF(May!$A:$A,TB!$A234,May!$H:$H)</f>
        <v>0</v>
      </c>
      <c r="H234" s="43">
        <f>SUMIF(Jun!$A:$A,TB!$A234,Jun!$H:$H)</f>
        <v>0</v>
      </c>
      <c r="I234" s="43">
        <f>SUMIF(Jul!$A:$A,TB!$A234,Jul!$H:$H)</f>
        <v>0</v>
      </c>
      <c r="J234" s="43">
        <f>SUMIF(Aug!$A:$A,TB!$A234,Aug!$H:$H)</f>
        <v>0</v>
      </c>
      <c r="K234" s="43">
        <f>SUMIF(Sep!$A:$A,TB!$A234,Sep!$H:$H)</f>
        <v>0</v>
      </c>
      <c r="L234" s="43">
        <f>SUMIF(Oct!$A:$A,TB!$A234,Oct!$H:$H)</f>
        <v>0</v>
      </c>
      <c r="M234" s="43">
        <f>SUMIF(Nov!$A:$A,TB!$A234,Nov!$H:$H)</f>
        <v>0</v>
      </c>
      <c r="N234" s="159">
        <f>SUMIF(Dec!$A:$A,TB!$A234,Dec!$H:$H)</f>
        <v>0</v>
      </c>
      <c r="O234" s="171"/>
      <c r="P234" s="171"/>
      <c r="Q234" s="164">
        <v>0</v>
      </c>
      <c r="R234" s="43">
        <v>0</v>
      </c>
      <c r="S234" s="43">
        <v>0</v>
      </c>
      <c r="T234" s="43">
        <v>0</v>
      </c>
      <c r="U234" s="43">
        <v>0</v>
      </c>
      <c r="V234" s="43">
        <v>0</v>
      </c>
      <c r="W234" s="43">
        <v>0</v>
      </c>
      <c r="X234" s="43">
        <v>0</v>
      </c>
      <c r="Y234" s="43">
        <v>0</v>
      </c>
      <c r="Z234" s="43">
        <v>0</v>
      </c>
      <c r="AA234" s="43">
        <v>0</v>
      </c>
      <c r="AB234" s="43">
        <v>0</v>
      </c>
      <c r="AD234" s="43">
        <f t="shared" si="327"/>
        <v>0</v>
      </c>
      <c r="AE234" s="43">
        <f t="shared" si="328"/>
        <v>0</v>
      </c>
      <c r="AF234" s="43">
        <f t="shared" si="329"/>
        <v>0</v>
      </c>
      <c r="AG234" s="43">
        <f t="shared" si="330"/>
        <v>0</v>
      </c>
      <c r="AH234" s="43">
        <f t="shared" si="331"/>
        <v>0</v>
      </c>
      <c r="AI234" s="43">
        <f t="shared" si="332"/>
        <v>0</v>
      </c>
      <c r="AJ234" s="43">
        <f t="shared" si="333"/>
        <v>0</v>
      </c>
      <c r="AK234" s="43">
        <f t="shared" si="334"/>
        <v>0</v>
      </c>
      <c r="AL234" s="43">
        <f t="shared" si="335"/>
        <v>0</v>
      </c>
      <c r="AM234" s="43">
        <f t="shared" si="336"/>
        <v>0</v>
      </c>
      <c r="AN234" s="43">
        <f t="shared" si="337"/>
        <v>0</v>
      </c>
      <c r="AO234" s="159">
        <f t="shared" si="338"/>
        <v>0</v>
      </c>
    </row>
    <row r="235" spans="1:41" ht="16.399999999999999" customHeight="1">
      <c r="A235" s="17" t="s">
        <v>30</v>
      </c>
      <c r="B235" s="18"/>
      <c r="C235" s="19">
        <f t="shared" ref="C235" si="339">ROUND(SUM(C231:C234),2)</f>
        <v>0</v>
      </c>
      <c r="D235" s="19">
        <f t="shared" ref="D235:N235" si="340">ROUND(SUM(D231:D234),2)</f>
        <v>0</v>
      </c>
      <c r="E235" s="19">
        <f t="shared" si="340"/>
        <v>80.81</v>
      </c>
      <c r="F235" s="19">
        <f t="shared" si="340"/>
        <v>80.81</v>
      </c>
      <c r="G235" s="19">
        <f t="shared" si="340"/>
        <v>80.81</v>
      </c>
      <c r="H235" s="19">
        <f t="shared" si="340"/>
        <v>0</v>
      </c>
      <c r="I235" s="19">
        <f t="shared" si="340"/>
        <v>0</v>
      </c>
      <c r="J235" s="19">
        <f t="shared" si="340"/>
        <v>0</v>
      </c>
      <c r="K235" s="19">
        <f t="shared" si="340"/>
        <v>0</v>
      </c>
      <c r="L235" s="19">
        <f t="shared" si="340"/>
        <v>0</v>
      </c>
      <c r="M235" s="19">
        <f t="shared" si="340"/>
        <v>0</v>
      </c>
      <c r="N235" s="158">
        <f t="shared" si="340"/>
        <v>0</v>
      </c>
      <c r="O235" s="171"/>
      <c r="P235" s="171"/>
      <c r="Q235" s="163">
        <v>0</v>
      </c>
      <c r="R235" s="19">
        <v>0</v>
      </c>
      <c r="S235" s="19">
        <v>45.75</v>
      </c>
      <c r="T235" s="19">
        <v>45.75</v>
      </c>
      <c r="U235" s="19">
        <v>45.75</v>
      </c>
      <c r="V235" s="19">
        <v>61.86</v>
      </c>
      <c r="W235" s="19">
        <v>61.86</v>
      </c>
      <c r="X235" s="19">
        <v>61.86</v>
      </c>
      <c r="Y235" s="19">
        <v>73.11</v>
      </c>
      <c r="Z235" s="19">
        <v>73.11</v>
      </c>
      <c r="AA235" s="19">
        <v>73.11</v>
      </c>
      <c r="AB235" s="19">
        <v>79.459999999999994</v>
      </c>
      <c r="AD235" s="19">
        <f t="shared" ref="AD235:AO235" si="341">ROUND(SUM(AD231:AD234),2)</f>
        <v>0</v>
      </c>
      <c r="AE235" s="19">
        <f t="shared" si="341"/>
        <v>0</v>
      </c>
      <c r="AF235" s="19">
        <f t="shared" si="341"/>
        <v>2035.56</v>
      </c>
      <c r="AG235" s="19">
        <f t="shared" si="341"/>
        <v>2041.76</v>
      </c>
      <c r="AH235" s="19">
        <f t="shared" si="341"/>
        <v>2044.89</v>
      </c>
      <c r="AI235" s="19">
        <f t="shared" si="341"/>
        <v>0</v>
      </c>
      <c r="AJ235" s="19">
        <f t="shared" si="341"/>
        <v>0</v>
      </c>
      <c r="AK235" s="19">
        <f t="shared" si="341"/>
        <v>0</v>
      </c>
      <c r="AL235" s="19">
        <f t="shared" si="341"/>
        <v>0</v>
      </c>
      <c r="AM235" s="19">
        <f t="shared" si="341"/>
        <v>0</v>
      </c>
      <c r="AN235" s="19">
        <f t="shared" si="341"/>
        <v>0</v>
      </c>
      <c r="AO235" s="19">
        <f t="shared" si="341"/>
        <v>0</v>
      </c>
    </row>
    <row r="236" spans="1:41" ht="16.399999999999999" customHeight="1">
      <c r="A236" s="13"/>
      <c r="B236" s="14"/>
      <c r="C236" s="43">
        <f>SUMIF(Jan!$A:$A,TB!$A236,Jan!$H:$H)</f>
        <v>0</v>
      </c>
      <c r="D236" s="43">
        <f>SUMIF(Feb!$A:$A,TB!$A236,Feb!$H:$H)</f>
        <v>0</v>
      </c>
      <c r="E236" s="43">
        <f>SUMIF(Mar!$A:$A,TB!$A236,Mar!$H:$H)</f>
        <v>0</v>
      </c>
      <c r="F236" s="43">
        <f>SUMIF(Apr!$A:$A,TB!$A236,Apr!$H:$H)</f>
        <v>0</v>
      </c>
      <c r="G236" s="43">
        <f>SUMIF(May!$A:$A,TB!$A236,May!$H:$H)</f>
        <v>0</v>
      </c>
      <c r="H236" s="43">
        <f>SUMIF(Jun!$A:$A,TB!$A236,Jun!$H:$H)</f>
        <v>0</v>
      </c>
      <c r="I236" s="43">
        <f>SUMIF(Jul!$A:$A,TB!$A236,Jul!$H:$H)</f>
        <v>0</v>
      </c>
      <c r="J236" s="43">
        <f>SUMIF(Aug!$A:$A,TB!$A236,Aug!$H:$H)</f>
        <v>0</v>
      </c>
      <c r="K236" s="43">
        <f>SUMIF(Sep!$A:$A,TB!$A236,Sep!$H:$H)</f>
        <v>0</v>
      </c>
      <c r="L236" s="43">
        <f>SUMIF(Oct!$A:$A,TB!$A236,Oct!$H:$H)</f>
        <v>0</v>
      </c>
      <c r="M236" s="43">
        <f>SUMIF(Nov!$A:$A,TB!$A236,Nov!$H:$H)</f>
        <v>0</v>
      </c>
      <c r="N236" s="159">
        <f>SUMIF(Dec!$A:$A,TB!$A236,Dec!$H:$H)</f>
        <v>0</v>
      </c>
      <c r="O236" s="171"/>
      <c r="P236" s="171"/>
      <c r="Q236" s="164">
        <v>0</v>
      </c>
      <c r="R236" s="43">
        <v>0</v>
      </c>
      <c r="S236" s="43">
        <v>0</v>
      </c>
      <c r="T236" s="43">
        <v>0</v>
      </c>
      <c r="U236" s="43">
        <v>0</v>
      </c>
      <c r="V236" s="43">
        <v>0</v>
      </c>
      <c r="W236" s="43">
        <v>0</v>
      </c>
      <c r="X236" s="43">
        <v>0</v>
      </c>
      <c r="Y236" s="43">
        <v>0</v>
      </c>
      <c r="Z236" s="43">
        <v>0</v>
      </c>
      <c r="AA236" s="43">
        <v>0</v>
      </c>
      <c r="AB236" s="43">
        <v>0</v>
      </c>
      <c r="AD236" s="43">
        <f t="shared" ref="AD236:AD238" si="342">ROUND(C236*AD$2,2)</f>
        <v>0</v>
      </c>
      <c r="AE236" s="43">
        <f t="shared" ref="AE236:AE238" si="343">ROUND(D236*AE$2,2)</f>
        <v>0</v>
      </c>
      <c r="AF236" s="43">
        <f t="shared" ref="AF236:AF238" si="344">ROUND(E236*AF$2,2)</f>
        <v>0</v>
      </c>
      <c r="AG236" s="43">
        <f t="shared" ref="AG236:AG238" si="345">ROUND(F236*AG$2,2)</f>
        <v>0</v>
      </c>
      <c r="AH236" s="43">
        <f t="shared" ref="AH236:AH238" si="346">ROUND(G236*AH$2,2)</f>
        <v>0</v>
      </c>
      <c r="AI236" s="43">
        <f t="shared" ref="AI236:AI238" si="347">ROUND(H236*AI$2,2)</f>
        <v>0</v>
      </c>
      <c r="AJ236" s="43">
        <f t="shared" ref="AJ236:AJ238" si="348">ROUND(I236*AJ$2,2)</f>
        <v>0</v>
      </c>
      <c r="AK236" s="43">
        <f t="shared" ref="AK236:AK238" si="349">ROUND(J236*AK$2,2)</f>
        <v>0</v>
      </c>
      <c r="AL236" s="43">
        <f t="shared" ref="AL236:AL238" si="350">ROUND(K236*AL$2,2)</f>
        <v>0</v>
      </c>
      <c r="AM236" s="43">
        <f t="shared" ref="AM236:AM238" si="351">ROUND(L236*AM$2,2)</f>
        <v>0</v>
      </c>
      <c r="AN236" s="43">
        <f t="shared" ref="AN236:AN238" si="352">ROUND(M236*AN$2,2)</f>
        <v>0</v>
      </c>
      <c r="AO236" s="159">
        <f t="shared" ref="AO236:AO238" si="353">ROUND(N236*AO$2,2)</f>
        <v>0</v>
      </c>
    </row>
    <row r="237" spans="1:41" ht="16.399999999999999" customHeight="1">
      <c r="A237" s="13">
        <v>15004</v>
      </c>
      <c r="B237" s="21" t="s">
        <v>243</v>
      </c>
      <c r="C237" s="43">
        <f>SUMIF(Jan!$A:$A,TB!$A237,Jan!$H:$H)</f>
        <v>0</v>
      </c>
      <c r="D237" s="43">
        <f>SUMIF(Feb!$A:$A,TB!$A237,Feb!$H:$H)</f>
        <v>0</v>
      </c>
      <c r="E237" s="43">
        <f>SUMIF(Mar!$A:$A,TB!$A237,Mar!$H:$H)</f>
        <v>0</v>
      </c>
      <c r="F237" s="43">
        <f>SUMIF(Apr!$A:$A,TB!$A237,Apr!$H:$H)</f>
        <v>0</v>
      </c>
      <c r="G237" s="43">
        <f>SUMIF(May!$A:$A,TB!$A237,May!$H:$H)</f>
        <v>0</v>
      </c>
      <c r="H237" s="43">
        <f>SUMIF(Jun!$A:$A,TB!$A237,Jun!$H:$H)</f>
        <v>0</v>
      </c>
      <c r="I237" s="43">
        <f>SUMIF(Jul!$A:$A,TB!$A237,Jul!$H:$H)</f>
        <v>0</v>
      </c>
      <c r="J237" s="43">
        <f>SUMIF(Aug!$A:$A,TB!$A237,Aug!$H:$H)</f>
        <v>0</v>
      </c>
      <c r="K237" s="43">
        <f>SUMIF(Sep!$A:$A,TB!$A237,Sep!$H:$H)</f>
        <v>0</v>
      </c>
      <c r="L237" s="43">
        <f>SUMIF(Oct!$A:$A,TB!$A237,Oct!$H:$H)</f>
        <v>0</v>
      </c>
      <c r="M237" s="43">
        <f>SUMIF(Nov!$A:$A,TB!$A237,Nov!$H:$H)</f>
        <v>0</v>
      </c>
      <c r="N237" s="159">
        <f>SUMIF(Dec!$A:$A,TB!$A237,Dec!$H:$H)</f>
        <v>0</v>
      </c>
      <c r="O237" s="171"/>
      <c r="P237" s="171"/>
      <c r="Q237" s="164">
        <v>0</v>
      </c>
      <c r="R237" s="43">
        <v>0</v>
      </c>
      <c r="S237" s="43">
        <v>0</v>
      </c>
      <c r="T237" s="43">
        <v>0</v>
      </c>
      <c r="U237" s="43">
        <v>0</v>
      </c>
      <c r="V237" s="43">
        <v>0</v>
      </c>
      <c r="W237" s="43">
        <v>0</v>
      </c>
      <c r="X237" s="43">
        <v>0</v>
      </c>
      <c r="Y237" s="43">
        <v>0</v>
      </c>
      <c r="Z237" s="43">
        <v>0</v>
      </c>
      <c r="AA237" s="43">
        <v>0</v>
      </c>
      <c r="AB237" s="43">
        <v>0</v>
      </c>
      <c r="AD237" s="43">
        <f t="shared" si="342"/>
        <v>0</v>
      </c>
      <c r="AE237" s="43">
        <f t="shared" si="343"/>
        <v>0</v>
      </c>
      <c r="AF237" s="43">
        <f t="shared" si="344"/>
        <v>0</v>
      </c>
      <c r="AG237" s="43">
        <f t="shared" si="345"/>
        <v>0</v>
      </c>
      <c r="AH237" s="43">
        <f t="shared" si="346"/>
        <v>0</v>
      </c>
      <c r="AI237" s="43">
        <f t="shared" si="347"/>
        <v>0</v>
      </c>
      <c r="AJ237" s="43">
        <f t="shared" si="348"/>
        <v>0</v>
      </c>
      <c r="AK237" s="43">
        <f t="shared" si="349"/>
        <v>0</v>
      </c>
      <c r="AL237" s="43">
        <f t="shared" si="350"/>
        <v>0</v>
      </c>
      <c r="AM237" s="43">
        <f t="shared" si="351"/>
        <v>0</v>
      </c>
      <c r="AN237" s="43">
        <f t="shared" si="352"/>
        <v>0</v>
      </c>
      <c r="AO237" s="159">
        <f t="shared" si="353"/>
        <v>0</v>
      </c>
    </row>
    <row r="238" spans="1:41" ht="16.399999999999999" customHeight="1">
      <c r="A238" s="13"/>
      <c r="B238" s="21"/>
      <c r="C238" s="43">
        <f>SUMIF(Jan!$A:$A,TB!$A238,Jan!$H:$H)</f>
        <v>0</v>
      </c>
      <c r="D238" s="43">
        <f>SUMIF(Feb!$A:$A,TB!$A238,Feb!$H:$H)</f>
        <v>0</v>
      </c>
      <c r="E238" s="43">
        <f>SUMIF(Mar!$A:$A,TB!$A238,Mar!$H:$H)</f>
        <v>0</v>
      </c>
      <c r="F238" s="43">
        <f>SUMIF(Apr!$A:$A,TB!$A238,Apr!$H:$H)</f>
        <v>0</v>
      </c>
      <c r="G238" s="43">
        <f>SUMIF(May!$A:$A,TB!$A238,May!$H:$H)</f>
        <v>0</v>
      </c>
      <c r="H238" s="43">
        <f>SUMIF(Jun!$A:$A,TB!$A238,Jun!$H:$H)</f>
        <v>0</v>
      </c>
      <c r="I238" s="43">
        <f>SUMIF(Jul!$A:$A,TB!$A238,Jul!$H:$H)</f>
        <v>0</v>
      </c>
      <c r="J238" s="43">
        <f>SUMIF(Aug!$A:$A,TB!$A238,Aug!$H:$H)</f>
        <v>0</v>
      </c>
      <c r="K238" s="43">
        <f>SUMIF(Sep!$A:$A,TB!$A238,Sep!$H:$H)</f>
        <v>0</v>
      </c>
      <c r="L238" s="43">
        <f>SUMIF(Oct!$A:$A,TB!$A238,Oct!$H:$H)</f>
        <v>0</v>
      </c>
      <c r="M238" s="43">
        <f>SUMIF(Nov!$A:$A,TB!$A238,Nov!$H:$H)</f>
        <v>0</v>
      </c>
      <c r="N238" s="159">
        <f>SUMIF(Dec!$A:$A,TB!$A238,Dec!$H:$H)</f>
        <v>0</v>
      </c>
      <c r="O238" s="171"/>
      <c r="P238" s="171"/>
      <c r="Q238" s="164">
        <v>0</v>
      </c>
      <c r="R238" s="43">
        <v>0</v>
      </c>
      <c r="S238" s="43">
        <v>0</v>
      </c>
      <c r="T238" s="43">
        <v>0</v>
      </c>
      <c r="U238" s="43">
        <v>0</v>
      </c>
      <c r="V238" s="43">
        <v>0</v>
      </c>
      <c r="W238" s="43">
        <v>0</v>
      </c>
      <c r="X238" s="43">
        <v>0</v>
      </c>
      <c r="Y238" s="43">
        <v>0</v>
      </c>
      <c r="Z238" s="43">
        <v>0</v>
      </c>
      <c r="AA238" s="43">
        <v>0</v>
      </c>
      <c r="AB238" s="43">
        <v>0</v>
      </c>
      <c r="AD238" s="43">
        <f t="shared" si="342"/>
        <v>0</v>
      </c>
      <c r="AE238" s="43">
        <f t="shared" si="343"/>
        <v>0</v>
      </c>
      <c r="AF238" s="43">
        <f t="shared" si="344"/>
        <v>0</v>
      </c>
      <c r="AG238" s="43">
        <f t="shared" si="345"/>
        <v>0</v>
      </c>
      <c r="AH238" s="43">
        <f t="shared" si="346"/>
        <v>0</v>
      </c>
      <c r="AI238" s="43">
        <f t="shared" si="347"/>
        <v>0</v>
      </c>
      <c r="AJ238" s="43">
        <f t="shared" si="348"/>
        <v>0</v>
      </c>
      <c r="AK238" s="43">
        <f t="shared" si="349"/>
        <v>0</v>
      </c>
      <c r="AL238" s="43">
        <f t="shared" si="350"/>
        <v>0</v>
      </c>
      <c r="AM238" s="43">
        <f t="shared" si="351"/>
        <v>0</v>
      </c>
      <c r="AN238" s="43">
        <f t="shared" si="352"/>
        <v>0</v>
      </c>
      <c r="AO238" s="159">
        <f t="shared" si="353"/>
        <v>0</v>
      </c>
    </row>
    <row r="239" spans="1:41" ht="16.399999999999999" customHeight="1">
      <c r="A239" s="17" t="s">
        <v>31</v>
      </c>
      <c r="B239" s="18"/>
      <c r="C239" s="19">
        <f t="shared" ref="C239" si="354">ROUND(SUM(C236:C238),2)</f>
        <v>0</v>
      </c>
      <c r="D239" s="19">
        <f t="shared" ref="D239:N239" si="355">ROUND(SUM(D236:D238),2)</f>
        <v>0</v>
      </c>
      <c r="E239" s="19">
        <f t="shared" si="355"/>
        <v>0</v>
      </c>
      <c r="F239" s="19">
        <f t="shared" si="355"/>
        <v>0</v>
      </c>
      <c r="G239" s="19">
        <f t="shared" si="355"/>
        <v>0</v>
      </c>
      <c r="H239" s="19">
        <f t="shared" si="355"/>
        <v>0</v>
      </c>
      <c r="I239" s="19">
        <f t="shared" si="355"/>
        <v>0</v>
      </c>
      <c r="J239" s="19">
        <f t="shared" si="355"/>
        <v>0</v>
      </c>
      <c r="K239" s="19">
        <f t="shared" si="355"/>
        <v>0</v>
      </c>
      <c r="L239" s="19">
        <f t="shared" si="355"/>
        <v>0</v>
      </c>
      <c r="M239" s="19">
        <f t="shared" si="355"/>
        <v>0</v>
      </c>
      <c r="N239" s="158">
        <f t="shared" si="355"/>
        <v>0</v>
      </c>
      <c r="O239" s="171"/>
      <c r="P239" s="171"/>
      <c r="Q239" s="163">
        <v>0</v>
      </c>
      <c r="R239" s="19">
        <v>0</v>
      </c>
      <c r="S239" s="19">
        <v>0</v>
      </c>
      <c r="T239" s="19">
        <v>0</v>
      </c>
      <c r="U239" s="19">
        <v>0</v>
      </c>
      <c r="V239" s="19">
        <v>0</v>
      </c>
      <c r="W239" s="19">
        <v>0</v>
      </c>
      <c r="X239" s="19">
        <v>0</v>
      </c>
      <c r="Y239" s="19">
        <v>0</v>
      </c>
      <c r="Z239" s="19">
        <v>0</v>
      </c>
      <c r="AA239" s="19">
        <v>0</v>
      </c>
      <c r="AB239" s="19">
        <v>0</v>
      </c>
      <c r="AD239" s="19">
        <f t="shared" ref="AD239:AO239" si="356">ROUND(SUM(AD236:AD238),2)</f>
        <v>0</v>
      </c>
      <c r="AE239" s="19">
        <f t="shared" si="356"/>
        <v>0</v>
      </c>
      <c r="AF239" s="19">
        <f t="shared" si="356"/>
        <v>0</v>
      </c>
      <c r="AG239" s="19">
        <f t="shared" si="356"/>
        <v>0</v>
      </c>
      <c r="AH239" s="19">
        <f t="shared" si="356"/>
        <v>0</v>
      </c>
      <c r="AI239" s="19">
        <f t="shared" si="356"/>
        <v>0</v>
      </c>
      <c r="AJ239" s="19">
        <f t="shared" si="356"/>
        <v>0</v>
      </c>
      <c r="AK239" s="19">
        <f t="shared" si="356"/>
        <v>0</v>
      </c>
      <c r="AL239" s="19">
        <f t="shared" si="356"/>
        <v>0</v>
      </c>
      <c r="AM239" s="19">
        <f t="shared" si="356"/>
        <v>0</v>
      </c>
      <c r="AN239" s="19">
        <f t="shared" si="356"/>
        <v>0</v>
      </c>
      <c r="AO239" s="19">
        <f t="shared" si="356"/>
        <v>0</v>
      </c>
    </row>
    <row r="240" spans="1:41" ht="16.399999999999999" customHeight="1">
      <c r="A240" s="13"/>
      <c r="B240" s="21"/>
      <c r="C240" s="43">
        <f>SUMIF(Jan!$A:$A,TB!$A240,Jan!$H:$H)</f>
        <v>0</v>
      </c>
      <c r="D240" s="43">
        <f>SUMIF(Feb!$A:$A,TB!$A240,Feb!$H:$H)</f>
        <v>0</v>
      </c>
      <c r="E240" s="43">
        <f>SUMIF(Mar!$A:$A,TB!$A240,Mar!$H:$H)</f>
        <v>0</v>
      </c>
      <c r="F240" s="43">
        <f>SUMIF(Apr!$A:$A,TB!$A240,Apr!$H:$H)</f>
        <v>0</v>
      </c>
      <c r="G240" s="43">
        <f>SUMIF(May!$A:$A,TB!$A240,May!$H:$H)</f>
        <v>0</v>
      </c>
      <c r="H240" s="43">
        <f>SUMIF(Jun!$A:$A,TB!$A240,Jun!$H:$H)</f>
        <v>0</v>
      </c>
      <c r="I240" s="43">
        <f>SUMIF(Jul!$A:$A,TB!$A240,Jul!$H:$H)</f>
        <v>0</v>
      </c>
      <c r="J240" s="43">
        <f>SUMIF(Aug!$A:$A,TB!$A240,Aug!$H:$H)</f>
        <v>0</v>
      </c>
      <c r="K240" s="43">
        <f>SUMIF(Sep!$A:$A,TB!$A240,Sep!$H:$H)</f>
        <v>0</v>
      </c>
      <c r="L240" s="43">
        <f>SUMIF(Oct!$A:$A,TB!$A240,Oct!$H:$H)</f>
        <v>0</v>
      </c>
      <c r="M240" s="43">
        <f>SUMIF(Nov!$A:$A,TB!$A240,Nov!$H:$H)</f>
        <v>0</v>
      </c>
      <c r="N240" s="159">
        <f>SUMIF(Dec!$A:$A,TB!$A240,Dec!$H:$H)</f>
        <v>0</v>
      </c>
      <c r="O240" s="171"/>
      <c r="P240" s="171"/>
      <c r="Q240" s="164">
        <v>0</v>
      </c>
      <c r="R240" s="43">
        <v>0</v>
      </c>
      <c r="S240" s="43">
        <v>0</v>
      </c>
      <c r="T240" s="43">
        <v>0</v>
      </c>
      <c r="U240" s="43">
        <v>0</v>
      </c>
      <c r="V240" s="43">
        <v>0</v>
      </c>
      <c r="W240" s="43">
        <v>0</v>
      </c>
      <c r="X240" s="43">
        <v>0</v>
      </c>
      <c r="Y240" s="43">
        <v>0</v>
      </c>
      <c r="Z240" s="43">
        <v>0</v>
      </c>
      <c r="AA240" s="43">
        <v>0</v>
      </c>
      <c r="AB240" s="43">
        <v>0</v>
      </c>
      <c r="AD240" s="43">
        <f t="shared" ref="AD240:AD242" si="357">ROUND(C240*AD$2,2)</f>
        <v>0</v>
      </c>
      <c r="AE240" s="43">
        <f t="shared" ref="AE240:AE242" si="358">ROUND(D240*AE$2,2)</f>
        <v>0</v>
      </c>
      <c r="AF240" s="43">
        <f t="shared" ref="AF240:AF242" si="359">ROUND(E240*AF$2,2)</f>
        <v>0</v>
      </c>
      <c r="AG240" s="43">
        <f t="shared" ref="AG240:AG242" si="360">ROUND(F240*AG$2,2)</f>
        <v>0</v>
      </c>
      <c r="AH240" s="43">
        <f t="shared" ref="AH240:AH242" si="361">ROUND(G240*AH$2,2)</f>
        <v>0</v>
      </c>
      <c r="AI240" s="43">
        <f t="shared" ref="AI240:AI242" si="362">ROUND(H240*AI$2,2)</f>
        <v>0</v>
      </c>
      <c r="AJ240" s="43">
        <f t="shared" ref="AJ240:AJ242" si="363">ROUND(I240*AJ$2,2)</f>
        <v>0</v>
      </c>
      <c r="AK240" s="43">
        <f t="shared" ref="AK240:AK242" si="364">ROUND(J240*AK$2,2)</f>
        <v>0</v>
      </c>
      <c r="AL240" s="43">
        <f t="shared" ref="AL240:AL242" si="365">ROUND(K240*AL$2,2)</f>
        <v>0</v>
      </c>
      <c r="AM240" s="43">
        <f t="shared" ref="AM240:AM242" si="366">ROUND(L240*AM$2,2)</f>
        <v>0</v>
      </c>
      <c r="AN240" s="43">
        <f t="shared" ref="AN240:AN242" si="367">ROUND(M240*AN$2,2)</f>
        <v>0</v>
      </c>
      <c r="AO240" s="159">
        <f t="shared" ref="AO240:AO242" si="368">ROUND(N240*AO$2,2)</f>
        <v>0</v>
      </c>
    </row>
    <row r="241" spans="1:41" ht="16.399999999999999" customHeight="1">
      <c r="A241" s="13"/>
      <c r="B241" s="21"/>
      <c r="C241" s="43">
        <f>SUMIF(Jan!$A:$A,TB!$A241,Jan!$H:$H)</f>
        <v>0</v>
      </c>
      <c r="D241" s="43">
        <f>SUMIF(Feb!$A:$A,TB!$A241,Feb!$H:$H)</f>
        <v>0</v>
      </c>
      <c r="E241" s="43">
        <f>SUMIF(Mar!$A:$A,TB!$A241,Mar!$H:$H)</f>
        <v>0</v>
      </c>
      <c r="F241" s="43">
        <f>SUMIF(Apr!$A:$A,TB!$A241,Apr!$H:$H)</f>
        <v>0</v>
      </c>
      <c r="G241" s="43">
        <f>SUMIF(May!$A:$A,TB!$A241,May!$H:$H)</f>
        <v>0</v>
      </c>
      <c r="H241" s="43">
        <f>SUMIF(Jun!$A:$A,TB!$A241,Jun!$H:$H)</f>
        <v>0</v>
      </c>
      <c r="I241" s="43">
        <f>SUMIF(Jul!$A:$A,TB!$A241,Jul!$H:$H)</f>
        <v>0</v>
      </c>
      <c r="J241" s="43">
        <f>SUMIF(Aug!$A:$A,TB!$A241,Aug!$H:$H)</f>
        <v>0</v>
      </c>
      <c r="K241" s="43">
        <f>SUMIF(Sep!$A:$A,TB!$A241,Sep!$H:$H)</f>
        <v>0</v>
      </c>
      <c r="L241" s="43">
        <f>SUMIF(Oct!$A:$A,TB!$A241,Oct!$H:$H)</f>
        <v>0</v>
      </c>
      <c r="M241" s="43">
        <f>SUMIF(Nov!$A:$A,TB!$A241,Nov!$H:$H)</f>
        <v>0</v>
      </c>
      <c r="N241" s="159">
        <f>SUMIF(Dec!$A:$A,TB!$A241,Dec!$H:$H)</f>
        <v>0</v>
      </c>
      <c r="O241" s="171"/>
      <c r="P241" s="171"/>
      <c r="Q241" s="164">
        <v>0</v>
      </c>
      <c r="R241" s="43">
        <v>0</v>
      </c>
      <c r="S241" s="43">
        <v>0</v>
      </c>
      <c r="T241" s="43">
        <v>0</v>
      </c>
      <c r="U241" s="43">
        <v>0</v>
      </c>
      <c r="V241" s="43">
        <v>0</v>
      </c>
      <c r="W241" s="43">
        <v>0</v>
      </c>
      <c r="X241" s="43">
        <v>0</v>
      </c>
      <c r="Y241" s="43">
        <v>0</v>
      </c>
      <c r="Z241" s="43">
        <v>0</v>
      </c>
      <c r="AA241" s="43">
        <v>0</v>
      </c>
      <c r="AB241" s="43">
        <v>0</v>
      </c>
      <c r="AD241" s="43">
        <f t="shared" si="357"/>
        <v>0</v>
      </c>
      <c r="AE241" s="43">
        <f t="shared" si="358"/>
        <v>0</v>
      </c>
      <c r="AF241" s="43">
        <f t="shared" si="359"/>
        <v>0</v>
      </c>
      <c r="AG241" s="43">
        <f t="shared" si="360"/>
        <v>0</v>
      </c>
      <c r="AH241" s="43">
        <f t="shared" si="361"/>
        <v>0</v>
      </c>
      <c r="AI241" s="43">
        <f t="shared" si="362"/>
        <v>0</v>
      </c>
      <c r="AJ241" s="43">
        <f t="shared" si="363"/>
        <v>0</v>
      </c>
      <c r="AK241" s="43">
        <f t="shared" si="364"/>
        <v>0</v>
      </c>
      <c r="AL241" s="43">
        <f t="shared" si="365"/>
        <v>0</v>
      </c>
      <c r="AM241" s="43">
        <f t="shared" si="366"/>
        <v>0</v>
      </c>
      <c r="AN241" s="43">
        <f t="shared" si="367"/>
        <v>0</v>
      </c>
      <c r="AO241" s="159">
        <f t="shared" si="368"/>
        <v>0</v>
      </c>
    </row>
    <row r="242" spans="1:41" ht="16.399999999999999" customHeight="1">
      <c r="A242" s="13"/>
      <c r="B242" s="21"/>
      <c r="C242" s="43">
        <f>SUMIF(Jan!$A:$A,TB!$A242,Jan!$H:$H)</f>
        <v>0</v>
      </c>
      <c r="D242" s="43">
        <f>SUMIF(Feb!$A:$A,TB!$A242,Feb!$H:$H)</f>
        <v>0</v>
      </c>
      <c r="E242" s="43">
        <f>SUMIF(Mar!$A:$A,TB!$A242,Mar!$H:$H)</f>
        <v>0</v>
      </c>
      <c r="F242" s="43">
        <f>SUMIF(Apr!$A:$A,TB!$A242,Apr!$H:$H)</f>
        <v>0</v>
      </c>
      <c r="G242" s="43">
        <f>SUMIF(May!$A:$A,TB!$A242,May!$H:$H)</f>
        <v>0</v>
      </c>
      <c r="H242" s="43">
        <f>SUMIF(Jun!$A:$A,TB!$A242,Jun!$H:$H)</f>
        <v>0</v>
      </c>
      <c r="I242" s="43">
        <f>SUMIF(Jul!$A:$A,TB!$A242,Jul!$H:$H)</f>
        <v>0</v>
      </c>
      <c r="J242" s="43">
        <f>SUMIF(Aug!$A:$A,TB!$A242,Aug!$H:$H)</f>
        <v>0</v>
      </c>
      <c r="K242" s="43">
        <f>SUMIF(Sep!$A:$A,TB!$A242,Sep!$H:$H)</f>
        <v>0</v>
      </c>
      <c r="L242" s="43">
        <f>SUMIF(Oct!$A:$A,TB!$A242,Oct!$H:$H)</f>
        <v>0</v>
      </c>
      <c r="M242" s="43">
        <f>SUMIF(Nov!$A:$A,TB!$A242,Nov!$H:$H)</f>
        <v>0</v>
      </c>
      <c r="N242" s="159">
        <f>SUMIF(Dec!$A:$A,TB!$A242,Dec!$H:$H)</f>
        <v>0</v>
      </c>
      <c r="O242" s="171"/>
      <c r="P242" s="171"/>
      <c r="Q242" s="164">
        <v>0</v>
      </c>
      <c r="R242" s="43">
        <v>0</v>
      </c>
      <c r="S242" s="43">
        <v>0</v>
      </c>
      <c r="T242" s="43">
        <v>0</v>
      </c>
      <c r="U242" s="43">
        <v>0</v>
      </c>
      <c r="V242" s="43">
        <v>0</v>
      </c>
      <c r="W242" s="43">
        <v>0</v>
      </c>
      <c r="X242" s="43">
        <v>0</v>
      </c>
      <c r="Y242" s="43">
        <v>0</v>
      </c>
      <c r="Z242" s="43">
        <v>0</v>
      </c>
      <c r="AA242" s="43">
        <v>0</v>
      </c>
      <c r="AB242" s="43">
        <v>0</v>
      </c>
      <c r="AD242" s="43">
        <f t="shared" si="357"/>
        <v>0</v>
      </c>
      <c r="AE242" s="43">
        <f t="shared" si="358"/>
        <v>0</v>
      </c>
      <c r="AF242" s="43">
        <f t="shared" si="359"/>
        <v>0</v>
      </c>
      <c r="AG242" s="43">
        <f t="shared" si="360"/>
        <v>0</v>
      </c>
      <c r="AH242" s="43">
        <f t="shared" si="361"/>
        <v>0</v>
      </c>
      <c r="AI242" s="43">
        <f t="shared" si="362"/>
        <v>0</v>
      </c>
      <c r="AJ242" s="43">
        <f t="shared" si="363"/>
        <v>0</v>
      </c>
      <c r="AK242" s="43">
        <f t="shared" si="364"/>
        <v>0</v>
      </c>
      <c r="AL242" s="43">
        <f t="shared" si="365"/>
        <v>0</v>
      </c>
      <c r="AM242" s="43">
        <f t="shared" si="366"/>
        <v>0</v>
      </c>
      <c r="AN242" s="43">
        <f t="shared" si="367"/>
        <v>0</v>
      </c>
      <c r="AO242" s="159">
        <f t="shared" si="368"/>
        <v>0</v>
      </c>
    </row>
    <row r="243" spans="1:41" ht="16.399999999999999" customHeight="1">
      <c r="A243" s="17" t="s">
        <v>32</v>
      </c>
      <c r="B243" s="18"/>
      <c r="C243" s="19">
        <f t="shared" ref="C243" si="369">ROUND(SUM(C240:C242),2)</f>
        <v>0</v>
      </c>
      <c r="D243" s="19">
        <f t="shared" ref="D243:N243" si="370">ROUND(SUM(D240:D242),2)</f>
        <v>0</v>
      </c>
      <c r="E243" s="19">
        <f t="shared" si="370"/>
        <v>0</v>
      </c>
      <c r="F243" s="19">
        <f t="shared" si="370"/>
        <v>0</v>
      </c>
      <c r="G243" s="19">
        <f t="shared" si="370"/>
        <v>0</v>
      </c>
      <c r="H243" s="19">
        <f t="shared" si="370"/>
        <v>0</v>
      </c>
      <c r="I243" s="19">
        <f t="shared" si="370"/>
        <v>0</v>
      </c>
      <c r="J243" s="19">
        <f t="shared" si="370"/>
        <v>0</v>
      </c>
      <c r="K243" s="19">
        <f t="shared" si="370"/>
        <v>0</v>
      </c>
      <c r="L243" s="19">
        <f t="shared" si="370"/>
        <v>0</v>
      </c>
      <c r="M243" s="19">
        <f t="shared" si="370"/>
        <v>0</v>
      </c>
      <c r="N243" s="158">
        <f t="shared" si="370"/>
        <v>0</v>
      </c>
      <c r="O243" s="171"/>
      <c r="P243" s="171"/>
      <c r="Q243" s="163">
        <v>0</v>
      </c>
      <c r="R243" s="19">
        <v>0</v>
      </c>
      <c r="S243" s="19">
        <v>0</v>
      </c>
      <c r="T243" s="19">
        <v>0</v>
      </c>
      <c r="U243" s="19">
        <v>0</v>
      </c>
      <c r="V243" s="19">
        <v>0</v>
      </c>
      <c r="W243" s="19">
        <v>0</v>
      </c>
      <c r="X243" s="19">
        <v>0</v>
      </c>
      <c r="Y243" s="19">
        <v>0</v>
      </c>
      <c r="Z243" s="19">
        <v>0</v>
      </c>
      <c r="AA243" s="19">
        <v>0</v>
      </c>
      <c r="AB243" s="19">
        <v>0</v>
      </c>
      <c r="AD243" s="19">
        <f t="shared" ref="AD243:AO243" si="371">ROUND(SUM(AD240:AD242),2)</f>
        <v>0</v>
      </c>
      <c r="AE243" s="19">
        <f t="shared" si="371"/>
        <v>0</v>
      </c>
      <c r="AF243" s="19">
        <f t="shared" si="371"/>
        <v>0</v>
      </c>
      <c r="AG243" s="19">
        <f t="shared" si="371"/>
        <v>0</v>
      </c>
      <c r="AH243" s="19">
        <f t="shared" si="371"/>
        <v>0</v>
      </c>
      <c r="AI243" s="19">
        <f t="shared" si="371"/>
        <v>0</v>
      </c>
      <c r="AJ243" s="19">
        <f t="shared" si="371"/>
        <v>0</v>
      </c>
      <c r="AK243" s="19">
        <f t="shared" si="371"/>
        <v>0</v>
      </c>
      <c r="AL243" s="19">
        <f t="shared" si="371"/>
        <v>0</v>
      </c>
      <c r="AM243" s="19">
        <f t="shared" si="371"/>
        <v>0</v>
      </c>
      <c r="AN243" s="19">
        <f t="shared" si="371"/>
        <v>0</v>
      </c>
      <c r="AO243" s="19">
        <f t="shared" si="371"/>
        <v>0</v>
      </c>
    </row>
    <row r="244" spans="1:41" ht="16.399999999999999" customHeight="1">
      <c r="A244" s="13"/>
      <c r="B244" s="14"/>
      <c r="C244" s="43">
        <f>SUMIF(Jan!$A:$A,TB!$A244,Jan!$H:$H)</f>
        <v>0</v>
      </c>
      <c r="D244" s="43">
        <f>SUMIF(Feb!$A:$A,TB!$A244,Feb!$H:$H)</f>
        <v>0</v>
      </c>
      <c r="E244" s="43">
        <f>SUMIF(Mar!$A:$A,TB!$A244,Mar!$H:$H)</f>
        <v>0</v>
      </c>
      <c r="F244" s="43">
        <f>SUMIF(Apr!$A:$A,TB!$A244,Apr!$H:$H)</f>
        <v>0</v>
      </c>
      <c r="G244" s="43">
        <f>SUMIF(May!$A:$A,TB!$A244,May!$H:$H)</f>
        <v>0</v>
      </c>
      <c r="H244" s="43">
        <f>SUMIF(Jun!$A:$A,TB!$A244,Jun!$H:$H)</f>
        <v>0</v>
      </c>
      <c r="I244" s="43">
        <f>SUMIF(Jul!$A:$A,TB!$A244,Jul!$H:$H)</f>
        <v>0</v>
      </c>
      <c r="J244" s="43">
        <f>SUMIF(Aug!$A:$A,TB!$A244,Aug!$H:$H)</f>
        <v>0</v>
      </c>
      <c r="K244" s="43">
        <f>SUMIF(Sep!$A:$A,TB!$A244,Sep!$H:$H)</f>
        <v>0</v>
      </c>
      <c r="L244" s="43">
        <f>SUMIF(Oct!$A:$A,TB!$A244,Oct!$H:$H)</f>
        <v>0</v>
      </c>
      <c r="M244" s="43">
        <f>SUMIF(Nov!$A:$A,TB!$A244,Nov!$H:$H)</f>
        <v>0</v>
      </c>
      <c r="N244" s="159">
        <f>SUMIF(Dec!$A:$A,TB!$A244,Dec!$H:$H)</f>
        <v>0</v>
      </c>
      <c r="O244" s="171"/>
      <c r="P244" s="171"/>
      <c r="Q244" s="164">
        <v>0</v>
      </c>
      <c r="R244" s="43">
        <v>0</v>
      </c>
      <c r="S244" s="43">
        <v>0</v>
      </c>
      <c r="T244" s="43">
        <v>0</v>
      </c>
      <c r="U244" s="43">
        <v>0</v>
      </c>
      <c r="V244" s="43">
        <v>0</v>
      </c>
      <c r="W244" s="43">
        <v>0</v>
      </c>
      <c r="X244" s="43">
        <v>0</v>
      </c>
      <c r="Y244" s="43">
        <v>0</v>
      </c>
      <c r="Z244" s="43">
        <v>0</v>
      </c>
      <c r="AA244" s="43">
        <v>0</v>
      </c>
      <c r="AB244" s="43">
        <v>0</v>
      </c>
      <c r="AD244" s="43">
        <f t="shared" ref="AD244:AD248" si="372">ROUND(C244*AD$2,2)</f>
        <v>0</v>
      </c>
      <c r="AE244" s="43">
        <f t="shared" ref="AE244:AE248" si="373">ROUND(D244*AE$2,2)</f>
        <v>0</v>
      </c>
      <c r="AF244" s="43">
        <f t="shared" ref="AF244:AF248" si="374">ROUND(E244*AF$2,2)</f>
        <v>0</v>
      </c>
      <c r="AG244" s="43">
        <f t="shared" ref="AG244:AG248" si="375">ROUND(F244*AG$2,2)</f>
        <v>0</v>
      </c>
      <c r="AH244" s="43">
        <f t="shared" ref="AH244:AH248" si="376">ROUND(G244*AH$2,2)</f>
        <v>0</v>
      </c>
      <c r="AI244" s="43">
        <f t="shared" ref="AI244:AI248" si="377">ROUND(H244*AI$2,2)</f>
        <v>0</v>
      </c>
      <c r="AJ244" s="43">
        <f t="shared" ref="AJ244:AJ248" si="378">ROUND(I244*AJ$2,2)</f>
        <v>0</v>
      </c>
      <c r="AK244" s="43">
        <f t="shared" ref="AK244:AK248" si="379">ROUND(J244*AK$2,2)</f>
        <v>0</v>
      </c>
      <c r="AL244" s="43">
        <f t="shared" ref="AL244:AL248" si="380">ROUND(K244*AL$2,2)</f>
        <v>0</v>
      </c>
      <c r="AM244" s="43">
        <f t="shared" ref="AM244:AM248" si="381">ROUND(L244*AM$2,2)</f>
        <v>0</v>
      </c>
      <c r="AN244" s="43">
        <f t="shared" ref="AN244:AN248" si="382">ROUND(M244*AN$2,2)</f>
        <v>0</v>
      </c>
      <c r="AO244" s="159">
        <f t="shared" ref="AO244:AO248" si="383">ROUND(N244*AO$2,2)</f>
        <v>0</v>
      </c>
    </row>
    <row r="245" spans="1:41" ht="16.399999999999999" customHeight="1">
      <c r="A245" s="13">
        <v>15013</v>
      </c>
      <c r="B245" s="21" t="s">
        <v>244</v>
      </c>
      <c r="C245" s="42">
        <f>SUMIF(Jan!$A:$A,TB!$A245,Jan!$H:$H)</f>
        <v>0</v>
      </c>
      <c r="D245" s="42">
        <f>SUMIF(Feb!$A:$A,TB!$A245,Feb!$H:$H)</f>
        <v>0</v>
      </c>
      <c r="E245" s="42">
        <f>SUMIF(Mar!$A:$A,TB!$A245,Mar!$H:$H)</f>
        <v>0</v>
      </c>
      <c r="F245" s="42">
        <f>SUMIF(Apr!$A:$A,TB!$A245,Apr!$H:$H)</f>
        <v>0</v>
      </c>
      <c r="G245" s="42">
        <f>SUMIF(May!$A:$A,TB!$A245,May!$H:$H)</f>
        <v>0</v>
      </c>
      <c r="H245" s="42">
        <f>SUMIF(Jun!$A:$A,TB!$A245,Jun!$H:$H)</f>
        <v>0</v>
      </c>
      <c r="I245" s="42">
        <f>SUMIF(Jul!$A:$A,TB!$A245,Jul!$H:$H)</f>
        <v>0</v>
      </c>
      <c r="J245" s="42">
        <f>SUMIF(Aug!$A:$A,TB!$A245,Aug!$H:$H)</f>
        <v>0</v>
      </c>
      <c r="K245" s="42">
        <f>SUMIF(Sep!$A:$A,TB!$A245,Sep!$H:$H)</f>
        <v>0</v>
      </c>
      <c r="L245" s="42">
        <f>SUMIF(Oct!$A:$A,TB!$A245,Oct!$H:$H)</f>
        <v>0</v>
      </c>
      <c r="M245" s="42">
        <f>SUMIF(Nov!$A:$A,TB!$A245,Nov!$H:$H)</f>
        <v>0</v>
      </c>
      <c r="N245" s="157">
        <f>SUMIF(Dec!$A:$A,TB!$A245,Dec!$H:$H)</f>
        <v>0</v>
      </c>
      <c r="O245" s="170"/>
      <c r="P245" s="170"/>
      <c r="Q245" s="162">
        <v>0</v>
      </c>
      <c r="R245" s="42">
        <v>0</v>
      </c>
      <c r="S245" s="42">
        <v>0</v>
      </c>
      <c r="T245" s="42">
        <v>0</v>
      </c>
      <c r="U245" s="42">
        <v>0</v>
      </c>
      <c r="V245" s="42">
        <v>0</v>
      </c>
      <c r="W245" s="42">
        <v>0</v>
      </c>
      <c r="X245" s="42">
        <v>0</v>
      </c>
      <c r="Y245" s="42">
        <v>0</v>
      </c>
      <c r="Z245" s="42">
        <v>0</v>
      </c>
      <c r="AA245" s="42">
        <v>0</v>
      </c>
      <c r="AB245" s="42">
        <v>0</v>
      </c>
      <c r="AD245" s="42">
        <f t="shared" si="372"/>
        <v>0</v>
      </c>
      <c r="AE245" s="42">
        <f t="shared" si="373"/>
        <v>0</v>
      </c>
      <c r="AF245" s="42">
        <f t="shared" si="374"/>
        <v>0</v>
      </c>
      <c r="AG245" s="42">
        <f t="shared" si="375"/>
        <v>0</v>
      </c>
      <c r="AH245" s="42">
        <f t="shared" si="376"/>
        <v>0</v>
      </c>
      <c r="AI245" s="42">
        <f t="shared" si="377"/>
        <v>0</v>
      </c>
      <c r="AJ245" s="42">
        <f t="shared" si="378"/>
        <v>0</v>
      </c>
      <c r="AK245" s="42">
        <f t="shared" si="379"/>
        <v>0</v>
      </c>
      <c r="AL245" s="42">
        <f t="shared" si="380"/>
        <v>0</v>
      </c>
      <c r="AM245" s="42">
        <f t="shared" si="381"/>
        <v>0</v>
      </c>
      <c r="AN245" s="42">
        <f t="shared" si="382"/>
        <v>0</v>
      </c>
      <c r="AO245" s="157">
        <f t="shared" si="383"/>
        <v>0</v>
      </c>
    </row>
    <row r="246" spans="1:41" ht="16.399999999999999" customHeight="1">
      <c r="A246" s="13">
        <v>15009</v>
      </c>
      <c r="B246" s="14" t="s">
        <v>245</v>
      </c>
      <c r="C246" s="42">
        <f>SUMIF(Jan!$A:$A,TB!$A246,Jan!$H:$H)</f>
        <v>0</v>
      </c>
      <c r="D246" s="42">
        <f>SUMIF(Feb!$A:$A,TB!$A246,Feb!$H:$H)</f>
        <v>0</v>
      </c>
      <c r="E246" s="42">
        <f>SUMIF(Mar!$A:$A,TB!$A246,Mar!$H:$H)</f>
        <v>0</v>
      </c>
      <c r="F246" s="42">
        <f>SUMIF(Apr!$A:$A,TB!$A246,Apr!$H:$H)</f>
        <v>0</v>
      </c>
      <c r="G246" s="42">
        <f>SUMIF(May!$A:$A,TB!$A246,May!$H:$H)</f>
        <v>0.45</v>
      </c>
      <c r="H246" s="42">
        <f>SUMIF(Jun!$A:$A,TB!$A246,Jun!$H:$H)</f>
        <v>0.45</v>
      </c>
      <c r="I246" s="42">
        <f>SUMIF(Jul!$A:$A,TB!$A246,Jul!$H:$H)</f>
        <v>0.45</v>
      </c>
      <c r="J246" s="42">
        <f>SUMIF(Aug!$A:$A,TB!$A246,Aug!$H:$H)</f>
        <v>0.45</v>
      </c>
      <c r="K246" s="42">
        <f>SUMIF(Sep!$A:$A,TB!$A246,Sep!$H:$H)</f>
        <v>0.45</v>
      </c>
      <c r="L246" s="42">
        <f>SUMIF(Oct!$A:$A,TB!$A246,Oct!$H:$H)</f>
        <v>0.45</v>
      </c>
      <c r="M246" s="42">
        <f>SUMIF(Nov!$A:$A,TB!$A246,Nov!$H:$H)</f>
        <v>0.45</v>
      </c>
      <c r="N246" s="157">
        <f>SUMIF(Dec!$A:$A,TB!$A246,Dec!$H:$H)</f>
        <v>0.45</v>
      </c>
      <c r="O246" s="171"/>
      <c r="P246" s="171"/>
      <c r="Q246" s="162">
        <v>0</v>
      </c>
      <c r="R246" s="42">
        <v>309.2</v>
      </c>
      <c r="S246" s="42">
        <v>309.2</v>
      </c>
      <c r="T246" s="42">
        <v>309.2</v>
      </c>
      <c r="U246" s="42">
        <v>309.2</v>
      </c>
      <c r="V246" s="42">
        <v>309.2</v>
      </c>
      <c r="W246" s="42">
        <v>0</v>
      </c>
      <c r="X246" s="42">
        <v>0</v>
      </c>
      <c r="Y246" s="42">
        <v>0</v>
      </c>
      <c r="Z246" s="42">
        <v>0</v>
      </c>
      <c r="AA246" s="42">
        <v>0</v>
      </c>
      <c r="AB246" s="42">
        <v>0</v>
      </c>
      <c r="AD246" s="42">
        <f t="shared" si="372"/>
        <v>0</v>
      </c>
      <c r="AE246" s="42">
        <f t="shared" si="373"/>
        <v>0</v>
      </c>
      <c r="AF246" s="42">
        <f t="shared" si="374"/>
        <v>0</v>
      </c>
      <c r="AG246" s="42">
        <f t="shared" si="375"/>
        <v>0</v>
      </c>
      <c r="AH246" s="42">
        <f t="shared" si="376"/>
        <v>11.39</v>
      </c>
      <c r="AI246" s="42">
        <f t="shared" si="377"/>
        <v>11.4</v>
      </c>
      <c r="AJ246" s="42">
        <f t="shared" si="378"/>
        <v>11.4</v>
      </c>
      <c r="AK246" s="42">
        <f t="shared" si="379"/>
        <v>11.4</v>
      </c>
      <c r="AL246" s="42">
        <f t="shared" si="380"/>
        <v>11.4</v>
      </c>
      <c r="AM246" s="42">
        <f t="shared" si="381"/>
        <v>11.4</v>
      </c>
      <c r="AN246" s="42">
        <f t="shared" si="382"/>
        <v>11.4</v>
      </c>
      <c r="AO246" s="157">
        <f t="shared" si="383"/>
        <v>11.4</v>
      </c>
    </row>
    <row r="247" spans="1:41" ht="16.399999999999999" customHeight="1">
      <c r="A247" s="13"/>
      <c r="B247" s="21"/>
      <c r="C247" s="43">
        <f>SUMIF(Jan!$A:$A,TB!$A247,Jan!$H:$H)</f>
        <v>0</v>
      </c>
      <c r="D247" s="43">
        <f>SUMIF(Feb!$A:$A,TB!$A247,Feb!$H:$H)</f>
        <v>0</v>
      </c>
      <c r="E247" s="43">
        <f>SUMIF(Mar!$A:$A,TB!$A247,Mar!$H:$H)</f>
        <v>0</v>
      </c>
      <c r="F247" s="43">
        <f>SUMIF(Apr!$A:$A,TB!$A247,Apr!$H:$H)</f>
        <v>0</v>
      </c>
      <c r="G247" s="43">
        <f>SUMIF(May!$A:$A,TB!$A247,May!$H:$H)</f>
        <v>0</v>
      </c>
      <c r="H247" s="43">
        <f>SUMIF(Jun!$A:$A,TB!$A247,Jun!$H:$H)</f>
        <v>0</v>
      </c>
      <c r="I247" s="43">
        <f>SUMIF(Jul!$A:$A,TB!$A247,Jul!$H:$H)</f>
        <v>0</v>
      </c>
      <c r="J247" s="43">
        <f>SUMIF(Aug!$A:$A,TB!$A247,Aug!$H:$H)</f>
        <v>0</v>
      </c>
      <c r="K247" s="43">
        <f>SUMIF(Sep!$A:$A,TB!$A247,Sep!$H:$H)</f>
        <v>0</v>
      </c>
      <c r="L247" s="43">
        <f>SUMIF(Oct!$A:$A,TB!$A247,Oct!$H:$H)</f>
        <v>0</v>
      </c>
      <c r="M247" s="43">
        <f>SUMIF(Nov!$A:$A,TB!$A247,Nov!$H:$H)</f>
        <v>0</v>
      </c>
      <c r="N247" s="159">
        <f>SUMIF(Dec!$A:$A,TB!$A247,Dec!$H:$H)</f>
        <v>0</v>
      </c>
      <c r="O247" s="171"/>
      <c r="P247" s="171"/>
      <c r="Q247" s="164">
        <v>0</v>
      </c>
      <c r="R247" s="43">
        <v>0</v>
      </c>
      <c r="S247" s="43">
        <v>0</v>
      </c>
      <c r="T247" s="43">
        <v>0</v>
      </c>
      <c r="U247" s="43">
        <v>0</v>
      </c>
      <c r="V247" s="43">
        <v>0</v>
      </c>
      <c r="W247" s="43">
        <v>0</v>
      </c>
      <c r="X247" s="43">
        <v>0</v>
      </c>
      <c r="Y247" s="43">
        <v>0</v>
      </c>
      <c r="Z247" s="43">
        <v>0</v>
      </c>
      <c r="AA247" s="43">
        <v>0</v>
      </c>
      <c r="AB247" s="43">
        <v>0</v>
      </c>
      <c r="AD247" s="43">
        <f t="shared" si="372"/>
        <v>0</v>
      </c>
      <c r="AE247" s="43">
        <f t="shared" si="373"/>
        <v>0</v>
      </c>
      <c r="AF247" s="43">
        <f t="shared" si="374"/>
        <v>0</v>
      </c>
      <c r="AG247" s="43">
        <f t="shared" si="375"/>
        <v>0</v>
      </c>
      <c r="AH247" s="43">
        <f t="shared" si="376"/>
        <v>0</v>
      </c>
      <c r="AI247" s="43">
        <f t="shared" si="377"/>
        <v>0</v>
      </c>
      <c r="AJ247" s="43">
        <f t="shared" si="378"/>
        <v>0</v>
      </c>
      <c r="AK247" s="43">
        <f t="shared" si="379"/>
        <v>0</v>
      </c>
      <c r="AL247" s="43">
        <f t="shared" si="380"/>
        <v>0</v>
      </c>
      <c r="AM247" s="43">
        <f t="shared" si="381"/>
        <v>0</v>
      </c>
      <c r="AN247" s="43">
        <f t="shared" si="382"/>
        <v>0</v>
      </c>
      <c r="AO247" s="159">
        <f t="shared" si="383"/>
        <v>0</v>
      </c>
    </row>
    <row r="248" spans="1:41" ht="16.399999999999999" customHeight="1">
      <c r="A248" s="13"/>
      <c r="B248" s="21"/>
      <c r="C248" s="43">
        <f>SUMIF(Jan!$A:$A,TB!$A248,Jan!$H:$H)</f>
        <v>0</v>
      </c>
      <c r="D248" s="43">
        <f>SUMIF(Feb!$A:$A,TB!$A248,Feb!$H:$H)</f>
        <v>0</v>
      </c>
      <c r="E248" s="43">
        <f>SUMIF(Mar!$A:$A,TB!$A248,Mar!$H:$H)</f>
        <v>0</v>
      </c>
      <c r="F248" s="43">
        <f>SUMIF(Apr!$A:$A,TB!$A248,Apr!$H:$H)</f>
        <v>0</v>
      </c>
      <c r="G248" s="43">
        <f>SUMIF(May!$A:$A,TB!$A248,May!$H:$H)</f>
        <v>0</v>
      </c>
      <c r="H248" s="43">
        <f>SUMIF(Jun!$A:$A,TB!$A248,Jun!$H:$H)</f>
        <v>0</v>
      </c>
      <c r="I248" s="43">
        <f>SUMIF(Jul!$A:$A,TB!$A248,Jul!$H:$H)</f>
        <v>0</v>
      </c>
      <c r="J248" s="43">
        <f>SUMIF(Aug!$A:$A,TB!$A248,Aug!$H:$H)</f>
        <v>0</v>
      </c>
      <c r="K248" s="43">
        <f>SUMIF(Sep!$A:$A,TB!$A248,Sep!$H:$H)</f>
        <v>0</v>
      </c>
      <c r="L248" s="43">
        <f>SUMIF(Oct!$A:$A,TB!$A248,Oct!$H:$H)</f>
        <v>0</v>
      </c>
      <c r="M248" s="43">
        <f>SUMIF(Nov!$A:$A,TB!$A248,Nov!$H:$H)</f>
        <v>0</v>
      </c>
      <c r="N248" s="159">
        <f>SUMIF(Dec!$A:$A,TB!$A248,Dec!$H:$H)</f>
        <v>0</v>
      </c>
      <c r="O248" s="171"/>
      <c r="P248" s="171"/>
      <c r="Q248" s="164">
        <v>0</v>
      </c>
      <c r="R248" s="43">
        <v>0</v>
      </c>
      <c r="S248" s="43">
        <v>0</v>
      </c>
      <c r="T248" s="43">
        <v>0</v>
      </c>
      <c r="U248" s="43">
        <v>0</v>
      </c>
      <c r="V248" s="43">
        <v>0</v>
      </c>
      <c r="W248" s="43">
        <v>0</v>
      </c>
      <c r="X248" s="43">
        <v>0</v>
      </c>
      <c r="Y248" s="43">
        <v>0</v>
      </c>
      <c r="Z248" s="43">
        <v>0</v>
      </c>
      <c r="AA248" s="43">
        <v>0</v>
      </c>
      <c r="AB248" s="43">
        <v>0</v>
      </c>
      <c r="AD248" s="43">
        <f t="shared" si="372"/>
        <v>0</v>
      </c>
      <c r="AE248" s="43">
        <f t="shared" si="373"/>
        <v>0</v>
      </c>
      <c r="AF248" s="43">
        <f t="shared" si="374"/>
        <v>0</v>
      </c>
      <c r="AG248" s="43">
        <f t="shared" si="375"/>
        <v>0</v>
      </c>
      <c r="AH248" s="43">
        <f t="shared" si="376"/>
        <v>0</v>
      </c>
      <c r="AI248" s="43">
        <f t="shared" si="377"/>
        <v>0</v>
      </c>
      <c r="AJ248" s="43">
        <f t="shared" si="378"/>
        <v>0</v>
      </c>
      <c r="AK248" s="43">
        <f t="shared" si="379"/>
        <v>0</v>
      </c>
      <c r="AL248" s="43">
        <f t="shared" si="380"/>
        <v>0</v>
      </c>
      <c r="AM248" s="43">
        <f t="shared" si="381"/>
        <v>0</v>
      </c>
      <c r="AN248" s="43">
        <f t="shared" si="382"/>
        <v>0</v>
      </c>
      <c r="AO248" s="159">
        <f t="shared" si="383"/>
        <v>0</v>
      </c>
    </row>
    <row r="249" spans="1:41" ht="16.399999999999999" customHeight="1">
      <c r="A249" s="17" t="s">
        <v>33</v>
      </c>
      <c r="B249" s="18"/>
      <c r="C249" s="19">
        <f t="shared" ref="C249" si="384">ROUND(SUM(C244:C248),2)</f>
        <v>0</v>
      </c>
      <c r="D249" s="19">
        <f t="shared" ref="D249:N249" si="385">ROUND(SUM(D244:D248),2)</f>
        <v>0</v>
      </c>
      <c r="E249" s="19">
        <f t="shared" si="385"/>
        <v>0</v>
      </c>
      <c r="F249" s="19">
        <f t="shared" si="385"/>
        <v>0</v>
      </c>
      <c r="G249" s="19">
        <f t="shared" si="385"/>
        <v>0.45</v>
      </c>
      <c r="H249" s="19">
        <f t="shared" si="385"/>
        <v>0.45</v>
      </c>
      <c r="I249" s="19">
        <f t="shared" si="385"/>
        <v>0.45</v>
      </c>
      <c r="J249" s="19">
        <f t="shared" si="385"/>
        <v>0.45</v>
      </c>
      <c r="K249" s="19">
        <f t="shared" si="385"/>
        <v>0.45</v>
      </c>
      <c r="L249" s="19">
        <f t="shared" si="385"/>
        <v>0.45</v>
      </c>
      <c r="M249" s="19">
        <f t="shared" si="385"/>
        <v>0.45</v>
      </c>
      <c r="N249" s="158">
        <f t="shared" si="385"/>
        <v>0.45</v>
      </c>
      <c r="O249" s="171"/>
      <c r="P249" s="171"/>
      <c r="Q249" s="163">
        <v>0</v>
      </c>
      <c r="R249" s="19">
        <v>309.2</v>
      </c>
      <c r="S249" s="19">
        <v>309.2</v>
      </c>
      <c r="T249" s="19">
        <v>309.2</v>
      </c>
      <c r="U249" s="19">
        <v>309.2</v>
      </c>
      <c r="V249" s="19">
        <v>309.2</v>
      </c>
      <c r="W249" s="19">
        <v>0</v>
      </c>
      <c r="X249" s="19">
        <v>0</v>
      </c>
      <c r="Y249" s="19">
        <v>0</v>
      </c>
      <c r="Z249" s="19">
        <v>0</v>
      </c>
      <c r="AA249" s="19">
        <v>0</v>
      </c>
      <c r="AB249" s="19">
        <v>0</v>
      </c>
      <c r="AD249" s="19">
        <f t="shared" ref="AD249:AO249" si="386">ROUND(SUM(AD244:AD248),2)</f>
        <v>0</v>
      </c>
      <c r="AE249" s="19">
        <f t="shared" si="386"/>
        <v>0</v>
      </c>
      <c r="AF249" s="19">
        <f t="shared" si="386"/>
        <v>0</v>
      </c>
      <c r="AG249" s="19">
        <f t="shared" si="386"/>
        <v>0</v>
      </c>
      <c r="AH249" s="19">
        <f t="shared" si="386"/>
        <v>11.39</v>
      </c>
      <c r="AI249" s="19">
        <f t="shared" si="386"/>
        <v>11.4</v>
      </c>
      <c r="AJ249" s="19">
        <f t="shared" si="386"/>
        <v>11.4</v>
      </c>
      <c r="AK249" s="19">
        <f t="shared" si="386"/>
        <v>11.4</v>
      </c>
      <c r="AL249" s="19">
        <f t="shared" si="386"/>
        <v>11.4</v>
      </c>
      <c r="AM249" s="19">
        <f t="shared" si="386"/>
        <v>11.4</v>
      </c>
      <c r="AN249" s="19">
        <f t="shared" si="386"/>
        <v>11.4</v>
      </c>
      <c r="AO249" s="19">
        <f t="shared" si="386"/>
        <v>11.4</v>
      </c>
    </row>
    <row r="250" spans="1:41" ht="16.399999999999999" customHeight="1">
      <c r="A250" s="13"/>
      <c r="B250" s="22"/>
      <c r="C250" s="43">
        <f>SUMIF(Jan!$A:$A,TB!$A250,Jan!$H:$H)</f>
        <v>0</v>
      </c>
      <c r="D250" s="43">
        <f>SUMIF(Feb!$A:$A,TB!$A250,Feb!$H:$H)</f>
        <v>0</v>
      </c>
      <c r="E250" s="43">
        <f>SUMIF(Mar!$A:$A,TB!$A250,Mar!$H:$H)</f>
        <v>0</v>
      </c>
      <c r="F250" s="43">
        <f>SUMIF(Apr!$A:$A,TB!$A250,Apr!$H:$H)</f>
        <v>0</v>
      </c>
      <c r="G250" s="43">
        <f>SUMIF(May!$A:$A,TB!$A250,May!$H:$H)</f>
        <v>0</v>
      </c>
      <c r="H250" s="43">
        <f>SUMIF(Jun!$A:$A,TB!$A250,Jun!$H:$H)</f>
        <v>0</v>
      </c>
      <c r="I250" s="43">
        <f>SUMIF(Jul!$A:$A,TB!$A250,Jul!$H:$H)</f>
        <v>0</v>
      </c>
      <c r="J250" s="43">
        <f>SUMIF(Aug!$A:$A,TB!$A250,Aug!$H:$H)</f>
        <v>0</v>
      </c>
      <c r="K250" s="43">
        <f>SUMIF(Sep!$A:$A,TB!$A250,Sep!$H:$H)</f>
        <v>0</v>
      </c>
      <c r="L250" s="43">
        <f>SUMIF(Oct!$A:$A,TB!$A250,Oct!$H:$H)</f>
        <v>0</v>
      </c>
      <c r="M250" s="43">
        <f>SUMIF(Nov!$A:$A,TB!$A250,Nov!$H:$H)</f>
        <v>0</v>
      </c>
      <c r="N250" s="159">
        <f>SUMIF(Dec!$A:$A,TB!$A250,Dec!$H:$H)</f>
        <v>0</v>
      </c>
      <c r="O250" s="171"/>
      <c r="P250" s="171"/>
      <c r="Q250" s="164">
        <v>0</v>
      </c>
      <c r="R250" s="43">
        <v>0</v>
      </c>
      <c r="S250" s="43">
        <v>0</v>
      </c>
      <c r="T250" s="43">
        <v>0</v>
      </c>
      <c r="U250" s="43">
        <v>0</v>
      </c>
      <c r="V250" s="43">
        <v>0</v>
      </c>
      <c r="W250" s="43">
        <v>0</v>
      </c>
      <c r="X250" s="43">
        <v>0</v>
      </c>
      <c r="Y250" s="43">
        <v>0</v>
      </c>
      <c r="Z250" s="43">
        <v>0</v>
      </c>
      <c r="AA250" s="43">
        <v>0</v>
      </c>
      <c r="AB250" s="43">
        <v>0</v>
      </c>
      <c r="AD250" s="43">
        <f t="shared" ref="AD250:AD252" si="387">ROUND(C250*AD$2,2)</f>
        <v>0</v>
      </c>
      <c r="AE250" s="43">
        <f t="shared" ref="AE250:AE252" si="388">ROUND(D250*AE$2,2)</f>
        <v>0</v>
      </c>
      <c r="AF250" s="43">
        <f t="shared" ref="AF250:AF252" si="389">ROUND(E250*AF$2,2)</f>
        <v>0</v>
      </c>
      <c r="AG250" s="43">
        <f t="shared" ref="AG250:AG252" si="390">ROUND(F250*AG$2,2)</f>
        <v>0</v>
      </c>
      <c r="AH250" s="43">
        <f t="shared" ref="AH250:AH252" si="391">ROUND(G250*AH$2,2)</f>
        <v>0</v>
      </c>
      <c r="AI250" s="43">
        <f t="shared" ref="AI250:AI252" si="392">ROUND(H250*AI$2,2)</f>
        <v>0</v>
      </c>
      <c r="AJ250" s="43">
        <f t="shared" ref="AJ250:AJ252" si="393">ROUND(I250*AJ$2,2)</f>
        <v>0</v>
      </c>
      <c r="AK250" s="43">
        <f t="shared" ref="AK250:AK252" si="394">ROUND(J250*AK$2,2)</f>
        <v>0</v>
      </c>
      <c r="AL250" s="43">
        <f t="shared" ref="AL250:AL252" si="395">ROUND(K250*AL$2,2)</f>
        <v>0</v>
      </c>
      <c r="AM250" s="43">
        <f t="shared" ref="AM250:AM252" si="396">ROUND(L250*AM$2,2)</f>
        <v>0</v>
      </c>
      <c r="AN250" s="43">
        <f t="shared" ref="AN250:AN252" si="397">ROUND(M250*AN$2,2)</f>
        <v>0</v>
      </c>
      <c r="AO250" s="159">
        <f t="shared" ref="AO250:AO252" si="398">ROUND(N250*AO$2,2)</f>
        <v>0</v>
      </c>
    </row>
    <row r="251" spans="1:41" ht="16.399999999999999" customHeight="1">
      <c r="A251" s="13">
        <v>23001</v>
      </c>
      <c r="B251" s="21" t="s">
        <v>246</v>
      </c>
      <c r="C251" s="43">
        <f>SUMIF(Jan!$A:$A,TB!$A251,Jan!$H:$H)</f>
        <v>0</v>
      </c>
      <c r="D251" s="43">
        <f>SUMIF(Feb!$A:$A,TB!$A251,Feb!$H:$H)</f>
        <v>0</v>
      </c>
      <c r="E251" s="43">
        <f>SUMIF(Mar!$A:$A,TB!$A251,Mar!$H:$H)</f>
        <v>0</v>
      </c>
      <c r="F251" s="43">
        <f>SUMIF(Apr!$A:$A,TB!$A251,Apr!$H:$H)</f>
        <v>0</v>
      </c>
      <c r="G251" s="43">
        <f>SUMIF(May!$A:$A,TB!$A251,May!$H:$H)</f>
        <v>0</v>
      </c>
      <c r="H251" s="43">
        <f>SUMIF(Jun!$A:$A,TB!$A251,Jun!$H:$H)</f>
        <v>0</v>
      </c>
      <c r="I251" s="43">
        <f>SUMIF(Jul!$A:$A,TB!$A251,Jul!$H:$H)</f>
        <v>0</v>
      </c>
      <c r="J251" s="43">
        <f>SUMIF(Aug!$A:$A,TB!$A251,Aug!$H:$H)</f>
        <v>0</v>
      </c>
      <c r="K251" s="43">
        <f>SUMIF(Sep!$A:$A,TB!$A251,Sep!$H:$H)</f>
        <v>0</v>
      </c>
      <c r="L251" s="43">
        <f>SUMIF(Oct!$A:$A,TB!$A251,Oct!$H:$H)</f>
        <v>0</v>
      </c>
      <c r="M251" s="43">
        <f>SUMIF(Nov!$A:$A,TB!$A251,Nov!$H:$H)</f>
        <v>0</v>
      </c>
      <c r="N251" s="159">
        <f>SUMIF(Dec!$A:$A,TB!$A251,Dec!$H:$H)</f>
        <v>0</v>
      </c>
      <c r="O251" s="171"/>
      <c r="P251" s="171"/>
      <c r="Q251" s="164">
        <v>0</v>
      </c>
      <c r="R251" s="43">
        <v>0</v>
      </c>
      <c r="S251" s="43">
        <v>0</v>
      </c>
      <c r="T251" s="43">
        <v>0</v>
      </c>
      <c r="U251" s="43">
        <v>0</v>
      </c>
      <c r="V251" s="43">
        <v>0</v>
      </c>
      <c r="W251" s="43">
        <v>0</v>
      </c>
      <c r="X251" s="43">
        <v>0</v>
      </c>
      <c r="Y251" s="43">
        <v>0</v>
      </c>
      <c r="Z251" s="43">
        <v>0</v>
      </c>
      <c r="AA251" s="43">
        <v>0</v>
      </c>
      <c r="AB251" s="43">
        <v>0</v>
      </c>
      <c r="AD251" s="43">
        <f t="shared" si="387"/>
        <v>0</v>
      </c>
      <c r="AE251" s="43">
        <f t="shared" si="388"/>
        <v>0</v>
      </c>
      <c r="AF251" s="43">
        <f t="shared" si="389"/>
        <v>0</v>
      </c>
      <c r="AG251" s="43">
        <f t="shared" si="390"/>
        <v>0</v>
      </c>
      <c r="AH251" s="43">
        <f t="shared" si="391"/>
        <v>0</v>
      </c>
      <c r="AI251" s="43">
        <f t="shared" si="392"/>
        <v>0</v>
      </c>
      <c r="AJ251" s="43">
        <f t="shared" si="393"/>
        <v>0</v>
      </c>
      <c r="AK251" s="43">
        <f t="shared" si="394"/>
        <v>0</v>
      </c>
      <c r="AL251" s="43">
        <f t="shared" si="395"/>
        <v>0</v>
      </c>
      <c r="AM251" s="43">
        <f t="shared" si="396"/>
        <v>0</v>
      </c>
      <c r="AN251" s="43">
        <f t="shared" si="397"/>
        <v>0</v>
      </c>
      <c r="AO251" s="159">
        <f t="shared" si="398"/>
        <v>0</v>
      </c>
    </row>
    <row r="252" spans="1:41" ht="16.399999999999999" customHeight="1">
      <c r="A252" s="13"/>
      <c r="B252" s="21"/>
      <c r="C252" s="43">
        <f>SUMIF(Jan!$A:$A,TB!$A252,Jan!$H:$H)</f>
        <v>0</v>
      </c>
      <c r="D252" s="43">
        <f>SUMIF(Feb!$A:$A,TB!$A252,Feb!$H:$H)</f>
        <v>0</v>
      </c>
      <c r="E252" s="43">
        <f>SUMIF(Mar!$A:$A,TB!$A252,Mar!$H:$H)</f>
        <v>0</v>
      </c>
      <c r="F252" s="43">
        <f>SUMIF(Apr!$A:$A,TB!$A252,Apr!$H:$H)</f>
        <v>0</v>
      </c>
      <c r="G252" s="43">
        <f>SUMIF(May!$A:$A,TB!$A252,May!$H:$H)</f>
        <v>0</v>
      </c>
      <c r="H252" s="43">
        <f>SUMIF(Jun!$A:$A,TB!$A252,Jun!$H:$H)</f>
        <v>0</v>
      </c>
      <c r="I252" s="43">
        <f>SUMIF(Jul!$A:$A,TB!$A252,Jul!$H:$H)</f>
        <v>0</v>
      </c>
      <c r="J252" s="43">
        <f>SUMIF(Aug!$A:$A,TB!$A252,Aug!$H:$H)</f>
        <v>0</v>
      </c>
      <c r="K252" s="43">
        <f>SUMIF(Sep!$A:$A,TB!$A252,Sep!$H:$H)</f>
        <v>0</v>
      </c>
      <c r="L252" s="43">
        <f>SUMIF(Oct!$A:$A,TB!$A252,Oct!$H:$H)</f>
        <v>0</v>
      </c>
      <c r="M252" s="43">
        <f>SUMIF(Nov!$A:$A,TB!$A252,Nov!$H:$H)</f>
        <v>0</v>
      </c>
      <c r="N252" s="159">
        <f>SUMIF(Dec!$A:$A,TB!$A252,Dec!$H:$H)</f>
        <v>0</v>
      </c>
      <c r="O252" s="171"/>
      <c r="P252" s="171"/>
      <c r="Q252" s="164">
        <v>0</v>
      </c>
      <c r="R252" s="43">
        <v>0</v>
      </c>
      <c r="S252" s="43">
        <v>0</v>
      </c>
      <c r="T252" s="43">
        <v>0</v>
      </c>
      <c r="U252" s="43">
        <v>0</v>
      </c>
      <c r="V252" s="43">
        <v>0</v>
      </c>
      <c r="W252" s="43">
        <v>0</v>
      </c>
      <c r="X252" s="43">
        <v>0</v>
      </c>
      <c r="Y252" s="43">
        <v>0</v>
      </c>
      <c r="Z252" s="43">
        <v>0</v>
      </c>
      <c r="AA252" s="43">
        <v>0</v>
      </c>
      <c r="AB252" s="43">
        <v>0</v>
      </c>
      <c r="AD252" s="43">
        <f t="shared" si="387"/>
        <v>0</v>
      </c>
      <c r="AE252" s="43">
        <f t="shared" si="388"/>
        <v>0</v>
      </c>
      <c r="AF252" s="43">
        <f t="shared" si="389"/>
        <v>0</v>
      </c>
      <c r="AG252" s="43">
        <f t="shared" si="390"/>
        <v>0</v>
      </c>
      <c r="AH252" s="43">
        <f t="shared" si="391"/>
        <v>0</v>
      </c>
      <c r="AI252" s="43">
        <f t="shared" si="392"/>
        <v>0</v>
      </c>
      <c r="AJ252" s="43">
        <f t="shared" si="393"/>
        <v>0</v>
      </c>
      <c r="AK252" s="43">
        <f t="shared" si="394"/>
        <v>0</v>
      </c>
      <c r="AL252" s="43">
        <f t="shared" si="395"/>
        <v>0</v>
      </c>
      <c r="AM252" s="43">
        <f t="shared" si="396"/>
        <v>0</v>
      </c>
      <c r="AN252" s="43">
        <f t="shared" si="397"/>
        <v>0</v>
      </c>
      <c r="AO252" s="159">
        <f t="shared" si="398"/>
        <v>0</v>
      </c>
    </row>
    <row r="253" spans="1:41" ht="16.399999999999999" customHeight="1">
      <c r="A253" s="17" t="s">
        <v>38</v>
      </c>
      <c r="B253" s="18"/>
      <c r="C253" s="19">
        <f t="shared" ref="C253" si="399">ROUND(SUM(C250:C252),2)</f>
        <v>0</v>
      </c>
      <c r="D253" s="19">
        <f t="shared" ref="D253:N253" si="400">ROUND(SUM(D250:D252),2)</f>
        <v>0</v>
      </c>
      <c r="E253" s="19">
        <f t="shared" si="400"/>
        <v>0</v>
      </c>
      <c r="F253" s="19">
        <f t="shared" si="400"/>
        <v>0</v>
      </c>
      <c r="G253" s="19">
        <f t="shared" si="400"/>
        <v>0</v>
      </c>
      <c r="H253" s="19">
        <f t="shared" si="400"/>
        <v>0</v>
      </c>
      <c r="I253" s="19">
        <f t="shared" si="400"/>
        <v>0</v>
      </c>
      <c r="J253" s="19">
        <f t="shared" si="400"/>
        <v>0</v>
      </c>
      <c r="K253" s="19">
        <f t="shared" si="400"/>
        <v>0</v>
      </c>
      <c r="L253" s="19">
        <f t="shared" si="400"/>
        <v>0</v>
      </c>
      <c r="M253" s="19">
        <f t="shared" si="400"/>
        <v>0</v>
      </c>
      <c r="N253" s="158">
        <f t="shared" si="400"/>
        <v>0</v>
      </c>
      <c r="O253" s="171"/>
      <c r="P253" s="171"/>
      <c r="Q253" s="163">
        <v>0</v>
      </c>
      <c r="R253" s="19">
        <v>0</v>
      </c>
      <c r="S253" s="19">
        <v>0</v>
      </c>
      <c r="T253" s="19">
        <v>0</v>
      </c>
      <c r="U253" s="19">
        <v>0</v>
      </c>
      <c r="V253" s="19">
        <v>0</v>
      </c>
      <c r="W253" s="19">
        <v>0</v>
      </c>
      <c r="X253" s="19">
        <v>0</v>
      </c>
      <c r="Y253" s="19">
        <v>0</v>
      </c>
      <c r="Z253" s="19">
        <v>0</v>
      </c>
      <c r="AA253" s="19">
        <v>0</v>
      </c>
      <c r="AB253" s="19">
        <v>0</v>
      </c>
      <c r="AD253" s="19">
        <f t="shared" ref="AD253:AO253" si="401">ROUND(SUM(AD250:AD252),2)</f>
        <v>0</v>
      </c>
      <c r="AE253" s="19">
        <f t="shared" si="401"/>
        <v>0</v>
      </c>
      <c r="AF253" s="19">
        <f t="shared" si="401"/>
        <v>0</v>
      </c>
      <c r="AG253" s="19">
        <f t="shared" si="401"/>
        <v>0</v>
      </c>
      <c r="AH253" s="19">
        <f t="shared" si="401"/>
        <v>0</v>
      </c>
      <c r="AI253" s="19">
        <f t="shared" si="401"/>
        <v>0</v>
      </c>
      <c r="AJ253" s="19">
        <f t="shared" si="401"/>
        <v>0</v>
      </c>
      <c r="AK253" s="19">
        <f t="shared" si="401"/>
        <v>0</v>
      </c>
      <c r="AL253" s="19">
        <f t="shared" si="401"/>
        <v>0</v>
      </c>
      <c r="AM253" s="19">
        <f t="shared" si="401"/>
        <v>0</v>
      </c>
      <c r="AN253" s="19">
        <f t="shared" si="401"/>
        <v>0</v>
      </c>
      <c r="AO253" s="19">
        <f t="shared" si="401"/>
        <v>0</v>
      </c>
    </row>
    <row r="254" spans="1:41" ht="16.399999999999999" customHeight="1">
      <c r="A254" s="13"/>
      <c r="B254" s="22"/>
      <c r="C254" s="43">
        <f>SUMIF(Jan!$A:$A,TB!$A254,Jan!$H:$H)</f>
        <v>0</v>
      </c>
      <c r="D254" s="43">
        <f>SUMIF(Feb!$A:$A,TB!$A254,Feb!$H:$H)</f>
        <v>0</v>
      </c>
      <c r="E254" s="43">
        <f>SUMIF(Mar!$A:$A,TB!$A254,Mar!$H:$H)</f>
        <v>0</v>
      </c>
      <c r="F254" s="43">
        <f>SUMIF(Apr!$A:$A,TB!$A254,Apr!$H:$H)</f>
        <v>0</v>
      </c>
      <c r="G254" s="43">
        <f>SUMIF(May!$A:$A,TB!$A254,May!$H:$H)</f>
        <v>0</v>
      </c>
      <c r="H254" s="43">
        <f>SUMIF(Jun!$A:$A,TB!$A254,Jun!$H:$H)</f>
        <v>0</v>
      </c>
      <c r="I254" s="43">
        <f>SUMIF(Jul!$A:$A,TB!$A254,Jul!$H:$H)</f>
        <v>0</v>
      </c>
      <c r="J254" s="43">
        <f>SUMIF(Aug!$A:$A,TB!$A254,Aug!$H:$H)</f>
        <v>0</v>
      </c>
      <c r="K254" s="43">
        <f>SUMIF(Sep!$A:$A,TB!$A254,Sep!$H:$H)</f>
        <v>0</v>
      </c>
      <c r="L254" s="43">
        <f>SUMIF(Oct!$A:$A,TB!$A254,Oct!$H:$H)</f>
        <v>0</v>
      </c>
      <c r="M254" s="43">
        <f>SUMIF(Nov!$A:$A,TB!$A254,Nov!$H:$H)</f>
        <v>0</v>
      </c>
      <c r="N254" s="159">
        <f>SUMIF(Dec!$A:$A,TB!$A254,Dec!$H:$H)</f>
        <v>0</v>
      </c>
      <c r="O254" s="171"/>
      <c r="P254" s="171"/>
      <c r="Q254" s="164">
        <v>0</v>
      </c>
      <c r="R254" s="43">
        <v>0</v>
      </c>
      <c r="S254" s="43">
        <v>0</v>
      </c>
      <c r="T254" s="43">
        <v>0</v>
      </c>
      <c r="U254" s="43">
        <v>0</v>
      </c>
      <c r="V254" s="43">
        <v>0</v>
      </c>
      <c r="W254" s="43">
        <v>0</v>
      </c>
      <c r="X254" s="43">
        <v>0</v>
      </c>
      <c r="Y254" s="43">
        <v>0</v>
      </c>
      <c r="Z254" s="43">
        <v>0</v>
      </c>
      <c r="AA254" s="43">
        <v>0</v>
      </c>
      <c r="AB254" s="43">
        <v>0</v>
      </c>
      <c r="AD254" s="43">
        <f t="shared" ref="AD254:AD264" si="402">ROUND(C254*AD$2,2)</f>
        <v>0</v>
      </c>
      <c r="AE254" s="43">
        <f t="shared" ref="AE254:AE264" si="403">ROUND(D254*AE$2,2)</f>
        <v>0</v>
      </c>
      <c r="AF254" s="43">
        <f t="shared" ref="AF254:AF264" si="404">ROUND(E254*AF$2,2)</f>
        <v>0</v>
      </c>
      <c r="AG254" s="43">
        <f t="shared" ref="AG254:AG264" si="405">ROUND(F254*AG$2,2)</f>
        <v>0</v>
      </c>
      <c r="AH254" s="43">
        <f t="shared" ref="AH254:AH264" si="406">ROUND(G254*AH$2,2)</f>
        <v>0</v>
      </c>
      <c r="AI254" s="43">
        <f t="shared" ref="AI254:AI264" si="407">ROUND(H254*AI$2,2)</f>
        <v>0</v>
      </c>
      <c r="AJ254" s="43">
        <f t="shared" ref="AJ254:AJ264" si="408">ROUND(I254*AJ$2,2)</f>
        <v>0</v>
      </c>
      <c r="AK254" s="43">
        <f t="shared" ref="AK254:AK264" si="409">ROUND(J254*AK$2,2)</f>
        <v>0</v>
      </c>
      <c r="AL254" s="43">
        <f t="shared" ref="AL254:AL264" si="410">ROUND(K254*AL$2,2)</f>
        <v>0</v>
      </c>
      <c r="AM254" s="43">
        <f t="shared" ref="AM254:AM264" si="411">ROUND(L254*AM$2,2)</f>
        <v>0</v>
      </c>
      <c r="AN254" s="43">
        <f t="shared" ref="AN254:AN264" si="412">ROUND(M254*AN$2,2)</f>
        <v>0</v>
      </c>
      <c r="AO254" s="159">
        <f t="shared" ref="AO254:AO264" si="413">ROUND(N254*AO$2,2)</f>
        <v>0</v>
      </c>
    </row>
    <row r="255" spans="1:41" ht="16.399999999999999" customHeight="1">
      <c r="A255" s="13">
        <v>22001</v>
      </c>
      <c r="B255" s="22" t="s">
        <v>179</v>
      </c>
      <c r="C255" s="43">
        <f>SUMIF(Jan!$A:$A,TB!$A255,Jan!$H:$H)</f>
        <v>0</v>
      </c>
      <c r="D255" s="43">
        <f>SUMIF(Feb!$A:$A,TB!$A255,Feb!$H:$H)</f>
        <v>0</v>
      </c>
      <c r="E255" s="43">
        <f>SUMIF(Mar!$A:$A,TB!$A255,Mar!$H:$H)</f>
        <v>0</v>
      </c>
      <c r="F255" s="43">
        <f>SUMIF(Apr!$A:$A,TB!$A255,Apr!$H:$H)</f>
        <v>0</v>
      </c>
      <c r="G255" s="43">
        <f>SUMIF(May!$A:$A,TB!$A255,May!$H:$H)</f>
        <v>0</v>
      </c>
      <c r="H255" s="43">
        <f>SUMIF(Jun!$A:$A,TB!$A255,Jun!$H:$H)</f>
        <v>0</v>
      </c>
      <c r="I255" s="43">
        <f>SUMIF(Jul!$A:$A,TB!$A255,Jul!$H:$H)</f>
        <v>0</v>
      </c>
      <c r="J255" s="43">
        <f>SUMIF(Aug!$A:$A,TB!$A255,Aug!$H:$H)</f>
        <v>0</v>
      </c>
      <c r="K255" s="43">
        <f>SUMIF(Sep!$A:$A,TB!$A255,Sep!$H:$H)</f>
        <v>0</v>
      </c>
      <c r="L255" s="43">
        <f>SUMIF(Oct!$A:$A,TB!$A255,Oct!$H:$H)</f>
        <v>0</v>
      </c>
      <c r="M255" s="43">
        <f>SUMIF(Nov!$A:$A,TB!$A255,Nov!$H:$H)</f>
        <v>0</v>
      </c>
      <c r="N255" s="159">
        <f>SUMIF(Dec!$A:$A,TB!$A255,Dec!$H:$H)</f>
        <v>0</v>
      </c>
      <c r="O255" s="171"/>
      <c r="P255" s="171"/>
      <c r="Q255" s="164">
        <v>0</v>
      </c>
      <c r="R255" s="43">
        <v>0</v>
      </c>
      <c r="S255" s="43">
        <v>0</v>
      </c>
      <c r="T255" s="43">
        <v>0</v>
      </c>
      <c r="U255" s="43">
        <v>0</v>
      </c>
      <c r="V255" s="43">
        <v>0</v>
      </c>
      <c r="W255" s="43">
        <v>0</v>
      </c>
      <c r="X255" s="43">
        <v>0</v>
      </c>
      <c r="Y255" s="43">
        <v>0</v>
      </c>
      <c r="Z255" s="43">
        <v>-12671.25</v>
      </c>
      <c r="AA255" s="43">
        <v>0</v>
      </c>
      <c r="AB255" s="43">
        <v>0</v>
      </c>
      <c r="AD255" s="43">
        <f t="shared" si="402"/>
        <v>0</v>
      </c>
      <c r="AE255" s="43">
        <f t="shared" si="403"/>
        <v>0</v>
      </c>
      <c r="AF255" s="43">
        <f t="shared" si="404"/>
        <v>0</v>
      </c>
      <c r="AG255" s="43">
        <f t="shared" si="405"/>
        <v>0</v>
      </c>
      <c r="AH255" s="43">
        <f t="shared" si="406"/>
        <v>0</v>
      </c>
      <c r="AI255" s="43">
        <f t="shared" si="407"/>
        <v>0</v>
      </c>
      <c r="AJ255" s="43">
        <f t="shared" si="408"/>
        <v>0</v>
      </c>
      <c r="AK255" s="43">
        <f t="shared" si="409"/>
        <v>0</v>
      </c>
      <c r="AL255" s="43">
        <f t="shared" si="410"/>
        <v>0</v>
      </c>
      <c r="AM255" s="43">
        <f t="shared" si="411"/>
        <v>0</v>
      </c>
      <c r="AN255" s="43">
        <f t="shared" si="412"/>
        <v>0</v>
      </c>
      <c r="AO255" s="159">
        <f t="shared" si="413"/>
        <v>0</v>
      </c>
    </row>
    <row r="256" spans="1:41" ht="16.399999999999999" customHeight="1">
      <c r="A256" s="13">
        <v>22002</v>
      </c>
      <c r="B256" s="22" t="s">
        <v>180</v>
      </c>
      <c r="C256" s="43">
        <f>SUMIF(Jan!$A:$A,TB!$A256,Jan!$H:$H)</f>
        <v>-246933.11</v>
      </c>
      <c r="D256" s="43">
        <f>SUMIF(Feb!$A:$A,TB!$A256,Feb!$H:$H)</f>
        <v>-239883.36</v>
      </c>
      <c r="E256" s="43">
        <f>SUMIF(Mar!$A:$A,TB!$A256,Mar!$H:$H)</f>
        <v>-215434.23999999999</v>
      </c>
      <c r="F256" s="43">
        <f>SUMIF(Apr!$A:$A,TB!$A256,Apr!$H:$H)</f>
        <v>-233999</v>
      </c>
      <c r="G256" s="43">
        <f>SUMIF(May!$A:$A,TB!$A256,May!$H:$H)</f>
        <v>-216394.38</v>
      </c>
      <c r="H256" s="43">
        <f>SUMIF(Jun!$A:$A,TB!$A256,Jun!$H:$H)</f>
        <v>-239720.44</v>
      </c>
      <c r="I256" s="43">
        <f>SUMIF(Jul!$A:$A,TB!$A256,Jul!$H:$H)</f>
        <v>-239720.44</v>
      </c>
      <c r="J256" s="43">
        <f>SUMIF(Aug!$A:$A,TB!$A256,Aug!$H:$H)</f>
        <v>-239720.44</v>
      </c>
      <c r="K256" s="43">
        <f>SUMIF(Sep!$A:$A,TB!$A256,Sep!$H:$H)</f>
        <v>-239720.44</v>
      </c>
      <c r="L256" s="43">
        <f>SUMIF(Oct!$A:$A,TB!$A256,Oct!$H:$H)</f>
        <v>-239720.44</v>
      </c>
      <c r="M256" s="43">
        <f>SUMIF(Nov!$A:$A,TB!$A256,Nov!$H:$H)</f>
        <v>-239720.44</v>
      </c>
      <c r="N256" s="159">
        <f>SUMIF(Dec!$A:$A,TB!$A256,Dec!$H:$H)</f>
        <v>-239720.44</v>
      </c>
      <c r="O256" s="171"/>
      <c r="P256" s="171"/>
      <c r="Q256" s="164">
        <v>-246031.05</v>
      </c>
      <c r="R256" s="43">
        <v>-254902.2</v>
      </c>
      <c r="S256" s="43">
        <v>-252550.07</v>
      </c>
      <c r="T256" s="43">
        <v>-265768.58</v>
      </c>
      <c r="U256" s="43">
        <v>-249219.05</v>
      </c>
      <c r="V256" s="43">
        <v>-253753.35</v>
      </c>
      <c r="W256" s="43">
        <v>-257407.9</v>
      </c>
      <c r="X256" s="43">
        <v>-176728.63</v>
      </c>
      <c r="Y256" s="43">
        <v>-247635.02</v>
      </c>
      <c r="Z256" s="43">
        <v>-245342.91</v>
      </c>
      <c r="AA256" s="43">
        <v>-250247.7</v>
      </c>
      <c r="AB256" s="43">
        <v>-227625.68</v>
      </c>
      <c r="AD256" s="43">
        <f t="shared" si="402"/>
        <v>-6215800.2400000002</v>
      </c>
      <c r="AE256" s="43">
        <f t="shared" si="403"/>
        <v>-6027573.1799999997</v>
      </c>
      <c r="AF256" s="43">
        <f t="shared" si="404"/>
        <v>-5426659.25</v>
      </c>
      <c r="AG256" s="43">
        <f t="shared" si="405"/>
        <v>-5912265.5300000003</v>
      </c>
      <c r="AH256" s="43">
        <f t="shared" si="406"/>
        <v>-5475859.79</v>
      </c>
      <c r="AI256" s="43">
        <f t="shared" si="407"/>
        <v>-6070800.2800000003</v>
      </c>
      <c r="AJ256" s="43">
        <f t="shared" si="408"/>
        <v>-6070800.2800000003</v>
      </c>
      <c r="AK256" s="43">
        <f t="shared" si="409"/>
        <v>-6070800.2800000003</v>
      </c>
      <c r="AL256" s="43">
        <f t="shared" si="410"/>
        <v>-6070800.2800000003</v>
      </c>
      <c r="AM256" s="43">
        <f t="shared" si="411"/>
        <v>-6070800.2800000003</v>
      </c>
      <c r="AN256" s="43">
        <f t="shared" si="412"/>
        <v>-6070800.2800000003</v>
      </c>
      <c r="AO256" s="159">
        <f t="shared" si="413"/>
        <v>-6070800.2800000003</v>
      </c>
    </row>
    <row r="257" spans="1:41" ht="16.399999999999999" customHeight="1">
      <c r="A257" s="13">
        <v>22101</v>
      </c>
      <c r="B257" s="22" t="s">
        <v>247</v>
      </c>
      <c r="C257" s="43">
        <f>SUMIF(Jan!$A:$A,TB!$A257,Jan!$H:$H)</f>
        <v>-39.24</v>
      </c>
      <c r="D257" s="43">
        <f>SUMIF(Feb!$A:$A,TB!$A257,Feb!$H:$H)</f>
        <v>-2749.24</v>
      </c>
      <c r="E257" s="43">
        <f>SUMIF(Mar!$A:$A,TB!$A257,Mar!$H:$H)</f>
        <v>-755.86</v>
      </c>
      <c r="F257" s="43">
        <f>SUMIF(Apr!$A:$A,TB!$A257,Apr!$H:$H)</f>
        <v>-19.62</v>
      </c>
      <c r="G257" s="43">
        <f>SUMIF(May!$A:$A,TB!$A257,May!$H:$H)</f>
        <v>-39.24</v>
      </c>
      <c r="H257" s="43">
        <f>SUMIF(Jun!$A:$A,TB!$A257,Jun!$H:$H)</f>
        <v>-29.43</v>
      </c>
      <c r="I257" s="43">
        <f>SUMIF(Jul!$A:$A,TB!$A257,Jul!$H:$H)</f>
        <v>-29.43</v>
      </c>
      <c r="J257" s="43">
        <f>SUMIF(Aug!$A:$A,TB!$A257,Aug!$H:$H)</f>
        <v>-29.43</v>
      </c>
      <c r="K257" s="43">
        <f>SUMIF(Sep!$A:$A,TB!$A257,Sep!$H:$H)</f>
        <v>-29.43</v>
      </c>
      <c r="L257" s="43">
        <f>SUMIF(Oct!$A:$A,TB!$A257,Oct!$H:$H)</f>
        <v>-29.43</v>
      </c>
      <c r="M257" s="43">
        <f>SUMIF(Nov!$A:$A,TB!$A257,Nov!$H:$H)</f>
        <v>-29.43</v>
      </c>
      <c r="N257" s="159">
        <f>SUMIF(Dec!$A:$A,TB!$A257,Dec!$H:$H)</f>
        <v>-29.43</v>
      </c>
      <c r="O257" s="171"/>
      <c r="P257" s="171"/>
      <c r="Q257" s="164">
        <v>-382.41</v>
      </c>
      <c r="R257" s="43">
        <v>-3919.24</v>
      </c>
      <c r="S257" s="43">
        <v>0</v>
      </c>
      <c r="T257" s="43">
        <v>-107.91</v>
      </c>
      <c r="U257" s="43">
        <v>-29.43</v>
      </c>
      <c r="V257" s="43">
        <v>-49.05</v>
      </c>
      <c r="W257" s="43">
        <v>-58.86</v>
      </c>
      <c r="X257" s="43">
        <v>-354.42</v>
      </c>
      <c r="Y257" s="43">
        <v>-19.62</v>
      </c>
      <c r="Z257" s="43">
        <v>-242.48</v>
      </c>
      <c r="AA257" s="43">
        <v>-29.43</v>
      </c>
      <c r="AB257" s="43">
        <v>-2380.9</v>
      </c>
      <c r="AD257" s="43">
        <f t="shared" si="402"/>
        <v>-987.75</v>
      </c>
      <c r="AE257" s="43">
        <f t="shared" si="403"/>
        <v>-69080.429999999993</v>
      </c>
      <c r="AF257" s="43">
        <f t="shared" si="404"/>
        <v>-19039.66</v>
      </c>
      <c r="AG257" s="43">
        <f t="shared" si="405"/>
        <v>-495.72</v>
      </c>
      <c r="AH257" s="43">
        <f t="shared" si="406"/>
        <v>-992.97</v>
      </c>
      <c r="AI257" s="43">
        <f t="shared" si="407"/>
        <v>-745.3</v>
      </c>
      <c r="AJ257" s="43">
        <f t="shared" si="408"/>
        <v>-745.3</v>
      </c>
      <c r="AK257" s="43">
        <f t="shared" si="409"/>
        <v>-745.3</v>
      </c>
      <c r="AL257" s="43">
        <f t="shared" si="410"/>
        <v>-745.3</v>
      </c>
      <c r="AM257" s="43">
        <f t="shared" si="411"/>
        <v>-745.3</v>
      </c>
      <c r="AN257" s="43">
        <f t="shared" si="412"/>
        <v>-745.3</v>
      </c>
      <c r="AO257" s="159">
        <f t="shared" si="413"/>
        <v>-745.3</v>
      </c>
    </row>
    <row r="258" spans="1:41" ht="16.399999999999999" customHeight="1">
      <c r="A258" s="13">
        <v>25001</v>
      </c>
      <c r="B258" s="22" t="s">
        <v>248</v>
      </c>
      <c r="C258" s="43">
        <f>SUMIF(Jan!$A:$A,TB!$A258,Jan!$H:$H)</f>
        <v>0</v>
      </c>
      <c r="D258" s="43">
        <f>SUMIF(Feb!$A:$A,TB!$A258,Feb!$H:$H)</f>
        <v>0</v>
      </c>
      <c r="E258" s="43">
        <f>SUMIF(Mar!$A:$A,TB!$A258,Mar!$H:$H)</f>
        <v>0</v>
      </c>
      <c r="F258" s="43">
        <f>SUMIF(Apr!$A:$A,TB!$A258,Apr!$H:$H)</f>
        <v>0</v>
      </c>
      <c r="G258" s="43">
        <f>SUMIF(May!$A:$A,TB!$A258,May!$H:$H)</f>
        <v>0</v>
      </c>
      <c r="H258" s="43">
        <f>SUMIF(Jun!$A:$A,TB!$A258,Jun!$H:$H)</f>
        <v>0</v>
      </c>
      <c r="I258" s="43">
        <f>SUMIF(Jul!$A:$A,TB!$A258,Jul!$H:$H)</f>
        <v>0</v>
      </c>
      <c r="J258" s="43">
        <f>SUMIF(Aug!$A:$A,TB!$A258,Aug!$H:$H)</f>
        <v>0</v>
      </c>
      <c r="K258" s="43">
        <f>SUMIF(Sep!$A:$A,TB!$A258,Sep!$H:$H)</f>
        <v>0</v>
      </c>
      <c r="L258" s="43">
        <f>SUMIF(Oct!$A:$A,TB!$A258,Oct!$H:$H)</f>
        <v>0</v>
      </c>
      <c r="M258" s="43">
        <f>SUMIF(Nov!$A:$A,TB!$A258,Nov!$H:$H)</f>
        <v>0</v>
      </c>
      <c r="N258" s="159">
        <f>SUMIF(Dec!$A:$A,TB!$A258,Dec!$H:$H)</f>
        <v>0</v>
      </c>
      <c r="O258" s="171"/>
      <c r="P258" s="171"/>
      <c r="Q258" s="164">
        <v>0</v>
      </c>
      <c r="R258" s="43">
        <v>0</v>
      </c>
      <c r="S258" s="43">
        <v>0</v>
      </c>
      <c r="T258" s="43">
        <v>0</v>
      </c>
      <c r="U258" s="43">
        <v>0</v>
      </c>
      <c r="V258" s="43">
        <v>0</v>
      </c>
      <c r="W258" s="43">
        <v>0</v>
      </c>
      <c r="X258" s="43">
        <v>0</v>
      </c>
      <c r="Y258" s="43">
        <v>0</v>
      </c>
      <c r="Z258" s="43">
        <v>-1000</v>
      </c>
      <c r="AA258" s="43">
        <v>0</v>
      </c>
      <c r="AB258" s="43">
        <v>0</v>
      </c>
      <c r="AD258" s="43">
        <f t="shared" si="402"/>
        <v>0</v>
      </c>
      <c r="AE258" s="43">
        <f t="shared" si="403"/>
        <v>0</v>
      </c>
      <c r="AF258" s="43">
        <f t="shared" si="404"/>
        <v>0</v>
      </c>
      <c r="AG258" s="43">
        <f t="shared" si="405"/>
        <v>0</v>
      </c>
      <c r="AH258" s="43">
        <f t="shared" si="406"/>
        <v>0</v>
      </c>
      <c r="AI258" s="43">
        <f t="shared" si="407"/>
        <v>0</v>
      </c>
      <c r="AJ258" s="43">
        <f t="shared" si="408"/>
        <v>0</v>
      </c>
      <c r="AK258" s="43">
        <f t="shared" si="409"/>
        <v>0</v>
      </c>
      <c r="AL258" s="43">
        <f t="shared" si="410"/>
        <v>0</v>
      </c>
      <c r="AM258" s="43">
        <f t="shared" si="411"/>
        <v>0</v>
      </c>
      <c r="AN258" s="43">
        <f t="shared" si="412"/>
        <v>0</v>
      </c>
      <c r="AO258" s="159">
        <f t="shared" si="413"/>
        <v>0</v>
      </c>
    </row>
    <row r="259" spans="1:41" ht="16.399999999999999" customHeight="1">
      <c r="A259" s="13">
        <v>25002</v>
      </c>
      <c r="B259" s="22" t="s">
        <v>249</v>
      </c>
      <c r="C259" s="43">
        <f>SUMIF(Jan!$A:$A,TB!$A259,Jan!$H:$H)</f>
        <v>0</v>
      </c>
      <c r="D259" s="43">
        <f>SUMIF(Feb!$A:$A,TB!$A259,Feb!$H:$H)</f>
        <v>0</v>
      </c>
      <c r="E259" s="43">
        <f>SUMIF(Mar!$A:$A,TB!$A259,Mar!$H:$H)</f>
        <v>0</v>
      </c>
      <c r="F259" s="43">
        <f>SUMIF(Apr!$A:$A,TB!$A259,Apr!$H:$H)</f>
        <v>0</v>
      </c>
      <c r="G259" s="43">
        <f>SUMIF(May!$A:$A,TB!$A259,May!$H:$H)</f>
        <v>0</v>
      </c>
      <c r="H259" s="43">
        <f>SUMIF(Jun!$A:$A,TB!$A259,Jun!$H:$H)</f>
        <v>0</v>
      </c>
      <c r="I259" s="43">
        <f>SUMIF(Jul!$A:$A,TB!$A259,Jul!$H:$H)</f>
        <v>0</v>
      </c>
      <c r="J259" s="43">
        <f>SUMIF(Aug!$A:$A,TB!$A259,Aug!$H:$H)</f>
        <v>0</v>
      </c>
      <c r="K259" s="43">
        <f>SUMIF(Sep!$A:$A,TB!$A259,Sep!$H:$H)</f>
        <v>0</v>
      </c>
      <c r="L259" s="43">
        <f>SUMIF(Oct!$A:$A,TB!$A259,Oct!$H:$H)</f>
        <v>0</v>
      </c>
      <c r="M259" s="43">
        <f>SUMIF(Nov!$A:$A,TB!$A259,Nov!$H:$H)</f>
        <v>0</v>
      </c>
      <c r="N259" s="159">
        <f>SUMIF(Dec!$A:$A,TB!$A259,Dec!$H:$H)</f>
        <v>0</v>
      </c>
      <c r="O259" s="171"/>
      <c r="P259" s="171"/>
      <c r="Q259" s="164">
        <v>0</v>
      </c>
      <c r="R259" s="43">
        <v>0</v>
      </c>
      <c r="S259" s="43">
        <v>0</v>
      </c>
      <c r="T259" s="43">
        <v>0</v>
      </c>
      <c r="U259" s="43">
        <v>0</v>
      </c>
      <c r="V259" s="43">
        <v>0</v>
      </c>
      <c r="W259" s="43">
        <v>0</v>
      </c>
      <c r="X259" s="43">
        <v>0</v>
      </c>
      <c r="Y259" s="43">
        <v>0</v>
      </c>
      <c r="Z259" s="43">
        <v>0</v>
      </c>
      <c r="AA259" s="43">
        <v>0</v>
      </c>
      <c r="AB259" s="43">
        <v>0</v>
      </c>
      <c r="AD259" s="43">
        <f t="shared" si="402"/>
        <v>0</v>
      </c>
      <c r="AE259" s="43">
        <f t="shared" si="403"/>
        <v>0</v>
      </c>
      <c r="AF259" s="43">
        <f t="shared" si="404"/>
        <v>0</v>
      </c>
      <c r="AG259" s="43">
        <f t="shared" si="405"/>
        <v>0</v>
      </c>
      <c r="AH259" s="43">
        <f t="shared" si="406"/>
        <v>0</v>
      </c>
      <c r="AI259" s="43">
        <f t="shared" si="407"/>
        <v>0</v>
      </c>
      <c r="AJ259" s="43">
        <f t="shared" si="408"/>
        <v>0</v>
      </c>
      <c r="AK259" s="43">
        <f t="shared" si="409"/>
        <v>0</v>
      </c>
      <c r="AL259" s="43">
        <f t="shared" si="410"/>
        <v>0</v>
      </c>
      <c r="AM259" s="43">
        <f t="shared" si="411"/>
        <v>0</v>
      </c>
      <c r="AN259" s="43">
        <f t="shared" si="412"/>
        <v>0</v>
      </c>
      <c r="AO259" s="159">
        <f t="shared" si="413"/>
        <v>0</v>
      </c>
    </row>
    <row r="260" spans="1:41" ht="16.399999999999999" customHeight="1">
      <c r="A260" s="13">
        <v>25003</v>
      </c>
      <c r="B260" s="14" t="s">
        <v>250</v>
      </c>
      <c r="C260" s="43">
        <f>SUMIF(Jan!$A:$A,TB!$A260,Jan!$H:$H)</f>
        <v>0</v>
      </c>
      <c r="D260" s="43">
        <f>SUMIF(Feb!$A:$A,TB!$A260,Feb!$H:$H)</f>
        <v>0</v>
      </c>
      <c r="E260" s="43">
        <f>SUMIF(Mar!$A:$A,TB!$A260,Mar!$H:$H)</f>
        <v>0</v>
      </c>
      <c r="F260" s="43">
        <f>SUMIF(Apr!$A:$A,TB!$A260,Apr!$H:$H)</f>
        <v>0</v>
      </c>
      <c r="G260" s="43">
        <f>SUMIF(May!$A:$A,TB!$A260,May!$H:$H)</f>
        <v>0</v>
      </c>
      <c r="H260" s="43">
        <f>SUMIF(Jun!$A:$A,TB!$A260,Jun!$H:$H)</f>
        <v>0</v>
      </c>
      <c r="I260" s="43">
        <f>SUMIF(Jul!$A:$A,TB!$A260,Jul!$H:$H)</f>
        <v>0</v>
      </c>
      <c r="J260" s="43">
        <f>SUMIF(Aug!$A:$A,TB!$A260,Aug!$H:$H)</f>
        <v>0</v>
      </c>
      <c r="K260" s="43">
        <f>SUMIF(Sep!$A:$A,TB!$A260,Sep!$H:$H)</f>
        <v>0</v>
      </c>
      <c r="L260" s="43">
        <f>SUMIF(Oct!$A:$A,TB!$A260,Oct!$H:$H)</f>
        <v>0</v>
      </c>
      <c r="M260" s="43">
        <f>SUMIF(Nov!$A:$A,TB!$A260,Nov!$H:$H)</f>
        <v>0</v>
      </c>
      <c r="N260" s="159">
        <f>SUMIF(Dec!$A:$A,TB!$A260,Dec!$H:$H)</f>
        <v>0</v>
      </c>
      <c r="O260" s="171"/>
      <c r="P260" s="171"/>
      <c r="Q260" s="164">
        <v>0</v>
      </c>
      <c r="R260" s="43">
        <v>0</v>
      </c>
      <c r="S260" s="43">
        <v>0</v>
      </c>
      <c r="T260" s="43">
        <v>0</v>
      </c>
      <c r="U260" s="43">
        <v>0</v>
      </c>
      <c r="V260" s="43">
        <v>0</v>
      </c>
      <c r="W260" s="43">
        <v>0</v>
      </c>
      <c r="X260" s="43">
        <v>0</v>
      </c>
      <c r="Y260" s="43">
        <v>0</v>
      </c>
      <c r="Z260" s="43">
        <v>0</v>
      </c>
      <c r="AA260" s="43">
        <v>0</v>
      </c>
      <c r="AB260" s="43">
        <v>0</v>
      </c>
      <c r="AD260" s="43">
        <f t="shared" si="402"/>
        <v>0</v>
      </c>
      <c r="AE260" s="43">
        <f t="shared" si="403"/>
        <v>0</v>
      </c>
      <c r="AF260" s="43">
        <f t="shared" si="404"/>
        <v>0</v>
      </c>
      <c r="AG260" s="43">
        <f t="shared" si="405"/>
        <v>0</v>
      </c>
      <c r="AH260" s="43">
        <f t="shared" si="406"/>
        <v>0</v>
      </c>
      <c r="AI260" s="43">
        <f t="shared" si="407"/>
        <v>0</v>
      </c>
      <c r="AJ260" s="43">
        <f t="shared" si="408"/>
        <v>0</v>
      </c>
      <c r="AK260" s="43">
        <f t="shared" si="409"/>
        <v>0</v>
      </c>
      <c r="AL260" s="43">
        <f t="shared" si="410"/>
        <v>0</v>
      </c>
      <c r="AM260" s="43">
        <f t="shared" si="411"/>
        <v>0</v>
      </c>
      <c r="AN260" s="43">
        <f t="shared" si="412"/>
        <v>0</v>
      </c>
      <c r="AO260" s="159">
        <f t="shared" si="413"/>
        <v>0</v>
      </c>
    </row>
    <row r="261" spans="1:41" ht="16.399999999999999" customHeight="1">
      <c r="A261" s="13">
        <v>25004</v>
      </c>
      <c r="B261" s="14" t="s">
        <v>251</v>
      </c>
      <c r="C261" s="43">
        <f>SUMIF(Jan!$A:$A,TB!$A261,Jan!$H:$H)</f>
        <v>-120918.58</v>
      </c>
      <c r="D261" s="43">
        <f>SUMIF(Feb!$A:$A,TB!$A261,Feb!$H:$H)</f>
        <v>-114006.69</v>
      </c>
      <c r="E261" s="43">
        <f>SUMIF(Mar!$A:$A,TB!$A261,Mar!$H:$H)</f>
        <v>-150216.95999999999</v>
      </c>
      <c r="F261" s="43">
        <f>SUMIF(Apr!$A:$A,TB!$A261,Apr!$H:$H)</f>
        <v>-157604.53</v>
      </c>
      <c r="G261" s="43">
        <f>SUMIF(May!$A:$A,TB!$A261,May!$H:$H)</f>
        <v>-131164.04999999999</v>
      </c>
      <c r="H261" s="43">
        <f>SUMIF(Jun!$A:$A,TB!$A261,Jun!$H:$H)</f>
        <v>-138455.48000000001</v>
      </c>
      <c r="I261" s="43">
        <f>SUMIF(Jul!$A:$A,TB!$A261,Jul!$H:$H)</f>
        <v>-138455.48000000001</v>
      </c>
      <c r="J261" s="43">
        <f>SUMIF(Aug!$A:$A,TB!$A261,Aug!$H:$H)</f>
        <v>-138455.48000000001</v>
      </c>
      <c r="K261" s="43">
        <f>SUMIF(Sep!$A:$A,TB!$A261,Sep!$H:$H)</f>
        <v>-138455.48000000001</v>
      </c>
      <c r="L261" s="43">
        <f>SUMIF(Oct!$A:$A,TB!$A261,Oct!$H:$H)</f>
        <v>-138455.48000000001</v>
      </c>
      <c r="M261" s="43">
        <f>SUMIF(Nov!$A:$A,TB!$A261,Nov!$H:$H)</f>
        <v>-138455.48000000001</v>
      </c>
      <c r="N261" s="159">
        <f>SUMIF(Dec!$A:$A,TB!$A261,Dec!$H:$H)</f>
        <v>-138455.48000000001</v>
      </c>
      <c r="O261" s="171"/>
      <c r="P261" s="171"/>
      <c r="Q261" s="164">
        <v>-114614.66</v>
      </c>
      <c r="R261" s="43">
        <v>-111065.44</v>
      </c>
      <c r="S261" s="43">
        <v>-124663.63</v>
      </c>
      <c r="T261" s="43">
        <v>-123823.03</v>
      </c>
      <c r="U261" s="43">
        <v>-131394.73000000001</v>
      </c>
      <c r="V261" s="43">
        <v>-133496.04999999999</v>
      </c>
      <c r="W261" s="43">
        <v>-144825.79999999999</v>
      </c>
      <c r="X261" s="43">
        <v>-223124.22</v>
      </c>
      <c r="Y261" s="43">
        <v>-136574.99</v>
      </c>
      <c r="Z261" s="43">
        <v>-160489.99</v>
      </c>
      <c r="AA261" s="43">
        <v>-173025.47</v>
      </c>
      <c r="AB261" s="43">
        <v>-198843.2</v>
      </c>
      <c r="AD261" s="43">
        <f t="shared" si="402"/>
        <v>-3043762.5</v>
      </c>
      <c r="AE261" s="43">
        <f t="shared" si="403"/>
        <v>-2864657.5</v>
      </c>
      <c r="AF261" s="43">
        <f t="shared" si="404"/>
        <v>-3783875.09</v>
      </c>
      <c r="AG261" s="43">
        <f t="shared" si="405"/>
        <v>-3982067.58</v>
      </c>
      <c r="AH261" s="43">
        <f t="shared" si="406"/>
        <v>-3319106.29</v>
      </c>
      <c r="AI261" s="43">
        <f t="shared" si="407"/>
        <v>-3506315.8</v>
      </c>
      <c r="AJ261" s="43">
        <f t="shared" si="408"/>
        <v>-3506315.8</v>
      </c>
      <c r="AK261" s="43">
        <f t="shared" si="409"/>
        <v>-3506315.8</v>
      </c>
      <c r="AL261" s="43">
        <f t="shared" si="410"/>
        <v>-3506315.8</v>
      </c>
      <c r="AM261" s="43">
        <f t="shared" si="411"/>
        <v>-3506315.8</v>
      </c>
      <c r="AN261" s="43">
        <f t="shared" si="412"/>
        <v>-3506315.8</v>
      </c>
      <c r="AO261" s="159">
        <f t="shared" si="413"/>
        <v>-3506315.8</v>
      </c>
    </row>
    <row r="262" spans="1:41" ht="16.399999999999999" customHeight="1">
      <c r="A262" s="13">
        <v>25005</v>
      </c>
      <c r="B262" s="14" t="s">
        <v>252</v>
      </c>
      <c r="C262" s="43">
        <f>SUMIF(Jan!$A:$A,TB!$A262,Jan!$H:$H)</f>
        <v>-11122.83</v>
      </c>
      <c r="D262" s="43">
        <f>SUMIF(Feb!$A:$A,TB!$A262,Feb!$H:$H)</f>
        <v>-11122.83</v>
      </c>
      <c r="E262" s="43">
        <f>SUMIF(Mar!$A:$A,TB!$A262,Mar!$H:$H)</f>
        <v>-11122.83</v>
      </c>
      <c r="F262" s="43">
        <f>SUMIF(Apr!$A:$A,TB!$A262,Apr!$H:$H)</f>
        <v>-11122.83</v>
      </c>
      <c r="G262" s="43">
        <f>SUMIF(May!$A:$A,TB!$A262,May!$H:$H)</f>
        <v>-11122.83</v>
      </c>
      <c r="H262" s="43">
        <f>SUMIF(Jun!$A:$A,TB!$A262,Jun!$H:$H)</f>
        <v>-11122.83</v>
      </c>
      <c r="I262" s="43">
        <f>SUMIF(Jul!$A:$A,TB!$A262,Jul!$H:$H)</f>
        <v>-11122.83</v>
      </c>
      <c r="J262" s="43">
        <f>SUMIF(Aug!$A:$A,TB!$A262,Aug!$H:$H)</f>
        <v>-11122.83</v>
      </c>
      <c r="K262" s="43">
        <f>SUMIF(Sep!$A:$A,TB!$A262,Sep!$H:$H)</f>
        <v>-11122.83</v>
      </c>
      <c r="L262" s="43">
        <f>SUMIF(Oct!$A:$A,TB!$A262,Oct!$H:$H)</f>
        <v>-11122.83</v>
      </c>
      <c r="M262" s="43">
        <f>SUMIF(Nov!$A:$A,TB!$A262,Nov!$H:$H)</f>
        <v>-11122.83</v>
      </c>
      <c r="N262" s="159">
        <f>SUMIF(Dec!$A:$A,TB!$A262,Dec!$H:$H)</f>
        <v>-11122.83</v>
      </c>
      <c r="O262" s="171"/>
      <c r="P262" s="171"/>
      <c r="Q262" s="164">
        <v>-11921.39</v>
      </c>
      <c r="R262" s="43">
        <v>-11921.39</v>
      </c>
      <c r="S262" s="43">
        <v>-11921.39</v>
      </c>
      <c r="T262" s="43">
        <v>-11921.39</v>
      </c>
      <c r="U262" s="43">
        <v>-11921.39</v>
      </c>
      <c r="V262" s="43">
        <v>-11921.39</v>
      </c>
      <c r="W262" s="43">
        <v>-11921.39</v>
      </c>
      <c r="X262" s="43">
        <v>-11921.39</v>
      </c>
      <c r="Y262" s="43">
        <v>-11921.39</v>
      </c>
      <c r="Z262" s="43">
        <v>-11921.39</v>
      </c>
      <c r="AA262" s="43">
        <v>-11921.39</v>
      </c>
      <c r="AB262" s="43">
        <v>-11122.83</v>
      </c>
      <c r="AD262" s="43">
        <f t="shared" si="402"/>
        <v>-279983.88</v>
      </c>
      <c r="AE262" s="43">
        <f t="shared" si="403"/>
        <v>-279484.46000000002</v>
      </c>
      <c r="AF262" s="43">
        <f t="shared" si="404"/>
        <v>-280177.40999999997</v>
      </c>
      <c r="AG262" s="43">
        <f t="shared" si="405"/>
        <v>-281031.65000000002</v>
      </c>
      <c r="AH262" s="43">
        <f t="shared" si="406"/>
        <v>-281463.21000000002</v>
      </c>
      <c r="AI262" s="43">
        <f t="shared" si="407"/>
        <v>-281680.11</v>
      </c>
      <c r="AJ262" s="43">
        <f t="shared" si="408"/>
        <v>-281680.11</v>
      </c>
      <c r="AK262" s="43">
        <f t="shared" si="409"/>
        <v>-281680.11</v>
      </c>
      <c r="AL262" s="43">
        <f t="shared" si="410"/>
        <v>-281680.11</v>
      </c>
      <c r="AM262" s="43">
        <f t="shared" si="411"/>
        <v>-281680.11</v>
      </c>
      <c r="AN262" s="43">
        <f t="shared" si="412"/>
        <v>-281680.11</v>
      </c>
      <c r="AO262" s="159">
        <f t="shared" si="413"/>
        <v>-281680.11</v>
      </c>
    </row>
    <row r="263" spans="1:41" ht="16.399999999999999" customHeight="1">
      <c r="A263" s="13">
        <v>25010</v>
      </c>
      <c r="B263" s="14" t="s">
        <v>253</v>
      </c>
      <c r="C263" s="43">
        <f>SUMIF(Jan!$A:$A,TB!$A263,Jan!$H:$H)</f>
        <v>0</v>
      </c>
      <c r="D263" s="43">
        <f>SUMIF(Feb!$A:$A,TB!$A263,Feb!$H:$H)</f>
        <v>0</v>
      </c>
      <c r="E263" s="43">
        <f>SUMIF(Mar!$A:$A,TB!$A263,Mar!$H:$H)</f>
        <v>0</v>
      </c>
      <c r="F263" s="43">
        <f>SUMIF(Apr!$A:$A,TB!$A263,Apr!$H:$H)</f>
        <v>0</v>
      </c>
      <c r="G263" s="43">
        <f>SUMIF(May!$A:$A,TB!$A263,May!$H:$H)</f>
        <v>0</v>
      </c>
      <c r="H263" s="43">
        <f>SUMIF(Jun!$A:$A,TB!$A263,Jun!$H:$H)</f>
        <v>0</v>
      </c>
      <c r="I263" s="43">
        <f>SUMIF(Jul!$A:$A,TB!$A263,Jul!$H:$H)</f>
        <v>0</v>
      </c>
      <c r="J263" s="43">
        <f>SUMIF(Aug!$A:$A,TB!$A263,Aug!$H:$H)</f>
        <v>0</v>
      </c>
      <c r="K263" s="43">
        <f>SUMIF(Sep!$A:$A,TB!$A263,Sep!$H:$H)</f>
        <v>0</v>
      </c>
      <c r="L263" s="43">
        <f>SUMIF(Oct!$A:$A,TB!$A263,Oct!$H:$H)</f>
        <v>0</v>
      </c>
      <c r="M263" s="43">
        <f>SUMIF(Nov!$A:$A,TB!$A263,Nov!$H:$H)</f>
        <v>0</v>
      </c>
      <c r="N263" s="159">
        <f>SUMIF(Dec!$A:$A,TB!$A263,Dec!$H:$H)</f>
        <v>0</v>
      </c>
      <c r="O263" s="171"/>
      <c r="P263" s="171"/>
      <c r="Q263" s="164">
        <v>0</v>
      </c>
      <c r="R263" s="43">
        <v>0</v>
      </c>
      <c r="S263" s="43">
        <v>0</v>
      </c>
      <c r="T263" s="43">
        <v>0</v>
      </c>
      <c r="U263" s="43">
        <v>0</v>
      </c>
      <c r="V263" s="43">
        <v>0</v>
      </c>
      <c r="W263" s="43">
        <v>0</v>
      </c>
      <c r="X263" s="43">
        <v>0</v>
      </c>
      <c r="Y263" s="43">
        <v>0</v>
      </c>
      <c r="Z263" s="43">
        <v>0</v>
      </c>
      <c r="AA263" s="43">
        <v>0</v>
      </c>
      <c r="AB263" s="43">
        <v>0</v>
      </c>
      <c r="AD263" s="43">
        <f t="shared" si="402"/>
        <v>0</v>
      </c>
      <c r="AE263" s="43">
        <f t="shared" si="403"/>
        <v>0</v>
      </c>
      <c r="AF263" s="43">
        <f t="shared" si="404"/>
        <v>0</v>
      </c>
      <c r="AG263" s="43">
        <f t="shared" si="405"/>
        <v>0</v>
      </c>
      <c r="AH263" s="43">
        <f t="shared" si="406"/>
        <v>0</v>
      </c>
      <c r="AI263" s="43">
        <f t="shared" si="407"/>
        <v>0</v>
      </c>
      <c r="AJ263" s="43">
        <f t="shared" si="408"/>
        <v>0</v>
      </c>
      <c r="AK263" s="43">
        <f t="shared" si="409"/>
        <v>0</v>
      </c>
      <c r="AL263" s="43">
        <f t="shared" si="410"/>
        <v>0</v>
      </c>
      <c r="AM263" s="43">
        <f t="shared" si="411"/>
        <v>0</v>
      </c>
      <c r="AN263" s="43">
        <f t="shared" si="412"/>
        <v>0</v>
      </c>
      <c r="AO263" s="159">
        <f t="shared" si="413"/>
        <v>0</v>
      </c>
    </row>
    <row r="264" spans="1:41" ht="16.399999999999999" customHeight="1">
      <c r="A264" s="13"/>
      <c r="B264" s="21"/>
      <c r="C264" s="43">
        <f>SUMIF(Jan!$A:$A,TB!$A264,Jan!$H:$H)</f>
        <v>0</v>
      </c>
      <c r="D264" s="43">
        <f>SUMIF(Feb!$A:$A,TB!$A264,Feb!$H:$H)</f>
        <v>0</v>
      </c>
      <c r="E264" s="43">
        <f>SUMIF(Mar!$A:$A,TB!$A264,Mar!$H:$H)</f>
        <v>0</v>
      </c>
      <c r="F264" s="43">
        <f>SUMIF(Apr!$A:$A,TB!$A264,Apr!$H:$H)</f>
        <v>0</v>
      </c>
      <c r="G264" s="43">
        <f>SUMIF(May!$A:$A,TB!$A264,May!$H:$H)</f>
        <v>0</v>
      </c>
      <c r="H264" s="43">
        <f>SUMIF(Jun!$A:$A,TB!$A264,Jun!$H:$H)</f>
        <v>0</v>
      </c>
      <c r="I264" s="43">
        <f>SUMIF(Jul!$A:$A,TB!$A264,Jul!$H:$H)</f>
        <v>0</v>
      </c>
      <c r="J264" s="43">
        <f>SUMIF(Aug!$A:$A,TB!$A264,Aug!$H:$H)</f>
        <v>0</v>
      </c>
      <c r="K264" s="43">
        <f>SUMIF(Sep!$A:$A,TB!$A264,Sep!$H:$H)</f>
        <v>0</v>
      </c>
      <c r="L264" s="43">
        <f>SUMIF(Oct!$A:$A,TB!$A264,Oct!$H:$H)</f>
        <v>0</v>
      </c>
      <c r="M264" s="43">
        <f>SUMIF(Nov!$A:$A,TB!$A264,Nov!$H:$H)</f>
        <v>0</v>
      </c>
      <c r="N264" s="159">
        <f>SUMIF(Dec!$A:$A,TB!$A264,Dec!$H:$H)</f>
        <v>0</v>
      </c>
      <c r="O264" s="171"/>
      <c r="P264" s="171"/>
      <c r="Q264" s="164">
        <v>0</v>
      </c>
      <c r="R264" s="43">
        <v>0</v>
      </c>
      <c r="S264" s="43">
        <v>0</v>
      </c>
      <c r="T264" s="43">
        <v>0</v>
      </c>
      <c r="U264" s="43">
        <v>0</v>
      </c>
      <c r="V264" s="43">
        <v>0</v>
      </c>
      <c r="W264" s="43">
        <v>0</v>
      </c>
      <c r="X264" s="43">
        <v>0</v>
      </c>
      <c r="Y264" s="43">
        <v>0</v>
      </c>
      <c r="Z264" s="43">
        <v>0</v>
      </c>
      <c r="AA264" s="43">
        <v>0</v>
      </c>
      <c r="AB264" s="43">
        <v>0</v>
      </c>
      <c r="AD264" s="43">
        <f t="shared" si="402"/>
        <v>0</v>
      </c>
      <c r="AE264" s="43">
        <f t="shared" si="403"/>
        <v>0</v>
      </c>
      <c r="AF264" s="43">
        <f t="shared" si="404"/>
        <v>0</v>
      </c>
      <c r="AG264" s="43">
        <f t="shared" si="405"/>
        <v>0</v>
      </c>
      <c r="AH264" s="43">
        <f t="shared" si="406"/>
        <v>0</v>
      </c>
      <c r="AI264" s="43">
        <f t="shared" si="407"/>
        <v>0</v>
      </c>
      <c r="AJ264" s="43">
        <f t="shared" si="408"/>
        <v>0</v>
      </c>
      <c r="AK264" s="43">
        <f t="shared" si="409"/>
        <v>0</v>
      </c>
      <c r="AL264" s="43">
        <f t="shared" si="410"/>
        <v>0</v>
      </c>
      <c r="AM264" s="43">
        <f t="shared" si="411"/>
        <v>0</v>
      </c>
      <c r="AN264" s="43">
        <f t="shared" si="412"/>
        <v>0</v>
      </c>
      <c r="AO264" s="159">
        <f t="shared" si="413"/>
        <v>0</v>
      </c>
    </row>
    <row r="265" spans="1:41" ht="16.399999999999999" customHeight="1">
      <c r="A265" s="17" t="s">
        <v>39</v>
      </c>
      <c r="B265" s="18"/>
      <c r="C265" s="19">
        <f t="shared" ref="C265" si="414">ROUND(SUM(C254:C264),2)</f>
        <v>-379013.76</v>
      </c>
      <c r="D265" s="19">
        <f t="shared" ref="D265:N265" si="415">ROUND(SUM(D254:D264),2)</f>
        <v>-367762.12</v>
      </c>
      <c r="E265" s="19">
        <f t="shared" si="415"/>
        <v>-377529.89</v>
      </c>
      <c r="F265" s="19">
        <f t="shared" si="415"/>
        <v>-402745.98</v>
      </c>
      <c r="G265" s="19">
        <f t="shared" si="415"/>
        <v>-358720.5</v>
      </c>
      <c r="H265" s="19">
        <f t="shared" si="415"/>
        <v>-389328.18</v>
      </c>
      <c r="I265" s="19">
        <f t="shared" si="415"/>
        <v>-389328.18</v>
      </c>
      <c r="J265" s="19">
        <f t="shared" si="415"/>
        <v>-389328.18</v>
      </c>
      <c r="K265" s="19">
        <f t="shared" si="415"/>
        <v>-389328.18</v>
      </c>
      <c r="L265" s="19">
        <f t="shared" si="415"/>
        <v>-389328.18</v>
      </c>
      <c r="M265" s="19">
        <f t="shared" si="415"/>
        <v>-389328.18</v>
      </c>
      <c r="N265" s="158">
        <f t="shared" si="415"/>
        <v>-389328.18</v>
      </c>
      <c r="O265" s="171"/>
      <c r="P265" s="171"/>
      <c r="Q265" s="163">
        <v>-372949.51</v>
      </c>
      <c r="R265" s="19">
        <v>-381808.27</v>
      </c>
      <c r="S265" s="19">
        <v>-389135.09</v>
      </c>
      <c r="T265" s="19">
        <v>-401620.91</v>
      </c>
      <c r="U265" s="19">
        <v>-392564.6</v>
      </c>
      <c r="V265" s="19">
        <v>-399219.84</v>
      </c>
      <c r="W265" s="19">
        <v>-414213.95</v>
      </c>
      <c r="X265" s="19">
        <v>-412128.66</v>
      </c>
      <c r="Y265" s="19">
        <v>-396151.02</v>
      </c>
      <c r="Z265" s="19">
        <v>-431668.02</v>
      </c>
      <c r="AA265" s="19">
        <v>-435223.99</v>
      </c>
      <c r="AB265" s="19">
        <v>-439972.61</v>
      </c>
      <c r="AD265" s="19">
        <f t="shared" ref="AD265:AO265" si="416">ROUND(SUM(AD254:AD264),2)</f>
        <v>-9540534.3699999992</v>
      </c>
      <c r="AE265" s="19">
        <f t="shared" si="416"/>
        <v>-9240795.5700000003</v>
      </c>
      <c r="AF265" s="19">
        <f t="shared" si="416"/>
        <v>-9509751.4100000001</v>
      </c>
      <c r="AG265" s="19">
        <f t="shared" si="416"/>
        <v>-10175860.48</v>
      </c>
      <c r="AH265" s="19">
        <f t="shared" si="416"/>
        <v>-9077422.2599999998</v>
      </c>
      <c r="AI265" s="19">
        <f t="shared" si="416"/>
        <v>-9859541.4900000002</v>
      </c>
      <c r="AJ265" s="19">
        <f t="shared" si="416"/>
        <v>-9859541.4900000002</v>
      </c>
      <c r="AK265" s="19">
        <f t="shared" si="416"/>
        <v>-9859541.4900000002</v>
      </c>
      <c r="AL265" s="19">
        <f t="shared" si="416"/>
        <v>-9859541.4900000002</v>
      </c>
      <c r="AM265" s="19">
        <f t="shared" si="416"/>
        <v>-9859541.4900000002</v>
      </c>
      <c r="AN265" s="19">
        <f t="shared" si="416"/>
        <v>-9859541.4900000002</v>
      </c>
      <c r="AO265" s="19">
        <f t="shared" si="416"/>
        <v>-9859541.4900000002</v>
      </c>
    </row>
    <row r="266" spans="1:41" ht="16.399999999999999" customHeight="1">
      <c r="A266" s="13"/>
      <c r="B266" s="14"/>
      <c r="C266" s="43">
        <f>SUMIF(Jan!$A:$A,TB!$A266,Jan!$H:$H)</f>
        <v>0</v>
      </c>
      <c r="D266" s="43">
        <f>SUMIF(Feb!$A:$A,TB!$A266,Feb!$H:$H)</f>
        <v>0</v>
      </c>
      <c r="E266" s="43">
        <f>SUMIF(Mar!$A:$A,TB!$A266,Mar!$H:$H)</f>
        <v>0</v>
      </c>
      <c r="F266" s="43">
        <f>SUMIF(Apr!$A:$A,TB!$A266,Apr!$H:$H)</f>
        <v>0</v>
      </c>
      <c r="G266" s="43">
        <f>SUMIF(May!$A:$A,TB!$A266,May!$H:$H)</f>
        <v>0</v>
      </c>
      <c r="H266" s="43">
        <f>SUMIF(Jun!$A:$A,TB!$A266,Jun!$H:$H)</f>
        <v>0</v>
      </c>
      <c r="I266" s="43">
        <f>SUMIF(Jul!$A:$A,TB!$A266,Jul!$H:$H)</f>
        <v>0</v>
      </c>
      <c r="J266" s="43">
        <f>SUMIF(Aug!$A:$A,TB!$A266,Aug!$H:$H)</f>
        <v>0</v>
      </c>
      <c r="K266" s="43">
        <f>SUMIF(Sep!$A:$A,TB!$A266,Sep!$H:$H)</f>
        <v>0</v>
      </c>
      <c r="L266" s="43">
        <f>SUMIF(Oct!$A:$A,TB!$A266,Oct!$H:$H)</f>
        <v>0</v>
      </c>
      <c r="M266" s="43">
        <f>SUMIF(Nov!$A:$A,TB!$A266,Nov!$H:$H)</f>
        <v>0</v>
      </c>
      <c r="N266" s="159">
        <f>SUMIF(Dec!$A:$A,TB!$A266,Dec!$H:$H)</f>
        <v>0</v>
      </c>
      <c r="O266" s="171"/>
      <c r="P266" s="171"/>
      <c r="Q266" s="164">
        <v>0</v>
      </c>
      <c r="R266" s="43">
        <v>0</v>
      </c>
      <c r="S266" s="43">
        <v>0</v>
      </c>
      <c r="T266" s="43">
        <v>0</v>
      </c>
      <c r="U266" s="43">
        <v>0</v>
      </c>
      <c r="V266" s="43">
        <v>0</v>
      </c>
      <c r="W266" s="43">
        <v>0</v>
      </c>
      <c r="X266" s="43">
        <v>0</v>
      </c>
      <c r="Y266" s="43">
        <v>0</v>
      </c>
      <c r="Z266" s="43">
        <v>0</v>
      </c>
      <c r="AA266" s="43">
        <v>0</v>
      </c>
      <c r="AB266" s="43">
        <v>0</v>
      </c>
      <c r="AD266" s="43">
        <f t="shared" ref="AD266:AD269" si="417">ROUND(C266*AD$2,2)</f>
        <v>0</v>
      </c>
      <c r="AE266" s="43">
        <f t="shared" ref="AE266:AE269" si="418">ROUND(D266*AE$2,2)</f>
        <v>0</v>
      </c>
      <c r="AF266" s="43">
        <f t="shared" ref="AF266:AF269" si="419">ROUND(E266*AF$2,2)</f>
        <v>0</v>
      </c>
      <c r="AG266" s="43">
        <f t="shared" ref="AG266:AG269" si="420">ROUND(F266*AG$2,2)</f>
        <v>0</v>
      </c>
      <c r="AH266" s="43">
        <f t="shared" ref="AH266:AH269" si="421">ROUND(G266*AH$2,2)</f>
        <v>0</v>
      </c>
      <c r="AI266" s="43">
        <f t="shared" ref="AI266:AI269" si="422">ROUND(H266*AI$2,2)</f>
        <v>0</v>
      </c>
      <c r="AJ266" s="43">
        <f t="shared" ref="AJ266:AJ269" si="423">ROUND(I266*AJ$2,2)</f>
        <v>0</v>
      </c>
      <c r="AK266" s="43">
        <f t="shared" ref="AK266:AK269" si="424">ROUND(J266*AK$2,2)</f>
        <v>0</v>
      </c>
      <c r="AL266" s="43">
        <f t="shared" ref="AL266:AL269" si="425">ROUND(K266*AL$2,2)</f>
        <v>0</v>
      </c>
      <c r="AM266" s="43">
        <f t="shared" ref="AM266:AM269" si="426">ROUND(L266*AM$2,2)</f>
        <v>0</v>
      </c>
      <c r="AN266" s="43">
        <f t="shared" ref="AN266:AN269" si="427">ROUND(M266*AN$2,2)</f>
        <v>0</v>
      </c>
      <c r="AO266" s="159">
        <f t="shared" ref="AO266:AO269" si="428">ROUND(N266*AO$2,2)</f>
        <v>0</v>
      </c>
    </row>
    <row r="267" spans="1:41" ht="16.399999999999999" customHeight="1">
      <c r="A267" s="13">
        <v>25006</v>
      </c>
      <c r="B267" s="21" t="s">
        <v>254</v>
      </c>
      <c r="C267" s="43">
        <f>SUMIF(Jan!$A:$A,TB!$A267,Jan!$H:$H)</f>
        <v>-7232.52</v>
      </c>
      <c r="D267" s="43">
        <f>SUMIF(Feb!$A:$A,TB!$A267,Feb!$H:$H)</f>
        <v>-7229.51</v>
      </c>
      <c r="E267" s="43">
        <f>SUMIF(Mar!$A:$A,TB!$A267,Mar!$H:$H)</f>
        <v>-5466.76</v>
      </c>
      <c r="F267" s="43">
        <f>SUMIF(Apr!$A:$A,TB!$A267,Apr!$H:$H)</f>
        <v>-5466.76</v>
      </c>
      <c r="G267" s="43">
        <f>SUMIF(May!$A:$A,TB!$A267,May!$H:$H)</f>
        <v>0</v>
      </c>
      <c r="H267" s="43">
        <f>SUMIF(Jun!$A:$A,TB!$A267,Jun!$H:$H)</f>
        <v>0</v>
      </c>
      <c r="I267" s="43">
        <f>SUMIF(Jul!$A:$A,TB!$A267,Jul!$H:$H)</f>
        <v>0</v>
      </c>
      <c r="J267" s="43">
        <f>SUMIF(Aug!$A:$A,TB!$A267,Aug!$H:$H)</f>
        <v>0</v>
      </c>
      <c r="K267" s="43">
        <f>SUMIF(Sep!$A:$A,TB!$A267,Sep!$H:$H)</f>
        <v>0</v>
      </c>
      <c r="L267" s="43">
        <f>SUMIF(Oct!$A:$A,TB!$A267,Oct!$H:$H)</f>
        <v>0</v>
      </c>
      <c r="M267" s="43">
        <f>SUMIF(Nov!$A:$A,TB!$A267,Nov!$H:$H)</f>
        <v>0</v>
      </c>
      <c r="N267" s="159">
        <f>SUMIF(Dec!$A:$A,TB!$A267,Dec!$H:$H)</f>
        <v>0</v>
      </c>
      <c r="O267" s="171"/>
      <c r="P267" s="171"/>
      <c r="Q267" s="164">
        <v>-5028.3900000000003</v>
      </c>
      <c r="R267" s="43">
        <v>-5028.3900000000003</v>
      </c>
      <c r="S267" s="43">
        <v>-3380.39</v>
      </c>
      <c r="T267" s="43">
        <v>-3380.39</v>
      </c>
      <c r="U267" s="43">
        <v>-3380.39</v>
      </c>
      <c r="V267" s="43">
        <v>-1704.42</v>
      </c>
      <c r="W267" s="43">
        <v>-1704.42</v>
      </c>
      <c r="X267" s="43">
        <v>-1704.42</v>
      </c>
      <c r="Y267" s="43">
        <v>0</v>
      </c>
      <c r="Z267" s="43">
        <v>0</v>
      </c>
      <c r="AA267" s="43">
        <v>0</v>
      </c>
      <c r="AB267" s="43">
        <v>-7232.52</v>
      </c>
      <c r="AD267" s="43">
        <f t="shared" si="417"/>
        <v>-182056.99</v>
      </c>
      <c r="AE267" s="43">
        <f t="shared" si="418"/>
        <v>-181656.62</v>
      </c>
      <c r="AF267" s="43">
        <f t="shared" si="419"/>
        <v>-137704.4</v>
      </c>
      <c r="AG267" s="43">
        <f t="shared" si="420"/>
        <v>-138124.25</v>
      </c>
      <c r="AH267" s="43">
        <f t="shared" si="421"/>
        <v>0</v>
      </c>
      <c r="AI267" s="43">
        <f t="shared" si="422"/>
        <v>0</v>
      </c>
      <c r="AJ267" s="43">
        <f t="shared" si="423"/>
        <v>0</v>
      </c>
      <c r="AK267" s="43">
        <f t="shared" si="424"/>
        <v>0</v>
      </c>
      <c r="AL267" s="43">
        <f t="shared" si="425"/>
        <v>0</v>
      </c>
      <c r="AM267" s="43">
        <f t="shared" si="426"/>
        <v>0</v>
      </c>
      <c r="AN267" s="43">
        <f t="shared" si="427"/>
        <v>0</v>
      </c>
      <c r="AO267" s="159">
        <f t="shared" si="428"/>
        <v>0</v>
      </c>
    </row>
    <row r="268" spans="1:41" ht="16.399999999999999" customHeight="1">
      <c r="A268" s="13">
        <v>21000</v>
      </c>
      <c r="B268" s="21" t="s">
        <v>255</v>
      </c>
      <c r="C268" s="43">
        <f>SUMIF(Jan!$A:$A,TB!$A268,Jan!$H:$H)</f>
        <v>-4449.1099999999997</v>
      </c>
      <c r="D268" s="43">
        <f>SUMIF(Feb!$A:$A,TB!$A268,Feb!$H:$H)</f>
        <v>-4452.12</v>
      </c>
      <c r="E268" s="43">
        <f>SUMIF(Mar!$A:$A,TB!$A268,Mar!$H:$H)</f>
        <v>-4452.12</v>
      </c>
      <c r="F268" s="43">
        <f>SUMIF(Apr!$A:$A,TB!$A268,Apr!$H:$H)</f>
        <v>-4452.12</v>
      </c>
      <c r="G268" s="43">
        <f>SUMIF(May!$A:$A,TB!$A268,May!$H:$H)</f>
        <v>0</v>
      </c>
      <c r="H268" s="43">
        <f>SUMIF(Jun!$A:$A,TB!$A268,Jun!$H:$H)</f>
        <v>0</v>
      </c>
      <c r="I268" s="43">
        <f>SUMIF(Jul!$A:$A,TB!$A268,Jul!$H:$H)</f>
        <v>0</v>
      </c>
      <c r="J268" s="43">
        <f>SUMIF(Aug!$A:$A,TB!$A268,Aug!$H:$H)</f>
        <v>0</v>
      </c>
      <c r="K268" s="43">
        <f>SUMIF(Sep!$A:$A,TB!$A268,Sep!$H:$H)</f>
        <v>0</v>
      </c>
      <c r="L268" s="43">
        <f>SUMIF(Oct!$A:$A,TB!$A268,Oct!$H:$H)</f>
        <v>0</v>
      </c>
      <c r="M268" s="43">
        <f>SUMIF(Nov!$A:$A,TB!$A268,Nov!$H:$H)</f>
        <v>0</v>
      </c>
      <c r="N268" s="159">
        <f>SUMIF(Dec!$A:$A,TB!$A268,Dec!$H:$H)</f>
        <v>0</v>
      </c>
      <c r="O268" s="171"/>
      <c r="P268" s="171"/>
      <c r="Q268" s="164">
        <v>-13414.97</v>
      </c>
      <c r="R268" s="43">
        <v>-13414.97</v>
      </c>
      <c r="S268" s="43">
        <v>-13414.97</v>
      </c>
      <c r="T268" s="43">
        <v>-13414.97</v>
      </c>
      <c r="U268" s="43">
        <v>-13414.97</v>
      </c>
      <c r="V268" s="43">
        <v>-13414.97</v>
      </c>
      <c r="W268" s="43">
        <v>-13414.97</v>
      </c>
      <c r="X268" s="43">
        <v>-13414.97</v>
      </c>
      <c r="Y268" s="43">
        <v>-13414.97</v>
      </c>
      <c r="Z268" s="43">
        <v>-13414.97</v>
      </c>
      <c r="AA268" s="43">
        <v>-13414.97</v>
      </c>
      <c r="AB268" s="43">
        <v>-4449.1099999999997</v>
      </c>
      <c r="AD268" s="43">
        <f t="shared" si="417"/>
        <v>-111993</v>
      </c>
      <c r="AE268" s="43">
        <f t="shared" si="418"/>
        <v>-111868.86</v>
      </c>
      <c r="AF268" s="43">
        <f t="shared" si="419"/>
        <v>-112146.23</v>
      </c>
      <c r="AG268" s="43">
        <f t="shared" si="420"/>
        <v>-112488.15</v>
      </c>
      <c r="AH268" s="43">
        <f t="shared" si="421"/>
        <v>0</v>
      </c>
      <c r="AI268" s="43">
        <f t="shared" si="422"/>
        <v>0</v>
      </c>
      <c r="AJ268" s="43">
        <f t="shared" si="423"/>
        <v>0</v>
      </c>
      <c r="AK268" s="43">
        <f t="shared" si="424"/>
        <v>0</v>
      </c>
      <c r="AL268" s="43">
        <f t="shared" si="425"/>
        <v>0</v>
      </c>
      <c r="AM268" s="43">
        <f t="shared" si="426"/>
        <v>0</v>
      </c>
      <c r="AN268" s="43">
        <f t="shared" si="427"/>
        <v>0</v>
      </c>
      <c r="AO268" s="159">
        <f t="shared" si="428"/>
        <v>0</v>
      </c>
    </row>
    <row r="269" spans="1:41" ht="16.399999999999999" customHeight="1">
      <c r="A269" s="13"/>
      <c r="B269" s="21"/>
      <c r="C269" s="43">
        <f>SUMIF(Jan!$A:$A,TB!$A269,Jan!$H:$H)</f>
        <v>0</v>
      </c>
      <c r="D269" s="43">
        <f>SUMIF(Feb!$A:$A,TB!$A269,Feb!$H:$H)</f>
        <v>0</v>
      </c>
      <c r="E269" s="43">
        <f>SUMIF(Mar!$A:$A,TB!$A269,Mar!$H:$H)</f>
        <v>0</v>
      </c>
      <c r="F269" s="43">
        <f>SUMIF(Apr!$A:$A,TB!$A269,Apr!$H:$H)</f>
        <v>0</v>
      </c>
      <c r="G269" s="43">
        <f>SUMIF(May!$A:$A,TB!$A269,May!$H:$H)</f>
        <v>0</v>
      </c>
      <c r="H269" s="43">
        <f>SUMIF(Jun!$A:$A,TB!$A269,Jun!$H:$H)</f>
        <v>0</v>
      </c>
      <c r="I269" s="43">
        <f>SUMIF(Jul!$A:$A,TB!$A269,Jul!$H:$H)</f>
        <v>0</v>
      </c>
      <c r="J269" s="43">
        <f>SUMIF(Aug!$A:$A,TB!$A269,Aug!$H:$H)</f>
        <v>0</v>
      </c>
      <c r="K269" s="43">
        <f>SUMIF(Sep!$A:$A,TB!$A269,Sep!$H:$H)</f>
        <v>0</v>
      </c>
      <c r="L269" s="43">
        <f>SUMIF(Oct!$A:$A,TB!$A269,Oct!$H:$H)</f>
        <v>0</v>
      </c>
      <c r="M269" s="43">
        <f>SUMIF(Nov!$A:$A,TB!$A269,Nov!$H:$H)</f>
        <v>0</v>
      </c>
      <c r="N269" s="159">
        <f>SUMIF(Dec!$A:$A,TB!$A269,Dec!$H:$H)</f>
        <v>0</v>
      </c>
      <c r="O269" s="171"/>
      <c r="P269" s="171"/>
      <c r="Q269" s="164">
        <v>0</v>
      </c>
      <c r="R269" s="43">
        <v>0</v>
      </c>
      <c r="S269" s="43">
        <v>0</v>
      </c>
      <c r="T269" s="43">
        <v>0</v>
      </c>
      <c r="U269" s="43">
        <v>0</v>
      </c>
      <c r="V269" s="43">
        <v>0</v>
      </c>
      <c r="W269" s="43">
        <v>0</v>
      </c>
      <c r="X269" s="43">
        <v>0</v>
      </c>
      <c r="Y269" s="43">
        <v>0</v>
      </c>
      <c r="Z269" s="43">
        <v>0</v>
      </c>
      <c r="AA269" s="43">
        <v>0</v>
      </c>
      <c r="AB269" s="43">
        <v>0</v>
      </c>
      <c r="AD269" s="43">
        <f t="shared" si="417"/>
        <v>0</v>
      </c>
      <c r="AE269" s="43">
        <f t="shared" si="418"/>
        <v>0</v>
      </c>
      <c r="AF269" s="43">
        <f t="shared" si="419"/>
        <v>0</v>
      </c>
      <c r="AG269" s="43">
        <f t="shared" si="420"/>
        <v>0</v>
      </c>
      <c r="AH269" s="43">
        <f t="shared" si="421"/>
        <v>0</v>
      </c>
      <c r="AI269" s="43">
        <f t="shared" si="422"/>
        <v>0</v>
      </c>
      <c r="AJ269" s="43">
        <f t="shared" si="423"/>
        <v>0</v>
      </c>
      <c r="AK269" s="43">
        <f t="shared" si="424"/>
        <v>0</v>
      </c>
      <c r="AL269" s="43">
        <f t="shared" si="425"/>
        <v>0</v>
      </c>
      <c r="AM269" s="43">
        <f t="shared" si="426"/>
        <v>0</v>
      </c>
      <c r="AN269" s="43">
        <f t="shared" si="427"/>
        <v>0</v>
      </c>
      <c r="AO269" s="159">
        <f t="shared" si="428"/>
        <v>0</v>
      </c>
    </row>
    <row r="270" spans="1:41" ht="16.399999999999999" customHeight="1">
      <c r="A270" s="17" t="s">
        <v>52</v>
      </c>
      <c r="B270" s="18"/>
      <c r="C270" s="19">
        <f t="shared" ref="C270" si="429">ROUND(SUM(C266:C269),2)</f>
        <v>-11681.63</v>
      </c>
      <c r="D270" s="19">
        <f t="shared" ref="D270:N270" si="430">ROUND(SUM(D266:D269),2)</f>
        <v>-11681.63</v>
      </c>
      <c r="E270" s="19">
        <f t="shared" si="430"/>
        <v>-9918.8799999999992</v>
      </c>
      <c r="F270" s="19">
        <f t="shared" si="430"/>
        <v>-9918.8799999999992</v>
      </c>
      <c r="G270" s="19">
        <f t="shared" si="430"/>
        <v>0</v>
      </c>
      <c r="H270" s="19">
        <f t="shared" si="430"/>
        <v>0</v>
      </c>
      <c r="I270" s="19">
        <f t="shared" si="430"/>
        <v>0</v>
      </c>
      <c r="J270" s="19">
        <f t="shared" si="430"/>
        <v>0</v>
      </c>
      <c r="K270" s="19">
        <f t="shared" si="430"/>
        <v>0</v>
      </c>
      <c r="L270" s="19">
        <f t="shared" si="430"/>
        <v>0</v>
      </c>
      <c r="M270" s="19">
        <f t="shared" si="430"/>
        <v>0</v>
      </c>
      <c r="N270" s="158">
        <f t="shared" si="430"/>
        <v>0</v>
      </c>
      <c r="O270" s="171"/>
      <c r="P270" s="171"/>
      <c r="Q270" s="163">
        <v>-18443.36</v>
      </c>
      <c r="R270" s="19">
        <v>-18443.36</v>
      </c>
      <c r="S270" s="19">
        <v>-16795.36</v>
      </c>
      <c r="T270" s="19">
        <v>-16795.36</v>
      </c>
      <c r="U270" s="19">
        <v>-16795.36</v>
      </c>
      <c r="V270" s="19">
        <v>-15119.39</v>
      </c>
      <c r="W270" s="19">
        <v>-15119.39</v>
      </c>
      <c r="X270" s="19">
        <v>-15119.39</v>
      </c>
      <c r="Y270" s="19">
        <v>-13414.97</v>
      </c>
      <c r="Z270" s="19">
        <v>-13414.97</v>
      </c>
      <c r="AA270" s="19">
        <v>-13414.97</v>
      </c>
      <c r="AB270" s="19">
        <v>-11681.63</v>
      </c>
      <c r="AD270" s="19">
        <f t="shared" ref="AD270:AO270" si="431">ROUND(SUM(AD266:AD269),2)</f>
        <v>-294049.99</v>
      </c>
      <c r="AE270" s="19">
        <f t="shared" si="431"/>
        <v>-293525.48</v>
      </c>
      <c r="AF270" s="19">
        <f t="shared" si="431"/>
        <v>-249850.63</v>
      </c>
      <c r="AG270" s="19">
        <f t="shared" si="431"/>
        <v>-250612.4</v>
      </c>
      <c r="AH270" s="19">
        <f t="shared" si="431"/>
        <v>0</v>
      </c>
      <c r="AI270" s="19">
        <f t="shared" si="431"/>
        <v>0</v>
      </c>
      <c r="AJ270" s="19">
        <f t="shared" si="431"/>
        <v>0</v>
      </c>
      <c r="AK270" s="19">
        <f t="shared" si="431"/>
        <v>0</v>
      </c>
      <c r="AL270" s="19">
        <f t="shared" si="431"/>
        <v>0</v>
      </c>
      <c r="AM270" s="19">
        <f t="shared" si="431"/>
        <v>0</v>
      </c>
      <c r="AN270" s="19">
        <f t="shared" si="431"/>
        <v>0</v>
      </c>
      <c r="AO270" s="19">
        <f t="shared" si="431"/>
        <v>0</v>
      </c>
    </row>
    <row r="271" spans="1:41" ht="16.399999999999999" customHeight="1">
      <c r="A271" s="13"/>
      <c r="B271" s="14"/>
      <c r="C271" s="43">
        <f>SUMIF(Jan!$A:$A,TB!$A271,Jan!$H:$H)</f>
        <v>0</v>
      </c>
      <c r="D271" s="43">
        <f>SUMIF(Feb!$A:$A,TB!$A271,Feb!$H:$H)</f>
        <v>0</v>
      </c>
      <c r="E271" s="43">
        <f>SUMIF(Mar!$A:$A,TB!$A271,Mar!$H:$H)</f>
        <v>0</v>
      </c>
      <c r="F271" s="43">
        <f>SUMIF(Apr!$A:$A,TB!$A271,Apr!$H:$H)</f>
        <v>0</v>
      </c>
      <c r="G271" s="43">
        <f>SUMIF(May!$A:$A,TB!$A271,May!$H:$H)</f>
        <v>0</v>
      </c>
      <c r="H271" s="43">
        <f>SUMIF(Jun!$A:$A,TB!$A271,Jun!$H:$H)</f>
        <v>0</v>
      </c>
      <c r="I271" s="43">
        <f>SUMIF(Jul!$A:$A,TB!$A271,Jul!$H:$H)</f>
        <v>0</v>
      </c>
      <c r="J271" s="43">
        <f>SUMIF(Aug!$A:$A,TB!$A271,Aug!$H:$H)</f>
        <v>0</v>
      </c>
      <c r="K271" s="43">
        <f>SUMIF(Sep!$A:$A,TB!$A271,Sep!$H:$H)</f>
        <v>0</v>
      </c>
      <c r="L271" s="43">
        <f>SUMIF(Oct!$A:$A,TB!$A271,Oct!$H:$H)</f>
        <v>0</v>
      </c>
      <c r="M271" s="43">
        <f>SUMIF(Nov!$A:$A,TB!$A271,Nov!$H:$H)</f>
        <v>0</v>
      </c>
      <c r="N271" s="159">
        <f>SUMIF(Dec!$A:$A,TB!$A271,Dec!$H:$H)</f>
        <v>0</v>
      </c>
      <c r="O271" s="171"/>
      <c r="P271" s="171"/>
      <c r="Q271" s="164">
        <v>0</v>
      </c>
      <c r="R271" s="43">
        <v>0</v>
      </c>
      <c r="S271" s="43">
        <v>0</v>
      </c>
      <c r="T271" s="43">
        <v>0</v>
      </c>
      <c r="U271" s="43">
        <v>0</v>
      </c>
      <c r="V271" s="43">
        <v>0</v>
      </c>
      <c r="W271" s="43">
        <v>0</v>
      </c>
      <c r="X271" s="43">
        <v>0</v>
      </c>
      <c r="Y271" s="43">
        <v>0</v>
      </c>
      <c r="Z271" s="43">
        <v>0</v>
      </c>
      <c r="AA271" s="43">
        <v>0</v>
      </c>
      <c r="AB271" s="43">
        <v>0</v>
      </c>
      <c r="AD271" s="43">
        <f t="shared" ref="AD271:AD273" si="432">ROUND(C271*AD$2,2)</f>
        <v>0</v>
      </c>
      <c r="AE271" s="43">
        <f t="shared" ref="AE271:AE273" si="433">ROUND(D271*AE$2,2)</f>
        <v>0</v>
      </c>
      <c r="AF271" s="43">
        <f t="shared" ref="AF271:AF273" si="434">ROUND(E271*AF$2,2)</f>
        <v>0</v>
      </c>
      <c r="AG271" s="43">
        <f t="shared" ref="AG271:AG273" si="435">ROUND(F271*AG$2,2)</f>
        <v>0</v>
      </c>
      <c r="AH271" s="43">
        <f t="shared" ref="AH271:AH273" si="436">ROUND(G271*AH$2,2)</f>
        <v>0</v>
      </c>
      <c r="AI271" s="43">
        <f t="shared" ref="AI271:AI273" si="437">ROUND(H271*AI$2,2)</f>
        <v>0</v>
      </c>
      <c r="AJ271" s="43">
        <f t="shared" ref="AJ271:AJ273" si="438">ROUND(I271*AJ$2,2)</f>
        <v>0</v>
      </c>
      <c r="AK271" s="43">
        <f t="shared" ref="AK271:AK273" si="439">ROUND(J271*AK$2,2)</f>
        <v>0</v>
      </c>
      <c r="AL271" s="43">
        <f t="shared" ref="AL271:AL273" si="440">ROUND(K271*AL$2,2)</f>
        <v>0</v>
      </c>
      <c r="AM271" s="43">
        <f t="shared" ref="AM271:AM273" si="441">ROUND(L271*AM$2,2)</f>
        <v>0</v>
      </c>
      <c r="AN271" s="43">
        <f t="shared" ref="AN271:AN273" si="442">ROUND(M271*AN$2,2)</f>
        <v>0</v>
      </c>
      <c r="AO271" s="159">
        <f t="shared" ref="AO271:AO273" si="443">ROUND(N271*AO$2,2)</f>
        <v>0</v>
      </c>
    </row>
    <row r="272" spans="1:41" ht="16.399999999999999" customHeight="1">
      <c r="A272" s="20">
        <v>21001</v>
      </c>
      <c r="B272" s="21" t="s">
        <v>256</v>
      </c>
      <c r="C272" s="43">
        <f>SUMIF(Jan!$A:$A,TB!$A272,Jan!$H:$H)</f>
        <v>0</v>
      </c>
      <c r="D272" s="43">
        <f>SUMIF(Feb!$A:$A,TB!$A272,Feb!$H:$H)</f>
        <v>0</v>
      </c>
      <c r="E272" s="43">
        <f>SUMIF(Mar!$A:$A,TB!$A272,Mar!$H:$H)</f>
        <v>0</v>
      </c>
      <c r="F272" s="43">
        <f>SUMIF(Apr!$A:$A,TB!$A272,Apr!$H:$H)</f>
        <v>0</v>
      </c>
      <c r="G272" s="43">
        <f>SUMIF(May!$A:$A,TB!$A272,May!$H:$H)</f>
        <v>0</v>
      </c>
      <c r="H272" s="43">
        <f>SUMIF(Jun!$A:$A,TB!$A272,Jun!$H:$H)</f>
        <v>0</v>
      </c>
      <c r="I272" s="43">
        <f>SUMIF(Jul!$A:$A,TB!$A272,Jul!$H:$H)</f>
        <v>0</v>
      </c>
      <c r="J272" s="43">
        <f>SUMIF(Aug!$A:$A,TB!$A272,Aug!$H:$H)</f>
        <v>0</v>
      </c>
      <c r="K272" s="43">
        <f>SUMIF(Sep!$A:$A,TB!$A272,Sep!$H:$H)</f>
        <v>0</v>
      </c>
      <c r="L272" s="43">
        <f>SUMIF(Oct!$A:$A,TB!$A272,Oct!$H:$H)</f>
        <v>0</v>
      </c>
      <c r="M272" s="43">
        <f>SUMIF(Nov!$A:$A,TB!$A272,Nov!$H:$H)</f>
        <v>0</v>
      </c>
      <c r="N272" s="159">
        <f>SUMIF(Dec!$A:$A,TB!$A272,Dec!$H:$H)</f>
        <v>0</v>
      </c>
      <c r="O272" s="171"/>
      <c r="P272" s="171"/>
      <c r="Q272" s="164">
        <v>0</v>
      </c>
      <c r="R272" s="43">
        <v>0</v>
      </c>
      <c r="S272" s="43">
        <v>0</v>
      </c>
      <c r="T272" s="43">
        <v>0</v>
      </c>
      <c r="U272" s="43">
        <v>0</v>
      </c>
      <c r="V272" s="43">
        <v>0</v>
      </c>
      <c r="W272" s="43">
        <v>0</v>
      </c>
      <c r="X272" s="43">
        <v>0</v>
      </c>
      <c r="Y272" s="43">
        <v>0</v>
      </c>
      <c r="Z272" s="43">
        <v>0</v>
      </c>
      <c r="AA272" s="43">
        <v>0</v>
      </c>
      <c r="AB272" s="43">
        <v>0</v>
      </c>
      <c r="AD272" s="43">
        <f t="shared" si="432"/>
        <v>0</v>
      </c>
      <c r="AE272" s="43">
        <f t="shared" si="433"/>
        <v>0</v>
      </c>
      <c r="AF272" s="43">
        <f t="shared" si="434"/>
        <v>0</v>
      </c>
      <c r="AG272" s="43">
        <f t="shared" si="435"/>
        <v>0</v>
      </c>
      <c r="AH272" s="43">
        <f t="shared" si="436"/>
        <v>0</v>
      </c>
      <c r="AI272" s="43">
        <f t="shared" si="437"/>
        <v>0</v>
      </c>
      <c r="AJ272" s="43">
        <f t="shared" si="438"/>
        <v>0</v>
      </c>
      <c r="AK272" s="43">
        <f t="shared" si="439"/>
        <v>0</v>
      </c>
      <c r="AL272" s="43">
        <f t="shared" si="440"/>
        <v>0</v>
      </c>
      <c r="AM272" s="43">
        <f t="shared" si="441"/>
        <v>0</v>
      </c>
      <c r="AN272" s="43">
        <f t="shared" si="442"/>
        <v>0</v>
      </c>
      <c r="AO272" s="159">
        <f t="shared" si="443"/>
        <v>0</v>
      </c>
    </row>
    <row r="273" spans="1:41" ht="16.399999999999999" customHeight="1">
      <c r="A273" s="20"/>
      <c r="B273" s="21"/>
      <c r="C273" s="43">
        <f>SUMIF(Jan!$A:$A,TB!$A273,Jan!$H:$H)</f>
        <v>0</v>
      </c>
      <c r="D273" s="43">
        <f>SUMIF(Feb!$A:$A,TB!$A273,Feb!$H:$H)</f>
        <v>0</v>
      </c>
      <c r="E273" s="43">
        <f>SUMIF(Mar!$A:$A,TB!$A273,Mar!$H:$H)</f>
        <v>0</v>
      </c>
      <c r="F273" s="43">
        <f>SUMIF(Apr!$A:$A,TB!$A273,Apr!$H:$H)</f>
        <v>0</v>
      </c>
      <c r="G273" s="43">
        <f>SUMIF(May!$A:$A,TB!$A273,May!$H:$H)</f>
        <v>0</v>
      </c>
      <c r="H273" s="43">
        <f>SUMIF(Jun!$A:$A,TB!$A273,Jun!$H:$H)</f>
        <v>0</v>
      </c>
      <c r="I273" s="43">
        <f>SUMIF(Jul!$A:$A,TB!$A273,Jul!$H:$H)</f>
        <v>0</v>
      </c>
      <c r="J273" s="43">
        <f>SUMIF(Aug!$A:$A,TB!$A273,Aug!$H:$H)</f>
        <v>0</v>
      </c>
      <c r="K273" s="43">
        <f>SUMIF(Sep!$A:$A,TB!$A273,Sep!$H:$H)</f>
        <v>0</v>
      </c>
      <c r="L273" s="43">
        <f>SUMIF(Oct!$A:$A,TB!$A273,Oct!$H:$H)</f>
        <v>0</v>
      </c>
      <c r="M273" s="43">
        <f>SUMIF(Nov!$A:$A,TB!$A273,Nov!$H:$H)</f>
        <v>0</v>
      </c>
      <c r="N273" s="159">
        <f>SUMIF(Dec!$A:$A,TB!$A273,Dec!$H:$H)</f>
        <v>0</v>
      </c>
      <c r="O273" s="171"/>
      <c r="P273" s="171"/>
      <c r="Q273" s="164">
        <v>0</v>
      </c>
      <c r="R273" s="43">
        <v>0</v>
      </c>
      <c r="S273" s="43">
        <v>0</v>
      </c>
      <c r="T273" s="43">
        <v>0</v>
      </c>
      <c r="U273" s="43">
        <v>0</v>
      </c>
      <c r="V273" s="43">
        <v>0</v>
      </c>
      <c r="W273" s="43">
        <v>0</v>
      </c>
      <c r="X273" s="43">
        <v>0</v>
      </c>
      <c r="Y273" s="43">
        <v>0</v>
      </c>
      <c r="Z273" s="43">
        <v>0</v>
      </c>
      <c r="AA273" s="43">
        <v>0</v>
      </c>
      <c r="AB273" s="43">
        <v>0</v>
      </c>
      <c r="AD273" s="43">
        <f t="shared" si="432"/>
        <v>0</v>
      </c>
      <c r="AE273" s="43">
        <f t="shared" si="433"/>
        <v>0</v>
      </c>
      <c r="AF273" s="43">
        <f t="shared" si="434"/>
        <v>0</v>
      </c>
      <c r="AG273" s="43">
        <f t="shared" si="435"/>
        <v>0</v>
      </c>
      <c r="AH273" s="43">
        <f t="shared" si="436"/>
        <v>0</v>
      </c>
      <c r="AI273" s="43">
        <f t="shared" si="437"/>
        <v>0</v>
      </c>
      <c r="AJ273" s="43">
        <f t="shared" si="438"/>
        <v>0</v>
      </c>
      <c r="AK273" s="43">
        <f t="shared" si="439"/>
        <v>0</v>
      </c>
      <c r="AL273" s="43">
        <f t="shared" si="440"/>
        <v>0</v>
      </c>
      <c r="AM273" s="43">
        <f t="shared" si="441"/>
        <v>0</v>
      </c>
      <c r="AN273" s="43">
        <f t="shared" si="442"/>
        <v>0</v>
      </c>
      <c r="AO273" s="159">
        <f t="shared" si="443"/>
        <v>0</v>
      </c>
    </row>
    <row r="274" spans="1:41" ht="16.399999999999999" customHeight="1">
      <c r="A274" s="17" t="s">
        <v>257</v>
      </c>
      <c r="B274" s="18"/>
      <c r="C274" s="19">
        <f t="shared" ref="C274" si="444">ROUND(SUM(C271:C273),2)</f>
        <v>0</v>
      </c>
      <c r="D274" s="19">
        <f t="shared" ref="D274:N274" si="445">ROUND(SUM(D271:D273),2)</f>
        <v>0</v>
      </c>
      <c r="E274" s="19">
        <f t="shared" si="445"/>
        <v>0</v>
      </c>
      <c r="F274" s="19">
        <f t="shared" si="445"/>
        <v>0</v>
      </c>
      <c r="G274" s="19">
        <f t="shared" si="445"/>
        <v>0</v>
      </c>
      <c r="H274" s="19">
        <f t="shared" si="445"/>
        <v>0</v>
      </c>
      <c r="I274" s="19">
        <f t="shared" si="445"/>
        <v>0</v>
      </c>
      <c r="J274" s="19">
        <f t="shared" si="445"/>
        <v>0</v>
      </c>
      <c r="K274" s="19">
        <f t="shared" si="445"/>
        <v>0</v>
      </c>
      <c r="L274" s="19">
        <f t="shared" si="445"/>
        <v>0</v>
      </c>
      <c r="M274" s="19">
        <f t="shared" si="445"/>
        <v>0</v>
      </c>
      <c r="N274" s="158">
        <f t="shared" si="445"/>
        <v>0</v>
      </c>
      <c r="O274" s="171"/>
      <c r="P274" s="171"/>
      <c r="Q274" s="163">
        <v>0</v>
      </c>
      <c r="R274" s="19">
        <v>0</v>
      </c>
      <c r="S274" s="19">
        <v>0</v>
      </c>
      <c r="T274" s="19">
        <v>0</v>
      </c>
      <c r="U274" s="19">
        <v>0</v>
      </c>
      <c r="V274" s="19">
        <v>0</v>
      </c>
      <c r="W274" s="19">
        <v>0</v>
      </c>
      <c r="X274" s="19">
        <v>0</v>
      </c>
      <c r="Y274" s="19">
        <v>0</v>
      </c>
      <c r="Z274" s="19">
        <v>0</v>
      </c>
      <c r="AA274" s="19">
        <v>0</v>
      </c>
      <c r="AB274" s="19">
        <v>0</v>
      </c>
      <c r="AD274" s="19">
        <f t="shared" ref="AD274:AO274" si="446">ROUND(SUM(AD271:AD273),2)</f>
        <v>0</v>
      </c>
      <c r="AE274" s="19">
        <f t="shared" si="446"/>
        <v>0</v>
      </c>
      <c r="AF274" s="19">
        <f t="shared" si="446"/>
        <v>0</v>
      </c>
      <c r="AG274" s="19">
        <f t="shared" si="446"/>
        <v>0</v>
      </c>
      <c r="AH274" s="19">
        <f t="shared" si="446"/>
        <v>0</v>
      </c>
      <c r="AI274" s="19">
        <f t="shared" si="446"/>
        <v>0</v>
      </c>
      <c r="AJ274" s="19">
        <f t="shared" si="446"/>
        <v>0</v>
      </c>
      <c r="AK274" s="19">
        <f t="shared" si="446"/>
        <v>0</v>
      </c>
      <c r="AL274" s="19">
        <f t="shared" si="446"/>
        <v>0</v>
      </c>
      <c r="AM274" s="19">
        <f t="shared" si="446"/>
        <v>0</v>
      </c>
      <c r="AN274" s="19">
        <f t="shared" si="446"/>
        <v>0</v>
      </c>
      <c r="AO274" s="19">
        <f t="shared" si="446"/>
        <v>0</v>
      </c>
    </row>
    <row r="275" spans="1:41" ht="16.399999999999999" customHeight="1">
      <c r="A275" s="13"/>
      <c r="B275" s="14"/>
      <c r="C275" s="43">
        <f>SUMIF(Jan!$A:$A,TB!$A275,Jan!$H:$H)</f>
        <v>0</v>
      </c>
      <c r="D275" s="43">
        <f>SUMIF(Feb!$A:$A,TB!$A275,Feb!$H:$H)</f>
        <v>0</v>
      </c>
      <c r="E275" s="43">
        <f>SUMIF(Mar!$A:$A,TB!$A275,Mar!$H:$H)</f>
        <v>0</v>
      </c>
      <c r="F275" s="43">
        <f>SUMIF(Apr!$A:$A,TB!$A275,Apr!$H:$H)</f>
        <v>0</v>
      </c>
      <c r="G275" s="43">
        <f>SUMIF(May!$A:$A,TB!$A275,May!$H:$H)</f>
        <v>0</v>
      </c>
      <c r="H275" s="43">
        <f>SUMIF(Jun!$A:$A,TB!$A275,Jun!$H:$H)</f>
        <v>0</v>
      </c>
      <c r="I275" s="43">
        <f>SUMIF(Jul!$A:$A,TB!$A275,Jul!$H:$H)</f>
        <v>0</v>
      </c>
      <c r="J275" s="43">
        <f>SUMIF(Aug!$A:$A,TB!$A275,Aug!$H:$H)</f>
        <v>0</v>
      </c>
      <c r="K275" s="43">
        <f>SUMIF(Sep!$A:$A,TB!$A275,Sep!$H:$H)</f>
        <v>0</v>
      </c>
      <c r="L275" s="43">
        <f>SUMIF(Oct!$A:$A,TB!$A275,Oct!$H:$H)</f>
        <v>0</v>
      </c>
      <c r="M275" s="43">
        <f>SUMIF(Nov!$A:$A,TB!$A275,Nov!$H:$H)</f>
        <v>0</v>
      </c>
      <c r="N275" s="159">
        <f>SUMIF(Dec!$A:$A,TB!$A275,Dec!$H:$H)</f>
        <v>0</v>
      </c>
      <c r="O275" s="171"/>
      <c r="P275" s="171"/>
      <c r="Q275" s="164">
        <v>0</v>
      </c>
      <c r="R275" s="43">
        <v>0</v>
      </c>
      <c r="S275" s="43">
        <v>0</v>
      </c>
      <c r="T275" s="43">
        <v>0</v>
      </c>
      <c r="U275" s="43">
        <v>0</v>
      </c>
      <c r="V275" s="43">
        <v>0</v>
      </c>
      <c r="W275" s="43">
        <v>0</v>
      </c>
      <c r="X275" s="43">
        <v>0</v>
      </c>
      <c r="Y275" s="43">
        <v>0</v>
      </c>
      <c r="Z275" s="43">
        <v>0</v>
      </c>
      <c r="AA275" s="43">
        <v>0</v>
      </c>
      <c r="AB275" s="43">
        <v>0</v>
      </c>
      <c r="AD275" s="43">
        <f t="shared" ref="AD275:AD305" si="447">ROUND(C275*AD$2,2)</f>
        <v>0</v>
      </c>
      <c r="AE275" s="43">
        <f t="shared" ref="AE275:AE305" si="448">ROUND(D275*AE$2,2)</f>
        <v>0</v>
      </c>
      <c r="AF275" s="43">
        <f t="shared" ref="AF275:AF305" si="449">ROUND(E275*AF$2,2)</f>
        <v>0</v>
      </c>
      <c r="AG275" s="43">
        <f t="shared" ref="AG275:AG305" si="450">ROUND(F275*AG$2,2)</f>
        <v>0</v>
      </c>
      <c r="AH275" s="43">
        <f t="shared" ref="AH275:AH305" si="451">ROUND(G275*AH$2,2)</f>
        <v>0</v>
      </c>
      <c r="AI275" s="43">
        <f t="shared" ref="AI275:AI305" si="452">ROUND(H275*AI$2,2)</f>
        <v>0</v>
      </c>
      <c r="AJ275" s="43">
        <f t="shared" ref="AJ275:AJ305" si="453">ROUND(I275*AJ$2,2)</f>
        <v>0</v>
      </c>
      <c r="AK275" s="43">
        <f t="shared" ref="AK275:AK305" si="454">ROUND(J275*AK$2,2)</f>
        <v>0</v>
      </c>
      <c r="AL275" s="43">
        <f t="shared" ref="AL275:AL305" si="455">ROUND(K275*AL$2,2)</f>
        <v>0</v>
      </c>
      <c r="AM275" s="43">
        <f t="shared" ref="AM275:AM305" si="456">ROUND(L275*AM$2,2)</f>
        <v>0</v>
      </c>
      <c r="AN275" s="43">
        <f t="shared" ref="AN275:AN305" si="457">ROUND(M275*AN$2,2)</f>
        <v>0</v>
      </c>
      <c r="AO275" s="159">
        <f t="shared" ref="AO275:AO305" si="458">ROUND(N275*AO$2,2)</f>
        <v>0</v>
      </c>
    </row>
    <row r="276" spans="1:41" ht="16.399999999999999" customHeight="1">
      <c r="A276" s="13" t="s">
        <v>258</v>
      </c>
      <c r="B276" s="14" t="s">
        <v>190</v>
      </c>
      <c r="C276" s="43">
        <f>SUMIF(Jan!$A:$A,TB!$A276,Jan!$H:$H)</f>
        <v>0</v>
      </c>
      <c r="D276" s="43">
        <f>SUMIF(Feb!$A:$A,TB!$A276,Feb!$H:$H)</f>
        <v>0</v>
      </c>
      <c r="E276" s="43">
        <f>SUMIF(Mar!$A:$A,TB!$A276,Mar!$H:$H)</f>
        <v>0</v>
      </c>
      <c r="F276" s="43">
        <f>SUMIF(Apr!$A:$A,TB!$A276,Apr!$H:$H)</f>
        <v>0</v>
      </c>
      <c r="G276" s="43">
        <f>SUMIF(May!$A:$A,TB!$A276,May!$H:$H)</f>
        <v>0</v>
      </c>
      <c r="H276" s="43">
        <f>SUMIF(Jun!$A:$A,TB!$A276,Jun!$H:$H)</f>
        <v>0</v>
      </c>
      <c r="I276" s="43">
        <f>SUMIF(Jul!$A:$A,TB!$A276,Jul!$H:$H)</f>
        <v>0</v>
      </c>
      <c r="J276" s="43">
        <f>SUMIF(Aug!$A:$A,TB!$A276,Aug!$H:$H)</f>
        <v>0</v>
      </c>
      <c r="K276" s="43">
        <f>SUMIF(Sep!$A:$A,TB!$A276,Sep!$H:$H)</f>
        <v>0</v>
      </c>
      <c r="L276" s="43">
        <f>SUMIF(Oct!$A:$A,TB!$A276,Oct!$H:$H)</f>
        <v>0</v>
      </c>
      <c r="M276" s="43">
        <f>SUMIF(Nov!$A:$A,TB!$A276,Nov!$H:$H)</f>
        <v>0</v>
      </c>
      <c r="N276" s="159">
        <f>SUMIF(Dec!$A:$A,TB!$A276,Dec!$H:$H)</f>
        <v>0</v>
      </c>
      <c r="O276" s="171"/>
      <c r="P276" s="171"/>
      <c r="Q276" s="164">
        <v>0</v>
      </c>
      <c r="R276" s="43">
        <v>0</v>
      </c>
      <c r="S276" s="43">
        <v>0</v>
      </c>
      <c r="T276" s="43">
        <v>0</v>
      </c>
      <c r="U276" s="43">
        <v>0</v>
      </c>
      <c r="V276" s="43">
        <v>0</v>
      </c>
      <c r="W276" s="43">
        <v>0</v>
      </c>
      <c r="X276" s="43">
        <v>0</v>
      </c>
      <c r="Y276" s="43">
        <v>0</v>
      </c>
      <c r="Z276" s="43">
        <v>0</v>
      </c>
      <c r="AA276" s="43">
        <v>0</v>
      </c>
      <c r="AB276" s="43">
        <v>0</v>
      </c>
      <c r="AD276" s="43">
        <f t="shared" si="447"/>
        <v>0</v>
      </c>
      <c r="AE276" s="43">
        <f t="shared" si="448"/>
        <v>0</v>
      </c>
      <c r="AF276" s="43">
        <f t="shared" si="449"/>
        <v>0</v>
      </c>
      <c r="AG276" s="43">
        <f t="shared" si="450"/>
        <v>0</v>
      </c>
      <c r="AH276" s="43">
        <f t="shared" si="451"/>
        <v>0</v>
      </c>
      <c r="AI276" s="43">
        <f t="shared" si="452"/>
        <v>0</v>
      </c>
      <c r="AJ276" s="43">
        <f t="shared" si="453"/>
        <v>0</v>
      </c>
      <c r="AK276" s="43">
        <f t="shared" si="454"/>
        <v>0</v>
      </c>
      <c r="AL276" s="43">
        <f t="shared" si="455"/>
        <v>0</v>
      </c>
      <c r="AM276" s="43">
        <f t="shared" si="456"/>
        <v>0</v>
      </c>
      <c r="AN276" s="43">
        <f t="shared" si="457"/>
        <v>0</v>
      </c>
      <c r="AO276" s="159">
        <f t="shared" si="458"/>
        <v>0</v>
      </c>
    </row>
    <row r="277" spans="1:41" ht="16.399999999999999" customHeight="1">
      <c r="A277" s="13" t="s">
        <v>259</v>
      </c>
      <c r="B277" s="14" t="s">
        <v>191</v>
      </c>
      <c r="C277" s="43">
        <f>SUMIF(Jan!$A:$A,TB!$A277,Jan!$H:$H)</f>
        <v>0</v>
      </c>
      <c r="D277" s="43">
        <f>SUMIF(Feb!$A:$A,TB!$A277,Feb!$H:$H)</f>
        <v>0</v>
      </c>
      <c r="E277" s="43">
        <f>SUMIF(Mar!$A:$A,TB!$A277,Mar!$H:$H)</f>
        <v>0</v>
      </c>
      <c r="F277" s="43">
        <f>SUMIF(Apr!$A:$A,TB!$A277,Apr!$H:$H)</f>
        <v>0</v>
      </c>
      <c r="G277" s="43">
        <f>SUMIF(May!$A:$A,TB!$A277,May!$H:$H)</f>
        <v>0</v>
      </c>
      <c r="H277" s="43">
        <f>SUMIF(Jun!$A:$A,TB!$A277,Jun!$H:$H)</f>
        <v>0</v>
      </c>
      <c r="I277" s="43">
        <f>SUMIF(Jul!$A:$A,TB!$A277,Jul!$H:$H)</f>
        <v>0</v>
      </c>
      <c r="J277" s="43">
        <f>SUMIF(Aug!$A:$A,TB!$A277,Aug!$H:$H)</f>
        <v>0</v>
      </c>
      <c r="K277" s="43">
        <f>SUMIF(Sep!$A:$A,TB!$A277,Sep!$H:$H)</f>
        <v>0</v>
      </c>
      <c r="L277" s="43">
        <f>SUMIF(Oct!$A:$A,TB!$A277,Oct!$H:$H)</f>
        <v>0</v>
      </c>
      <c r="M277" s="43">
        <f>SUMIF(Nov!$A:$A,TB!$A277,Nov!$H:$H)</f>
        <v>0</v>
      </c>
      <c r="N277" s="159">
        <f>SUMIF(Dec!$A:$A,TB!$A277,Dec!$H:$H)</f>
        <v>0</v>
      </c>
      <c r="O277" s="171"/>
      <c r="P277" s="171"/>
      <c r="Q277" s="164">
        <v>0</v>
      </c>
      <c r="R277" s="43">
        <v>0</v>
      </c>
      <c r="S277" s="43">
        <v>0</v>
      </c>
      <c r="T277" s="43">
        <v>0</v>
      </c>
      <c r="U277" s="43">
        <v>0</v>
      </c>
      <c r="V277" s="43">
        <v>0</v>
      </c>
      <c r="W277" s="43">
        <v>0</v>
      </c>
      <c r="X277" s="43">
        <v>0</v>
      </c>
      <c r="Y277" s="43">
        <v>0</v>
      </c>
      <c r="Z277" s="43">
        <v>0</v>
      </c>
      <c r="AA277" s="43">
        <v>0</v>
      </c>
      <c r="AB277" s="43">
        <v>0</v>
      </c>
      <c r="AD277" s="43">
        <f t="shared" si="447"/>
        <v>0</v>
      </c>
      <c r="AE277" s="43">
        <f t="shared" si="448"/>
        <v>0</v>
      </c>
      <c r="AF277" s="43">
        <f t="shared" si="449"/>
        <v>0</v>
      </c>
      <c r="AG277" s="43">
        <f t="shared" si="450"/>
        <v>0</v>
      </c>
      <c r="AH277" s="43">
        <f t="shared" si="451"/>
        <v>0</v>
      </c>
      <c r="AI277" s="43">
        <f t="shared" si="452"/>
        <v>0</v>
      </c>
      <c r="AJ277" s="43">
        <f t="shared" si="453"/>
        <v>0</v>
      </c>
      <c r="AK277" s="43">
        <f t="shared" si="454"/>
        <v>0</v>
      </c>
      <c r="AL277" s="43">
        <f t="shared" si="455"/>
        <v>0</v>
      </c>
      <c r="AM277" s="43">
        <f t="shared" si="456"/>
        <v>0</v>
      </c>
      <c r="AN277" s="43">
        <f t="shared" si="457"/>
        <v>0</v>
      </c>
      <c r="AO277" s="159">
        <f t="shared" si="458"/>
        <v>0</v>
      </c>
    </row>
    <row r="278" spans="1:41" ht="16.399999999999999" customHeight="1">
      <c r="A278" s="13" t="s">
        <v>260</v>
      </c>
      <c r="B278" s="14" t="s">
        <v>192</v>
      </c>
      <c r="C278" s="43">
        <f>SUMIF(Jan!$A:$A,TB!$A278,Jan!$H:$H)</f>
        <v>0</v>
      </c>
      <c r="D278" s="43">
        <f>SUMIF(Feb!$A:$A,TB!$A278,Feb!$H:$H)</f>
        <v>0</v>
      </c>
      <c r="E278" s="43">
        <f>SUMIF(Mar!$A:$A,TB!$A278,Mar!$H:$H)</f>
        <v>0</v>
      </c>
      <c r="F278" s="43">
        <f>SUMIF(Apr!$A:$A,TB!$A278,Apr!$H:$H)</f>
        <v>0</v>
      </c>
      <c r="G278" s="43">
        <f>SUMIF(May!$A:$A,TB!$A278,May!$H:$H)</f>
        <v>0</v>
      </c>
      <c r="H278" s="43">
        <f>SUMIF(Jun!$A:$A,TB!$A278,Jun!$H:$H)</f>
        <v>0</v>
      </c>
      <c r="I278" s="43">
        <f>SUMIF(Jul!$A:$A,TB!$A278,Jul!$H:$H)</f>
        <v>0</v>
      </c>
      <c r="J278" s="43">
        <f>SUMIF(Aug!$A:$A,TB!$A278,Aug!$H:$H)</f>
        <v>0</v>
      </c>
      <c r="K278" s="43">
        <f>SUMIF(Sep!$A:$A,TB!$A278,Sep!$H:$H)</f>
        <v>0</v>
      </c>
      <c r="L278" s="43">
        <f>SUMIF(Oct!$A:$A,TB!$A278,Oct!$H:$H)</f>
        <v>0</v>
      </c>
      <c r="M278" s="43">
        <f>SUMIF(Nov!$A:$A,TB!$A278,Nov!$H:$H)</f>
        <v>0</v>
      </c>
      <c r="N278" s="159">
        <f>SUMIF(Dec!$A:$A,TB!$A278,Dec!$H:$H)</f>
        <v>0</v>
      </c>
      <c r="O278" s="171"/>
      <c r="P278" s="171"/>
      <c r="Q278" s="164">
        <v>0</v>
      </c>
      <c r="R278" s="43">
        <v>0</v>
      </c>
      <c r="S278" s="43">
        <v>0</v>
      </c>
      <c r="T278" s="43">
        <v>0</v>
      </c>
      <c r="U278" s="43">
        <v>0</v>
      </c>
      <c r="V278" s="43">
        <v>0</v>
      </c>
      <c r="W278" s="43">
        <v>0</v>
      </c>
      <c r="X278" s="43">
        <v>0</v>
      </c>
      <c r="Y278" s="43">
        <v>0</v>
      </c>
      <c r="Z278" s="43">
        <v>0</v>
      </c>
      <c r="AA278" s="43">
        <v>0</v>
      </c>
      <c r="AB278" s="43">
        <v>0</v>
      </c>
      <c r="AD278" s="43">
        <f t="shared" si="447"/>
        <v>0</v>
      </c>
      <c r="AE278" s="43">
        <f t="shared" si="448"/>
        <v>0</v>
      </c>
      <c r="AF278" s="43">
        <f t="shared" si="449"/>
        <v>0</v>
      </c>
      <c r="AG278" s="43">
        <f t="shared" si="450"/>
        <v>0</v>
      </c>
      <c r="AH278" s="43">
        <f t="shared" si="451"/>
        <v>0</v>
      </c>
      <c r="AI278" s="43">
        <f t="shared" si="452"/>
        <v>0</v>
      </c>
      <c r="AJ278" s="43">
        <f t="shared" si="453"/>
        <v>0</v>
      </c>
      <c r="AK278" s="43">
        <f t="shared" si="454"/>
        <v>0</v>
      </c>
      <c r="AL278" s="43">
        <f t="shared" si="455"/>
        <v>0</v>
      </c>
      <c r="AM278" s="43">
        <f t="shared" si="456"/>
        <v>0</v>
      </c>
      <c r="AN278" s="43">
        <f t="shared" si="457"/>
        <v>0</v>
      </c>
      <c r="AO278" s="159">
        <f t="shared" si="458"/>
        <v>0</v>
      </c>
    </row>
    <row r="279" spans="1:41" ht="16.399999999999999" customHeight="1">
      <c r="A279" s="13" t="s">
        <v>261</v>
      </c>
      <c r="B279" s="14" t="s">
        <v>193</v>
      </c>
      <c r="C279" s="43">
        <f>SUMIF(Jan!$A:$A,TB!$A279,Jan!$H:$H)</f>
        <v>0</v>
      </c>
      <c r="D279" s="43">
        <f>SUMIF(Feb!$A:$A,TB!$A279,Feb!$H:$H)</f>
        <v>0</v>
      </c>
      <c r="E279" s="43">
        <f>SUMIF(Mar!$A:$A,TB!$A279,Mar!$H:$H)</f>
        <v>0</v>
      </c>
      <c r="F279" s="43">
        <f>SUMIF(Apr!$A:$A,TB!$A279,Apr!$H:$H)</f>
        <v>0</v>
      </c>
      <c r="G279" s="43">
        <f>SUMIF(May!$A:$A,TB!$A279,May!$H:$H)</f>
        <v>0</v>
      </c>
      <c r="H279" s="43">
        <f>SUMIF(Jun!$A:$A,TB!$A279,Jun!$H:$H)</f>
        <v>0</v>
      </c>
      <c r="I279" s="43">
        <f>SUMIF(Jul!$A:$A,TB!$A279,Jul!$H:$H)</f>
        <v>0</v>
      </c>
      <c r="J279" s="43">
        <f>SUMIF(Aug!$A:$A,TB!$A279,Aug!$H:$H)</f>
        <v>0</v>
      </c>
      <c r="K279" s="43">
        <f>SUMIF(Sep!$A:$A,TB!$A279,Sep!$H:$H)</f>
        <v>0</v>
      </c>
      <c r="L279" s="43">
        <f>SUMIF(Oct!$A:$A,TB!$A279,Oct!$H:$H)</f>
        <v>0</v>
      </c>
      <c r="M279" s="43">
        <f>SUMIF(Nov!$A:$A,TB!$A279,Nov!$H:$H)</f>
        <v>0</v>
      </c>
      <c r="N279" s="159">
        <f>SUMIF(Dec!$A:$A,TB!$A279,Dec!$H:$H)</f>
        <v>0</v>
      </c>
      <c r="O279" s="171"/>
      <c r="P279" s="171"/>
      <c r="Q279" s="164">
        <v>0</v>
      </c>
      <c r="R279" s="43">
        <v>0</v>
      </c>
      <c r="S279" s="43">
        <v>0</v>
      </c>
      <c r="T279" s="43">
        <v>0</v>
      </c>
      <c r="U279" s="43">
        <v>0</v>
      </c>
      <c r="V279" s="43">
        <v>0</v>
      </c>
      <c r="W279" s="43">
        <v>0</v>
      </c>
      <c r="X279" s="43">
        <v>0</v>
      </c>
      <c r="Y279" s="43">
        <v>0</v>
      </c>
      <c r="Z279" s="43">
        <v>0</v>
      </c>
      <c r="AA279" s="43">
        <v>0</v>
      </c>
      <c r="AB279" s="43">
        <v>0</v>
      </c>
      <c r="AD279" s="43">
        <f t="shared" si="447"/>
        <v>0</v>
      </c>
      <c r="AE279" s="43">
        <f t="shared" si="448"/>
        <v>0</v>
      </c>
      <c r="AF279" s="43">
        <f t="shared" si="449"/>
        <v>0</v>
      </c>
      <c r="AG279" s="43">
        <f t="shared" si="450"/>
        <v>0</v>
      </c>
      <c r="AH279" s="43">
        <f t="shared" si="451"/>
        <v>0</v>
      </c>
      <c r="AI279" s="43">
        <f t="shared" si="452"/>
        <v>0</v>
      </c>
      <c r="AJ279" s="43">
        <f t="shared" si="453"/>
        <v>0</v>
      </c>
      <c r="AK279" s="43">
        <f t="shared" si="454"/>
        <v>0</v>
      </c>
      <c r="AL279" s="43">
        <f t="shared" si="455"/>
        <v>0</v>
      </c>
      <c r="AM279" s="43">
        <f t="shared" si="456"/>
        <v>0</v>
      </c>
      <c r="AN279" s="43">
        <f t="shared" si="457"/>
        <v>0</v>
      </c>
      <c r="AO279" s="159">
        <f t="shared" si="458"/>
        <v>0</v>
      </c>
    </row>
    <row r="280" spans="1:41" ht="16.399999999999999" customHeight="1">
      <c r="A280" s="13" t="s">
        <v>262</v>
      </c>
      <c r="B280" s="14" t="s">
        <v>194</v>
      </c>
      <c r="C280" s="43">
        <f>SUMIF(Jan!$A:$A,TB!$A280,Jan!$H:$H)</f>
        <v>0</v>
      </c>
      <c r="D280" s="43">
        <f>SUMIF(Feb!$A:$A,TB!$A280,Feb!$H:$H)</f>
        <v>0</v>
      </c>
      <c r="E280" s="43">
        <f>SUMIF(Mar!$A:$A,TB!$A280,Mar!$H:$H)</f>
        <v>0</v>
      </c>
      <c r="F280" s="43">
        <f>SUMIF(Apr!$A:$A,TB!$A280,Apr!$H:$H)</f>
        <v>0</v>
      </c>
      <c r="G280" s="43">
        <f>SUMIF(May!$A:$A,TB!$A280,May!$H:$H)</f>
        <v>0</v>
      </c>
      <c r="H280" s="43">
        <f>SUMIF(Jun!$A:$A,TB!$A280,Jun!$H:$H)</f>
        <v>0</v>
      </c>
      <c r="I280" s="43">
        <f>SUMIF(Jul!$A:$A,TB!$A280,Jul!$H:$H)</f>
        <v>0</v>
      </c>
      <c r="J280" s="43">
        <f>SUMIF(Aug!$A:$A,TB!$A280,Aug!$H:$H)</f>
        <v>0</v>
      </c>
      <c r="K280" s="43">
        <f>SUMIF(Sep!$A:$A,TB!$A280,Sep!$H:$H)</f>
        <v>0</v>
      </c>
      <c r="L280" s="43">
        <f>SUMIF(Oct!$A:$A,TB!$A280,Oct!$H:$H)</f>
        <v>0</v>
      </c>
      <c r="M280" s="43">
        <f>SUMIF(Nov!$A:$A,TB!$A280,Nov!$H:$H)</f>
        <v>0</v>
      </c>
      <c r="N280" s="159">
        <f>SUMIF(Dec!$A:$A,TB!$A280,Dec!$H:$H)</f>
        <v>0</v>
      </c>
      <c r="O280" s="171"/>
      <c r="P280" s="171"/>
      <c r="Q280" s="164">
        <v>0</v>
      </c>
      <c r="R280" s="43">
        <v>0</v>
      </c>
      <c r="S280" s="43">
        <v>0</v>
      </c>
      <c r="T280" s="43">
        <v>0</v>
      </c>
      <c r="U280" s="43">
        <v>0</v>
      </c>
      <c r="V280" s="43">
        <v>0</v>
      </c>
      <c r="W280" s="43">
        <v>0</v>
      </c>
      <c r="X280" s="43">
        <v>0</v>
      </c>
      <c r="Y280" s="43">
        <v>0</v>
      </c>
      <c r="Z280" s="43">
        <v>0</v>
      </c>
      <c r="AA280" s="43">
        <v>0</v>
      </c>
      <c r="AB280" s="43">
        <v>0</v>
      </c>
      <c r="AD280" s="43">
        <f t="shared" si="447"/>
        <v>0</v>
      </c>
      <c r="AE280" s="43">
        <f t="shared" si="448"/>
        <v>0</v>
      </c>
      <c r="AF280" s="43">
        <f t="shared" si="449"/>
        <v>0</v>
      </c>
      <c r="AG280" s="43">
        <f t="shared" si="450"/>
        <v>0</v>
      </c>
      <c r="AH280" s="43">
        <f t="shared" si="451"/>
        <v>0</v>
      </c>
      <c r="AI280" s="43">
        <f t="shared" si="452"/>
        <v>0</v>
      </c>
      <c r="AJ280" s="43">
        <f t="shared" si="453"/>
        <v>0</v>
      </c>
      <c r="AK280" s="43">
        <f t="shared" si="454"/>
        <v>0</v>
      </c>
      <c r="AL280" s="43">
        <f t="shared" si="455"/>
        <v>0</v>
      </c>
      <c r="AM280" s="43">
        <f t="shared" si="456"/>
        <v>0</v>
      </c>
      <c r="AN280" s="43">
        <f t="shared" si="457"/>
        <v>0</v>
      </c>
      <c r="AO280" s="159">
        <f t="shared" si="458"/>
        <v>0</v>
      </c>
    </row>
    <row r="281" spans="1:41" ht="16.399999999999999" customHeight="1">
      <c r="A281" s="13" t="s">
        <v>263</v>
      </c>
      <c r="B281" s="14" t="s">
        <v>195</v>
      </c>
      <c r="C281" s="43">
        <f>SUMIF(Jan!$A:$A,TB!$A281,Jan!$H:$H)</f>
        <v>0</v>
      </c>
      <c r="D281" s="43">
        <f>SUMIF(Feb!$A:$A,TB!$A281,Feb!$H:$H)</f>
        <v>0</v>
      </c>
      <c r="E281" s="43">
        <f>SUMIF(Mar!$A:$A,TB!$A281,Mar!$H:$H)</f>
        <v>0</v>
      </c>
      <c r="F281" s="43">
        <f>SUMIF(Apr!$A:$A,TB!$A281,Apr!$H:$H)</f>
        <v>0</v>
      </c>
      <c r="G281" s="43">
        <f>SUMIF(May!$A:$A,TB!$A281,May!$H:$H)</f>
        <v>0</v>
      </c>
      <c r="H281" s="43">
        <f>SUMIF(Jun!$A:$A,TB!$A281,Jun!$H:$H)</f>
        <v>0</v>
      </c>
      <c r="I281" s="43">
        <f>SUMIF(Jul!$A:$A,TB!$A281,Jul!$H:$H)</f>
        <v>0</v>
      </c>
      <c r="J281" s="43">
        <f>SUMIF(Aug!$A:$A,TB!$A281,Aug!$H:$H)</f>
        <v>0</v>
      </c>
      <c r="K281" s="43">
        <f>SUMIF(Sep!$A:$A,TB!$A281,Sep!$H:$H)</f>
        <v>0</v>
      </c>
      <c r="L281" s="43">
        <f>SUMIF(Oct!$A:$A,TB!$A281,Oct!$H:$H)</f>
        <v>0</v>
      </c>
      <c r="M281" s="43">
        <f>SUMIF(Nov!$A:$A,TB!$A281,Nov!$H:$H)</f>
        <v>0</v>
      </c>
      <c r="N281" s="159">
        <f>SUMIF(Dec!$A:$A,TB!$A281,Dec!$H:$H)</f>
        <v>0</v>
      </c>
      <c r="O281" s="171"/>
      <c r="P281" s="171"/>
      <c r="Q281" s="164">
        <v>0</v>
      </c>
      <c r="R281" s="43">
        <v>0</v>
      </c>
      <c r="S281" s="43">
        <v>0</v>
      </c>
      <c r="T281" s="43">
        <v>0</v>
      </c>
      <c r="U281" s="43">
        <v>0</v>
      </c>
      <c r="V281" s="43">
        <v>0</v>
      </c>
      <c r="W281" s="43">
        <v>0</v>
      </c>
      <c r="X281" s="43">
        <v>0</v>
      </c>
      <c r="Y281" s="43">
        <v>0</v>
      </c>
      <c r="Z281" s="43">
        <v>0</v>
      </c>
      <c r="AA281" s="43">
        <v>0</v>
      </c>
      <c r="AB281" s="43">
        <v>0</v>
      </c>
      <c r="AD281" s="43">
        <f t="shared" si="447"/>
        <v>0</v>
      </c>
      <c r="AE281" s="43">
        <f t="shared" si="448"/>
        <v>0</v>
      </c>
      <c r="AF281" s="43">
        <f t="shared" si="449"/>
        <v>0</v>
      </c>
      <c r="AG281" s="43">
        <f t="shared" si="450"/>
        <v>0</v>
      </c>
      <c r="AH281" s="43">
        <f t="shared" si="451"/>
        <v>0</v>
      </c>
      <c r="AI281" s="43">
        <f t="shared" si="452"/>
        <v>0</v>
      </c>
      <c r="AJ281" s="43">
        <f t="shared" si="453"/>
        <v>0</v>
      </c>
      <c r="AK281" s="43">
        <f t="shared" si="454"/>
        <v>0</v>
      </c>
      <c r="AL281" s="43">
        <f t="shared" si="455"/>
        <v>0</v>
      </c>
      <c r="AM281" s="43">
        <f t="shared" si="456"/>
        <v>0</v>
      </c>
      <c r="AN281" s="43">
        <f t="shared" si="457"/>
        <v>0</v>
      </c>
      <c r="AO281" s="159">
        <f t="shared" si="458"/>
        <v>0</v>
      </c>
    </row>
    <row r="282" spans="1:41" ht="16.399999999999999" customHeight="1">
      <c r="A282" s="13" t="s">
        <v>264</v>
      </c>
      <c r="B282" s="14" t="s">
        <v>196</v>
      </c>
      <c r="C282" s="43">
        <f>SUMIF(Jan!$A:$A,TB!$A282,Jan!$H:$H)</f>
        <v>0</v>
      </c>
      <c r="D282" s="43">
        <f>SUMIF(Feb!$A:$A,TB!$A282,Feb!$H:$H)</f>
        <v>0</v>
      </c>
      <c r="E282" s="43">
        <f>SUMIF(Mar!$A:$A,TB!$A282,Mar!$H:$H)</f>
        <v>0</v>
      </c>
      <c r="F282" s="43">
        <f>SUMIF(Apr!$A:$A,TB!$A282,Apr!$H:$H)</f>
        <v>0</v>
      </c>
      <c r="G282" s="43">
        <f>SUMIF(May!$A:$A,TB!$A282,May!$H:$H)</f>
        <v>0</v>
      </c>
      <c r="H282" s="43">
        <f>SUMIF(Jun!$A:$A,TB!$A282,Jun!$H:$H)</f>
        <v>0</v>
      </c>
      <c r="I282" s="43">
        <f>SUMIF(Jul!$A:$A,TB!$A282,Jul!$H:$H)</f>
        <v>0</v>
      </c>
      <c r="J282" s="43">
        <f>SUMIF(Aug!$A:$A,TB!$A282,Aug!$H:$H)</f>
        <v>0</v>
      </c>
      <c r="K282" s="43">
        <f>SUMIF(Sep!$A:$A,TB!$A282,Sep!$H:$H)</f>
        <v>0</v>
      </c>
      <c r="L282" s="43">
        <f>SUMIF(Oct!$A:$A,TB!$A282,Oct!$H:$H)</f>
        <v>0</v>
      </c>
      <c r="M282" s="43">
        <f>SUMIF(Nov!$A:$A,TB!$A282,Nov!$H:$H)</f>
        <v>0</v>
      </c>
      <c r="N282" s="159">
        <f>SUMIF(Dec!$A:$A,TB!$A282,Dec!$H:$H)</f>
        <v>0</v>
      </c>
      <c r="O282" s="171"/>
      <c r="P282" s="171"/>
      <c r="Q282" s="164">
        <v>0</v>
      </c>
      <c r="R282" s="43">
        <v>0</v>
      </c>
      <c r="S282" s="43">
        <v>0</v>
      </c>
      <c r="T282" s="43">
        <v>0</v>
      </c>
      <c r="U282" s="43">
        <v>0</v>
      </c>
      <c r="V282" s="43">
        <v>0</v>
      </c>
      <c r="W282" s="43">
        <v>0</v>
      </c>
      <c r="X282" s="43">
        <v>0</v>
      </c>
      <c r="Y282" s="43">
        <v>0</v>
      </c>
      <c r="Z282" s="43">
        <v>0</v>
      </c>
      <c r="AA282" s="43">
        <v>0</v>
      </c>
      <c r="AB282" s="43">
        <v>0</v>
      </c>
      <c r="AD282" s="43">
        <f t="shared" si="447"/>
        <v>0</v>
      </c>
      <c r="AE282" s="43">
        <f t="shared" si="448"/>
        <v>0</v>
      </c>
      <c r="AF282" s="43">
        <f t="shared" si="449"/>
        <v>0</v>
      </c>
      <c r="AG282" s="43">
        <f t="shared" si="450"/>
        <v>0</v>
      </c>
      <c r="AH282" s="43">
        <f t="shared" si="451"/>
        <v>0</v>
      </c>
      <c r="AI282" s="43">
        <f t="shared" si="452"/>
        <v>0</v>
      </c>
      <c r="AJ282" s="43">
        <f t="shared" si="453"/>
        <v>0</v>
      </c>
      <c r="AK282" s="43">
        <f t="shared" si="454"/>
        <v>0</v>
      </c>
      <c r="AL282" s="43">
        <f t="shared" si="455"/>
        <v>0</v>
      </c>
      <c r="AM282" s="43">
        <f t="shared" si="456"/>
        <v>0</v>
      </c>
      <c r="AN282" s="43">
        <f t="shared" si="457"/>
        <v>0</v>
      </c>
      <c r="AO282" s="159">
        <f t="shared" si="458"/>
        <v>0</v>
      </c>
    </row>
    <row r="283" spans="1:41" ht="16.399999999999999" customHeight="1">
      <c r="A283" s="13" t="s">
        <v>265</v>
      </c>
      <c r="B283" s="14" t="s">
        <v>197</v>
      </c>
      <c r="C283" s="43">
        <f>SUMIF(Jan!$A:$A,TB!$A283,Jan!$H:$H)</f>
        <v>0</v>
      </c>
      <c r="D283" s="43">
        <f>SUMIF(Feb!$A:$A,TB!$A283,Feb!$H:$H)</f>
        <v>0</v>
      </c>
      <c r="E283" s="43">
        <f>SUMIF(Mar!$A:$A,TB!$A283,Mar!$H:$H)</f>
        <v>0</v>
      </c>
      <c r="F283" s="43">
        <f>SUMIF(Apr!$A:$A,TB!$A283,Apr!$H:$H)</f>
        <v>0</v>
      </c>
      <c r="G283" s="43">
        <f>SUMIF(May!$A:$A,TB!$A283,May!$H:$H)</f>
        <v>0</v>
      </c>
      <c r="H283" s="43">
        <f>SUMIF(Jun!$A:$A,TB!$A283,Jun!$H:$H)</f>
        <v>0</v>
      </c>
      <c r="I283" s="43">
        <f>SUMIF(Jul!$A:$A,TB!$A283,Jul!$H:$H)</f>
        <v>0</v>
      </c>
      <c r="J283" s="43">
        <f>SUMIF(Aug!$A:$A,TB!$A283,Aug!$H:$H)</f>
        <v>0</v>
      </c>
      <c r="K283" s="43">
        <f>SUMIF(Sep!$A:$A,TB!$A283,Sep!$H:$H)</f>
        <v>0</v>
      </c>
      <c r="L283" s="43">
        <f>SUMIF(Oct!$A:$A,TB!$A283,Oct!$H:$H)</f>
        <v>0</v>
      </c>
      <c r="M283" s="43">
        <f>SUMIF(Nov!$A:$A,TB!$A283,Nov!$H:$H)</f>
        <v>0</v>
      </c>
      <c r="N283" s="159">
        <f>SUMIF(Dec!$A:$A,TB!$A283,Dec!$H:$H)</f>
        <v>0</v>
      </c>
      <c r="O283" s="171"/>
      <c r="P283" s="171"/>
      <c r="Q283" s="164">
        <v>0</v>
      </c>
      <c r="R283" s="43">
        <v>0</v>
      </c>
      <c r="S283" s="43">
        <v>0</v>
      </c>
      <c r="T283" s="43">
        <v>0</v>
      </c>
      <c r="U283" s="43">
        <v>0</v>
      </c>
      <c r="V283" s="43">
        <v>0</v>
      </c>
      <c r="W283" s="43">
        <v>0</v>
      </c>
      <c r="X283" s="43">
        <v>0</v>
      </c>
      <c r="Y283" s="43">
        <v>0</v>
      </c>
      <c r="Z283" s="43">
        <v>0</v>
      </c>
      <c r="AA283" s="43">
        <v>0</v>
      </c>
      <c r="AB283" s="43">
        <v>0</v>
      </c>
      <c r="AD283" s="43">
        <f t="shared" si="447"/>
        <v>0</v>
      </c>
      <c r="AE283" s="43">
        <f t="shared" si="448"/>
        <v>0</v>
      </c>
      <c r="AF283" s="43">
        <f t="shared" si="449"/>
        <v>0</v>
      </c>
      <c r="AG283" s="43">
        <f t="shared" si="450"/>
        <v>0</v>
      </c>
      <c r="AH283" s="43">
        <f t="shared" si="451"/>
        <v>0</v>
      </c>
      <c r="AI283" s="43">
        <f t="shared" si="452"/>
        <v>0</v>
      </c>
      <c r="AJ283" s="43">
        <f t="shared" si="453"/>
        <v>0</v>
      </c>
      <c r="AK283" s="43">
        <f t="shared" si="454"/>
        <v>0</v>
      </c>
      <c r="AL283" s="43">
        <f t="shared" si="455"/>
        <v>0</v>
      </c>
      <c r="AM283" s="43">
        <f t="shared" si="456"/>
        <v>0</v>
      </c>
      <c r="AN283" s="43">
        <f t="shared" si="457"/>
        <v>0</v>
      </c>
      <c r="AO283" s="159">
        <f t="shared" si="458"/>
        <v>0</v>
      </c>
    </row>
    <row r="284" spans="1:41" ht="16.399999999999999" customHeight="1">
      <c r="A284" s="13" t="s">
        <v>266</v>
      </c>
      <c r="B284" s="14" t="s">
        <v>198</v>
      </c>
      <c r="C284" s="43">
        <f>SUMIF(Jan!$A:$A,TB!$A284,Jan!$H:$H)</f>
        <v>0</v>
      </c>
      <c r="D284" s="43">
        <f>SUMIF(Feb!$A:$A,TB!$A284,Feb!$H:$H)</f>
        <v>0</v>
      </c>
      <c r="E284" s="43">
        <f>SUMIF(Mar!$A:$A,TB!$A284,Mar!$H:$H)</f>
        <v>0</v>
      </c>
      <c r="F284" s="43">
        <f>SUMIF(Apr!$A:$A,TB!$A284,Apr!$H:$H)</f>
        <v>0</v>
      </c>
      <c r="G284" s="43">
        <f>SUMIF(May!$A:$A,TB!$A284,May!$H:$H)</f>
        <v>0</v>
      </c>
      <c r="H284" s="43">
        <f>SUMIF(Jun!$A:$A,TB!$A284,Jun!$H:$H)</f>
        <v>0</v>
      </c>
      <c r="I284" s="43">
        <f>SUMIF(Jul!$A:$A,TB!$A284,Jul!$H:$H)</f>
        <v>0</v>
      </c>
      <c r="J284" s="43">
        <f>SUMIF(Aug!$A:$A,TB!$A284,Aug!$H:$H)</f>
        <v>0</v>
      </c>
      <c r="K284" s="43">
        <f>SUMIF(Sep!$A:$A,TB!$A284,Sep!$H:$H)</f>
        <v>0</v>
      </c>
      <c r="L284" s="43">
        <f>SUMIF(Oct!$A:$A,TB!$A284,Oct!$H:$H)</f>
        <v>0</v>
      </c>
      <c r="M284" s="43">
        <f>SUMIF(Nov!$A:$A,TB!$A284,Nov!$H:$H)</f>
        <v>0</v>
      </c>
      <c r="N284" s="159">
        <f>SUMIF(Dec!$A:$A,TB!$A284,Dec!$H:$H)</f>
        <v>0</v>
      </c>
      <c r="O284" s="171"/>
      <c r="P284" s="171"/>
      <c r="Q284" s="164">
        <v>0</v>
      </c>
      <c r="R284" s="43">
        <v>0</v>
      </c>
      <c r="S284" s="43">
        <v>0</v>
      </c>
      <c r="T284" s="43">
        <v>0</v>
      </c>
      <c r="U284" s="43">
        <v>0</v>
      </c>
      <c r="V284" s="43">
        <v>0</v>
      </c>
      <c r="W284" s="43">
        <v>0</v>
      </c>
      <c r="X284" s="43">
        <v>0</v>
      </c>
      <c r="Y284" s="43">
        <v>0</v>
      </c>
      <c r="Z284" s="43">
        <v>0</v>
      </c>
      <c r="AA284" s="43">
        <v>0</v>
      </c>
      <c r="AB284" s="43">
        <v>0</v>
      </c>
      <c r="AD284" s="43">
        <f t="shared" si="447"/>
        <v>0</v>
      </c>
      <c r="AE284" s="43">
        <f t="shared" si="448"/>
        <v>0</v>
      </c>
      <c r="AF284" s="43">
        <f t="shared" si="449"/>
        <v>0</v>
      </c>
      <c r="AG284" s="43">
        <f t="shared" si="450"/>
        <v>0</v>
      </c>
      <c r="AH284" s="43">
        <f t="shared" si="451"/>
        <v>0</v>
      </c>
      <c r="AI284" s="43">
        <f t="shared" si="452"/>
        <v>0</v>
      </c>
      <c r="AJ284" s="43">
        <f t="shared" si="453"/>
        <v>0</v>
      </c>
      <c r="AK284" s="43">
        <f t="shared" si="454"/>
        <v>0</v>
      </c>
      <c r="AL284" s="43">
        <f t="shared" si="455"/>
        <v>0</v>
      </c>
      <c r="AM284" s="43">
        <f t="shared" si="456"/>
        <v>0</v>
      </c>
      <c r="AN284" s="43">
        <f t="shared" si="457"/>
        <v>0</v>
      </c>
      <c r="AO284" s="159">
        <f t="shared" si="458"/>
        <v>0</v>
      </c>
    </row>
    <row r="285" spans="1:41" ht="16.399999999999999" customHeight="1">
      <c r="A285" s="13" t="s">
        <v>267</v>
      </c>
      <c r="B285" s="14" t="s">
        <v>199</v>
      </c>
      <c r="C285" s="43">
        <f>SUMIF(Jan!$A:$A,TB!$A285,Jan!$H:$H)</f>
        <v>0</v>
      </c>
      <c r="D285" s="43">
        <f>SUMIF(Feb!$A:$A,TB!$A285,Feb!$H:$H)</f>
        <v>0</v>
      </c>
      <c r="E285" s="43">
        <f>SUMIF(Mar!$A:$A,TB!$A285,Mar!$H:$H)</f>
        <v>0</v>
      </c>
      <c r="F285" s="43">
        <f>SUMIF(Apr!$A:$A,TB!$A285,Apr!$H:$H)</f>
        <v>0</v>
      </c>
      <c r="G285" s="43">
        <f>SUMIF(May!$A:$A,TB!$A285,May!$H:$H)</f>
        <v>0</v>
      </c>
      <c r="H285" s="43">
        <f>SUMIF(Jun!$A:$A,TB!$A285,Jun!$H:$H)</f>
        <v>0</v>
      </c>
      <c r="I285" s="43">
        <f>SUMIF(Jul!$A:$A,TB!$A285,Jul!$H:$H)</f>
        <v>0</v>
      </c>
      <c r="J285" s="43">
        <f>SUMIF(Aug!$A:$A,TB!$A285,Aug!$H:$H)</f>
        <v>0</v>
      </c>
      <c r="K285" s="43">
        <f>SUMIF(Sep!$A:$A,TB!$A285,Sep!$H:$H)</f>
        <v>0</v>
      </c>
      <c r="L285" s="43">
        <f>SUMIF(Oct!$A:$A,TB!$A285,Oct!$H:$H)</f>
        <v>0</v>
      </c>
      <c r="M285" s="43">
        <f>SUMIF(Nov!$A:$A,TB!$A285,Nov!$H:$H)</f>
        <v>0</v>
      </c>
      <c r="N285" s="159">
        <f>SUMIF(Dec!$A:$A,TB!$A285,Dec!$H:$H)</f>
        <v>0</v>
      </c>
      <c r="O285" s="171"/>
      <c r="P285" s="171"/>
      <c r="Q285" s="164">
        <v>0</v>
      </c>
      <c r="R285" s="43">
        <v>0</v>
      </c>
      <c r="S285" s="43">
        <v>0</v>
      </c>
      <c r="T285" s="43">
        <v>0</v>
      </c>
      <c r="U285" s="43">
        <v>0</v>
      </c>
      <c r="V285" s="43">
        <v>0</v>
      </c>
      <c r="W285" s="43">
        <v>0</v>
      </c>
      <c r="X285" s="43">
        <v>0</v>
      </c>
      <c r="Y285" s="43">
        <v>0</v>
      </c>
      <c r="Z285" s="43">
        <v>0</v>
      </c>
      <c r="AA285" s="43">
        <v>0</v>
      </c>
      <c r="AB285" s="43">
        <v>0</v>
      </c>
      <c r="AD285" s="43">
        <f t="shared" si="447"/>
        <v>0</v>
      </c>
      <c r="AE285" s="43">
        <f t="shared" si="448"/>
        <v>0</v>
      </c>
      <c r="AF285" s="43">
        <f t="shared" si="449"/>
        <v>0</v>
      </c>
      <c r="AG285" s="43">
        <f t="shared" si="450"/>
        <v>0</v>
      </c>
      <c r="AH285" s="43">
        <f t="shared" si="451"/>
        <v>0</v>
      </c>
      <c r="AI285" s="43">
        <f t="shared" si="452"/>
        <v>0</v>
      </c>
      <c r="AJ285" s="43">
        <f t="shared" si="453"/>
        <v>0</v>
      </c>
      <c r="AK285" s="43">
        <f t="shared" si="454"/>
        <v>0</v>
      </c>
      <c r="AL285" s="43">
        <f t="shared" si="455"/>
        <v>0</v>
      </c>
      <c r="AM285" s="43">
        <f t="shared" si="456"/>
        <v>0</v>
      </c>
      <c r="AN285" s="43">
        <f t="shared" si="457"/>
        <v>0</v>
      </c>
      <c r="AO285" s="159">
        <f t="shared" si="458"/>
        <v>0</v>
      </c>
    </row>
    <row r="286" spans="1:41" ht="16.399999999999999" customHeight="1">
      <c r="A286" s="13" t="s">
        <v>268</v>
      </c>
      <c r="B286" s="14" t="s">
        <v>200</v>
      </c>
      <c r="C286" s="43">
        <f>SUMIF(Jan!$A:$A,TB!$A286,Jan!$H:$H)</f>
        <v>0</v>
      </c>
      <c r="D286" s="43">
        <f>SUMIF(Feb!$A:$A,TB!$A286,Feb!$H:$H)</f>
        <v>0</v>
      </c>
      <c r="E286" s="43">
        <f>SUMIF(Mar!$A:$A,TB!$A286,Mar!$H:$H)</f>
        <v>0</v>
      </c>
      <c r="F286" s="43">
        <f>SUMIF(Apr!$A:$A,TB!$A286,Apr!$H:$H)</f>
        <v>0</v>
      </c>
      <c r="G286" s="43">
        <f>SUMIF(May!$A:$A,TB!$A286,May!$H:$H)</f>
        <v>0</v>
      </c>
      <c r="H286" s="43">
        <f>SUMIF(Jun!$A:$A,TB!$A286,Jun!$H:$H)</f>
        <v>0</v>
      </c>
      <c r="I286" s="43">
        <f>SUMIF(Jul!$A:$A,TB!$A286,Jul!$H:$H)</f>
        <v>0</v>
      </c>
      <c r="J286" s="43">
        <f>SUMIF(Aug!$A:$A,TB!$A286,Aug!$H:$H)</f>
        <v>0</v>
      </c>
      <c r="K286" s="43">
        <f>SUMIF(Sep!$A:$A,TB!$A286,Sep!$H:$H)</f>
        <v>0</v>
      </c>
      <c r="L286" s="43">
        <f>SUMIF(Oct!$A:$A,TB!$A286,Oct!$H:$H)</f>
        <v>0</v>
      </c>
      <c r="M286" s="43">
        <f>SUMIF(Nov!$A:$A,TB!$A286,Nov!$H:$H)</f>
        <v>0</v>
      </c>
      <c r="N286" s="159">
        <f>SUMIF(Dec!$A:$A,TB!$A286,Dec!$H:$H)</f>
        <v>0</v>
      </c>
      <c r="O286" s="171"/>
      <c r="P286" s="171"/>
      <c r="Q286" s="164">
        <v>0</v>
      </c>
      <c r="R286" s="43">
        <v>0</v>
      </c>
      <c r="S286" s="43">
        <v>0</v>
      </c>
      <c r="T286" s="43">
        <v>0</v>
      </c>
      <c r="U286" s="43">
        <v>0</v>
      </c>
      <c r="V286" s="43">
        <v>0</v>
      </c>
      <c r="W286" s="43">
        <v>0</v>
      </c>
      <c r="X286" s="43">
        <v>0</v>
      </c>
      <c r="Y286" s="43">
        <v>0</v>
      </c>
      <c r="Z286" s="43">
        <v>0</v>
      </c>
      <c r="AA286" s="43">
        <v>0</v>
      </c>
      <c r="AB286" s="43">
        <v>0</v>
      </c>
      <c r="AD286" s="43">
        <f t="shared" si="447"/>
        <v>0</v>
      </c>
      <c r="AE286" s="43">
        <f t="shared" si="448"/>
        <v>0</v>
      </c>
      <c r="AF286" s="43">
        <f t="shared" si="449"/>
        <v>0</v>
      </c>
      <c r="AG286" s="43">
        <f t="shared" si="450"/>
        <v>0</v>
      </c>
      <c r="AH286" s="43">
        <f t="shared" si="451"/>
        <v>0</v>
      </c>
      <c r="AI286" s="43">
        <f t="shared" si="452"/>
        <v>0</v>
      </c>
      <c r="AJ286" s="43">
        <f t="shared" si="453"/>
        <v>0</v>
      </c>
      <c r="AK286" s="43">
        <f t="shared" si="454"/>
        <v>0</v>
      </c>
      <c r="AL286" s="43">
        <f t="shared" si="455"/>
        <v>0</v>
      </c>
      <c r="AM286" s="43">
        <f t="shared" si="456"/>
        <v>0</v>
      </c>
      <c r="AN286" s="43">
        <f t="shared" si="457"/>
        <v>0</v>
      </c>
      <c r="AO286" s="159">
        <f t="shared" si="458"/>
        <v>0</v>
      </c>
    </row>
    <row r="287" spans="1:41" ht="16.399999999999999" customHeight="1">
      <c r="A287" s="13" t="s">
        <v>269</v>
      </c>
      <c r="B287" s="14" t="s">
        <v>201</v>
      </c>
      <c r="C287" s="43">
        <f>SUMIF(Jan!$A:$A,TB!$A287,Jan!$H:$H)</f>
        <v>0</v>
      </c>
      <c r="D287" s="43">
        <f>SUMIF(Feb!$A:$A,TB!$A287,Feb!$H:$H)</f>
        <v>0</v>
      </c>
      <c r="E287" s="43">
        <f>SUMIF(Mar!$A:$A,TB!$A287,Mar!$H:$H)</f>
        <v>0</v>
      </c>
      <c r="F287" s="43">
        <f>SUMIF(Apr!$A:$A,TB!$A287,Apr!$H:$H)</f>
        <v>0</v>
      </c>
      <c r="G287" s="43">
        <f>SUMIF(May!$A:$A,TB!$A287,May!$H:$H)</f>
        <v>0</v>
      </c>
      <c r="H287" s="43">
        <f>SUMIF(Jun!$A:$A,TB!$A287,Jun!$H:$H)</f>
        <v>0</v>
      </c>
      <c r="I287" s="43">
        <f>SUMIF(Jul!$A:$A,TB!$A287,Jul!$H:$H)</f>
        <v>0</v>
      </c>
      <c r="J287" s="43">
        <f>SUMIF(Aug!$A:$A,TB!$A287,Aug!$H:$H)</f>
        <v>0</v>
      </c>
      <c r="K287" s="43">
        <f>SUMIF(Sep!$A:$A,TB!$A287,Sep!$H:$H)</f>
        <v>0</v>
      </c>
      <c r="L287" s="43">
        <f>SUMIF(Oct!$A:$A,TB!$A287,Oct!$H:$H)</f>
        <v>0</v>
      </c>
      <c r="M287" s="43">
        <f>SUMIF(Nov!$A:$A,TB!$A287,Nov!$H:$H)</f>
        <v>0</v>
      </c>
      <c r="N287" s="159">
        <f>SUMIF(Dec!$A:$A,TB!$A287,Dec!$H:$H)</f>
        <v>0</v>
      </c>
      <c r="O287" s="171"/>
      <c r="P287" s="171"/>
      <c r="Q287" s="164">
        <v>0</v>
      </c>
      <c r="R287" s="43">
        <v>0</v>
      </c>
      <c r="S287" s="43">
        <v>0</v>
      </c>
      <c r="T287" s="43">
        <v>0</v>
      </c>
      <c r="U287" s="43">
        <v>0</v>
      </c>
      <c r="V287" s="43">
        <v>0</v>
      </c>
      <c r="W287" s="43">
        <v>0</v>
      </c>
      <c r="X287" s="43">
        <v>0</v>
      </c>
      <c r="Y287" s="43">
        <v>0</v>
      </c>
      <c r="Z287" s="43">
        <v>0</v>
      </c>
      <c r="AA287" s="43">
        <v>0</v>
      </c>
      <c r="AB287" s="43">
        <v>0</v>
      </c>
      <c r="AD287" s="43">
        <f t="shared" si="447"/>
        <v>0</v>
      </c>
      <c r="AE287" s="43">
        <f t="shared" si="448"/>
        <v>0</v>
      </c>
      <c r="AF287" s="43">
        <f t="shared" si="449"/>
        <v>0</v>
      </c>
      <c r="AG287" s="43">
        <f t="shared" si="450"/>
        <v>0</v>
      </c>
      <c r="AH287" s="43">
        <f t="shared" si="451"/>
        <v>0</v>
      </c>
      <c r="AI287" s="43">
        <f t="shared" si="452"/>
        <v>0</v>
      </c>
      <c r="AJ287" s="43">
        <f t="shared" si="453"/>
        <v>0</v>
      </c>
      <c r="AK287" s="43">
        <f t="shared" si="454"/>
        <v>0</v>
      </c>
      <c r="AL287" s="43">
        <f t="shared" si="455"/>
        <v>0</v>
      </c>
      <c r="AM287" s="43">
        <f t="shared" si="456"/>
        <v>0</v>
      </c>
      <c r="AN287" s="43">
        <f t="shared" si="457"/>
        <v>0</v>
      </c>
      <c r="AO287" s="159">
        <f t="shared" si="458"/>
        <v>0</v>
      </c>
    </row>
    <row r="288" spans="1:41" ht="16.399999999999999" customHeight="1">
      <c r="A288" s="13" t="s">
        <v>270</v>
      </c>
      <c r="B288" s="14" t="s">
        <v>202</v>
      </c>
      <c r="C288" s="43">
        <f>SUMIF(Jan!$A:$A,TB!$A288,Jan!$H:$H)</f>
        <v>0</v>
      </c>
      <c r="D288" s="43">
        <f>SUMIF(Feb!$A:$A,TB!$A288,Feb!$H:$H)</f>
        <v>0</v>
      </c>
      <c r="E288" s="43">
        <f>SUMIF(Mar!$A:$A,TB!$A288,Mar!$H:$H)</f>
        <v>0</v>
      </c>
      <c r="F288" s="43">
        <f>SUMIF(Apr!$A:$A,TB!$A288,Apr!$H:$H)</f>
        <v>0</v>
      </c>
      <c r="G288" s="43">
        <f>SUMIF(May!$A:$A,TB!$A288,May!$H:$H)</f>
        <v>0</v>
      </c>
      <c r="H288" s="43">
        <f>SUMIF(Jun!$A:$A,TB!$A288,Jun!$H:$H)</f>
        <v>0</v>
      </c>
      <c r="I288" s="43">
        <f>SUMIF(Jul!$A:$A,TB!$A288,Jul!$H:$H)</f>
        <v>0</v>
      </c>
      <c r="J288" s="43">
        <f>SUMIF(Aug!$A:$A,TB!$A288,Aug!$H:$H)</f>
        <v>0</v>
      </c>
      <c r="K288" s="43">
        <f>SUMIF(Sep!$A:$A,TB!$A288,Sep!$H:$H)</f>
        <v>0</v>
      </c>
      <c r="L288" s="43">
        <f>SUMIF(Oct!$A:$A,TB!$A288,Oct!$H:$H)</f>
        <v>0</v>
      </c>
      <c r="M288" s="43">
        <f>SUMIF(Nov!$A:$A,TB!$A288,Nov!$H:$H)</f>
        <v>0</v>
      </c>
      <c r="N288" s="159">
        <f>SUMIF(Dec!$A:$A,TB!$A288,Dec!$H:$H)</f>
        <v>0</v>
      </c>
      <c r="O288" s="171"/>
      <c r="P288" s="171"/>
      <c r="Q288" s="164">
        <v>0</v>
      </c>
      <c r="R288" s="43">
        <v>0</v>
      </c>
      <c r="S288" s="43">
        <v>0</v>
      </c>
      <c r="T288" s="43">
        <v>0</v>
      </c>
      <c r="U288" s="43">
        <v>0</v>
      </c>
      <c r="V288" s="43">
        <v>0</v>
      </c>
      <c r="W288" s="43">
        <v>0</v>
      </c>
      <c r="X288" s="43">
        <v>0</v>
      </c>
      <c r="Y288" s="43">
        <v>0</v>
      </c>
      <c r="Z288" s="43">
        <v>0</v>
      </c>
      <c r="AA288" s="43">
        <v>0</v>
      </c>
      <c r="AB288" s="43">
        <v>0</v>
      </c>
      <c r="AD288" s="43">
        <f t="shared" si="447"/>
        <v>0</v>
      </c>
      <c r="AE288" s="43">
        <f t="shared" si="448"/>
        <v>0</v>
      </c>
      <c r="AF288" s="43">
        <f t="shared" si="449"/>
        <v>0</v>
      </c>
      <c r="AG288" s="43">
        <f t="shared" si="450"/>
        <v>0</v>
      </c>
      <c r="AH288" s="43">
        <f t="shared" si="451"/>
        <v>0</v>
      </c>
      <c r="AI288" s="43">
        <f t="shared" si="452"/>
        <v>0</v>
      </c>
      <c r="AJ288" s="43">
        <f t="shared" si="453"/>
        <v>0</v>
      </c>
      <c r="AK288" s="43">
        <f t="shared" si="454"/>
        <v>0</v>
      </c>
      <c r="AL288" s="43">
        <f t="shared" si="455"/>
        <v>0</v>
      </c>
      <c r="AM288" s="43">
        <f t="shared" si="456"/>
        <v>0</v>
      </c>
      <c r="AN288" s="43">
        <f t="shared" si="457"/>
        <v>0</v>
      </c>
      <c r="AO288" s="159">
        <f t="shared" si="458"/>
        <v>0</v>
      </c>
    </row>
    <row r="289" spans="1:41" ht="16.399999999999999" customHeight="1">
      <c r="A289" s="13" t="s">
        <v>271</v>
      </c>
      <c r="B289" s="14" t="s">
        <v>203</v>
      </c>
      <c r="C289" s="43">
        <f>SUMIF(Jan!$A:$A,TB!$A289,Jan!$H:$H)</f>
        <v>0</v>
      </c>
      <c r="D289" s="43">
        <f>SUMIF(Feb!$A:$A,TB!$A289,Feb!$H:$H)</f>
        <v>0</v>
      </c>
      <c r="E289" s="43">
        <f>SUMIF(Mar!$A:$A,TB!$A289,Mar!$H:$H)</f>
        <v>0</v>
      </c>
      <c r="F289" s="43">
        <f>SUMIF(Apr!$A:$A,TB!$A289,Apr!$H:$H)</f>
        <v>0</v>
      </c>
      <c r="G289" s="43">
        <f>SUMIF(May!$A:$A,TB!$A289,May!$H:$H)</f>
        <v>0</v>
      </c>
      <c r="H289" s="43">
        <f>SUMIF(Jun!$A:$A,TB!$A289,Jun!$H:$H)</f>
        <v>0</v>
      </c>
      <c r="I289" s="43">
        <f>SUMIF(Jul!$A:$A,TB!$A289,Jul!$H:$H)</f>
        <v>0</v>
      </c>
      <c r="J289" s="43">
        <f>SUMIF(Aug!$A:$A,TB!$A289,Aug!$H:$H)</f>
        <v>0</v>
      </c>
      <c r="K289" s="43">
        <f>SUMIF(Sep!$A:$A,TB!$A289,Sep!$H:$H)</f>
        <v>0</v>
      </c>
      <c r="L289" s="43">
        <f>SUMIF(Oct!$A:$A,TB!$A289,Oct!$H:$H)</f>
        <v>0</v>
      </c>
      <c r="M289" s="43">
        <f>SUMIF(Nov!$A:$A,TB!$A289,Nov!$H:$H)</f>
        <v>0</v>
      </c>
      <c r="N289" s="159">
        <f>SUMIF(Dec!$A:$A,TB!$A289,Dec!$H:$H)</f>
        <v>0</v>
      </c>
      <c r="O289" s="171"/>
      <c r="P289" s="171"/>
      <c r="Q289" s="164">
        <v>0</v>
      </c>
      <c r="R289" s="43">
        <v>0</v>
      </c>
      <c r="S289" s="43">
        <v>0</v>
      </c>
      <c r="T289" s="43">
        <v>0</v>
      </c>
      <c r="U289" s="43">
        <v>0</v>
      </c>
      <c r="V289" s="43">
        <v>0</v>
      </c>
      <c r="W289" s="43">
        <v>0</v>
      </c>
      <c r="X289" s="43">
        <v>0</v>
      </c>
      <c r="Y289" s="43">
        <v>0</v>
      </c>
      <c r="Z289" s="43">
        <v>0</v>
      </c>
      <c r="AA289" s="43">
        <v>0</v>
      </c>
      <c r="AB289" s="43">
        <v>0</v>
      </c>
      <c r="AD289" s="43">
        <f t="shared" si="447"/>
        <v>0</v>
      </c>
      <c r="AE289" s="43">
        <f t="shared" si="448"/>
        <v>0</v>
      </c>
      <c r="AF289" s="43">
        <f t="shared" si="449"/>
        <v>0</v>
      </c>
      <c r="AG289" s="43">
        <f t="shared" si="450"/>
        <v>0</v>
      </c>
      <c r="AH289" s="43">
        <f t="shared" si="451"/>
        <v>0</v>
      </c>
      <c r="AI289" s="43">
        <f t="shared" si="452"/>
        <v>0</v>
      </c>
      <c r="AJ289" s="43">
        <f t="shared" si="453"/>
        <v>0</v>
      </c>
      <c r="AK289" s="43">
        <f t="shared" si="454"/>
        <v>0</v>
      </c>
      <c r="AL289" s="43">
        <f t="shared" si="455"/>
        <v>0</v>
      </c>
      <c r="AM289" s="43">
        <f t="shared" si="456"/>
        <v>0</v>
      </c>
      <c r="AN289" s="43">
        <f t="shared" si="457"/>
        <v>0</v>
      </c>
      <c r="AO289" s="159">
        <f t="shared" si="458"/>
        <v>0</v>
      </c>
    </row>
    <row r="290" spans="1:41" ht="16.399999999999999" customHeight="1">
      <c r="A290" s="13" t="s">
        <v>272</v>
      </c>
      <c r="B290" s="14" t="s">
        <v>204</v>
      </c>
      <c r="C290" s="43">
        <f>SUMIF(Jan!$A:$A,TB!$A290,Jan!$H:$H)</f>
        <v>0</v>
      </c>
      <c r="D290" s="43">
        <f>SUMIF(Feb!$A:$A,TB!$A290,Feb!$H:$H)</f>
        <v>0</v>
      </c>
      <c r="E290" s="43">
        <f>SUMIF(Mar!$A:$A,TB!$A290,Mar!$H:$H)</f>
        <v>0</v>
      </c>
      <c r="F290" s="43">
        <f>SUMIF(Apr!$A:$A,TB!$A290,Apr!$H:$H)</f>
        <v>0</v>
      </c>
      <c r="G290" s="43">
        <f>SUMIF(May!$A:$A,TB!$A290,May!$H:$H)</f>
        <v>0</v>
      </c>
      <c r="H290" s="43">
        <f>SUMIF(Jun!$A:$A,TB!$A290,Jun!$H:$H)</f>
        <v>0</v>
      </c>
      <c r="I290" s="43">
        <f>SUMIF(Jul!$A:$A,TB!$A290,Jul!$H:$H)</f>
        <v>0</v>
      </c>
      <c r="J290" s="43">
        <f>SUMIF(Aug!$A:$A,TB!$A290,Aug!$H:$H)</f>
        <v>0</v>
      </c>
      <c r="K290" s="43">
        <f>SUMIF(Sep!$A:$A,TB!$A290,Sep!$H:$H)</f>
        <v>0</v>
      </c>
      <c r="L290" s="43">
        <f>SUMIF(Oct!$A:$A,TB!$A290,Oct!$H:$H)</f>
        <v>0</v>
      </c>
      <c r="M290" s="43">
        <f>SUMIF(Nov!$A:$A,TB!$A290,Nov!$H:$H)</f>
        <v>0</v>
      </c>
      <c r="N290" s="159">
        <f>SUMIF(Dec!$A:$A,TB!$A290,Dec!$H:$H)</f>
        <v>0</v>
      </c>
      <c r="O290" s="171"/>
      <c r="P290" s="171"/>
      <c r="Q290" s="164">
        <v>0</v>
      </c>
      <c r="R290" s="43">
        <v>0</v>
      </c>
      <c r="S290" s="43">
        <v>0</v>
      </c>
      <c r="T290" s="43">
        <v>0</v>
      </c>
      <c r="U290" s="43">
        <v>0</v>
      </c>
      <c r="V290" s="43">
        <v>0</v>
      </c>
      <c r="W290" s="43">
        <v>0</v>
      </c>
      <c r="X290" s="43">
        <v>0</v>
      </c>
      <c r="Y290" s="43">
        <v>0</v>
      </c>
      <c r="Z290" s="43">
        <v>0</v>
      </c>
      <c r="AA290" s="43">
        <v>0</v>
      </c>
      <c r="AB290" s="43">
        <v>0</v>
      </c>
      <c r="AD290" s="43">
        <f t="shared" si="447"/>
        <v>0</v>
      </c>
      <c r="AE290" s="43">
        <f t="shared" si="448"/>
        <v>0</v>
      </c>
      <c r="AF290" s="43">
        <f t="shared" si="449"/>
        <v>0</v>
      </c>
      <c r="AG290" s="43">
        <f t="shared" si="450"/>
        <v>0</v>
      </c>
      <c r="AH290" s="43">
        <f t="shared" si="451"/>
        <v>0</v>
      </c>
      <c r="AI290" s="43">
        <f t="shared" si="452"/>
        <v>0</v>
      </c>
      <c r="AJ290" s="43">
        <f t="shared" si="453"/>
        <v>0</v>
      </c>
      <c r="AK290" s="43">
        <f t="shared" si="454"/>
        <v>0</v>
      </c>
      <c r="AL290" s="43">
        <f t="shared" si="455"/>
        <v>0</v>
      </c>
      <c r="AM290" s="43">
        <f t="shared" si="456"/>
        <v>0</v>
      </c>
      <c r="AN290" s="43">
        <f t="shared" si="457"/>
        <v>0</v>
      </c>
      <c r="AO290" s="159">
        <f t="shared" si="458"/>
        <v>0</v>
      </c>
    </row>
    <row r="291" spans="1:41" ht="16.399999999999999" customHeight="1">
      <c r="A291" s="13" t="s">
        <v>273</v>
      </c>
      <c r="B291" s="14" t="s">
        <v>205</v>
      </c>
      <c r="C291" s="43">
        <f>SUMIF(Jan!$A:$A,TB!$A291,Jan!$H:$H)</f>
        <v>0</v>
      </c>
      <c r="D291" s="43">
        <f>SUMIF(Feb!$A:$A,TB!$A291,Feb!$H:$H)</f>
        <v>0</v>
      </c>
      <c r="E291" s="43">
        <f>SUMIF(Mar!$A:$A,TB!$A291,Mar!$H:$H)</f>
        <v>0</v>
      </c>
      <c r="F291" s="43">
        <f>SUMIF(Apr!$A:$A,TB!$A291,Apr!$H:$H)</f>
        <v>0</v>
      </c>
      <c r="G291" s="43">
        <f>SUMIF(May!$A:$A,TB!$A291,May!$H:$H)</f>
        <v>0</v>
      </c>
      <c r="H291" s="43">
        <f>SUMIF(Jun!$A:$A,TB!$A291,Jun!$H:$H)</f>
        <v>0</v>
      </c>
      <c r="I291" s="43">
        <f>SUMIF(Jul!$A:$A,TB!$A291,Jul!$H:$H)</f>
        <v>0</v>
      </c>
      <c r="J291" s="43">
        <f>SUMIF(Aug!$A:$A,TB!$A291,Aug!$H:$H)</f>
        <v>0</v>
      </c>
      <c r="K291" s="43">
        <f>SUMIF(Sep!$A:$A,TB!$A291,Sep!$H:$H)</f>
        <v>0</v>
      </c>
      <c r="L291" s="43">
        <f>SUMIF(Oct!$A:$A,TB!$A291,Oct!$H:$H)</f>
        <v>0</v>
      </c>
      <c r="M291" s="43">
        <f>SUMIF(Nov!$A:$A,TB!$A291,Nov!$H:$H)</f>
        <v>0</v>
      </c>
      <c r="N291" s="159">
        <f>SUMIF(Dec!$A:$A,TB!$A291,Dec!$H:$H)</f>
        <v>0</v>
      </c>
      <c r="O291" s="171"/>
      <c r="P291" s="171"/>
      <c r="Q291" s="164">
        <v>0</v>
      </c>
      <c r="R291" s="43">
        <v>0</v>
      </c>
      <c r="S291" s="43">
        <v>0</v>
      </c>
      <c r="T291" s="43">
        <v>0</v>
      </c>
      <c r="U291" s="43">
        <v>0</v>
      </c>
      <c r="V291" s="43">
        <v>0</v>
      </c>
      <c r="W291" s="43">
        <v>0</v>
      </c>
      <c r="X291" s="43">
        <v>0</v>
      </c>
      <c r="Y291" s="43">
        <v>0</v>
      </c>
      <c r="Z291" s="43">
        <v>0</v>
      </c>
      <c r="AA291" s="43">
        <v>0</v>
      </c>
      <c r="AB291" s="43">
        <v>0</v>
      </c>
      <c r="AD291" s="43">
        <f t="shared" si="447"/>
        <v>0</v>
      </c>
      <c r="AE291" s="43">
        <f t="shared" si="448"/>
        <v>0</v>
      </c>
      <c r="AF291" s="43">
        <f t="shared" si="449"/>
        <v>0</v>
      </c>
      <c r="AG291" s="43">
        <f t="shared" si="450"/>
        <v>0</v>
      </c>
      <c r="AH291" s="43">
        <f t="shared" si="451"/>
        <v>0</v>
      </c>
      <c r="AI291" s="43">
        <f t="shared" si="452"/>
        <v>0</v>
      </c>
      <c r="AJ291" s="43">
        <f t="shared" si="453"/>
        <v>0</v>
      </c>
      <c r="AK291" s="43">
        <f t="shared" si="454"/>
        <v>0</v>
      </c>
      <c r="AL291" s="43">
        <f t="shared" si="455"/>
        <v>0</v>
      </c>
      <c r="AM291" s="43">
        <f t="shared" si="456"/>
        <v>0</v>
      </c>
      <c r="AN291" s="43">
        <f t="shared" si="457"/>
        <v>0</v>
      </c>
      <c r="AO291" s="159">
        <f t="shared" si="458"/>
        <v>0</v>
      </c>
    </row>
    <row r="292" spans="1:41" ht="16.399999999999999" customHeight="1">
      <c r="A292" s="13" t="s">
        <v>274</v>
      </c>
      <c r="B292" s="14" t="s">
        <v>206</v>
      </c>
      <c r="C292" s="43">
        <f>SUMIF(Jan!$A:$A,TB!$A292,Jan!$H:$H)</f>
        <v>0</v>
      </c>
      <c r="D292" s="43">
        <f>SUMIF(Feb!$A:$A,TB!$A292,Feb!$H:$H)</f>
        <v>0</v>
      </c>
      <c r="E292" s="43">
        <f>SUMIF(Mar!$A:$A,TB!$A292,Mar!$H:$H)</f>
        <v>0</v>
      </c>
      <c r="F292" s="43">
        <f>SUMIF(Apr!$A:$A,TB!$A292,Apr!$H:$H)</f>
        <v>0</v>
      </c>
      <c r="G292" s="43">
        <f>SUMIF(May!$A:$A,TB!$A292,May!$H:$H)</f>
        <v>0</v>
      </c>
      <c r="H292" s="43">
        <f>SUMIF(Jun!$A:$A,TB!$A292,Jun!$H:$H)</f>
        <v>0</v>
      </c>
      <c r="I292" s="43">
        <f>SUMIF(Jul!$A:$A,TB!$A292,Jul!$H:$H)</f>
        <v>0</v>
      </c>
      <c r="J292" s="43">
        <f>SUMIF(Aug!$A:$A,TB!$A292,Aug!$H:$H)</f>
        <v>0</v>
      </c>
      <c r="K292" s="43">
        <f>SUMIF(Sep!$A:$A,TB!$A292,Sep!$H:$H)</f>
        <v>0</v>
      </c>
      <c r="L292" s="43">
        <f>SUMIF(Oct!$A:$A,TB!$A292,Oct!$H:$H)</f>
        <v>0</v>
      </c>
      <c r="M292" s="43">
        <f>SUMIF(Nov!$A:$A,TB!$A292,Nov!$H:$H)</f>
        <v>0</v>
      </c>
      <c r="N292" s="159">
        <f>SUMIF(Dec!$A:$A,TB!$A292,Dec!$H:$H)</f>
        <v>0</v>
      </c>
      <c r="O292" s="171"/>
      <c r="P292" s="171"/>
      <c r="Q292" s="164">
        <v>0</v>
      </c>
      <c r="R292" s="43">
        <v>0</v>
      </c>
      <c r="S292" s="43">
        <v>0</v>
      </c>
      <c r="T292" s="43">
        <v>0</v>
      </c>
      <c r="U292" s="43">
        <v>0</v>
      </c>
      <c r="V292" s="43">
        <v>0</v>
      </c>
      <c r="W292" s="43">
        <v>0</v>
      </c>
      <c r="X292" s="43">
        <v>0</v>
      </c>
      <c r="Y292" s="43">
        <v>0</v>
      </c>
      <c r="Z292" s="43">
        <v>0</v>
      </c>
      <c r="AA292" s="43">
        <v>0</v>
      </c>
      <c r="AB292" s="43">
        <v>0</v>
      </c>
      <c r="AD292" s="43">
        <f t="shared" si="447"/>
        <v>0</v>
      </c>
      <c r="AE292" s="43">
        <f t="shared" si="448"/>
        <v>0</v>
      </c>
      <c r="AF292" s="43">
        <f t="shared" si="449"/>
        <v>0</v>
      </c>
      <c r="AG292" s="43">
        <f t="shared" si="450"/>
        <v>0</v>
      </c>
      <c r="AH292" s="43">
        <f t="shared" si="451"/>
        <v>0</v>
      </c>
      <c r="AI292" s="43">
        <f t="shared" si="452"/>
        <v>0</v>
      </c>
      <c r="AJ292" s="43">
        <f t="shared" si="453"/>
        <v>0</v>
      </c>
      <c r="AK292" s="43">
        <f t="shared" si="454"/>
        <v>0</v>
      </c>
      <c r="AL292" s="43">
        <f t="shared" si="455"/>
        <v>0</v>
      </c>
      <c r="AM292" s="43">
        <f t="shared" si="456"/>
        <v>0</v>
      </c>
      <c r="AN292" s="43">
        <f t="shared" si="457"/>
        <v>0</v>
      </c>
      <c r="AO292" s="159">
        <f t="shared" si="458"/>
        <v>0</v>
      </c>
    </row>
    <row r="293" spans="1:41" ht="16.399999999999999" customHeight="1">
      <c r="A293" s="13" t="s">
        <v>275</v>
      </c>
      <c r="B293" s="14" t="s">
        <v>207</v>
      </c>
      <c r="C293" s="43">
        <f>SUMIF(Jan!$A:$A,TB!$A293,Jan!$H:$H)</f>
        <v>0</v>
      </c>
      <c r="D293" s="43">
        <f>SUMIF(Feb!$A:$A,TB!$A293,Feb!$H:$H)</f>
        <v>0</v>
      </c>
      <c r="E293" s="43">
        <f>SUMIF(Mar!$A:$A,TB!$A293,Mar!$H:$H)</f>
        <v>0</v>
      </c>
      <c r="F293" s="43">
        <f>SUMIF(Apr!$A:$A,TB!$A293,Apr!$H:$H)</f>
        <v>0</v>
      </c>
      <c r="G293" s="43">
        <f>SUMIF(May!$A:$A,TB!$A293,May!$H:$H)</f>
        <v>0</v>
      </c>
      <c r="H293" s="43">
        <f>SUMIF(Jun!$A:$A,TB!$A293,Jun!$H:$H)</f>
        <v>0</v>
      </c>
      <c r="I293" s="43">
        <f>SUMIF(Jul!$A:$A,TB!$A293,Jul!$H:$H)</f>
        <v>0</v>
      </c>
      <c r="J293" s="43">
        <f>SUMIF(Aug!$A:$A,TB!$A293,Aug!$H:$H)</f>
        <v>0</v>
      </c>
      <c r="K293" s="43">
        <f>SUMIF(Sep!$A:$A,TB!$A293,Sep!$H:$H)</f>
        <v>0</v>
      </c>
      <c r="L293" s="43">
        <f>SUMIF(Oct!$A:$A,TB!$A293,Oct!$H:$H)</f>
        <v>0</v>
      </c>
      <c r="M293" s="43">
        <f>SUMIF(Nov!$A:$A,TB!$A293,Nov!$H:$H)</f>
        <v>0</v>
      </c>
      <c r="N293" s="159">
        <f>SUMIF(Dec!$A:$A,TB!$A293,Dec!$H:$H)</f>
        <v>0</v>
      </c>
      <c r="O293" s="171"/>
      <c r="P293" s="171"/>
      <c r="Q293" s="164">
        <v>0</v>
      </c>
      <c r="R293" s="43">
        <v>0</v>
      </c>
      <c r="S293" s="43">
        <v>0</v>
      </c>
      <c r="T293" s="43">
        <v>0</v>
      </c>
      <c r="U293" s="43">
        <v>0</v>
      </c>
      <c r="V293" s="43">
        <v>0</v>
      </c>
      <c r="W293" s="43">
        <v>0</v>
      </c>
      <c r="X293" s="43">
        <v>0</v>
      </c>
      <c r="Y293" s="43">
        <v>0</v>
      </c>
      <c r="Z293" s="43">
        <v>0</v>
      </c>
      <c r="AA293" s="43">
        <v>0</v>
      </c>
      <c r="AB293" s="43">
        <v>0</v>
      </c>
      <c r="AD293" s="43">
        <f t="shared" si="447"/>
        <v>0</v>
      </c>
      <c r="AE293" s="43">
        <f t="shared" si="448"/>
        <v>0</v>
      </c>
      <c r="AF293" s="43">
        <f t="shared" si="449"/>
        <v>0</v>
      </c>
      <c r="AG293" s="43">
        <f t="shared" si="450"/>
        <v>0</v>
      </c>
      <c r="AH293" s="43">
        <f t="shared" si="451"/>
        <v>0</v>
      </c>
      <c r="AI293" s="43">
        <f t="shared" si="452"/>
        <v>0</v>
      </c>
      <c r="AJ293" s="43">
        <f t="shared" si="453"/>
        <v>0</v>
      </c>
      <c r="AK293" s="43">
        <f t="shared" si="454"/>
        <v>0</v>
      </c>
      <c r="AL293" s="43">
        <f t="shared" si="455"/>
        <v>0</v>
      </c>
      <c r="AM293" s="43">
        <f t="shared" si="456"/>
        <v>0</v>
      </c>
      <c r="AN293" s="43">
        <f t="shared" si="457"/>
        <v>0</v>
      </c>
      <c r="AO293" s="159">
        <f t="shared" si="458"/>
        <v>0</v>
      </c>
    </row>
    <row r="294" spans="1:41" ht="16.399999999999999" customHeight="1">
      <c r="A294" s="13" t="s">
        <v>276</v>
      </c>
      <c r="B294" s="14" t="s">
        <v>208</v>
      </c>
      <c r="C294" s="43">
        <f>SUMIF(Jan!$A:$A,TB!$A294,Jan!$H:$H)</f>
        <v>0</v>
      </c>
      <c r="D294" s="43">
        <f>SUMIF(Feb!$A:$A,TB!$A294,Feb!$H:$H)</f>
        <v>0</v>
      </c>
      <c r="E294" s="43">
        <f>SUMIF(Mar!$A:$A,TB!$A294,Mar!$H:$H)</f>
        <v>0</v>
      </c>
      <c r="F294" s="43">
        <f>SUMIF(Apr!$A:$A,TB!$A294,Apr!$H:$H)</f>
        <v>0</v>
      </c>
      <c r="G294" s="43">
        <f>SUMIF(May!$A:$A,TB!$A294,May!$H:$H)</f>
        <v>0</v>
      </c>
      <c r="H294" s="43">
        <f>SUMIF(Jun!$A:$A,TB!$A294,Jun!$H:$H)</f>
        <v>0</v>
      </c>
      <c r="I294" s="43">
        <f>SUMIF(Jul!$A:$A,TB!$A294,Jul!$H:$H)</f>
        <v>0</v>
      </c>
      <c r="J294" s="43">
        <f>SUMIF(Aug!$A:$A,TB!$A294,Aug!$H:$H)</f>
        <v>0</v>
      </c>
      <c r="K294" s="43">
        <f>SUMIF(Sep!$A:$A,TB!$A294,Sep!$H:$H)</f>
        <v>0</v>
      </c>
      <c r="L294" s="43">
        <f>SUMIF(Oct!$A:$A,TB!$A294,Oct!$H:$H)</f>
        <v>0</v>
      </c>
      <c r="M294" s="43">
        <f>SUMIF(Nov!$A:$A,TB!$A294,Nov!$H:$H)</f>
        <v>0</v>
      </c>
      <c r="N294" s="159">
        <f>SUMIF(Dec!$A:$A,TB!$A294,Dec!$H:$H)</f>
        <v>0</v>
      </c>
      <c r="O294" s="171"/>
      <c r="P294" s="171"/>
      <c r="Q294" s="164">
        <v>0</v>
      </c>
      <c r="R294" s="43">
        <v>0</v>
      </c>
      <c r="S294" s="43">
        <v>0</v>
      </c>
      <c r="T294" s="43">
        <v>0</v>
      </c>
      <c r="U294" s="43">
        <v>0</v>
      </c>
      <c r="V294" s="43">
        <v>0</v>
      </c>
      <c r="W294" s="43">
        <v>0</v>
      </c>
      <c r="X294" s="43">
        <v>0</v>
      </c>
      <c r="Y294" s="43">
        <v>0</v>
      </c>
      <c r="Z294" s="43">
        <v>0</v>
      </c>
      <c r="AA294" s="43">
        <v>0</v>
      </c>
      <c r="AB294" s="43">
        <v>0</v>
      </c>
      <c r="AD294" s="43">
        <f t="shared" si="447"/>
        <v>0</v>
      </c>
      <c r="AE294" s="43">
        <f t="shared" si="448"/>
        <v>0</v>
      </c>
      <c r="AF294" s="43">
        <f t="shared" si="449"/>
        <v>0</v>
      </c>
      <c r="AG294" s="43">
        <f t="shared" si="450"/>
        <v>0</v>
      </c>
      <c r="AH294" s="43">
        <f t="shared" si="451"/>
        <v>0</v>
      </c>
      <c r="AI294" s="43">
        <f t="shared" si="452"/>
        <v>0</v>
      </c>
      <c r="AJ294" s="43">
        <f t="shared" si="453"/>
        <v>0</v>
      </c>
      <c r="AK294" s="43">
        <f t="shared" si="454"/>
        <v>0</v>
      </c>
      <c r="AL294" s="43">
        <f t="shared" si="455"/>
        <v>0</v>
      </c>
      <c r="AM294" s="43">
        <f t="shared" si="456"/>
        <v>0</v>
      </c>
      <c r="AN294" s="43">
        <f t="shared" si="457"/>
        <v>0</v>
      </c>
      <c r="AO294" s="159">
        <f t="shared" si="458"/>
        <v>0</v>
      </c>
    </row>
    <row r="295" spans="1:41" ht="16.399999999999999" customHeight="1">
      <c r="A295" s="13" t="s">
        <v>277</v>
      </c>
      <c r="B295" s="14" t="s">
        <v>209</v>
      </c>
      <c r="C295" s="43">
        <f>SUMIF(Jan!$A:$A,TB!$A295,Jan!$H:$H)</f>
        <v>0</v>
      </c>
      <c r="D295" s="43">
        <f>SUMIF(Feb!$A:$A,TB!$A295,Feb!$H:$H)</f>
        <v>0</v>
      </c>
      <c r="E295" s="43">
        <f>SUMIF(Mar!$A:$A,TB!$A295,Mar!$H:$H)</f>
        <v>0</v>
      </c>
      <c r="F295" s="43">
        <f>SUMIF(Apr!$A:$A,TB!$A295,Apr!$H:$H)</f>
        <v>0</v>
      </c>
      <c r="G295" s="43">
        <f>SUMIF(May!$A:$A,TB!$A295,May!$H:$H)</f>
        <v>0</v>
      </c>
      <c r="H295" s="43">
        <f>SUMIF(Jun!$A:$A,TB!$A295,Jun!$H:$H)</f>
        <v>0</v>
      </c>
      <c r="I295" s="43">
        <f>SUMIF(Jul!$A:$A,TB!$A295,Jul!$H:$H)</f>
        <v>0</v>
      </c>
      <c r="J295" s="43">
        <f>SUMIF(Aug!$A:$A,TB!$A295,Aug!$H:$H)</f>
        <v>0</v>
      </c>
      <c r="K295" s="43">
        <f>SUMIF(Sep!$A:$A,TB!$A295,Sep!$H:$H)</f>
        <v>0</v>
      </c>
      <c r="L295" s="43">
        <f>SUMIF(Oct!$A:$A,TB!$A295,Oct!$H:$H)</f>
        <v>0</v>
      </c>
      <c r="M295" s="43">
        <f>SUMIF(Nov!$A:$A,TB!$A295,Nov!$H:$H)</f>
        <v>0</v>
      </c>
      <c r="N295" s="159">
        <f>SUMIF(Dec!$A:$A,TB!$A295,Dec!$H:$H)</f>
        <v>0</v>
      </c>
      <c r="O295" s="171"/>
      <c r="P295" s="171"/>
      <c r="Q295" s="164">
        <v>0</v>
      </c>
      <c r="R295" s="43">
        <v>0</v>
      </c>
      <c r="S295" s="43">
        <v>0</v>
      </c>
      <c r="T295" s="43">
        <v>0</v>
      </c>
      <c r="U295" s="43">
        <v>0</v>
      </c>
      <c r="V295" s="43">
        <v>0</v>
      </c>
      <c r="W295" s="43">
        <v>0</v>
      </c>
      <c r="X295" s="43">
        <v>0</v>
      </c>
      <c r="Y295" s="43">
        <v>0</v>
      </c>
      <c r="Z295" s="43">
        <v>0</v>
      </c>
      <c r="AA295" s="43">
        <v>0</v>
      </c>
      <c r="AB295" s="43">
        <v>0</v>
      </c>
      <c r="AD295" s="43">
        <f t="shared" si="447"/>
        <v>0</v>
      </c>
      <c r="AE295" s="43">
        <f t="shared" si="448"/>
        <v>0</v>
      </c>
      <c r="AF295" s="43">
        <f t="shared" si="449"/>
        <v>0</v>
      </c>
      <c r="AG295" s="43">
        <f t="shared" si="450"/>
        <v>0</v>
      </c>
      <c r="AH295" s="43">
        <f t="shared" si="451"/>
        <v>0</v>
      </c>
      <c r="AI295" s="43">
        <f t="shared" si="452"/>
        <v>0</v>
      </c>
      <c r="AJ295" s="43">
        <f t="shared" si="453"/>
        <v>0</v>
      </c>
      <c r="AK295" s="43">
        <f t="shared" si="454"/>
        <v>0</v>
      </c>
      <c r="AL295" s="43">
        <f t="shared" si="455"/>
        <v>0</v>
      </c>
      <c r="AM295" s="43">
        <f t="shared" si="456"/>
        <v>0</v>
      </c>
      <c r="AN295" s="43">
        <f t="shared" si="457"/>
        <v>0</v>
      </c>
      <c r="AO295" s="159">
        <f t="shared" si="458"/>
        <v>0</v>
      </c>
    </row>
    <row r="296" spans="1:41" ht="16.399999999999999" customHeight="1">
      <c r="A296" s="13" t="s">
        <v>278</v>
      </c>
      <c r="B296" s="14" t="s">
        <v>210</v>
      </c>
      <c r="C296" s="43">
        <f>SUMIF(Jan!$A:$A,TB!$A296,Jan!$H:$H)</f>
        <v>0</v>
      </c>
      <c r="D296" s="43">
        <f>SUMIF(Feb!$A:$A,TB!$A296,Feb!$H:$H)</f>
        <v>0</v>
      </c>
      <c r="E296" s="43">
        <f>SUMIF(Mar!$A:$A,TB!$A296,Mar!$H:$H)</f>
        <v>0</v>
      </c>
      <c r="F296" s="43">
        <f>SUMIF(Apr!$A:$A,TB!$A296,Apr!$H:$H)</f>
        <v>0</v>
      </c>
      <c r="G296" s="43">
        <f>SUMIF(May!$A:$A,TB!$A296,May!$H:$H)</f>
        <v>0</v>
      </c>
      <c r="H296" s="43">
        <f>SUMIF(Jun!$A:$A,TB!$A296,Jun!$H:$H)</f>
        <v>0</v>
      </c>
      <c r="I296" s="43">
        <f>SUMIF(Jul!$A:$A,TB!$A296,Jul!$H:$H)</f>
        <v>0</v>
      </c>
      <c r="J296" s="43">
        <f>SUMIF(Aug!$A:$A,TB!$A296,Aug!$H:$H)</f>
        <v>0</v>
      </c>
      <c r="K296" s="43">
        <f>SUMIF(Sep!$A:$A,TB!$A296,Sep!$H:$H)</f>
        <v>0</v>
      </c>
      <c r="L296" s="43">
        <f>SUMIF(Oct!$A:$A,TB!$A296,Oct!$H:$H)</f>
        <v>0</v>
      </c>
      <c r="M296" s="43">
        <f>SUMIF(Nov!$A:$A,TB!$A296,Nov!$H:$H)</f>
        <v>0</v>
      </c>
      <c r="N296" s="159">
        <f>SUMIF(Dec!$A:$A,TB!$A296,Dec!$H:$H)</f>
        <v>0</v>
      </c>
      <c r="O296" s="171"/>
      <c r="P296" s="171"/>
      <c r="Q296" s="164">
        <v>0</v>
      </c>
      <c r="R296" s="43">
        <v>0</v>
      </c>
      <c r="S296" s="43">
        <v>0</v>
      </c>
      <c r="T296" s="43">
        <v>0</v>
      </c>
      <c r="U296" s="43">
        <v>0</v>
      </c>
      <c r="V296" s="43">
        <v>0</v>
      </c>
      <c r="W296" s="43">
        <v>0</v>
      </c>
      <c r="X296" s="43">
        <v>0</v>
      </c>
      <c r="Y296" s="43">
        <v>0</v>
      </c>
      <c r="Z296" s="43">
        <v>0</v>
      </c>
      <c r="AA296" s="43">
        <v>0</v>
      </c>
      <c r="AB296" s="43">
        <v>0</v>
      </c>
      <c r="AD296" s="43">
        <f t="shared" si="447"/>
        <v>0</v>
      </c>
      <c r="AE296" s="43">
        <f t="shared" si="448"/>
        <v>0</v>
      </c>
      <c r="AF296" s="43">
        <f t="shared" si="449"/>
        <v>0</v>
      </c>
      <c r="AG296" s="43">
        <f t="shared" si="450"/>
        <v>0</v>
      </c>
      <c r="AH296" s="43">
        <f t="shared" si="451"/>
        <v>0</v>
      </c>
      <c r="AI296" s="43">
        <f t="shared" si="452"/>
        <v>0</v>
      </c>
      <c r="AJ296" s="43">
        <f t="shared" si="453"/>
        <v>0</v>
      </c>
      <c r="AK296" s="43">
        <f t="shared" si="454"/>
        <v>0</v>
      </c>
      <c r="AL296" s="43">
        <f t="shared" si="455"/>
        <v>0</v>
      </c>
      <c r="AM296" s="43">
        <f t="shared" si="456"/>
        <v>0</v>
      </c>
      <c r="AN296" s="43">
        <f t="shared" si="457"/>
        <v>0</v>
      </c>
      <c r="AO296" s="159">
        <f t="shared" si="458"/>
        <v>0</v>
      </c>
    </row>
    <row r="297" spans="1:41" ht="16.399999999999999" customHeight="1">
      <c r="A297" s="13" t="s">
        <v>279</v>
      </c>
      <c r="B297" s="14" t="s">
        <v>211</v>
      </c>
      <c r="C297" s="43">
        <f>SUMIF(Jan!$A:$A,TB!$A297,Jan!$H:$H)</f>
        <v>0</v>
      </c>
      <c r="D297" s="43">
        <f>SUMIF(Feb!$A:$A,TB!$A297,Feb!$H:$H)</f>
        <v>0</v>
      </c>
      <c r="E297" s="43">
        <f>SUMIF(Mar!$A:$A,TB!$A297,Mar!$H:$H)</f>
        <v>0</v>
      </c>
      <c r="F297" s="43">
        <f>SUMIF(Apr!$A:$A,TB!$A297,Apr!$H:$H)</f>
        <v>0</v>
      </c>
      <c r="G297" s="43">
        <f>SUMIF(May!$A:$A,TB!$A297,May!$H:$H)</f>
        <v>0</v>
      </c>
      <c r="H297" s="43">
        <f>SUMIF(Jun!$A:$A,TB!$A297,Jun!$H:$H)</f>
        <v>0</v>
      </c>
      <c r="I297" s="43">
        <f>SUMIF(Jul!$A:$A,TB!$A297,Jul!$H:$H)</f>
        <v>0</v>
      </c>
      <c r="J297" s="43">
        <f>SUMIF(Aug!$A:$A,TB!$A297,Aug!$H:$H)</f>
        <v>0</v>
      </c>
      <c r="K297" s="43">
        <f>SUMIF(Sep!$A:$A,TB!$A297,Sep!$H:$H)</f>
        <v>0</v>
      </c>
      <c r="L297" s="43">
        <f>SUMIF(Oct!$A:$A,TB!$A297,Oct!$H:$H)</f>
        <v>0</v>
      </c>
      <c r="M297" s="43">
        <f>SUMIF(Nov!$A:$A,TB!$A297,Nov!$H:$H)</f>
        <v>0</v>
      </c>
      <c r="N297" s="159">
        <f>SUMIF(Dec!$A:$A,TB!$A297,Dec!$H:$H)</f>
        <v>0</v>
      </c>
      <c r="O297" s="171"/>
      <c r="P297" s="171"/>
      <c r="Q297" s="164">
        <v>0</v>
      </c>
      <c r="R297" s="43">
        <v>0</v>
      </c>
      <c r="S297" s="43">
        <v>0</v>
      </c>
      <c r="T297" s="43">
        <v>0</v>
      </c>
      <c r="U297" s="43">
        <v>0</v>
      </c>
      <c r="V297" s="43">
        <v>0</v>
      </c>
      <c r="W297" s="43">
        <v>0</v>
      </c>
      <c r="X297" s="43">
        <v>0</v>
      </c>
      <c r="Y297" s="43">
        <v>0</v>
      </c>
      <c r="Z297" s="43">
        <v>0</v>
      </c>
      <c r="AA297" s="43">
        <v>0</v>
      </c>
      <c r="AB297" s="43">
        <v>0</v>
      </c>
      <c r="AD297" s="43">
        <f t="shared" si="447"/>
        <v>0</v>
      </c>
      <c r="AE297" s="43">
        <f t="shared" si="448"/>
        <v>0</v>
      </c>
      <c r="AF297" s="43">
        <f t="shared" si="449"/>
        <v>0</v>
      </c>
      <c r="AG297" s="43">
        <f t="shared" si="450"/>
        <v>0</v>
      </c>
      <c r="AH297" s="43">
        <f t="shared" si="451"/>
        <v>0</v>
      </c>
      <c r="AI297" s="43">
        <f t="shared" si="452"/>
        <v>0</v>
      </c>
      <c r="AJ297" s="43">
        <f t="shared" si="453"/>
        <v>0</v>
      </c>
      <c r="AK297" s="43">
        <f t="shared" si="454"/>
        <v>0</v>
      </c>
      <c r="AL297" s="43">
        <f t="shared" si="455"/>
        <v>0</v>
      </c>
      <c r="AM297" s="43">
        <f t="shared" si="456"/>
        <v>0</v>
      </c>
      <c r="AN297" s="43">
        <f t="shared" si="457"/>
        <v>0</v>
      </c>
      <c r="AO297" s="159">
        <f t="shared" si="458"/>
        <v>0</v>
      </c>
    </row>
    <row r="298" spans="1:41" ht="16.399999999999999" customHeight="1">
      <c r="A298" s="13" t="s">
        <v>280</v>
      </c>
      <c r="B298" s="14" t="s">
        <v>212</v>
      </c>
      <c r="C298" s="43">
        <f>SUMIF(Jan!$A:$A,TB!$A298,Jan!$H:$H)</f>
        <v>0</v>
      </c>
      <c r="D298" s="43">
        <f>SUMIF(Feb!$A:$A,TB!$A298,Feb!$H:$H)</f>
        <v>0</v>
      </c>
      <c r="E298" s="43">
        <f>SUMIF(Mar!$A:$A,TB!$A298,Mar!$H:$H)</f>
        <v>0</v>
      </c>
      <c r="F298" s="43">
        <f>SUMIF(Apr!$A:$A,TB!$A298,Apr!$H:$H)</f>
        <v>0</v>
      </c>
      <c r="G298" s="43">
        <f>SUMIF(May!$A:$A,TB!$A298,May!$H:$H)</f>
        <v>0</v>
      </c>
      <c r="H298" s="43">
        <f>SUMIF(Jun!$A:$A,TB!$A298,Jun!$H:$H)</f>
        <v>0</v>
      </c>
      <c r="I298" s="43">
        <f>SUMIF(Jul!$A:$A,TB!$A298,Jul!$H:$H)</f>
        <v>0</v>
      </c>
      <c r="J298" s="43">
        <f>SUMIF(Aug!$A:$A,TB!$A298,Aug!$H:$H)</f>
        <v>0</v>
      </c>
      <c r="K298" s="43">
        <f>SUMIF(Sep!$A:$A,TB!$A298,Sep!$H:$H)</f>
        <v>0</v>
      </c>
      <c r="L298" s="43">
        <f>SUMIF(Oct!$A:$A,TB!$A298,Oct!$H:$H)</f>
        <v>0</v>
      </c>
      <c r="M298" s="43">
        <f>SUMIF(Nov!$A:$A,TB!$A298,Nov!$H:$H)</f>
        <v>0</v>
      </c>
      <c r="N298" s="159">
        <f>SUMIF(Dec!$A:$A,TB!$A298,Dec!$H:$H)</f>
        <v>0</v>
      </c>
      <c r="O298" s="171"/>
      <c r="P298" s="171"/>
      <c r="Q298" s="164">
        <v>0</v>
      </c>
      <c r="R298" s="43">
        <v>0</v>
      </c>
      <c r="S298" s="43">
        <v>0</v>
      </c>
      <c r="T298" s="43">
        <v>0</v>
      </c>
      <c r="U298" s="43">
        <v>0</v>
      </c>
      <c r="V298" s="43">
        <v>0</v>
      </c>
      <c r="W298" s="43">
        <v>0</v>
      </c>
      <c r="X298" s="43">
        <v>0</v>
      </c>
      <c r="Y298" s="43">
        <v>0</v>
      </c>
      <c r="Z298" s="43">
        <v>0</v>
      </c>
      <c r="AA298" s="43">
        <v>0</v>
      </c>
      <c r="AB298" s="43">
        <v>0</v>
      </c>
      <c r="AD298" s="43">
        <f t="shared" si="447"/>
        <v>0</v>
      </c>
      <c r="AE298" s="43">
        <f t="shared" si="448"/>
        <v>0</v>
      </c>
      <c r="AF298" s="43">
        <f t="shared" si="449"/>
        <v>0</v>
      </c>
      <c r="AG298" s="43">
        <f t="shared" si="450"/>
        <v>0</v>
      </c>
      <c r="AH298" s="43">
        <f t="shared" si="451"/>
        <v>0</v>
      </c>
      <c r="AI298" s="43">
        <f t="shared" si="452"/>
        <v>0</v>
      </c>
      <c r="AJ298" s="43">
        <f t="shared" si="453"/>
        <v>0</v>
      </c>
      <c r="AK298" s="43">
        <f t="shared" si="454"/>
        <v>0</v>
      </c>
      <c r="AL298" s="43">
        <f t="shared" si="455"/>
        <v>0</v>
      </c>
      <c r="AM298" s="43">
        <f t="shared" si="456"/>
        <v>0</v>
      </c>
      <c r="AN298" s="43">
        <f t="shared" si="457"/>
        <v>0</v>
      </c>
      <c r="AO298" s="159">
        <f t="shared" si="458"/>
        <v>0</v>
      </c>
    </row>
    <row r="299" spans="1:41" ht="16.399999999999999" customHeight="1">
      <c r="A299" s="13" t="s">
        <v>281</v>
      </c>
      <c r="B299" s="14" t="s">
        <v>213</v>
      </c>
      <c r="C299" s="43">
        <f>SUMIF(Jan!$A:$A,TB!$A299,Jan!$H:$H)</f>
        <v>0</v>
      </c>
      <c r="D299" s="43">
        <f>SUMIF(Feb!$A:$A,TB!$A299,Feb!$H:$H)</f>
        <v>0</v>
      </c>
      <c r="E299" s="43">
        <f>SUMIF(Mar!$A:$A,TB!$A299,Mar!$H:$H)</f>
        <v>0</v>
      </c>
      <c r="F299" s="43">
        <f>SUMIF(Apr!$A:$A,TB!$A299,Apr!$H:$H)</f>
        <v>0</v>
      </c>
      <c r="G299" s="43">
        <f>SUMIF(May!$A:$A,TB!$A299,May!$H:$H)</f>
        <v>0</v>
      </c>
      <c r="H299" s="43">
        <f>SUMIF(Jun!$A:$A,TB!$A299,Jun!$H:$H)</f>
        <v>0</v>
      </c>
      <c r="I299" s="43">
        <f>SUMIF(Jul!$A:$A,TB!$A299,Jul!$H:$H)</f>
        <v>0</v>
      </c>
      <c r="J299" s="43">
        <f>SUMIF(Aug!$A:$A,TB!$A299,Aug!$H:$H)</f>
        <v>0</v>
      </c>
      <c r="K299" s="43">
        <f>SUMIF(Sep!$A:$A,TB!$A299,Sep!$H:$H)</f>
        <v>0</v>
      </c>
      <c r="L299" s="43">
        <f>SUMIF(Oct!$A:$A,TB!$A299,Oct!$H:$H)</f>
        <v>0</v>
      </c>
      <c r="M299" s="43">
        <f>SUMIF(Nov!$A:$A,TB!$A299,Nov!$H:$H)</f>
        <v>0</v>
      </c>
      <c r="N299" s="159">
        <f>SUMIF(Dec!$A:$A,TB!$A299,Dec!$H:$H)</f>
        <v>0</v>
      </c>
      <c r="O299" s="171"/>
      <c r="P299" s="171"/>
      <c r="Q299" s="164">
        <v>0</v>
      </c>
      <c r="R299" s="43">
        <v>0</v>
      </c>
      <c r="S299" s="43">
        <v>0</v>
      </c>
      <c r="T299" s="43">
        <v>0</v>
      </c>
      <c r="U299" s="43">
        <v>0</v>
      </c>
      <c r="V299" s="43">
        <v>0</v>
      </c>
      <c r="W299" s="43">
        <v>0</v>
      </c>
      <c r="X299" s="43">
        <v>0</v>
      </c>
      <c r="Y299" s="43">
        <v>0</v>
      </c>
      <c r="Z299" s="43">
        <v>0</v>
      </c>
      <c r="AA299" s="43">
        <v>0</v>
      </c>
      <c r="AB299" s="43">
        <v>0</v>
      </c>
      <c r="AD299" s="43">
        <f t="shared" si="447"/>
        <v>0</v>
      </c>
      <c r="AE299" s="43">
        <f t="shared" si="448"/>
        <v>0</v>
      </c>
      <c r="AF299" s="43">
        <f t="shared" si="449"/>
        <v>0</v>
      </c>
      <c r="AG299" s="43">
        <f t="shared" si="450"/>
        <v>0</v>
      </c>
      <c r="AH299" s="43">
        <f t="shared" si="451"/>
        <v>0</v>
      </c>
      <c r="AI299" s="43">
        <f t="shared" si="452"/>
        <v>0</v>
      </c>
      <c r="AJ299" s="43">
        <f t="shared" si="453"/>
        <v>0</v>
      </c>
      <c r="AK299" s="43">
        <f t="shared" si="454"/>
        <v>0</v>
      </c>
      <c r="AL299" s="43">
        <f t="shared" si="455"/>
        <v>0</v>
      </c>
      <c r="AM299" s="43">
        <f t="shared" si="456"/>
        <v>0</v>
      </c>
      <c r="AN299" s="43">
        <f t="shared" si="457"/>
        <v>0</v>
      </c>
      <c r="AO299" s="159">
        <f t="shared" si="458"/>
        <v>0</v>
      </c>
    </row>
    <row r="300" spans="1:41" ht="16.399999999999999" customHeight="1">
      <c r="A300" s="13" t="s">
        <v>282</v>
      </c>
      <c r="B300" s="14" t="s">
        <v>214</v>
      </c>
      <c r="C300" s="43">
        <f>SUMIF(Jan!$A:$A,TB!$A300,Jan!$H:$H)</f>
        <v>0</v>
      </c>
      <c r="D300" s="43">
        <f>SUMIF(Feb!$A:$A,TB!$A300,Feb!$H:$H)</f>
        <v>0</v>
      </c>
      <c r="E300" s="43">
        <f>SUMIF(Mar!$A:$A,TB!$A300,Mar!$H:$H)</f>
        <v>0</v>
      </c>
      <c r="F300" s="43">
        <f>SUMIF(Apr!$A:$A,TB!$A300,Apr!$H:$H)</f>
        <v>0</v>
      </c>
      <c r="G300" s="43">
        <f>SUMIF(May!$A:$A,TB!$A300,May!$H:$H)</f>
        <v>0</v>
      </c>
      <c r="H300" s="43">
        <f>SUMIF(Jun!$A:$A,TB!$A300,Jun!$H:$H)</f>
        <v>0</v>
      </c>
      <c r="I300" s="43">
        <f>SUMIF(Jul!$A:$A,TB!$A300,Jul!$H:$H)</f>
        <v>0</v>
      </c>
      <c r="J300" s="43">
        <f>SUMIF(Aug!$A:$A,TB!$A300,Aug!$H:$H)</f>
        <v>0</v>
      </c>
      <c r="K300" s="43">
        <f>SUMIF(Sep!$A:$A,TB!$A300,Sep!$H:$H)</f>
        <v>0</v>
      </c>
      <c r="L300" s="43">
        <f>SUMIF(Oct!$A:$A,TB!$A300,Oct!$H:$H)</f>
        <v>0</v>
      </c>
      <c r="M300" s="43">
        <f>SUMIF(Nov!$A:$A,TB!$A300,Nov!$H:$H)</f>
        <v>0</v>
      </c>
      <c r="N300" s="159">
        <f>SUMIF(Dec!$A:$A,TB!$A300,Dec!$H:$H)</f>
        <v>0</v>
      </c>
      <c r="O300" s="171"/>
      <c r="P300" s="171"/>
      <c r="Q300" s="164">
        <v>0</v>
      </c>
      <c r="R300" s="43">
        <v>0</v>
      </c>
      <c r="S300" s="43">
        <v>0</v>
      </c>
      <c r="T300" s="43">
        <v>0</v>
      </c>
      <c r="U300" s="43">
        <v>0</v>
      </c>
      <c r="V300" s="43">
        <v>0</v>
      </c>
      <c r="W300" s="43">
        <v>0</v>
      </c>
      <c r="X300" s="43">
        <v>0</v>
      </c>
      <c r="Y300" s="43">
        <v>0</v>
      </c>
      <c r="Z300" s="43">
        <v>0</v>
      </c>
      <c r="AA300" s="43">
        <v>0</v>
      </c>
      <c r="AB300" s="43">
        <v>0</v>
      </c>
      <c r="AD300" s="43">
        <f t="shared" si="447"/>
        <v>0</v>
      </c>
      <c r="AE300" s="43">
        <f t="shared" si="448"/>
        <v>0</v>
      </c>
      <c r="AF300" s="43">
        <f t="shared" si="449"/>
        <v>0</v>
      </c>
      <c r="AG300" s="43">
        <f t="shared" si="450"/>
        <v>0</v>
      </c>
      <c r="AH300" s="43">
        <f t="shared" si="451"/>
        <v>0</v>
      </c>
      <c r="AI300" s="43">
        <f t="shared" si="452"/>
        <v>0</v>
      </c>
      <c r="AJ300" s="43">
        <f t="shared" si="453"/>
        <v>0</v>
      </c>
      <c r="AK300" s="43">
        <f t="shared" si="454"/>
        <v>0</v>
      </c>
      <c r="AL300" s="43">
        <f t="shared" si="455"/>
        <v>0</v>
      </c>
      <c r="AM300" s="43">
        <f t="shared" si="456"/>
        <v>0</v>
      </c>
      <c r="AN300" s="43">
        <f t="shared" si="457"/>
        <v>0</v>
      </c>
      <c r="AO300" s="159">
        <f t="shared" si="458"/>
        <v>0</v>
      </c>
    </row>
    <row r="301" spans="1:41" ht="16.399999999999999" customHeight="1">
      <c r="A301" s="13" t="s">
        <v>283</v>
      </c>
      <c r="B301" s="14" t="s">
        <v>215</v>
      </c>
      <c r="C301" s="43">
        <f>SUMIF(Jan!$A:$A,TB!$A301,Jan!$H:$H)</f>
        <v>0</v>
      </c>
      <c r="D301" s="43">
        <f>SUMIF(Feb!$A:$A,TB!$A301,Feb!$H:$H)</f>
        <v>0</v>
      </c>
      <c r="E301" s="43">
        <f>SUMIF(Mar!$A:$A,TB!$A301,Mar!$H:$H)</f>
        <v>0</v>
      </c>
      <c r="F301" s="43">
        <f>SUMIF(Apr!$A:$A,TB!$A301,Apr!$H:$H)</f>
        <v>0</v>
      </c>
      <c r="G301" s="43">
        <f>SUMIF(May!$A:$A,TB!$A301,May!$H:$H)</f>
        <v>0</v>
      </c>
      <c r="H301" s="43">
        <f>SUMIF(Jun!$A:$A,TB!$A301,Jun!$H:$H)</f>
        <v>0</v>
      </c>
      <c r="I301" s="43">
        <f>SUMIF(Jul!$A:$A,TB!$A301,Jul!$H:$H)</f>
        <v>0</v>
      </c>
      <c r="J301" s="43">
        <f>SUMIF(Aug!$A:$A,TB!$A301,Aug!$H:$H)</f>
        <v>0</v>
      </c>
      <c r="K301" s="43">
        <f>SUMIF(Sep!$A:$A,TB!$A301,Sep!$H:$H)</f>
        <v>0</v>
      </c>
      <c r="L301" s="43">
        <f>SUMIF(Oct!$A:$A,TB!$A301,Oct!$H:$H)</f>
        <v>0</v>
      </c>
      <c r="M301" s="43">
        <f>SUMIF(Nov!$A:$A,TB!$A301,Nov!$H:$H)</f>
        <v>0</v>
      </c>
      <c r="N301" s="159">
        <f>SUMIF(Dec!$A:$A,TB!$A301,Dec!$H:$H)</f>
        <v>0</v>
      </c>
      <c r="O301" s="171"/>
      <c r="P301" s="171"/>
      <c r="Q301" s="164">
        <v>0</v>
      </c>
      <c r="R301" s="43">
        <v>0</v>
      </c>
      <c r="S301" s="43">
        <v>0</v>
      </c>
      <c r="T301" s="43">
        <v>0</v>
      </c>
      <c r="U301" s="43">
        <v>0</v>
      </c>
      <c r="V301" s="43">
        <v>0</v>
      </c>
      <c r="W301" s="43">
        <v>0</v>
      </c>
      <c r="X301" s="43">
        <v>0</v>
      </c>
      <c r="Y301" s="43">
        <v>0</v>
      </c>
      <c r="Z301" s="43">
        <v>0</v>
      </c>
      <c r="AA301" s="43">
        <v>0</v>
      </c>
      <c r="AB301" s="43">
        <v>0</v>
      </c>
      <c r="AD301" s="43">
        <f t="shared" si="447"/>
        <v>0</v>
      </c>
      <c r="AE301" s="43">
        <f t="shared" si="448"/>
        <v>0</v>
      </c>
      <c r="AF301" s="43">
        <f t="shared" si="449"/>
        <v>0</v>
      </c>
      <c r="AG301" s="43">
        <f t="shared" si="450"/>
        <v>0</v>
      </c>
      <c r="AH301" s="43">
        <f t="shared" si="451"/>
        <v>0</v>
      </c>
      <c r="AI301" s="43">
        <f t="shared" si="452"/>
        <v>0</v>
      </c>
      <c r="AJ301" s="43">
        <f t="shared" si="453"/>
        <v>0</v>
      </c>
      <c r="AK301" s="43">
        <f t="shared" si="454"/>
        <v>0</v>
      </c>
      <c r="AL301" s="43">
        <f t="shared" si="455"/>
        <v>0</v>
      </c>
      <c r="AM301" s="43">
        <f t="shared" si="456"/>
        <v>0</v>
      </c>
      <c r="AN301" s="43">
        <f t="shared" si="457"/>
        <v>0</v>
      </c>
      <c r="AO301" s="159">
        <f t="shared" si="458"/>
        <v>0</v>
      </c>
    </row>
    <row r="302" spans="1:41" ht="16.399999999999999" customHeight="1">
      <c r="A302" s="13" t="s">
        <v>284</v>
      </c>
      <c r="B302" s="14" t="s">
        <v>216</v>
      </c>
      <c r="C302" s="43">
        <f>SUMIF(Jan!$A:$A,TB!$A302,Jan!$H:$H)</f>
        <v>0</v>
      </c>
      <c r="D302" s="43">
        <f>SUMIF(Feb!$A:$A,TB!$A302,Feb!$H:$H)</f>
        <v>0</v>
      </c>
      <c r="E302" s="43">
        <f>SUMIF(Mar!$A:$A,TB!$A302,Mar!$H:$H)</f>
        <v>0</v>
      </c>
      <c r="F302" s="43">
        <f>SUMIF(Apr!$A:$A,TB!$A302,Apr!$H:$H)</f>
        <v>0</v>
      </c>
      <c r="G302" s="43">
        <f>SUMIF(May!$A:$A,TB!$A302,May!$H:$H)</f>
        <v>0</v>
      </c>
      <c r="H302" s="43">
        <f>SUMIF(Jun!$A:$A,TB!$A302,Jun!$H:$H)</f>
        <v>0</v>
      </c>
      <c r="I302" s="43">
        <f>SUMIF(Jul!$A:$A,TB!$A302,Jul!$H:$H)</f>
        <v>0</v>
      </c>
      <c r="J302" s="43">
        <f>SUMIF(Aug!$A:$A,TB!$A302,Aug!$H:$H)</f>
        <v>0</v>
      </c>
      <c r="K302" s="43">
        <f>SUMIF(Sep!$A:$A,TB!$A302,Sep!$H:$H)</f>
        <v>0</v>
      </c>
      <c r="L302" s="43">
        <f>SUMIF(Oct!$A:$A,TB!$A302,Oct!$H:$H)</f>
        <v>0</v>
      </c>
      <c r="M302" s="43">
        <f>SUMIF(Nov!$A:$A,TB!$A302,Nov!$H:$H)</f>
        <v>0</v>
      </c>
      <c r="N302" s="159">
        <f>SUMIF(Dec!$A:$A,TB!$A302,Dec!$H:$H)</f>
        <v>0</v>
      </c>
      <c r="O302" s="171"/>
      <c r="P302" s="171"/>
      <c r="Q302" s="164">
        <v>0</v>
      </c>
      <c r="R302" s="43">
        <v>0</v>
      </c>
      <c r="S302" s="43">
        <v>0</v>
      </c>
      <c r="T302" s="43">
        <v>0</v>
      </c>
      <c r="U302" s="43">
        <v>0</v>
      </c>
      <c r="V302" s="43">
        <v>0</v>
      </c>
      <c r="W302" s="43">
        <v>0</v>
      </c>
      <c r="X302" s="43">
        <v>0</v>
      </c>
      <c r="Y302" s="43">
        <v>0</v>
      </c>
      <c r="Z302" s="43">
        <v>0</v>
      </c>
      <c r="AA302" s="43">
        <v>0</v>
      </c>
      <c r="AB302" s="43">
        <v>0</v>
      </c>
      <c r="AD302" s="43">
        <f t="shared" si="447"/>
        <v>0</v>
      </c>
      <c r="AE302" s="43">
        <f t="shared" si="448"/>
        <v>0</v>
      </c>
      <c r="AF302" s="43">
        <f t="shared" si="449"/>
        <v>0</v>
      </c>
      <c r="AG302" s="43">
        <f t="shared" si="450"/>
        <v>0</v>
      </c>
      <c r="AH302" s="43">
        <f t="shared" si="451"/>
        <v>0</v>
      </c>
      <c r="AI302" s="43">
        <f t="shared" si="452"/>
        <v>0</v>
      </c>
      <c r="AJ302" s="43">
        <f t="shared" si="453"/>
        <v>0</v>
      </c>
      <c r="AK302" s="43">
        <f t="shared" si="454"/>
        <v>0</v>
      </c>
      <c r="AL302" s="43">
        <f t="shared" si="455"/>
        <v>0</v>
      </c>
      <c r="AM302" s="43">
        <f t="shared" si="456"/>
        <v>0</v>
      </c>
      <c r="AN302" s="43">
        <f t="shared" si="457"/>
        <v>0</v>
      </c>
      <c r="AO302" s="159">
        <f t="shared" si="458"/>
        <v>0</v>
      </c>
    </row>
    <row r="303" spans="1:41" ht="16.399999999999999" customHeight="1">
      <c r="A303" s="13" t="s">
        <v>285</v>
      </c>
      <c r="B303" s="14" t="s">
        <v>217</v>
      </c>
      <c r="C303" s="43">
        <f>SUMIF(Jan!$A:$A,TB!$A303,Jan!$H:$H)</f>
        <v>0</v>
      </c>
      <c r="D303" s="43">
        <f>SUMIF(Feb!$A:$A,TB!$A303,Feb!$H:$H)</f>
        <v>0</v>
      </c>
      <c r="E303" s="43">
        <f>SUMIF(Mar!$A:$A,TB!$A303,Mar!$H:$H)</f>
        <v>0</v>
      </c>
      <c r="F303" s="43">
        <f>SUMIF(Apr!$A:$A,TB!$A303,Apr!$H:$H)</f>
        <v>0</v>
      </c>
      <c r="G303" s="43">
        <f>SUMIF(May!$A:$A,TB!$A303,May!$H:$H)</f>
        <v>0</v>
      </c>
      <c r="H303" s="43">
        <f>SUMIF(Jun!$A:$A,TB!$A303,Jun!$H:$H)</f>
        <v>0</v>
      </c>
      <c r="I303" s="43">
        <f>SUMIF(Jul!$A:$A,TB!$A303,Jul!$H:$H)</f>
        <v>0</v>
      </c>
      <c r="J303" s="43">
        <f>SUMIF(Aug!$A:$A,TB!$A303,Aug!$H:$H)</f>
        <v>0</v>
      </c>
      <c r="K303" s="43">
        <f>SUMIF(Sep!$A:$A,TB!$A303,Sep!$H:$H)</f>
        <v>0</v>
      </c>
      <c r="L303" s="43">
        <f>SUMIF(Oct!$A:$A,TB!$A303,Oct!$H:$H)</f>
        <v>0</v>
      </c>
      <c r="M303" s="43">
        <f>SUMIF(Nov!$A:$A,TB!$A303,Nov!$H:$H)</f>
        <v>0</v>
      </c>
      <c r="N303" s="159">
        <f>SUMIF(Dec!$A:$A,TB!$A303,Dec!$H:$H)</f>
        <v>0</v>
      </c>
      <c r="O303" s="171"/>
      <c r="P303" s="171"/>
      <c r="Q303" s="164">
        <v>0</v>
      </c>
      <c r="R303" s="43">
        <v>0</v>
      </c>
      <c r="S303" s="43">
        <v>0</v>
      </c>
      <c r="T303" s="43">
        <v>0</v>
      </c>
      <c r="U303" s="43">
        <v>0</v>
      </c>
      <c r="V303" s="43">
        <v>0</v>
      </c>
      <c r="W303" s="43">
        <v>0</v>
      </c>
      <c r="X303" s="43">
        <v>0</v>
      </c>
      <c r="Y303" s="43">
        <v>0</v>
      </c>
      <c r="Z303" s="43">
        <v>0</v>
      </c>
      <c r="AA303" s="43">
        <v>0</v>
      </c>
      <c r="AB303" s="43">
        <v>0</v>
      </c>
      <c r="AD303" s="43">
        <f t="shared" si="447"/>
        <v>0</v>
      </c>
      <c r="AE303" s="43">
        <f t="shared" si="448"/>
        <v>0</v>
      </c>
      <c r="AF303" s="43">
        <f t="shared" si="449"/>
        <v>0</v>
      </c>
      <c r="AG303" s="43">
        <f t="shared" si="450"/>
        <v>0</v>
      </c>
      <c r="AH303" s="43">
        <f t="shared" si="451"/>
        <v>0</v>
      </c>
      <c r="AI303" s="43">
        <f t="shared" si="452"/>
        <v>0</v>
      </c>
      <c r="AJ303" s="43">
        <f t="shared" si="453"/>
        <v>0</v>
      </c>
      <c r="AK303" s="43">
        <f t="shared" si="454"/>
        <v>0</v>
      </c>
      <c r="AL303" s="43">
        <f t="shared" si="455"/>
        <v>0</v>
      </c>
      <c r="AM303" s="43">
        <f t="shared" si="456"/>
        <v>0</v>
      </c>
      <c r="AN303" s="43">
        <f t="shared" si="457"/>
        <v>0</v>
      </c>
      <c r="AO303" s="159">
        <f t="shared" si="458"/>
        <v>0</v>
      </c>
    </row>
    <row r="304" spans="1:41" ht="16.399999999999999" customHeight="1">
      <c r="A304" s="13"/>
      <c r="B304" s="14"/>
      <c r="C304" s="43">
        <f>SUMIF(Jan!$A:$A,TB!$A304,Jan!$H:$H)</f>
        <v>0</v>
      </c>
      <c r="D304" s="43">
        <f>SUMIF(Feb!$A:$A,TB!$A304,Feb!$H:$H)</f>
        <v>0</v>
      </c>
      <c r="E304" s="43">
        <f>SUMIF(Mar!$A:$A,TB!$A304,Mar!$H:$H)</f>
        <v>0</v>
      </c>
      <c r="F304" s="43">
        <f>SUMIF(Apr!$A:$A,TB!$A304,Apr!$H:$H)</f>
        <v>0</v>
      </c>
      <c r="G304" s="43">
        <f>SUMIF(May!$A:$A,TB!$A304,May!$H:$H)</f>
        <v>0</v>
      </c>
      <c r="H304" s="43">
        <f>SUMIF(Jun!$A:$A,TB!$A304,Jun!$H:$H)</f>
        <v>0</v>
      </c>
      <c r="I304" s="43">
        <f>SUMIF(Jul!$A:$A,TB!$A304,Jul!$H:$H)</f>
        <v>0</v>
      </c>
      <c r="J304" s="43">
        <f>SUMIF(Aug!$A:$A,TB!$A304,Aug!$H:$H)</f>
        <v>0</v>
      </c>
      <c r="K304" s="43">
        <f>SUMIF(Sep!$A:$A,TB!$A304,Sep!$H:$H)</f>
        <v>0</v>
      </c>
      <c r="L304" s="43">
        <f>SUMIF(Oct!$A:$A,TB!$A304,Oct!$H:$H)</f>
        <v>0</v>
      </c>
      <c r="M304" s="43">
        <f>SUMIF(Nov!$A:$A,TB!$A304,Nov!$H:$H)</f>
        <v>0</v>
      </c>
      <c r="N304" s="159">
        <f>SUMIF(Dec!$A:$A,TB!$A304,Dec!$H:$H)</f>
        <v>0</v>
      </c>
      <c r="O304" s="171"/>
      <c r="P304" s="171"/>
      <c r="Q304" s="164">
        <v>0</v>
      </c>
      <c r="R304" s="43">
        <v>0</v>
      </c>
      <c r="S304" s="43">
        <v>0</v>
      </c>
      <c r="T304" s="43">
        <v>0</v>
      </c>
      <c r="U304" s="43">
        <v>0</v>
      </c>
      <c r="V304" s="43">
        <v>0</v>
      </c>
      <c r="W304" s="43">
        <v>0</v>
      </c>
      <c r="X304" s="43">
        <v>0</v>
      </c>
      <c r="Y304" s="43">
        <v>0</v>
      </c>
      <c r="Z304" s="43">
        <v>0</v>
      </c>
      <c r="AA304" s="43">
        <v>0</v>
      </c>
      <c r="AB304" s="43">
        <v>0</v>
      </c>
      <c r="AD304" s="43">
        <f t="shared" si="447"/>
        <v>0</v>
      </c>
      <c r="AE304" s="43">
        <f t="shared" si="448"/>
        <v>0</v>
      </c>
      <c r="AF304" s="43">
        <f t="shared" si="449"/>
        <v>0</v>
      </c>
      <c r="AG304" s="43">
        <f t="shared" si="450"/>
        <v>0</v>
      </c>
      <c r="AH304" s="43">
        <f t="shared" si="451"/>
        <v>0</v>
      </c>
      <c r="AI304" s="43">
        <f t="shared" si="452"/>
        <v>0</v>
      </c>
      <c r="AJ304" s="43">
        <f t="shared" si="453"/>
        <v>0</v>
      </c>
      <c r="AK304" s="43">
        <f t="shared" si="454"/>
        <v>0</v>
      </c>
      <c r="AL304" s="43">
        <f t="shared" si="455"/>
        <v>0</v>
      </c>
      <c r="AM304" s="43">
        <f t="shared" si="456"/>
        <v>0</v>
      </c>
      <c r="AN304" s="43">
        <f t="shared" si="457"/>
        <v>0</v>
      </c>
      <c r="AO304" s="159">
        <f t="shared" si="458"/>
        <v>0</v>
      </c>
    </row>
    <row r="305" spans="1:41" ht="16.399999999999999" customHeight="1">
      <c r="A305" s="13"/>
      <c r="B305" s="21"/>
      <c r="C305" s="43">
        <f>SUMIF(Jan!$A:$A,TB!$A305,Jan!$H:$H)</f>
        <v>0</v>
      </c>
      <c r="D305" s="43">
        <f>SUMIF(Feb!$A:$A,TB!$A305,Feb!$H:$H)</f>
        <v>0</v>
      </c>
      <c r="E305" s="43">
        <f>SUMIF(Mar!$A:$A,TB!$A305,Mar!$H:$H)</f>
        <v>0</v>
      </c>
      <c r="F305" s="43">
        <f>SUMIF(Apr!$A:$A,TB!$A305,Apr!$H:$H)</f>
        <v>0</v>
      </c>
      <c r="G305" s="43">
        <f>SUMIF(May!$A:$A,TB!$A305,May!$H:$H)</f>
        <v>0</v>
      </c>
      <c r="H305" s="43">
        <f>SUMIF(Jun!$A:$A,TB!$A305,Jun!$H:$H)</f>
        <v>0</v>
      </c>
      <c r="I305" s="43">
        <f>SUMIF(Jul!$A:$A,TB!$A305,Jul!$H:$H)</f>
        <v>0</v>
      </c>
      <c r="J305" s="43">
        <f>SUMIF(Aug!$A:$A,TB!$A305,Aug!$H:$H)</f>
        <v>0</v>
      </c>
      <c r="K305" s="43">
        <f>SUMIF(Sep!$A:$A,TB!$A305,Sep!$H:$H)</f>
        <v>0</v>
      </c>
      <c r="L305" s="43">
        <f>SUMIF(Oct!$A:$A,TB!$A305,Oct!$H:$H)</f>
        <v>0</v>
      </c>
      <c r="M305" s="43">
        <f>SUMIF(Nov!$A:$A,TB!$A305,Nov!$H:$H)</f>
        <v>0</v>
      </c>
      <c r="N305" s="159">
        <f>SUMIF(Dec!$A:$A,TB!$A305,Dec!$H:$H)</f>
        <v>0</v>
      </c>
      <c r="O305" s="171"/>
      <c r="P305" s="171"/>
      <c r="Q305" s="164">
        <v>0</v>
      </c>
      <c r="R305" s="43">
        <v>0</v>
      </c>
      <c r="S305" s="43">
        <v>0</v>
      </c>
      <c r="T305" s="43">
        <v>0</v>
      </c>
      <c r="U305" s="43">
        <v>0</v>
      </c>
      <c r="V305" s="43">
        <v>0</v>
      </c>
      <c r="W305" s="43">
        <v>0</v>
      </c>
      <c r="X305" s="43">
        <v>0</v>
      </c>
      <c r="Y305" s="43">
        <v>0</v>
      </c>
      <c r="Z305" s="43">
        <v>0</v>
      </c>
      <c r="AA305" s="43">
        <v>0</v>
      </c>
      <c r="AB305" s="43">
        <v>0</v>
      </c>
      <c r="AD305" s="43">
        <f t="shared" si="447"/>
        <v>0</v>
      </c>
      <c r="AE305" s="43">
        <f t="shared" si="448"/>
        <v>0</v>
      </c>
      <c r="AF305" s="43">
        <f t="shared" si="449"/>
        <v>0</v>
      </c>
      <c r="AG305" s="43">
        <f t="shared" si="450"/>
        <v>0</v>
      </c>
      <c r="AH305" s="43">
        <f t="shared" si="451"/>
        <v>0</v>
      </c>
      <c r="AI305" s="43">
        <f t="shared" si="452"/>
        <v>0</v>
      </c>
      <c r="AJ305" s="43">
        <f t="shared" si="453"/>
        <v>0</v>
      </c>
      <c r="AK305" s="43">
        <f t="shared" si="454"/>
        <v>0</v>
      </c>
      <c r="AL305" s="43">
        <f t="shared" si="455"/>
        <v>0</v>
      </c>
      <c r="AM305" s="43">
        <f t="shared" si="456"/>
        <v>0</v>
      </c>
      <c r="AN305" s="43">
        <f t="shared" si="457"/>
        <v>0</v>
      </c>
      <c r="AO305" s="159">
        <f t="shared" si="458"/>
        <v>0</v>
      </c>
    </row>
    <row r="306" spans="1:41" ht="16.399999999999999" customHeight="1">
      <c r="A306" s="17" t="s">
        <v>43</v>
      </c>
      <c r="B306" s="18"/>
      <c r="C306" s="19">
        <f t="shared" ref="C306" si="459">ROUND(SUM(C275:C305),2)</f>
        <v>0</v>
      </c>
      <c r="D306" s="19">
        <f t="shared" ref="D306:N306" si="460">ROUND(SUM(D275:D305),2)</f>
        <v>0</v>
      </c>
      <c r="E306" s="19">
        <f t="shared" si="460"/>
        <v>0</v>
      </c>
      <c r="F306" s="19">
        <f t="shared" si="460"/>
        <v>0</v>
      </c>
      <c r="G306" s="19">
        <f t="shared" si="460"/>
        <v>0</v>
      </c>
      <c r="H306" s="19">
        <f t="shared" si="460"/>
        <v>0</v>
      </c>
      <c r="I306" s="19">
        <f t="shared" si="460"/>
        <v>0</v>
      </c>
      <c r="J306" s="19">
        <f t="shared" si="460"/>
        <v>0</v>
      </c>
      <c r="K306" s="19">
        <f t="shared" si="460"/>
        <v>0</v>
      </c>
      <c r="L306" s="19">
        <f t="shared" si="460"/>
        <v>0</v>
      </c>
      <c r="M306" s="19">
        <f t="shared" si="460"/>
        <v>0</v>
      </c>
      <c r="N306" s="158">
        <f t="shared" si="460"/>
        <v>0</v>
      </c>
      <c r="O306" s="171"/>
      <c r="P306" s="171"/>
      <c r="Q306" s="163">
        <v>0</v>
      </c>
      <c r="R306" s="19">
        <v>0</v>
      </c>
      <c r="S306" s="19">
        <v>0</v>
      </c>
      <c r="T306" s="19">
        <v>0</v>
      </c>
      <c r="U306" s="19">
        <v>0</v>
      </c>
      <c r="V306" s="19">
        <v>0</v>
      </c>
      <c r="W306" s="19">
        <v>0</v>
      </c>
      <c r="X306" s="19">
        <v>0</v>
      </c>
      <c r="Y306" s="19">
        <v>0</v>
      </c>
      <c r="Z306" s="19">
        <v>0</v>
      </c>
      <c r="AA306" s="19">
        <v>0</v>
      </c>
      <c r="AB306" s="19">
        <v>0</v>
      </c>
      <c r="AD306" s="19">
        <f t="shared" ref="AD306:AO306" si="461">ROUND(SUM(AD275:AD305),2)</f>
        <v>0</v>
      </c>
      <c r="AE306" s="19">
        <f t="shared" si="461"/>
        <v>0</v>
      </c>
      <c r="AF306" s="19">
        <f t="shared" si="461"/>
        <v>0</v>
      </c>
      <c r="AG306" s="19">
        <f t="shared" si="461"/>
        <v>0</v>
      </c>
      <c r="AH306" s="19">
        <f t="shared" si="461"/>
        <v>0</v>
      </c>
      <c r="AI306" s="19">
        <f t="shared" si="461"/>
        <v>0</v>
      </c>
      <c r="AJ306" s="19">
        <f t="shared" si="461"/>
        <v>0</v>
      </c>
      <c r="AK306" s="19">
        <f t="shared" si="461"/>
        <v>0</v>
      </c>
      <c r="AL306" s="19">
        <f t="shared" si="461"/>
        <v>0</v>
      </c>
      <c r="AM306" s="19">
        <f t="shared" si="461"/>
        <v>0</v>
      </c>
      <c r="AN306" s="19">
        <f t="shared" si="461"/>
        <v>0</v>
      </c>
      <c r="AO306" s="19">
        <f t="shared" si="461"/>
        <v>0</v>
      </c>
    </row>
    <row r="307" spans="1:41" ht="16.399999999999999" customHeight="1">
      <c r="A307" s="13"/>
      <c r="B307" s="14"/>
      <c r="C307" s="43">
        <f>SUMIF(Jan!$A:$A,TB!$A307,Jan!$H:$H)</f>
        <v>0</v>
      </c>
      <c r="D307" s="43">
        <f>SUMIF(Feb!$A:$A,TB!$A307,Feb!$H:$H)</f>
        <v>0</v>
      </c>
      <c r="E307" s="43">
        <f>SUMIF(Mar!$A:$A,TB!$A307,Mar!$H:$H)</f>
        <v>0</v>
      </c>
      <c r="F307" s="43">
        <f>SUMIF(Apr!$A:$A,TB!$A307,Apr!$H:$H)</f>
        <v>0</v>
      </c>
      <c r="G307" s="43">
        <f>SUMIF(May!$A:$A,TB!$A307,May!$H:$H)</f>
        <v>0</v>
      </c>
      <c r="H307" s="43">
        <f>SUMIF(Jun!$A:$A,TB!$A307,Jun!$H:$H)</f>
        <v>0</v>
      </c>
      <c r="I307" s="43">
        <f>SUMIF(Jul!$A:$A,TB!$A307,Jul!$H:$H)</f>
        <v>0</v>
      </c>
      <c r="J307" s="43">
        <f>SUMIF(Aug!$A:$A,TB!$A307,Aug!$H:$H)</f>
        <v>0</v>
      </c>
      <c r="K307" s="43">
        <f>SUMIF(Sep!$A:$A,TB!$A307,Sep!$H:$H)</f>
        <v>0</v>
      </c>
      <c r="L307" s="43">
        <f>SUMIF(Oct!$A:$A,TB!$A307,Oct!$H:$H)</f>
        <v>0</v>
      </c>
      <c r="M307" s="43">
        <f>SUMIF(Nov!$A:$A,TB!$A307,Nov!$H:$H)</f>
        <v>0</v>
      </c>
      <c r="N307" s="159">
        <f>SUMIF(Dec!$A:$A,TB!$A307,Dec!$H:$H)</f>
        <v>0</v>
      </c>
      <c r="O307" s="171"/>
      <c r="P307" s="171"/>
      <c r="Q307" s="164">
        <v>0</v>
      </c>
      <c r="R307" s="43">
        <v>0</v>
      </c>
      <c r="S307" s="43">
        <v>0</v>
      </c>
      <c r="T307" s="43">
        <v>0</v>
      </c>
      <c r="U307" s="43">
        <v>0</v>
      </c>
      <c r="V307" s="43">
        <v>0</v>
      </c>
      <c r="W307" s="43">
        <v>0</v>
      </c>
      <c r="X307" s="43">
        <v>0</v>
      </c>
      <c r="Y307" s="43">
        <v>0</v>
      </c>
      <c r="Z307" s="43">
        <v>0</v>
      </c>
      <c r="AA307" s="43">
        <v>0</v>
      </c>
      <c r="AB307" s="43">
        <v>0</v>
      </c>
      <c r="AD307" s="43">
        <f t="shared" ref="AD307:AD309" si="462">ROUND(C307*AD$2,2)</f>
        <v>0</v>
      </c>
      <c r="AE307" s="43">
        <f t="shared" ref="AE307:AE309" si="463">ROUND(D307*AE$2,2)</f>
        <v>0</v>
      </c>
      <c r="AF307" s="43">
        <f t="shared" ref="AF307:AF309" si="464">ROUND(E307*AF$2,2)</f>
        <v>0</v>
      </c>
      <c r="AG307" s="43">
        <f t="shared" ref="AG307:AG309" si="465">ROUND(F307*AG$2,2)</f>
        <v>0</v>
      </c>
      <c r="AH307" s="43">
        <f t="shared" ref="AH307:AH309" si="466">ROUND(G307*AH$2,2)</f>
        <v>0</v>
      </c>
      <c r="AI307" s="43">
        <f t="shared" ref="AI307:AI309" si="467">ROUND(H307*AI$2,2)</f>
        <v>0</v>
      </c>
      <c r="AJ307" s="43">
        <f t="shared" ref="AJ307:AJ309" si="468">ROUND(I307*AJ$2,2)</f>
        <v>0</v>
      </c>
      <c r="AK307" s="43">
        <f t="shared" ref="AK307:AK309" si="469">ROUND(J307*AK$2,2)</f>
        <v>0</v>
      </c>
      <c r="AL307" s="43">
        <f t="shared" ref="AL307:AL309" si="470">ROUND(K307*AL$2,2)</f>
        <v>0</v>
      </c>
      <c r="AM307" s="43">
        <f t="shared" ref="AM307:AM309" si="471">ROUND(L307*AM$2,2)</f>
        <v>0</v>
      </c>
      <c r="AN307" s="43">
        <f t="shared" ref="AN307:AN309" si="472">ROUND(M307*AN$2,2)</f>
        <v>0</v>
      </c>
      <c r="AO307" s="159">
        <f t="shared" ref="AO307:AO309" si="473">ROUND(N307*AO$2,2)</f>
        <v>0</v>
      </c>
    </row>
    <row r="308" spans="1:41" ht="16.399999999999999" customHeight="1">
      <c r="A308" s="13"/>
      <c r="B308" s="21"/>
      <c r="C308" s="43">
        <f>SUMIF(Jan!$A:$A,TB!$A308,Jan!$H:$H)</f>
        <v>0</v>
      </c>
      <c r="D308" s="43">
        <f>SUMIF(Feb!$A:$A,TB!$A308,Feb!$H:$H)</f>
        <v>0</v>
      </c>
      <c r="E308" s="43">
        <f>SUMIF(Mar!$A:$A,TB!$A308,Mar!$H:$H)</f>
        <v>0</v>
      </c>
      <c r="F308" s="43">
        <f>SUMIF(Apr!$A:$A,TB!$A308,Apr!$H:$H)</f>
        <v>0</v>
      </c>
      <c r="G308" s="43">
        <f>SUMIF(May!$A:$A,TB!$A308,May!$H:$H)</f>
        <v>0</v>
      </c>
      <c r="H308" s="43">
        <f>SUMIF(Jun!$A:$A,TB!$A308,Jun!$H:$H)</f>
        <v>0</v>
      </c>
      <c r="I308" s="43">
        <f>SUMIF(Jul!$A:$A,TB!$A308,Jul!$H:$H)</f>
        <v>0</v>
      </c>
      <c r="J308" s="43">
        <f>SUMIF(Aug!$A:$A,TB!$A308,Aug!$H:$H)</f>
        <v>0</v>
      </c>
      <c r="K308" s="43">
        <f>SUMIF(Sep!$A:$A,TB!$A308,Sep!$H:$H)</f>
        <v>0</v>
      </c>
      <c r="L308" s="43">
        <f>SUMIF(Oct!$A:$A,TB!$A308,Oct!$H:$H)</f>
        <v>0</v>
      </c>
      <c r="M308" s="43">
        <f>SUMIF(Nov!$A:$A,TB!$A308,Nov!$H:$H)</f>
        <v>0</v>
      </c>
      <c r="N308" s="159">
        <f>SUMIF(Dec!$A:$A,TB!$A308,Dec!$H:$H)</f>
        <v>0</v>
      </c>
      <c r="O308" s="171"/>
      <c r="P308" s="171"/>
      <c r="Q308" s="164">
        <v>0</v>
      </c>
      <c r="R308" s="43">
        <v>0</v>
      </c>
      <c r="S308" s="43">
        <v>0</v>
      </c>
      <c r="T308" s="43">
        <v>0</v>
      </c>
      <c r="U308" s="43">
        <v>0</v>
      </c>
      <c r="V308" s="43">
        <v>0</v>
      </c>
      <c r="W308" s="43">
        <v>0</v>
      </c>
      <c r="X308" s="43">
        <v>0</v>
      </c>
      <c r="Y308" s="43">
        <v>0</v>
      </c>
      <c r="Z308" s="43">
        <v>0</v>
      </c>
      <c r="AA308" s="43">
        <v>0</v>
      </c>
      <c r="AB308" s="43">
        <v>0</v>
      </c>
      <c r="AD308" s="43">
        <f t="shared" si="462"/>
        <v>0</v>
      </c>
      <c r="AE308" s="43">
        <f t="shared" si="463"/>
        <v>0</v>
      </c>
      <c r="AF308" s="43">
        <f t="shared" si="464"/>
        <v>0</v>
      </c>
      <c r="AG308" s="43">
        <f t="shared" si="465"/>
        <v>0</v>
      </c>
      <c r="AH308" s="43">
        <f t="shared" si="466"/>
        <v>0</v>
      </c>
      <c r="AI308" s="43">
        <f t="shared" si="467"/>
        <v>0</v>
      </c>
      <c r="AJ308" s="43">
        <f t="shared" si="468"/>
        <v>0</v>
      </c>
      <c r="AK308" s="43">
        <f t="shared" si="469"/>
        <v>0</v>
      </c>
      <c r="AL308" s="43">
        <f t="shared" si="470"/>
        <v>0</v>
      </c>
      <c r="AM308" s="43">
        <f t="shared" si="471"/>
        <v>0</v>
      </c>
      <c r="AN308" s="43">
        <f t="shared" si="472"/>
        <v>0</v>
      </c>
      <c r="AO308" s="159">
        <f t="shared" si="473"/>
        <v>0</v>
      </c>
    </row>
    <row r="309" spans="1:41" ht="16.399999999999999" customHeight="1">
      <c r="A309" s="13"/>
      <c r="B309" s="21"/>
      <c r="C309" s="43">
        <f>SUMIF(Jan!$A:$A,TB!$A309,Jan!$H:$H)</f>
        <v>0</v>
      </c>
      <c r="D309" s="43">
        <f>SUMIF(Feb!$A:$A,TB!$A309,Feb!$H:$H)</f>
        <v>0</v>
      </c>
      <c r="E309" s="43">
        <f>SUMIF(Mar!$A:$A,TB!$A309,Mar!$H:$H)</f>
        <v>0</v>
      </c>
      <c r="F309" s="43">
        <f>SUMIF(Apr!$A:$A,TB!$A309,Apr!$H:$H)</f>
        <v>0</v>
      </c>
      <c r="G309" s="43">
        <f>SUMIF(May!$A:$A,TB!$A309,May!$H:$H)</f>
        <v>0</v>
      </c>
      <c r="H309" s="43">
        <f>SUMIF(Jun!$A:$A,TB!$A309,Jun!$H:$H)</f>
        <v>0</v>
      </c>
      <c r="I309" s="43">
        <f>SUMIF(Jul!$A:$A,TB!$A309,Jul!$H:$H)</f>
        <v>0</v>
      </c>
      <c r="J309" s="43">
        <f>SUMIF(Aug!$A:$A,TB!$A309,Aug!$H:$H)</f>
        <v>0</v>
      </c>
      <c r="K309" s="43">
        <f>SUMIF(Sep!$A:$A,TB!$A309,Sep!$H:$H)</f>
        <v>0</v>
      </c>
      <c r="L309" s="43">
        <f>SUMIF(Oct!$A:$A,TB!$A309,Oct!$H:$H)</f>
        <v>0</v>
      </c>
      <c r="M309" s="43">
        <f>SUMIF(Nov!$A:$A,TB!$A309,Nov!$H:$H)</f>
        <v>0</v>
      </c>
      <c r="N309" s="159">
        <f>SUMIF(Dec!$A:$A,TB!$A309,Dec!$H:$H)</f>
        <v>0</v>
      </c>
      <c r="O309" s="171"/>
      <c r="P309" s="171"/>
      <c r="Q309" s="164">
        <v>0</v>
      </c>
      <c r="R309" s="43">
        <v>0</v>
      </c>
      <c r="S309" s="43">
        <v>0</v>
      </c>
      <c r="T309" s="43">
        <v>0</v>
      </c>
      <c r="U309" s="43">
        <v>0</v>
      </c>
      <c r="V309" s="43">
        <v>0</v>
      </c>
      <c r="W309" s="43">
        <v>0</v>
      </c>
      <c r="X309" s="43">
        <v>0</v>
      </c>
      <c r="Y309" s="43">
        <v>0</v>
      </c>
      <c r="Z309" s="43">
        <v>0</v>
      </c>
      <c r="AA309" s="43">
        <v>0</v>
      </c>
      <c r="AB309" s="43">
        <v>0</v>
      </c>
      <c r="AD309" s="43">
        <f t="shared" si="462"/>
        <v>0</v>
      </c>
      <c r="AE309" s="43">
        <f t="shared" si="463"/>
        <v>0</v>
      </c>
      <c r="AF309" s="43">
        <f t="shared" si="464"/>
        <v>0</v>
      </c>
      <c r="AG309" s="43">
        <f t="shared" si="465"/>
        <v>0</v>
      </c>
      <c r="AH309" s="43">
        <f t="shared" si="466"/>
        <v>0</v>
      </c>
      <c r="AI309" s="43">
        <f t="shared" si="467"/>
        <v>0</v>
      </c>
      <c r="AJ309" s="43">
        <f t="shared" si="468"/>
        <v>0</v>
      </c>
      <c r="AK309" s="43">
        <f t="shared" si="469"/>
        <v>0</v>
      </c>
      <c r="AL309" s="43">
        <f t="shared" si="470"/>
        <v>0</v>
      </c>
      <c r="AM309" s="43">
        <f t="shared" si="471"/>
        <v>0</v>
      </c>
      <c r="AN309" s="43">
        <f t="shared" si="472"/>
        <v>0</v>
      </c>
      <c r="AO309" s="159">
        <f t="shared" si="473"/>
        <v>0</v>
      </c>
    </row>
    <row r="310" spans="1:41" ht="16.399999999999999" customHeight="1">
      <c r="A310" s="17" t="s">
        <v>44</v>
      </c>
      <c r="B310" s="18"/>
      <c r="C310" s="19">
        <f t="shared" ref="C310" si="474">ROUND(SUM(C307:C307),2)</f>
        <v>0</v>
      </c>
      <c r="D310" s="19">
        <f t="shared" ref="D310:N310" si="475">ROUND(SUM(D307:D307),2)</f>
        <v>0</v>
      </c>
      <c r="E310" s="19">
        <f t="shared" si="475"/>
        <v>0</v>
      </c>
      <c r="F310" s="19">
        <f t="shared" si="475"/>
        <v>0</v>
      </c>
      <c r="G310" s="19">
        <f t="shared" si="475"/>
        <v>0</v>
      </c>
      <c r="H310" s="19">
        <f t="shared" si="475"/>
        <v>0</v>
      </c>
      <c r="I310" s="19">
        <f t="shared" si="475"/>
        <v>0</v>
      </c>
      <c r="J310" s="19">
        <f t="shared" si="475"/>
        <v>0</v>
      </c>
      <c r="K310" s="19">
        <f t="shared" si="475"/>
        <v>0</v>
      </c>
      <c r="L310" s="19">
        <f t="shared" si="475"/>
        <v>0</v>
      </c>
      <c r="M310" s="19">
        <f t="shared" si="475"/>
        <v>0</v>
      </c>
      <c r="N310" s="158">
        <f t="shared" si="475"/>
        <v>0</v>
      </c>
      <c r="O310" s="171"/>
      <c r="P310" s="171"/>
      <c r="Q310" s="163">
        <v>0</v>
      </c>
      <c r="R310" s="19">
        <v>0</v>
      </c>
      <c r="S310" s="19">
        <v>0</v>
      </c>
      <c r="T310" s="19">
        <v>0</v>
      </c>
      <c r="U310" s="19">
        <v>0</v>
      </c>
      <c r="V310" s="19">
        <v>0</v>
      </c>
      <c r="W310" s="19">
        <v>0</v>
      </c>
      <c r="X310" s="19">
        <v>0</v>
      </c>
      <c r="Y310" s="19">
        <v>0</v>
      </c>
      <c r="Z310" s="19">
        <v>0</v>
      </c>
      <c r="AA310" s="19">
        <v>0</v>
      </c>
      <c r="AB310" s="19">
        <v>0</v>
      </c>
      <c r="AD310" s="19">
        <f t="shared" ref="AD310:AO310" si="476">ROUND(SUM(AD307:AD307),2)</f>
        <v>0</v>
      </c>
      <c r="AE310" s="19">
        <f t="shared" si="476"/>
        <v>0</v>
      </c>
      <c r="AF310" s="19">
        <f t="shared" si="476"/>
        <v>0</v>
      </c>
      <c r="AG310" s="19">
        <f t="shared" si="476"/>
        <v>0</v>
      </c>
      <c r="AH310" s="19">
        <f t="shared" si="476"/>
        <v>0</v>
      </c>
      <c r="AI310" s="19">
        <f t="shared" si="476"/>
        <v>0</v>
      </c>
      <c r="AJ310" s="19">
        <f t="shared" si="476"/>
        <v>0</v>
      </c>
      <c r="AK310" s="19">
        <f t="shared" si="476"/>
        <v>0</v>
      </c>
      <c r="AL310" s="19">
        <f t="shared" si="476"/>
        <v>0</v>
      </c>
      <c r="AM310" s="19">
        <f t="shared" si="476"/>
        <v>0</v>
      </c>
      <c r="AN310" s="19">
        <f t="shared" si="476"/>
        <v>0</v>
      </c>
      <c r="AO310" s="19">
        <f t="shared" si="476"/>
        <v>0</v>
      </c>
    </row>
    <row r="311" spans="1:41" ht="16.399999999999999" customHeight="1">
      <c r="A311" s="13"/>
      <c r="B311" s="21"/>
      <c r="C311" s="43">
        <f>SUMIF(Jan!$A:$A,TB!$A311,Jan!$H:$H)</f>
        <v>0</v>
      </c>
      <c r="D311" s="43">
        <f>SUMIF(Feb!$A:$A,TB!$A311,Feb!$H:$H)</f>
        <v>0</v>
      </c>
      <c r="E311" s="43">
        <f>SUMIF(Mar!$A:$A,TB!$A311,Mar!$H:$H)</f>
        <v>0</v>
      </c>
      <c r="F311" s="43">
        <f>SUMIF(Apr!$A:$A,TB!$A311,Apr!$H:$H)</f>
        <v>0</v>
      </c>
      <c r="G311" s="43">
        <f>SUMIF(May!$A:$A,TB!$A311,May!$H:$H)</f>
        <v>0</v>
      </c>
      <c r="H311" s="43">
        <f>SUMIF(Jun!$A:$A,TB!$A311,Jun!$H:$H)</f>
        <v>0</v>
      </c>
      <c r="I311" s="43">
        <f>SUMIF(Jul!$A:$A,TB!$A311,Jul!$H:$H)</f>
        <v>0</v>
      </c>
      <c r="J311" s="43">
        <f>SUMIF(Aug!$A:$A,TB!$A311,Aug!$H:$H)</f>
        <v>0</v>
      </c>
      <c r="K311" s="43">
        <f>SUMIF(Sep!$A:$A,TB!$A311,Sep!$H:$H)</f>
        <v>0</v>
      </c>
      <c r="L311" s="43">
        <f>SUMIF(Oct!$A:$A,TB!$A311,Oct!$H:$H)</f>
        <v>0</v>
      </c>
      <c r="M311" s="43">
        <f>SUMIF(Nov!$A:$A,TB!$A311,Nov!$H:$H)</f>
        <v>0</v>
      </c>
      <c r="N311" s="159">
        <f>SUMIF(Dec!$A:$A,TB!$A311,Dec!$H:$H)</f>
        <v>0</v>
      </c>
      <c r="O311" s="171"/>
      <c r="P311" s="171"/>
      <c r="Q311" s="164">
        <v>0</v>
      </c>
      <c r="R311" s="43">
        <v>0</v>
      </c>
      <c r="S311" s="43">
        <v>0</v>
      </c>
      <c r="T311" s="43">
        <v>0</v>
      </c>
      <c r="U311" s="43">
        <v>0</v>
      </c>
      <c r="V311" s="43">
        <v>0</v>
      </c>
      <c r="W311" s="43">
        <v>0</v>
      </c>
      <c r="X311" s="43">
        <v>0</v>
      </c>
      <c r="Y311" s="43">
        <v>0</v>
      </c>
      <c r="Z311" s="43">
        <v>0</v>
      </c>
      <c r="AA311" s="43">
        <v>0</v>
      </c>
      <c r="AB311" s="43">
        <v>0</v>
      </c>
      <c r="AD311" s="43">
        <f t="shared" ref="AD311:AD313" si="477">ROUND(C311*AD$2,2)</f>
        <v>0</v>
      </c>
      <c r="AE311" s="43">
        <f t="shared" ref="AE311:AE313" si="478">ROUND(D311*AE$2,2)</f>
        <v>0</v>
      </c>
      <c r="AF311" s="43">
        <f t="shared" ref="AF311:AF313" si="479">ROUND(E311*AF$2,2)</f>
        <v>0</v>
      </c>
      <c r="AG311" s="43">
        <f t="shared" ref="AG311:AG313" si="480">ROUND(F311*AG$2,2)</f>
        <v>0</v>
      </c>
      <c r="AH311" s="43">
        <f t="shared" ref="AH311:AH313" si="481">ROUND(G311*AH$2,2)</f>
        <v>0</v>
      </c>
      <c r="AI311" s="43">
        <f t="shared" ref="AI311:AI313" si="482">ROUND(H311*AI$2,2)</f>
        <v>0</v>
      </c>
      <c r="AJ311" s="43">
        <f t="shared" ref="AJ311:AJ313" si="483">ROUND(I311*AJ$2,2)</f>
        <v>0</v>
      </c>
      <c r="AK311" s="43">
        <f t="shared" ref="AK311:AK313" si="484">ROUND(J311*AK$2,2)</f>
        <v>0</v>
      </c>
      <c r="AL311" s="43">
        <f t="shared" ref="AL311:AL313" si="485">ROUND(K311*AL$2,2)</f>
        <v>0</v>
      </c>
      <c r="AM311" s="43">
        <f t="shared" ref="AM311:AM313" si="486">ROUND(L311*AM$2,2)</f>
        <v>0</v>
      </c>
      <c r="AN311" s="43">
        <f t="shared" ref="AN311:AN313" si="487">ROUND(M311*AN$2,2)</f>
        <v>0</v>
      </c>
      <c r="AO311" s="159">
        <f t="shared" ref="AO311:AO313" si="488">ROUND(N311*AO$2,2)</f>
        <v>0</v>
      </c>
    </row>
    <row r="312" spans="1:41" ht="16.399999999999999" customHeight="1">
      <c r="A312" s="13"/>
      <c r="B312" s="21"/>
      <c r="C312" s="43">
        <f>SUMIF(Jan!$A:$A,TB!$A312,Jan!$H:$H)</f>
        <v>0</v>
      </c>
      <c r="D312" s="43">
        <f>SUMIF(Feb!$A:$A,TB!$A312,Feb!$H:$H)</f>
        <v>0</v>
      </c>
      <c r="E312" s="43">
        <f>SUMIF(Mar!$A:$A,TB!$A312,Mar!$H:$H)</f>
        <v>0</v>
      </c>
      <c r="F312" s="43">
        <f>SUMIF(Apr!$A:$A,TB!$A312,Apr!$H:$H)</f>
        <v>0</v>
      </c>
      <c r="G312" s="43">
        <f>SUMIF(May!$A:$A,TB!$A312,May!$H:$H)</f>
        <v>0</v>
      </c>
      <c r="H312" s="43">
        <f>SUMIF(Jun!$A:$A,TB!$A312,Jun!$H:$H)</f>
        <v>0</v>
      </c>
      <c r="I312" s="43">
        <f>SUMIF(Jul!$A:$A,TB!$A312,Jul!$H:$H)</f>
        <v>0</v>
      </c>
      <c r="J312" s="43">
        <f>SUMIF(Aug!$A:$A,TB!$A312,Aug!$H:$H)</f>
        <v>0</v>
      </c>
      <c r="K312" s="43">
        <f>SUMIF(Sep!$A:$A,TB!$A312,Sep!$H:$H)</f>
        <v>0</v>
      </c>
      <c r="L312" s="43">
        <f>SUMIF(Oct!$A:$A,TB!$A312,Oct!$H:$H)</f>
        <v>0</v>
      </c>
      <c r="M312" s="43">
        <f>SUMIF(Nov!$A:$A,TB!$A312,Nov!$H:$H)</f>
        <v>0</v>
      </c>
      <c r="N312" s="159">
        <f>SUMIF(Dec!$A:$A,TB!$A312,Dec!$H:$H)</f>
        <v>0</v>
      </c>
      <c r="O312" s="171"/>
      <c r="P312" s="171"/>
      <c r="Q312" s="164">
        <v>0</v>
      </c>
      <c r="R312" s="43">
        <v>0</v>
      </c>
      <c r="S312" s="43">
        <v>0</v>
      </c>
      <c r="T312" s="43">
        <v>0</v>
      </c>
      <c r="U312" s="43">
        <v>0</v>
      </c>
      <c r="V312" s="43">
        <v>0</v>
      </c>
      <c r="W312" s="43">
        <v>0</v>
      </c>
      <c r="X312" s="43">
        <v>0</v>
      </c>
      <c r="Y312" s="43">
        <v>0</v>
      </c>
      <c r="Z312" s="43">
        <v>0</v>
      </c>
      <c r="AA312" s="43">
        <v>0</v>
      </c>
      <c r="AB312" s="43">
        <v>0</v>
      </c>
      <c r="AD312" s="43">
        <f t="shared" si="477"/>
        <v>0</v>
      </c>
      <c r="AE312" s="43">
        <f t="shared" si="478"/>
        <v>0</v>
      </c>
      <c r="AF312" s="43">
        <f t="shared" si="479"/>
        <v>0</v>
      </c>
      <c r="AG312" s="43">
        <f t="shared" si="480"/>
        <v>0</v>
      </c>
      <c r="AH312" s="43">
        <f t="shared" si="481"/>
        <v>0</v>
      </c>
      <c r="AI312" s="43">
        <f t="shared" si="482"/>
        <v>0</v>
      </c>
      <c r="AJ312" s="43">
        <f t="shared" si="483"/>
        <v>0</v>
      </c>
      <c r="AK312" s="43">
        <f t="shared" si="484"/>
        <v>0</v>
      </c>
      <c r="AL312" s="43">
        <f t="shared" si="485"/>
        <v>0</v>
      </c>
      <c r="AM312" s="43">
        <f t="shared" si="486"/>
        <v>0</v>
      </c>
      <c r="AN312" s="43">
        <f t="shared" si="487"/>
        <v>0</v>
      </c>
      <c r="AO312" s="159">
        <f t="shared" si="488"/>
        <v>0</v>
      </c>
    </row>
    <row r="313" spans="1:41" ht="16.399999999999999" customHeight="1">
      <c r="A313" s="13"/>
      <c r="B313" s="21"/>
      <c r="C313" s="43">
        <f>SUMIF(Jan!$A:$A,TB!$A313,Jan!$H:$H)</f>
        <v>0</v>
      </c>
      <c r="D313" s="43">
        <f>SUMIF(Feb!$A:$A,TB!$A313,Feb!$H:$H)</f>
        <v>0</v>
      </c>
      <c r="E313" s="43">
        <f>SUMIF(Mar!$A:$A,TB!$A313,Mar!$H:$H)</f>
        <v>0</v>
      </c>
      <c r="F313" s="43">
        <f>SUMIF(Apr!$A:$A,TB!$A313,Apr!$H:$H)</f>
        <v>0</v>
      </c>
      <c r="G313" s="43">
        <f>SUMIF(May!$A:$A,TB!$A313,May!$H:$H)</f>
        <v>0</v>
      </c>
      <c r="H313" s="43">
        <f>SUMIF(Jun!$A:$A,TB!$A313,Jun!$H:$H)</f>
        <v>0</v>
      </c>
      <c r="I313" s="43">
        <f>SUMIF(Jul!$A:$A,TB!$A313,Jul!$H:$H)</f>
        <v>0</v>
      </c>
      <c r="J313" s="43">
        <f>SUMIF(Aug!$A:$A,TB!$A313,Aug!$H:$H)</f>
        <v>0</v>
      </c>
      <c r="K313" s="43">
        <f>SUMIF(Sep!$A:$A,TB!$A313,Sep!$H:$H)</f>
        <v>0</v>
      </c>
      <c r="L313" s="43">
        <f>SUMIF(Oct!$A:$A,TB!$A313,Oct!$H:$H)</f>
        <v>0</v>
      </c>
      <c r="M313" s="43">
        <f>SUMIF(Nov!$A:$A,TB!$A313,Nov!$H:$H)</f>
        <v>0</v>
      </c>
      <c r="N313" s="159">
        <f>SUMIF(Dec!$A:$A,TB!$A313,Dec!$H:$H)</f>
        <v>0</v>
      </c>
      <c r="O313" s="171"/>
      <c r="P313" s="171"/>
      <c r="Q313" s="164">
        <v>0</v>
      </c>
      <c r="R313" s="43">
        <v>0</v>
      </c>
      <c r="S313" s="43">
        <v>0</v>
      </c>
      <c r="T313" s="43">
        <v>0</v>
      </c>
      <c r="U313" s="43">
        <v>0</v>
      </c>
      <c r="V313" s="43">
        <v>0</v>
      </c>
      <c r="W313" s="43">
        <v>0</v>
      </c>
      <c r="X313" s="43">
        <v>0</v>
      </c>
      <c r="Y313" s="43">
        <v>0</v>
      </c>
      <c r="Z313" s="43">
        <v>0</v>
      </c>
      <c r="AA313" s="43">
        <v>0</v>
      </c>
      <c r="AB313" s="43">
        <v>0</v>
      </c>
      <c r="AD313" s="43">
        <f t="shared" si="477"/>
        <v>0</v>
      </c>
      <c r="AE313" s="43">
        <f t="shared" si="478"/>
        <v>0</v>
      </c>
      <c r="AF313" s="43">
        <f t="shared" si="479"/>
        <v>0</v>
      </c>
      <c r="AG313" s="43">
        <f t="shared" si="480"/>
        <v>0</v>
      </c>
      <c r="AH313" s="43">
        <f t="shared" si="481"/>
        <v>0</v>
      </c>
      <c r="AI313" s="43">
        <f t="shared" si="482"/>
        <v>0</v>
      </c>
      <c r="AJ313" s="43">
        <f t="shared" si="483"/>
        <v>0</v>
      </c>
      <c r="AK313" s="43">
        <f t="shared" si="484"/>
        <v>0</v>
      </c>
      <c r="AL313" s="43">
        <f t="shared" si="485"/>
        <v>0</v>
      </c>
      <c r="AM313" s="43">
        <f t="shared" si="486"/>
        <v>0</v>
      </c>
      <c r="AN313" s="43">
        <f t="shared" si="487"/>
        <v>0</v>
      </c>
      <c r="AO313" s="159">
        <f t="shared" si="488"/>
        <v>0</v>
      </c>
    </row>
    <row r="314" spans="1:41" ht="16.399999999999999" customHeight="1">
      <c r="A314" s="17" t="s">
        <v>45</v>
      </c>
      <c r="B314" s="18"/>
      <c r="C314" s="19">
        <f t="shared" ref="C314" si="489">ROUND(SUM(C311:C313),2)</f>
        <v>0</v>
      </c>
      <c r="D314" s="19">
        <f t="shared" ref="D314:N314" si="490">ROUND(SUM(D311:D313),2)</f>
        <v>0</v>
      </c>
      <c r="E314" s="19">
        <f t="shared" si="490"/>
        <v>0</v>
      </c>
      <c r="F314" s="19">
        <f t="shared" si="490"/>
        <v>0</v>
      </c>
      <c r="G314" s="19">
        <f t="shared" si="490"/>
        <v>0</v>
      </c>
      <c r="H314" s="19">
        <f t="shared" si="490"/>
        <v>0</v>
      </c>
      <c r="I314" s="19">
        <f t="shared" si="490"/>
        <v>0</v>
      </c>
      <c r="J314" s="19">
        <f t="shared" si="490"/>
        <v>0</v>
      </c>
      <c r="K314" s="19">
        <f t="shared" si="490"/>
        <v>0</v>
      </c>
      <c r="L314" s="19">
        <f t="shared" si="490"/>
        <v>0</v>
      </c>
      <c r="M314" s="19">
        <f t="shared" si="490"/>
        <v>0</v>
      </c>
      <c r="N314" s="158">
        <f t="shared" si="490"/>
        <v>0</v>
      </c>
      <c r="O314" s="171"/>
      <c r="P314" s="171"/>
      <c r="Q314" s="163">
        <v>0</v>
      </c>
      <c r="R314" s="19">
        <v>0</v>
      </c>
      <c r="S314" s="19">
        <v>0</v>
      </c>
      <c r="T314" s="19">
        <v>0</v>
      </c>
      <c r="U314" s="19">
        <v>0</v>
      </c>
      <c r="V314" s="19">
        <v>0</v>
      </c>
      <c r="W314" s="19">
        <v>0</v>
      </c>
      <c r="X314" s="19">
        <v>0</v>
      </c>
      <c r="Y314" s="19">
        <v>0</v>
      </c>
      <c r="Z314" s="19">
        <v>0</v>
      </c>
      <c r="AA314" s="19">
        <v>0</v>
      </c>
      <c r="AB314" s="19">
        <v>0</v>
      </c>
      <c r="AD314" s="19">
        <f t="shared" ref="AD314:AO314" si="491">ROUND(SUM(AD311:AD313),2)</f>
        <v>0</v>
      </c>
      <c r="AE314" s="19">
        <f t="shared" si="491"/>
        <v>0</v>
      </c>
      <c r="AF314" s="19">
        <f t="shared" si="491"/>
        <v>0</v>
      </c>
      <c r="AG314" s="19">
        <f t="shared" si="491"/>
        <v>0</v>
      </c>
      <c r="AH314" s="19">
        <f t="shared" si="491"/>
        <v>0</v>
      </c>
      <c r="AI314" s="19">
        <f t="shared" si="491"/>
        <v>0</v>
      </c>
      <c r="AJ314" s="19">
        <f t="shared" si="491"/>
        <v>0</v>
      </c>
      <c r="AK314" s="19">
        <f t="shared" si="491"/>
        <v>0</v>
      </c>
      <c r="AL314" s="19">
        <f t="shared" si="491"/>
        <v>0</v>
      </c>
      <c r="AM314" s="19">
        <f t="shared" si="491"/>
        <v>0</v>
      </c>
      <c r="AN314" s="19">
        <f t="shared" si="491"/>
        <v>0</v>
      </c>
      <c r="AO314" s="19">
        <f t="shared" si="491"/>
        <v>0</v>
      </c>
    </row>
    <row r="315" spans="1:41" ht="16.399999999999999" customHeight="1">
      <c r="A315" s="13"/>
      <c r="B315" s="21"/>
      <c r="C315" s="43">
        <f>SUMIF(Jan!$A:$A,TB!$A315,Jan!$H:$H)</f>
        <v>0</v>
      </c>
      <c r="D315" s="43">
        <f>SUMIF(Feb!$A:$A,TB!$A315,Feb!$H:$H)</f>
        <v>0</v>
      </c>
      <c r="E315" s="43">
        <f>SUMIF(Mar!$A:$A,TB!$A315,Mar!$H:$H)</f>
        <v>0</v>
      </c>
      <c r="F315" s="43">
        <f>SUMIF(Apr!$A:$A,TB!$A315,Apr!$H:$H)</f>
        <v>0</v>
      </c>
      <c r="G315" s="43">
        <f>SUMIF(May!$A:$A,TB!$A315,May!$H:$H)</f>
        <v>0</v>
      </c>
      <c r="H315" s="43">
        <f>SUMIF(Jun!$A:$A,TB!$A315,Jun!$H:$H)</f>
        <v>0</v>
      </c>
      <c r="I315" s="43">
        <f>SUMIF(Jul!$A:$A,TB!$A315,Jul!$H:$H)</f>
        <v>0</v>
      </c>
      <c r="J315" s="43">
        <f>SUMIF(Aug!$A:$A,TB!$A315,Aug!$H:$H)</f>
        <v>0</v>
      </c>
      <c r="K315" s="43">
        <f>SUMIF(Sep!$A:$A,TB!$A315,Sep!$H:$H)</f>
        <v>0</v>
      </c>
      <c r="L315" s="43">
        <f>SUMIF(Oct!$A:$A,TB!$A315,Oct!$H:$H)</f>
        <v>0</v>
      </c>
      <c r="M315" s="43">
        <f>SUMIF(Nov!$A:$A,TB!$A315,Nov!$H:$H)</f>
        <v>0</v>
      </c>
      <c r="N315" s="159">
        <f>SUMIF(Dec!$A:$A,TB!$A315,Dec!$H:$H)</f>
        <v>0</v>
      </c>
      <c r="O315" s="171"/>
      <c r="P315" s="171"/>
      <c r="Q315" s="164">
        <v>0</v>
      </c>
      <c r="R315" s="43">
        <v>0</v>
      </c>
      <c r="S315" s="43">
        <v>0</v>
      </c>
      <c r="T315" s="43">
        <v>0</v>
      </c>
      <c r="U315" s="43">
        <v>0</v>
      </c>
      <c r="V315" s="43">
        <v>0</v>
      </c>
      <c r="W315" s="43">
        <v>0</v>
      </c>
      <c r="X315" s="43">
        <v>0</v>
      </c>
      <c r="Y315" s="43">
        <v>0</v>
      </c>
      <c r="Z315" s="43">
        <v>0</v>
      </c>
      <c r="AA315" s="43">
        <v>0</v>
      </c>
      <c r="AB315" s="43">
        <v>0</v>
      </c>
      <c r="AD315" s="43">
        <f t="shared" ref="AD315:AD318" si="492">ROUND(C315*AD$2,2)</f>
        <v>0</v>
      </c>
      <c r="AE315" s="43">
        <f t="shared" ref="AE315:AE318" si="493">ROUND(D315*AE$2,2)</f>
        <v>0</v>
      </c>
      <c r="AF315" s="43">
        <f t="shared" ref="AF315:AF318" si="494">ROUND(E315*AF$2,2)</f>
        <v>0</v>
      </c>
      <c r="AG315" s="43">
        <f t="shared" ref="AG315:AG318" si="495">ROUND(F315*AG$2,2)</f>
        <v>0</v>
      </c>
      <c r="AH315" s="43">
        <f t="shared" ref="AH315:AH318" si="496">ROUND(G315*AH$2,2)</f>
        <v>0</v>
      </c>
      <c r="AI315" s="43">
        <f t="shared" ref="AI315:AI318" si="497">ROUND(H315*AI$2,2)</f>
        <v>0</v>
      </c>
      <c r="AJ315" s="43">
        <f t="shared" ref="AJ315:AJ318" si="498">ROUND(I315*AJ$2,2)</f>
        <v>0</v>
      </c>
      <c r="AK315" s="43">
        <f t="shared" ref="AK315:AK318" si="499">ROUND(J315*AK$2,2)</f>
        <v>0</v>
      </c>
      <c r="AL315" s="43">
        <f t="shared" ref="AL315:AL318" si="500">ROUND(K315*AL$2,2)</f>
        <v>0</v>
      </c>
      <c r="AM315" s="43">
        <f t="shared" ref="AM315:AM318" si="501">ROUND(L315*AM$2,2)</f>
        <v>0</v>
      </c>
      <c r="AN315" s="43">
        <f t="shared" ref="AN315:AN318" si="502">ROUND(M315*AN$2,2)</f>
        <v>0</v>
      </c>
      <c r="AO315" s="159">
        <f t="shared" ref="AO315:AO318" si="503">ROUND(N315*AO$2,2)</f>
        <v>0</v>
      </c>
    </row>
    <row r="316" spans="1:41" ht="16.399999999999999" customHeight="1">
      <c r="A316" s="13">
        <v>25007</v>
      </c>
      <c r="B316" s="22" t="s">
        <v>286</v>
      </c>
      <c r="C316" s="43">
        <f>SUMIF(Jan!$A:$A,TB!$A316,Jan!$H:$H)</f>
        <v>-11181.54</v>
      </c>
      <c r="D316" s="43">
        <f>SUMIF(Feb!$A:$A,TB!$A316,Feb!$H:$H)</f>
        <v>-14</v>
      </c>
      <c r="E316" s="43">
        <f>SUMIF(Mar!$A:$A,TB!$A316,Mar!$H:$H)</f>
        <v>-14</v>
      </c>
      <c r="F316" s="43">
        <f>SUMIF(Apr!$A:$A,TB!$A316,Apr!$H:$H)</f>
        <v>-406.92</v>
      </c>
      <c r="G316" s="43">
        <f>SUMIF(May!$A:$A,TB!$A316,May!$H:$H)</f>
        <v>0</v>
      </c>
      <c r="H316" s="43">
        <f>SUMIF(Jun!$A:$A,TB!$A316,Jun!$H:$H)</f>
        <v>0</v>
      </c>
      <c r="I316" s="43">
        <f>SUMIF(Jul!$A:$A,TB!$A316,Jul!$H:$H)</f>
        <v>0</v>
      </c>
      <c r="J316" s="43">
        <f>SUMIF(Aug!$A:$A,TB!$A316,Aug!$H:$H)</f>
        <v>0</v>
      </c>
      <c r="K316" s="43">
        <f>SUMIF(Sep!$A:$A,TB!$A316,Sep!$H:$H)</f>
        <v>0</v>
      </c>
      <c r="L316" s="43">
        <f>SUMIF(Oct!$A:$A,TB!$A316,Oct!$H:$H)</f>
        <v>0</v>
      </c>
      <c r="M316" s="43">
        <f>SUMIF(Nov!$A:$A,TB!$A316,Nov!$H:$H)</f>
        <v>0</v>
      </c>
      <c r="N316" s="159">
        <f>SUMIF(Dec!$A:$A,TB!$A316,Dec!$H:$H)</f>
        <v>0</v>
      </c>
      <c r="O316" s="171"/>
      <c r="P316" s="171"/>
      <c r="Q316" s="164">
        <v>-4034.64</v>
      </c>
      <c r="R316" s="43">
        <v>0</v>
      </c>
      <c r="S316" s="43">
        <v>0</v>
      </c>
      <c r="T316" s="43">
        <v>0</v>
      </c>
      <c r="U316" s="43">
        <v>0</v>
      </c>
      <c r="V316" s="43">
        <v>0</v>
      </c>
      <c r="W316" s="43">
        <v>-1300.29</v>
      </c>
      <c r="X316" s="43">
        <v>-3935.53</v>
      </c>
      <c r="Y316" s="43">
        <v>-5978.64</v>
      </c>
      <c r="Z316" s="43">
        <v>-11082.55</v>
      </c>
      <c r="AA316" s="43">
        <v>-9745.36</v>
      </c>
      <c r="AB316" s="43">
        <v>-11079.96</v>
      </c>
      <c r="AD316" s="43">
        <f t="shared" si="492"/>
        <v>-281461.71999999997</v>
      </c>
      <c r="AE316" s="43">
        <f t="shared" si="493"/>
        <v>-351.78</v>
      </c>
      <c r="AF316" s="43">
        <f t="shared" si="494"/>
        <v>-352.65</v>
      </c>
      <c r="AG316" s="43">
        <f t="shared" si="495"/>
        <v>-10281.32</v>
      </c>
      <c r="AH316" s="43">
        <f t="shared" si="496"/>
        <v>0</v>
      </c>
      <c r="AI316" s="43">
        <f t="shared" si="497"/>
        <v>0</v>
      </c>
      <c r="AJ316" s="43">
        <f t="shared" si="498"/>
        <v>0</v>
      </c>
      <c r="AK316" s="43">
        <f t="shared" si="499"/>
        <v>0</v>
      </c>
      <c r="AL316" s="43">
        <f t="shared" si="500"/>
        <v>0</v>
      </c>
      <c r="AM316" s="43">
        <f t="shared" si="501"/>
        <v>0</v>
      </c>
      <c r="AN316" s="43">
        <f t="shared" si="502"/>
        <v>0</v>
      </c>
      <c r="AO316" s="159">
        <f t="shared" si="503"/>
        <v>0</v>
      </c>
    </row>
    <row r="317" spans="1:41" ht="16.399999999999999" customHeight="1">
      <c r="A317" s="13"/>
      <c r="B317" s="21"/>
      <c r="C317" s="43">
        <f>SUMIF(Jan!$A:$A,TB!$A317,Jan!$H:$H)</f>
        <v>0</v>
      </c>
      <c r="D317" s="43">
        <f>SUMIF(Feb!$A:$A,TB!$A317,Feb!$H:$H)</f>
        <v>0</v>
      </c>
      <c r="E317" s="43">
        <f>SUMIF(Mar!$A:$A,TB!$A317,Mar!$H:$H)</f>
        <v>0</v>
      </c>
      <c r="F317" s="43">
        <f>SUMIF(Apr!$A:$A,TB!$A317,Apr!$H:$H)</f>
        <v>0</v>
      </c>
      <c r="G317" s="43">
        <f>SUMIF(May!$A:$A,TB!$A317,May!$H:$H)</f>
        <v>0</v>
      </c>
      <c r="H317" s="43">
        <f>SUMIF(Jun!$A:$A,TB!$A317,Jun!$H:$H)</f>
        <v>0</v>
      </c>
      <c r="I317" s="43">
        <f>SUMIF(Jul!$A:$A,TB!$A317,Jul!$H:$H)</f>
        <v>0</v>
      </c>
      <c r="J317" s="43">
        <f>SUMIF(Aug!$A:$A,TB!$A317,Aug!$H:$H)</f>
        <v>0</v>
      </c>
      <c r="K317" s="43">
        <f>SUMIF(Sep!$A:$A,TB!$A317,Sep!$H:$H)</f>
        <v>0</v>
      </c>
      <c r="L317" s="43">
        <f>SUMIF(Oct!$A:$A,TB!$A317,Oct!$H:$H)</f>
        <v>0</v>
      </c>
      <c r="M317" s="43">
        <f>SUMIF(Nov!$A:$A,TB!$A317,Nov!$H:$H)</f>
        <v>0</v>
      </c>
      <c r="N317" s="159">
        <f>SUMIF(Dec!$A:$A,TB!$A317,Dec!$H:$H)</f>
        <v>0</v>
      </c>
      <c r="O317" s="171"/>
      <c r="P317" s="171"/>
      <c r="Q317" s="164">
        <v>0</v>
      </c>
      <c r="R317" s="43">
        <v>0</v>
      </c>
      <c r="S317" s="43">
        <v>0</v>
      </c>
      <c r="T317" s="43">
        <v>0</v>
      </c>
      <c r="U317" s="43">
        <v>0</v>
      </c>
      <c r="V317" s="43">
        <v>0</v>
      </c>
      <c r="W317" s="43">
        <v>0</v>
      </c>
      <c r="X317" s="43">
        <v>0</v>
      </c>
      <c r="Y317" s="43">
        <v>0</v>
      </c>
      <c r="Z317" s="43">
        <v>0</v>
      </c>
      <c r="AA317" s="43">
        <v>0</v>
      </c>
      <c r="AB317" s="43">
        <v>0</v>
      </c>
      <c r="AD317" s="43">
        <f t="shared" si="492"/>
        <v>0</v>
      </c>
      <c r="AE317" s="43">
        <f t="shared" si="493"/>
        <v>0</v>
      </c>
      <c r="AF317" s="43">
        <f t="shared" si="494"/>
        <v>0</v>
      </c>
      <c r="AG317" s="43">
        <f t="shared" si="495"/>
        <v>0</v>
      </c>
      <c r="AH317" s="43">
        <f t="shared" si="496"/>
        <v>0</v>
      </c>
      <c r="AI317" s="43">
        <f t="shared" si="497"/>
        <v>0</v>
      </c>
      <c r="AJ317" s="43">
        <f t="shared" si="498"/>
        <v>0</v>
      </c>
      <c r="AK317" s="43">
        <f t="shared" si="499"/>
        <v>0</v>
      </c>
      <c r="AL317" s="43">
        <f t="shared" si="500"/>
        <v>0</v>
      </c>
      <c r="AM317" s="43">
        <f t="shared" si="501"/>
        <v>0</v>
      </c>
      <c r="AN317" s="43">
        <f t="shared" si="502"/>
        <v>0</v>
      </c>
      <c r="AO317" s="159">
        <f t="shared" si="503"/>
        <v>0</v>
      </c>
    </row>
    <row r="318" spans="1:41" ht="16.399999999999999" customHeight="1">
      <c r="A318" s="13"/>
      <c r="B318" s="21"/>
      <c r="C318" s="43">
        <f>SUMIF(Jan!$A:$A,TB!$A318,Jan!$H:$H)</f>
        <v>0</v>
      </c>
      <c r="D318" s="43">
        <f>SUMIF(Feb!$A:$A,TB!$A318,Feb!$H:$H)</f>
        <v>0</v>
      </c>
      <c r="E318" s="43">
        <f>SUMIF(Mar!$A:$A,TB!$A318,Mar!$H:$H)</f>
        <v>0</v>
      </c>
      <c r="F318" s="43">
        <f>SUMIF(Apr!$A:$A,TB!$A318,Apr!$H:$H)</f>
        <v>0</v>
      </c>
      <c r="G318" s="43">
        <f>SUMIF(May!$A:$A,TB!$A318,May!$H:$H)</f>
        <v>0</v>
      </c>
      <c r="H318" s="43">
        <f>SUMIF(Jun!$A:$A,TB!$A318,Jun!$H:$H)</f>
        <v>0</v>
      </c>
      <c r="I318" s="43">
        <f>SUMIF(Jul!$A:$A,TB!$A318,Jul!$H:$H)</f>
        <v>0</v>
      </c>
      <c r="J318" s="43">
        <f>SUMIF(Aug!$A:$A,TB!$A318,Aug!$H:$H)</f>
        <v>0</v>
      </c>
      <c r="K318" s="43">
        <f>SUMIF(Sep!$A:$A,TB!$A318,Sep!$H:$H)</f>
        <v>0</v>
      </c>
      <c r="L318" s="43">
        <f>SUMIF(Oct!$A:$A,TB!$A318,Oct!$H:$H)</f>
        <v>0</v>
      </c>
      <c r="M318" s="43">
        <f>SUMIF(Nov!$A:$A,TB!$A318,Nov!$H:$H)</f>
        <v>0</v>
      </c>
      <c r="N318" s="159">
        <f>SUMIF(Dec!$A:$A,TB!$A318,Dec!$H:$H)</f>
        <v>0</v>
      </c>
      <c r="O318" s="171"/>
      <c r="P318" s="171"/>
      <c r="Q318" s="164">
        <v>0</v>
      </c>
      <c r="R318" s="43">
        <v>0</v>
      </c>
      <c r="S318" s="43">
        <v>0</v>
      </c>
      <c r="T318" s="43">
        <v>0</v>
      </c>
      <c r="U318" s="43">
        <v>0</v>
      </c>
      <c r="V318" s="43">
        <v>0</v>
      </c>
      <c r="W318" s="43">
        <v>0</v>
      </c>
      <c r="X318" s="43">
        <v>0</v>
      </c>
      <c r="Y318" s="43">
        <v>0</v>
      </c>
      <c r="Z318" s="43">
        <v>0</v>
      </c>
      <c r="AA318" s="43">
        <v>0</v>
      </c>
      <c r="AB318" s="43">
        <v>0</v>
      </c>
      <c r="AD318" s="43">
        <f t="shared" si="492"/>
        <v>0</v>
      </c>
      <c r="AE318" s="43">
        <f t="shared" si="493"/>
        <v>0</v>
      </c>
      <c r="AF318" s="43">
        <f t="shared" si="494"/>
        <v>0</v>
      </c>
      <c r="AG318" s="43">
        <f t="shared" si="495"/>
        <v>0</v>
      </c>
      <c r="AH318" s="43">
        <f t="shared" si="496"/>
        <v>0</v>
      </c>
      <c r="AI318" s="43">
        <f t="shared" si="497"/>
        <v>0</v>
      </c>
      <c r="AJ318" s="43">
        <f t="shared" si="498"/>
        <v>0</v>
      </c>
      <c r="AK318" s="43">
        <f t="shared" si="499"/>
        <v>0</v>
      </c>
      <c r="AL318" s="43">
        <f t="shared" si="500"/>
        <v>0</v>
      </c>
      <c r="AM318" s="43">
        <f t="shared" si="501"/>
        <v>0</v>
      </c>
      <c r="AN318" s="43">
        <f t="shared" si="502"/>
        <v>0</v>
      </c>
      <c r="AO318" s="159">
        <f t="shared" si="503"/>
        <v>0</v>
      </c>
    </row>
    <row r="319" spans="1:41" ht="16.399999999999999" customHeight="1">
      <c r="A319" s="17" t="s">
        <v>46</v>
      </c>
      <c r="B319" s="18"/>
      <c r="C319" s="19">
        <f t="shared" ref="C319" si="504">ROUND(SUM(C315:C318),2)</f>
        <v>-11181.54</v>
      </c>
      <c r="D319" s="19">
        <f t="shared" ref="D319:N319" si="505">ROUND(SUM(D315:D318),2)</f>
        <v>-14</v>
      </c>
      <c r="E319" s="19">
        <f t="shared" si="505"/>
        <v>-14</v>
      </c>
      <c r="F319" s="19">
        <f t="shared" si="505"/>
        <v>-406.92</v>
      </c>
      <c r="G319" s="19">
        <f t="shared" si="505"/>
        <v>0</v>
      </c>
      <c r="H319" s="19">
        <f t="shared" si="505"/>
        <v>0</v>
      </c>
      <c r="I319" s="19">
        <f t="shared" si="505"/>
        <v>0</v>
      </c>
      <c r="J319" s="19">
        <f t="shared" si="505"/>
        <v>0</v>
      </c>
      <c r="K319" s="19">
        <f t="shared" si="505"/>
        <v>0</v>
      </c>
      <c r="L319" s="19">
        <f t="shared" si="505"/>
        <v>0</v>
      </c>
      <c r="M319" s="19">
        <f t="shared" si="505"/>
        <v>0</v>
      </c>
      <c r="N319" s="158">
        <f t="shared" si="505"/>
        <v>0</v>
      </c>
      <c r="O319" s="171"/>
      <c r="P319" s="171"/>
      <c r="Q319" s="163">
        <v>-4034.64</v>
      </c>
      <c r="R319" s="19">
        <v>0</v>
      </c>
      <c r="S319" s="19">
        <v>0</v>
      </c>
      <c r="T319" s="19">
        <v>0</v>
      </c>
      <c r="U319" s="19">
        <v>0</v>
      </c>
      <c r="V319" s="19">
        <v>0</v>
      </c>
      <c r="W319" s="19">
        <v>-1300.29</v>
      </c>
      <c r="X319" s="19">
        <v>-3935.53</v>
      </c>
      <c r="Y319" s="19">
        <v>-5978.64</v>
      </c>
      <c r="Z319" s="19">
        <v>-11082.55</v>
      </c>
      <c r="AA319" s="19">
        <v>-9745.36</v>
      </c>
      <c r="AB319" s="19">
        <v>-11079.96</v>
      </c>
      <c r="AD319" s="19">
        <f t="shared" ref="AD319:AO319" si="506">ROUND(SUM(AD315:AD318),2)</f>
        <v>-281461.71999999997</v>
      </c>
      <c r="AE319" s="19">
        <f t="shared" si="506"/>
        <v>-351.78</v>
      </c>
      <c r="AF319" s="19">
        <f t="shared" si="506"/>
        <v>-352.65</v>
      </c>
      <c r="AG319" s="19">
        <f t="shared" si="506"/>
        <v>-10281.32</v>
      </c>
      <c r="AH319" s="19">
        <f t="shared" si="506"/>
        <v>0</v>
      </c>
      <c r="AI319" s="19">
        <f t="shared" si="506"/>
        <v>0</v>
      </c>
      <c r="AJ319" s="19">
        <f t="shared" si="506"/>
        <v>0</v>
      </c>
      <c r="AK319" s="19">
        <f t="shared" si="506"/>
        <v>0</v>
      </c>
      <c r="AL319" s="19">
        <f t="shared" si="506"/>
        <v>0</v>
      </c>
      <c r="AM319" s="19">
        <f t="shared" si="506"/>
        <v>0</v>
      </c>
      <c r="AN319" s="19">
        <f t="shared" si="506"/>
        <v>0</v>
      </c>
      <c r="AO319" s="19">
        <f t="shared" si="506"/>
        <v>0</v>
      </c>
    </row>
    <row r="320" spans="1:41" ht="16.399999999999999" customHeight="1">
      <c r="A320" s="13"/>
      <c r="B320" s="14"/>
      <c r="C320" s="43">
        <f>SUMIF(Jan!$A:$A,TB!$A320,Jan!$H:$H)</f>
        <v>0</v>
      </c>
      <c r="D320" s="43">
        <f>SUMIF(Feb!$A:$A,TB!$A320,Feb!$H:$H)</f>
        <v>0</v>
      </c>
      <c r="E320" s="43">
        <f>SUMIF(Mar!$A:$A,TB!$A320,Mar!$H:$H)</f>
        <v>0</v>
      </c>
      <c r="F320" s="43">
        <f>SUMIF(Apr!$A:$A,TB!$A320,Apr!$H:$H)</f>
        <v>0</v>
      </c>
      <c r="G320" s="43">
        <f>SUMIF(May!$A:$A,TB!$A320,May!$H:$H)</f>
        <v>0</v>
      </c>
      <c r="H320" s="43">
        <f>SUMIF(Jun!$A:$A,TB!$A320,Jun!$H:$H)</f>
        <v>0</v>
      </c>
      <c r="I320" s="43">
        <f>SUMIF(Jul!$A:$A,TB!$A320,Jul!$H:$H)</f>
        <v>0</v>
      </c>
      <c r="J320" s="43">
        <f>SUMIF(Aug!$A:$A,TB!$A320,Aug!$H:$H)</f>
        <v>0</v>
      </c>
      <c r="K320" s="43">
        <f>SUMIF(Sep!$A:$A,TB!$A320,Sep!$H:$H)</f>
        <v>0</v>
      </c>
      <c r="L320" s="43">
        <f>SUMIF(Oct!$A:$A,TB!$A320,Oct!$H:$H)</f>
        <v>0</v>
      </c>
      <c r="M320" s="43">
        <f>SUMIF(Nov!$A:$A,TB!$A320,Nov!$H:$H)</f>
        <v>0</v>
      </c>
      <c r="N320" s="159">
        <f>SUMIF(Dec!$A:$A,TB!$A320,Dec!$H:$H)</f>
        <v>0</v>
      </c>
      <c r="O320" s="171"/>
      <c r="P320" s="171"/>
      <c r="Q320" s="164">
        <v>0</v>
      </c>
      <c r="R320" s="43">
        <v>0</v>
      </c>
      <c r="S320" s="43">
        <v>0</v>
      </c>
      <c r="T320" s="43">
        <v>0</v>
      </c>
      <c r="U320" s="43">
        <v>0</v>
      </c>
      <c r="V320" s="43">
        <v>0</v>
      </c>
      <c r="W320" s="43">
        <v>0</v>
      </c>
      <c r="X320" s="43">
        <v>0</v>
      </c>
      <c r="Y320" s="43">
        <v>0</v>
      </c>
      <c r="Z320" s="43">
        <v>0</v>
      </c>
      <c r="AA320" s="43">
        <v>0</v>
      </c>
      <c r="AB320" s="43">
        <v>0</v>
      </c>
      <c r="AD320" s="43">
        <f t="shared" ref="AD320:AD326" si="507">ROUND(C320*AD$2,2)</f>
        <v>0</v>
      </c>
      <c r="AE320" s="43">
        <f t="shared" ref="AE320:AE326" si="508">ROUND(D320*AE$2,2)</f>
        <v>0</v>
      </c>
      <c r="AF320" s="43">
        <f t="shared" ref="AF320:AF326" si="509">ROUND(E320*AF$2,2)</f>
        <v>0</v>
      </c>
      <c r="AG320" s="43">
        <f t="shared" ref="AG320:AG326" si="510">ROUND(F320*AG$2,2)</f>
        <v>0</v>
      </c>
      <c r="AH320" s="43">
        <f t="shared" ref="AH320:AH326" si="511">ROUND(G320*AH$2,2)</f>
        <v>0</v>
      </c>
      <c r="AI320" s="43">
        <f t="shared" ref="AI320:AI326" si="512">ROUND(H320*AI$2,2)</f>
        <v>0</v>
      </c>
      <c r="AJ320" s="43">
        <f t="shared" ref="AJ320:AJ326" si="513">ROUND(I320*AJ$2,2)</f>
        <v>0</v>
      </c>
      <c r="AK320" s="43">
        <f t="shared" ref="AK320:AK326" si="514">ROUND(J320*AK$2,2)</f>
        <v>0</v>
      </c>
      <c r="AL320" s="43">
        <f t="shared" ref="AL320:AL326" si="515">ROUND(K320*AL$2,2)</f>
        <v>0</v>
      </c>
      <c r="AM320" s="43">
        <f t="shared" ref="AM320:AM326" si="516">ROUND(L320*AM$2,2)</f>
        <v>0</v>
      </c>
      <c r="AN320" s="43">
        <f t="shared" ref="AN320:AN326" si="517">ROUND(M320*AN$2,2)</f>
        <v>0</v>
      </c>
      <c r="AO320" s="159">
        <f t="shared" ref="AO320:AO326" si="518">ROUND(N320*AO$2,2)</f>
        <v>0</v>
      </c>
    </row>
    <row r="321" spans="1:41" ht="16.399999999999999" customHeight="1">
      <c r="A321" s="13">
        <v>25008</v>
      </c>
      <c r="B321" s="22" t="s">
        <v>287</v>
      </c>
      <c r="C321" s="43">
        <f>SUMIF(Jan!$A:$A,TB!$A321,Jan!$H:$H)</f>
        <v>0</v>
      </c>
      <c r="D321" s="43">
        <f>SUMIF(Feb!$A:$A,TB!$A321,Feb!$H:$H)</f>
        <v>0</v>
      </c>
      <c r="E321" s="43">
        <f>SUMIF(Mar!$A:$A,TB!$A321,Mar!$H:$H)</f>
        <v>0</v>
      </c>
      <c r="F321" s="43">
        <f>SUMIF(Apr!$A:$A,TB!$A321,Apr!$H:$H)</f>
        <v>0</v>
      </c>
      <c r="G321" s="43">
        <f>SUMIF(May!$A:$A,TB!$A321,May!$H:$H)</f>
        <v>0</v>
      </c>
      <c r="H321" s="43">
        <f>SUMIF(Jun!$A:$A,TB!$A321,Jun!$H:$H)</f>
        <v>0</v>
      </c>
      <c r="I321" s="43">
        <f>SUMIF(Jul!$A:$A,TB!$A321,Jul!$H:$H)</f>
        <v>0</v>
      </c>
      <c r="J321" s="43">
        <f>SUMIF(Aug!$A:$A,TB!$A321,Aug!$H:$H)</f>
        <v>0</v>
      </c>
      <c r="K321" s="43">
        <f>SUMIF(Sep!$A:$A,TB!$A321,Sep!$H:$H)</f>
        <v>0</v>
      </c>
      <c r="L321" s="43">
        <f>SUMIF(Oct!$A:$A,TB!$A321,Oct!$H:$H)</f>
        <v>0</v>
      </c>
      <c r="M321" s="43">
        <f>SUMIF(Nov!$A:$A,TB!$A321,Nov!$H:$H)</f>
        <v>0</v>
      </c>
      <c r="N321" s="159">
        <f>SUMIF(Dec!$A:$A,TB!$A321,Dec!$H:$H)</f>
        <v>0</v>
      </c>
      <c r="O321" s="171"/>
      <c r="P321" s="171"/>
      <c r="Q321" s="164">
        <v>-227.86</v>
      </c>
      <c r="R321" s="43">
        <v>0</v>
      </c>
      <c r="S321" s="43">
        <v>-381.62</v>
      </c>
      <c r="T321" s="43">
        <v>-63.7</v>
      </c>
      <c r="U321" s="43">
        <v>-112.29</v>
      </c>
      <c r="V321" s="43">
        <v>-257.61</v>
      </c>
      <c r="W321" s="43">
        <v>-729.55</v>
      </c>
      <c r="X321" s="43">
        <v>-569.29</v>
      </c>
      <c r="Y321" s="43">
        <v>-455.94</v>
      </c>
      <c r="Z321" s="43">
        <v>-156.78</v>
      </c>
      <c r="AA321" s="43">
        <v>0</v>
      </c>
      <c r="AB321" s="43">
        <v>0</v>
      </c>
      <c r="AD321" s="43">
        <f t="shared" si="507"/>
        <v>0</v>
      </c>
      <c r="AE321" s="43">
        <f t="shared" si="508"/>
        <v>0</v>
      </c>
      <c r="AF321" s="43">
        <f t="shared" si="509"/>
        <v>0</v>
      </c>
      <c r="AG321" s="43">
        <f t="shared" si="510"/>
        <v>0</v>
      </c>
      <c r="AH321" s="43">
        <f t="shared" si="511"/>
        <v>0</v>
      </c>
      <c r="AI321" s="43">
        <f t="shared" si="512"/>
        <v>0</v>
      </c>
      <c r="AJ321" s="43">
        <f t="shared" si="513"/>
        <v>0</v>
      </c>
      <c r="AK321" s="43">
        <f t="shared" si="514"/>
        <v>0</v>
      </c>
      <c r="AL321" s="43">
        <f t="shared" si="515"/>
        <v>0</v>
      </c>
      <c r="AM321" s="43">
        <f t="shared" si="516"/>
        <v>0</v>
      </c>
      <c r="AN321" s="43">
        <f t="shared" si="517"/>
        <v>0</v>
      </c>
      <c r="AO321" s="159">
        <f t="shared" si="518"/>
        <v>0</v>
      </c>
    </row>
    <row r="322" spans="1:41" ht="16.399999999999999" customHeight="1">
      <c r="A322" s="13">
        <v>25009</v>
      </c>
      <c r="B322" s="14" t="s">
        <v>288</v>
      </c>
      <c r="C322" s="43">
        <f>SUMIF(Jan!$A:$A,TB!$A322,Jan!$H:$H)</f>
        <v>0</v>
      </c>
      <c r="D322" s="43">
        <f>SUMIF(Feb!$A:$A,TB!$A322,Feb!$H:$H)</f>
        <v>0</v>
      </c>
      <c r="E322" s="43">
        <f>SUMIF(Mar!$A:$A,TB!$A322,Mar!$H:$H)</f>
        <v>0</v>
      </c>
      <c r="F322" s="43">
        <f>SUMIF(Apr!$A:$A,TB!$A322,Apr!$H:$H)</f>
        <v>0</v>
      </c>
      <c r="G322" s="43">
        <f>SUMIF(May!$A:$A,TB!$A322,May!$H:$H)</f>
        <v>0</v>
      </c>
      <c r="H322" s="43">
        <f>SUMIF(Jun!$A:$A,TB!$A322,Jun!$H:$H)</f>
        <v>0</v>
      </c>
      <c r="I322" s="43">
        <f>SUMIF(Jul!$A:$A,TB!$A322,Jul!$H:$H)</f>
        <v>0</v>
      </c>
      <c r="J322" s="43">
        <f>SUMIF(Aug!$A:$A,TB!$A322,Aug!$H:$H)</f>
        <v>0</v>
      </c>
      <c r="K322" s="43">
        <f>SUMIF(Sep!$A:$A,TB!$A322,Sep!$H:$H)</f>
        <v>0</v>
      </c>
      <c r="L322" s="43">
        <f>SUMIF(Oct!$A:$A,TB!$A322,Oct!$H:$H)</f>
        <v>0</v>
      </c>
      <c r="M322" s="43">
        <f>SUMIF(Nov!$A:$A,TB!$A322,Nov!$H:$H)</f>
        <v>0</v>
      </c>
      <c r="N322" s="159">
        <f>SUMIF(Dec!$A:$A,TB!$A322,Dec!$H:$H)</f>
        <v>0</v>
      </c>
      <c r="O322" s="171"/>
      <c r="P322" s="171"/>
      <c r="Q322" s="164">
        <v>0</v>
      </c>
      <c r="R322" s="43">
        <v>0</v>
      </c>
      <c r="S322" s="43">
        <v>0</v>
      </c>
      <c r="T322" s="43">
        <v>0</v>
      </c>
      <c r="U322" s="43">
        <v>0</v>
      </c>
      <c r="V322" s="43">
        <v>0</v>
      </c>
      <c r="W322" s="43">
        <v>0</v>
      </c>
      <c r="X322" s="43">
        <v>0</v>
      </c>
      <c r="Y322" s="43">
        <v>0</v>
      </c>
      <c r="Z322" s="43">
        <v>0</v>
      </c>
      <c r="AA322" s="43">
        <v>0</v>
      </c>
      <c r="AB322" s="43">
        <v>0</v>
      </c>
      <c r="AD322" s="43">
        <f t="shared" si="507"/>
        <v>0</v>
      </c>
      <c r="AE322" s="43">
        <f t="shared" si="508"/>
        <v>0</v>
      </c>
      <c r="AF322" s="43">
        <f t="shared" si="509"/>
        <v>0</v>
      </c>
      <c r="AG322" s="43">
        <f t="shared" si="510"/>
        <v>0</v>
      </c>
      <c r="AH322" s="43">
        <f t="shared" si="511"/>
        <v>0</v>
      </c>
      <c r="AI322" s="43">
        <f t="shared" si="512"/>
        <v>0</v>
      </c>
      <c r="AJ322" s="43">
        <f t="shared" si="513"/>
        <v>0</v>
      </c>
      <c r="AK322" s="43">
        <f t="shared" si="514"/>
        <v>0</v>
      </c>
      <c r="AL322" s="43">
        <f t="shared" si="515"/>
        <v>0</v>
      </c>
      <c r="AM322" s="43">
        <f t="shared" si="516"/>
        <v>0</v>
      </c>
      <c r="AN322" s="43">
        <f t="shared" si="517"/>
        <v>0</v>
      </c>
      <c r="AO322" s="159">
        <f t="shared" si="518"/>
        <v>0</v>
      </c>
    </row>
    <row r="323" spans="1:41" ht="16.399999999999999" customHeight="1">
      <c r="A323" s="13">
        <v>25011</v>
      </c>
      <c r="B323" s="14" t="s">
        <v>289</v>
      </c>
      <c r="C323" s="43">
        <f>SUMIF(Jan!$A:$A,TB!$A323,Jan!$H:$H)</f>
        <v>0</v>
      </c>
      <c r="D323" s="43">
        <f>SUMIF(Feb!$A:$A,TB!$A323,Feb!$H:$H)</f>
        <v>0</v>
      </c>
      <c r="E323" s="43">
        <f>SUMIF(Mar!$A:$A,TB!$A323,Mar!$H:$H)</f>
        <v>0</v>
      </c>
      <c r="F323" s="43">
        <f>SUMIF(Apr!$A:$A,TB!$A323,Apr!$H:$H)</f>
        <v>0</v>
      </c>
      <c r="G323" s="43">
        <f>SUMIF(May!$A:$A,TB!$A323,May!$H:$H)</f>
        <v>0</v>
      </c>
      <c r="H323" s="43">
        <f>SUMIF(Jun!$A:$A,TB!$A323,Jun!$H:$H)</f>
        <v>0</v>
      </c>
      <c r="I323" s="43">
        <f>SUMIF(Jul!$A:$A,TB!$A323,Jul!$H:$H)</f>
        <v>0</v>
      </c>
      <c r="J323" s="43">
        <f>SUMIF(Aug!$A:$A,TB!$A323,Aug!$H:$H)</f>
        <v>0</v>
      </c>
      <c r="K323" s="43">
        <f>SUMIF(Sep!$A:$A,TB!$A323,Sep!$H:$H)</f>
        <v>0</v>
      </c>
      <c r="L323" s="43">
        <f>SUMIF(Oct!$A:$A,TB!$A323,Oct!$H:$H)</f>
        <v>0</v>
      </c>
      <c r="M323" s="43">
        <f>SUMIF(Nov!$A:$A,TB!$A323,Nov!$H:$H)</f>
        <v>0</v>
      </c>
      <c r="N323" s="159">
        <f>SUMIF(Dec!$A:$A,TB!$A323,Dec!$H:$H)</f>
        <v>0</v>
      </c>
      <c r="O323" s="171"/>
      <c r="P323" s="171"/>
      <c r="Q323" s="164">
        <v>0</v>
      </c>
      <c r="R323" s="43">
        <v>0</v>
      </c>
      <c r="S323" s="43">
        <v>0</v>
      </c>
      <c r="T323" s="43">
        <v>0</v>
      </c>
      <c r="U323" s="43">
        <v>0</v>
      </c>
      <c r="V323" s="43">
        <v>0</v>
      </c>
      <c r="W323" s="43">
        <v>0</v>
      </c>
      <c r="X323" s="43">
        <v>0</v>
      </c>
      <c r="Y323" s="43">
        <v>0</v>
      </c>
      <c r="Z323" s="43">
        <v>0</v>
      </c>
      <c r="AA323" s="43">
        <v>0</v>
      </c>
      <c r="AB323" s="43">
        <v>0</v>
      </c>
      <c r="AD323" s="43">
        <f t="shared" si="507"/>
        <v>0</v>
      </c>
      <c r="AE323" s="43">
        <f t="shared" si="508"/>
        <v>0</v>
      </c>
      <c r="AF323" s="43">
        <f t="shared" si="509"/>
        <v>0</v>
      </c>
      <c r="AG323" s="43">
        <f t="shared" si="510"/>
        <v>0</v>
      </c>
      <c r="AH323" s="43">
        <f t="shared" si="511"/>
        <v>0</v>
      </c>
      <c r="AI323" s="43">
        <f t="shared" si="512"/>
        <v>0</v>
      </c>
      <c r="AJ323" s="43">
        <f t="shared" si="513"/>
        <v>0</v>
      </c>
      <c r="AK323" s="43">
        <f t="shared" si="514"/>
        <v>0</v>
      </c>
      <c r="AL323" s="43">
        <f t="shared" si="515"/>
        <v>0</v>
      </c>
      <c r="AM323" s="43">
        <f t="shared" si="516"/>
        <v>0</v>
      </c>
      <c r="AN323" s="43">
        <f t="shared" si="517"/>
        <v>0</v>
      </c>
      <c r="AO323" s="159">
        <f t="shared" si="518"/>
        <v>0</v>
      </c>
    </row>
    <row r="324" spans="1:41" ht="16.399999999999999" customHeight="1">
      <c r="A324" s="13">
        <v>25015</v>
      </c>
      <c r="B324" s="14" t="s">
        <v>290</v>
      </c>
      <c r="C324" s="43">
        <f>SUMIF(Jan!$A:$A,TB!$A324,Jan!$H:$H)</f>
        <v>0</v>
      </c>
      <c r="D324" s="43">
        <f>SUMIF(Feb!$A:$A,TB!$A324,Feb!$H:$H)</f>
        <v>0</v>
      </c>
      <c r="E324" s="43">
        <f>SUMIF(Mar!$A:$A,TB!$A324,Mar!$H:$H)</f>
        <v>0</v>
      </c>
      <c r="F324" s="43">
        <f>SUMIF(Apr!$A:$A,TB!$A324,Apr!$H:$H)</f>
        <v>0</v>
      </c>
      <c r="G324" s="43">
        <f>SUMIF(May!$A:$A,TB!$A324,May!$H:$H)</f>
        <v>0</v>
      </c>
      <c r="H324" s="43">
        <f>SUMIF(Jun!$A:$A,TB!$A324,Jun!$H:$H)</f>
        <v>0</v>
      </c>
      <c r="I324" s="43">
        <f>SUMIF(Jul!$A:$A,TB!$A324,Jul!$H:$H)</f>
        <v>0</v>
      </c>
      <c r="J324" s="43">
        <f>SUMIF(Aug!$A:$A,TB!$A324,Aug!$H:$H)</f>
        <v>0</v>
      </c>
      <c r="K324" s="43">
        <f>SUMIF(Sep!$A:$A,TB!$A324,Sep!$H:$H)</f>
        <v>0</v>
      </c>
      <c r="L324" s="43">
        <f>SUMIF(Oct!$A:$A,TB!$A324,Oct!$H:$H)</f>
        <v>0</v>
      </c>
      <c r="M324" s="43">
        <f>SUMIF(Nov!$A:$A,TB!$A324,Nov!$H:$H)</f>
        <v>0</v>
      </c>
      <c r="N324" s="159">
        <f>SUMIF(Dec!$A:$A,TB!$A324,Dec!$H:$H)</f>
        <v>0</v>
      </c>
      <c r="O324" s="171"/>
      <c r="P324" s="171"/>
      <c r="Q324" s="164">
        <v>0</v>
      </c>
      <c r="R324" s="43">
        <v>0</v>
      </c>
      <c r="S324" s="43">
        <v>0</v>
      </c>
      <c r="T324" s="43">
        <v>0</v>
      </c>
      <c r="U324" s="43">
        <v>0</v>
      </c>
      <c r="V324" s="43">
        <v>0</v>
      </c>
      <c r="W324" s="43">
        <v>0</v>
      </c>
      <c r="X324" s="43">
        <v>0</v>
      </c>
      <c r="Y324" s="43">
        <v>0</v>
      </c>
      <c r="Z324" s="43">
        <v>0</v>
      </c>
      <c r="AA324" s="43">
        <v>0</v>
      </c>
      <c r="AB324" s="43">
        <v>0</v>
      </c>
      <c r="AD324" s="43">
        <f t="shared" si="507"/>
        <v>0</v>
      </c>
      <c r="AE324" s="43">
        <f t="shared" si="508"/>
        <v>0</v>
      </c>
      <c r="AF324" s="43">
        <f t="shared" si="509"/>
        <v>0</v>
      </c>
      <c r="AG324" s="43">
        <f t="shared" si="510"/>
        <v>0</v>
      </c>
      <c r="AH324" s="43">
        <f t="shared" si="511"/>
        <v>0</v>
      </c>
      <c r="AI324" s="43">
        <f t="shared" si="512"/>
        <v>0</v>
      </c>
      <c r="AJ324" s="43">
        <f t="shared" si="513"/>
        <v>0</v>
      </c>
      <c r="AK324" s="43">
        <f t="shared" si="514"/>
        <v>0</v>
      </c>
      <c r="AL324" s="43">
        <f t="shared" si="515"/>
        <v>0</v>
      </c>
      <c r="AM324" s="43">
        <f t="shared" si="516"/>
        <v>0</v>
      </c>
      <c r="AN324" s="43">
        <f t="shared" si="517"/>
        <v>0</v>
      </c>
      <c r="AO324" s="159">
        <f t="shared" si="518"/>
        <v>0</v>
      </c>
    </row>
    <row r="325" spans="1:41" ht="16.399999999999999" customHeight="1">
      <c r="A325" s="13">
        <v>25016</v>
      </c>
      <c r="B325" s="21" t="s">
        <v>291</v>
      </c>
      <c r="C325" s="43">
        <f>SUMIF(Jan!$A:$A,TB!$A325,Jan!$H:$H)</f>
        <v>0</v>
      </c>
      <c r="D325" s="43">
        <f>SUMIF(Feb!$A:$A,TB!$A325,Feb!$H:$H)</f>
        <v>0</v>
      </c>
      <c r="E325" s="43">
        <f>SUMIF(Mar!$A:$A,TB!$A325,Mar!$H:$H)</f>
        <v>0</v>
      </c>
      <c r="F325" s="43">
        <f>SUMIF(Apr!$A:$A,TB!$A325,Apr!$H:$H)</f>
        <v>0</v>
      </c>
      <c r="G325" s="43">
        <f>SUMIF(May!$A:$A,TB!$A325,May!$H:$H)</f>
        <v>0</v>
      </c>
      <c r="H325" s="43">
        <f>SUMIF(Jun!$A:$A,TB!$A325,Jun!$H:$H)</f>
        <v>0</v>
      </c>
      <c r="I325" s="43">
        <f>SUMIF(Jul!$A:$A,TB!$A325,Jul!$H:$H)</f>
        <v>0</v>
      </c>
      <c r="J325" s="43">
        <f>SUMIF(Aug!$A:$A,TB!$A325,Aug!$H:$H)</f>
        <v>0</v>
      </c>
      <c r="K325" s="43">
        <f>SUMIF(Sep!$A:$A,TB!$A325,Sep!$H:$H)</f>
        <v>0</v>
      </c>
      <c r="L325" s="43">
        <f>SUMIF(Oct!$A:$A,TB!$A325,Oct!$H:$H)</f>
        <v>0</v>
      </c>
      <c r="M325" s="43">
        <f>SUMIF(Nov!$A:$A,TB!$A325,Nov!$H:$H)</f>
        <v>0</v>
      </c>
      <c r="N325" s="159">
        <f>SUMIF(Dec!$A:$A,TB!$A325,Dec!$H:$H)</f>
        <v>0</v>
      </c>
      <c r="O325" s="171"/>
      <c r="P325" s="171"/>
      <c r="Q325" s="164">
        <v>0</v>
      </c>
      <c r="R325" s="43">
        <v>0</v>
      </c>
      <c r="S325" s="43">
        <v>0</v>
      </c>
      <c r="T325" s="43">
        <v>0</v>
      </c>
      <c r="U325" s="43">
        <v>0</v>
      </c>
      <c r="V325" s="43">
        <v>0</v>
      </c>
      <c r="W325" s="43">
        <v>0</v>
      </c>
      <c r="X325" s="43">
        <v>0</v>
      </c>
      <c r="Y325" s="43">
        <v>0</v>
      </c>
      <c r="Z325" s="43">
        <v>0</v>
      </c>
      <c r="AA325" s="43">
        <v>0</v>
      </c>
      <c r="AB325" s="43">
        <v>0</v>
      </c>
      <c r="AD325" s="43">
        <f t="shared" si="507"/>
        <v>0</v>
      </c>
      <c r="AE325" s="43">
        <f t="shared" si="508"/>
        <v>0</v>
      </c>
      <c r="AF325" s="43">
        <f t="shared" si="509"/>
        <v>0</v>
      </c>
      <c r="AG325" s="43">
        <f t="shared" si="510"/>
        <v>0</v>
      </c>
      <c r="AH325" s="43">
        <f t="shared" si="511"/>
        <v>0</v>
      </c>
      <c r="AI325" s="43">
        <f t="shared" si="512"/>
        <v>0</v>
      </c>
      <c r="AJ325" s="43">
        <f t="shared" si="513"/>
        <v>0</v>
      </c>
      <c r="AK325" s="43">
        <f t="shared" si="514"/>
        <v>0</v>
      </c>
      <c r="AL325" s="43">
        <f t="shared" si="515"/>
        <v>0</v>
      </c>
      <c r="AM325" s="43">
        <f t="shared" si="516"/>
        <v>0</v>
      </c>
      <c r="AN325" s="43">
        <f t="shared" si="517"/>
        <v>0</v>
      </c>
      <c r="AO325" s="159">
        <f t="shared" si="518"/>
        <v>0</v>
      </c>
    </row>
    <row r="326" spans="1:41" ht="16.399999999999999" customHeight="1">
      <c r="A326" s="13"/>
      <c r="B326" s="21"/>
      <c r="C326" s="43">
        <f>SUMIF(Jan!$A:$A,TB!$A326,Jan!$H:$H)</f>
        <v>0</v>
      </c>
      <c r="D326" s="43">
        <f>SUMIF(Feb!$A:$A,TB!$A326,Feb!$H:$H)</f>
        <v>0</v>
      </c>
      <c r="E326" s="43">
        <f>SUMIF(Mar!$A:$A,TB!$A326,Mar!$H:$H)</f>
        <v>0</v>
      </c>
      <c r="F326" s="43">
        <f>SUMIF(Apr!$A:$A,TB!$A326,Apr!$H:$H)</f>
        <v>0</v>
      </c>
      <c r="G326" s="43">
        <f>SUMIF(May!$A:$A,TB!$A326,May!$H:$H)</f>
        <v>0</v>
      </c>
      <c r="H326" s="43">
        <f>SUMIF(Jun!$A:$A,TB!$A326,Jun!$H:$H)</f>
        <v>0</v>
      </c>
      <c r="I326" s="43">
        <f>SUMIF(Jul!$A:$A,TB!$A326,Jul!$H:$H)</f>
        <v>0</v>
      </c>
      <c r="J326" s="43">
        <f>SUMIF(Aug!$A:$A,TB!$A326,Aug!$H:$H)</f>
        <v>0</v>
      </c>
      <c r="K326" s="43">
        <f>SUMIF(Sep!$A:$A,TB!$A326,Sep!$H:$H)</f>
        <v>0</v>
      </c>
      <c r="L326" s="43">
        <f>SUMIF(Oct!$A:$A,TB!$A326,Oct!$H:$H)</f>
        <v>0</v>
      </c>
      <c r="M326" s="43">
        <f>SUMIF(Nov!$A:$A,TB!$A326,Nov!$H:$H)</f>
        <v>0</v>
      </c>
      <c r="N326" s="159">
        <f>SUMIF(Dec!$A:$A,TB!$A326,Dec!$H:$H)</f>
        <v>0</v>
      </c>
      <c r="O326" s="171"/>
      <c r="P326" s="171"/>
      <c r="Q326" s="164">
        <v>0</v>
      </c>
      <c r="R326" s="43">
        <v>0</v>
      </c>
      <c r="S326" s="43">
        <v>0</v>
      </c>
      <c r="T326" s="43">
        <v>0</v>
      </c>
      <c r="U326" s="43">
        <v>0</v>
      </c>
      <c r="V326" s="43">
        <v>0</v>
      </c>
      <c r="W326" s="43">
        <v>0</v>
      </c>
      <c r="X326" s="43">
        <v>0</v>
      </c>
      <c r="Y326" s="43">
        <v>0</v>
      </c>
      <c r="Z326" s="43">
        <v>0</v>
      </c>
      <c r="AA326" s="43">
        <v>0</v>
      </c>
      <c r="AB326" s="43">
        <v>0</v>
      </c>
      <c r="AD326" s="43">
        <f t="shared" si="507"/>
        <v>0</v>
      </c>
      <c r="AE326" s="43">
        <f t="shared" si="508"/>
        <v>0</v>
      </c>
      <c r="AF326" s="43">
        <f t="shared" si="509"/>
        <v>0</v>
      </c>
      <c r="AG326" s="43">
        <f t="shared" si="510"/>
        <v>0</v>
      </c>
      <c r="AH326" s="43">
        <f t="shared" si="511"/>
        <v>0</v>
      </c>
      <c r="AI326" s="43">
        <f t="shared" si="512"/>
        <v>0</v>
      </c>
      <c r="AJ326" s="43">
        <f t="shared" si="513"/>
        <v>0</v>
      </c>
      <c r="AK326" s="43">
        <f t="shared" si="514"/>
        <v>0</v>
      </c>
      <c r="AL326" s="43">
        <f t="shared" si="515"/>
        <v>0</v>
      </c>
      <c r="AM326" s="43">
        <f t="shared" si="516"/>
        <v>0</v>
      </c>
      <c r="AN326" s="43">
        <f t="shared" si="517"/>
        <v>0</v>
      </c>
      <c r="AO326" s="159">
        <f t="shared" si="518"/>
        <v>0</v>
      </c>
    </row>
    <row r="327" spans="1:41" ht="16.399999999999999" customHeight="1">
      <c r="A327" s="17" t="s">
        <v>47</v>
      </c>
      <c r="B327" s="18"/>
      <c r="C327" s="19">
        <f t="shared" ref="C327" si="519">ROUND(SUM(C320:C326),2)</f>
        <v>0</v>
      </c>
      <c r="D327" s="19">
        <f t="shared" ref="D327:N327" si="520">ROUND(SUM(D320:D326),2)</f>
        <v>0</v>
      </c>
      <c r="E327" s="19">
        <f t="shared" si="520"/>
        <v>0</v>
      </c>
      <c r="F327" s="19">
        <f t="shared" si="520"/>
        <v>0</v>
      </c>
      <c r="G327" s="19">
        <f t="shared" si="520"/>
        <v>0</v>
      </c>
      <c r="H327" s="19">
        <f t="shared" si="520"/>
        <v>0</v>
      </c>
      <c r="I327" s="19">
        <f t="shared" si="520"/>
        <v>0</v>
      </c>
      <c r="J327" s="19">
        <f t="shared" si="520"/>
        <v>0</v>
      </c>
      <c r="K327" s="19">
        <f t="shared" si="520"/>
        <v>0</v>
      </c>
      <c r="L327" s="19">
        <f t="shared" si="520"/>
        <v>0</v>
      </c>
      <c r="M327" s="19">
        <f t="shared" si="520"/>
        <v>0</v>
      </c>
      <c r="N327" s="158">
        <f t="shared" si="520"/>
        <v>0</v>
      </c>
      <c r="O327" s="171"/>
      <c r="P327" s="171"/>
      <c r="Q327" s="163">
        <v>-227.86</v>
      </c>
      <c r="R327" s="19">
        <v>0</v>
      </c>
      <c r="S327" s="19">
        <v>-381.62</v>
      </c>
      <c r="T327" s="19">
        <v>-63.7</v>
      </c>
      <c r="U327" s="19">
        <v>-112.29</v>
      </c>
      <c r="V327" s="19">
        <v>-257.61</v>
      </c>
      <c r="W327" s="19">
        <v>-729.55</v>
      </c>
      <c r="X327" s="19">
        <v>-569.29</v>
      </c>
      <c r="Y327" s="19">
        <v>-455.94</v>
      </c>
      <c r="Z327" s="19">
        <v>-156.78</v>
      </c>
      <c r="AA327" s="19">
        <v>0</v>
      </c>
      <c r="AB327" s="19">
        <v>0</v>
      </c>
      <c r="AD327" s="19">
        <f t="shared" ref="AD327:AO327" si="521">ROUND(SUM(AD320:AD326),2)</f>
        <v>0</v>
      </c>
      <c r="AE327" s="19">
        <f t="shared" si="521"/>
        <v>0</v>
      </c>
      <c r="AF327" s="19">
        <f t="shared" si="521"/>
        <v>0</v>
      </c>
      <c r="AG327" s="19">
        <f t="shared" si="521"/>
        <v>0</v>
      </c>
      <c r="AH327" s="19">
        <f t="shared" si="521"/>
        <v>0</v>
      </c>
      <c r="AI327" s="19">
        <f t="shared" si="521"/>
        <v>0</v>
      </c>
      <c r="AJ327" s="19">
        <f t="shared" si="521"/>
        <v>0</v>
      </c>
      <c r="AK327" s="19">
        <f t="shared" si="521"/>
        <v>0</v>
      </c>
      <c r="AL327" s="19">
        <f t="shared" si="521"/>
        <v>0</v>
      </c>
      <c r="AM327" s="19">
        <f t="shared" si="521"/>
        <v>0</v>
      </c>
      <c r="AN327" s="19">
        <f t="shared" si="521"/>
        <v>0</v>
      </c>
      <c r="AO327" s="19">
        <f t="shared" si="521"/>
        <v>0</v>
      </c>
    </row>
    <row r="328" spans="1:41" ht="16.399999999999999" customHeight="1">
      <c r="A328" s="13"/>
      <c r="B328" s="14"/>
      <c r="C328" s="43">
        <f>SUMIF(Jan!$A:$A,TB!$A328,Jan!$H:$H)</f>
        <v>0</v>
      </c>
      <c r="D328" s="43">
        <f>SUMIF(Feb!$A:$A,TB!$A328,Feb!$H:$H)</f>
        <v>0</v>
      </c>
      <c r="E328" s="43">
        <f>SUMIF(Mar!$A:$A,TB!$A328,Mar!$H:$H)</f>
        <v>0</v>
      </c>
      <c r="F328" s="43">
        <f>SUMIF(Apr!$A:$A,TB!$A328,Apr!$H:$H)</f>
        <v>0</v>
      </c>
      <c r="G328" s="43">
        <f>SUMIF(May!$A:$A,TB!$A328,May!$H:$H)</f>
        <v>0</v>
      </c>
      <c r="H328" s="43">
        <f>SUMIF(Jun!$A:$A,TB!$A328,Jun!$H:$H)</f>
        <v>0</v>
      </c>
      <c r="I328" s="43">
        <f>SUMIF(Jul!$A:$A,TB!$A328,Jul!$H:$H)</f>
        <v>0</v>
      </c>
      <c r="J328" s="43">
        <f>SUMIF(Aug!$A:$A,TB!$A328,Aug!$H:$H)</f>
        <v>0</v>
      </c>
      <c r="K328" s="43">
        <f>SUMIF(Sep!$A:$A,TB!$A328,Sep!$H:$H)</f>
        <v>0</v>
      </c>
      <c r="L328" s="43">
        <f>SUMIF(Oct!$A:$A,TB!$A328,Oct!$H:$H)</f>
        <v>0</v>
      </c>
      <c r="M328" s="43">
        <f>SUMIF(Nov!$A:$A,TB!$A328,Nov!$H:$H)</f>
        <v>0</v>
      </c>
      <c r="N328" s="159">
        <f>SUMIF(Dec!$A:$A,TB!$A328,Dec!$H:$H)</f>
        <v>0</v>
      </c>
      <c r="O328" s="171"/>
      <c r="P328" s="171"/>
      <c r="Q328" s="164">
        <v>0</v>
      </c>
      <c r="R328" s="43">
        <v>0</v>
      </c>
      <c r="S328" s="43">
        <v>0</v>
      </c>
      <c r="T328" s="43">
        <v>0</v>
      </c>
      <c r="U328" s="43">
        <v>0</v>
      </c>
      <c r="V328" s="43">
        <v>0</v>
      </c>
      <c r="W328" s="43">
        <v>0</v>
      </c>
      <c r="X328" s="43">
        <v>0</v>
      </c>
      <c r="Y328" s="43">
        <v>0</v>
      </c>
      <c r="Z328" s="43">
        <v>0</v>
      </c>
      <c r="AA328" s="43">
        <v>0</v>
      </c>
      <c r="AB328" s="43">
        <v>0</v>
      </c>
      <c r="AD328" s="43">
        <f t="shared" ref="AD328:AD331" si="522">ROUND(C328*AD$2,2)</f>
        <v>0</v>
      </c>
      <c r="AE328" s="43">
        <f t="shared" ref="AE328:AE331" si="523">ROUND(D328*AE$2,2)</f>
        <v>0</v>
      </c>
      <c r="AF328" s="43">
        <f t="shared" ref="AF328:AF331" si="524">ROUND(E328*AF$2,2)</f>
        <v>0</v>
      </c>
      <c r="AG328" s="43">
        <f t="shared" ref="AG328:AG331" si="525">ROUND(F328*AG$2,2)</f>
        <v>0</v>
      </c>
      <c r="AH328" s="43">
        <f t="shared" ref="AH328:AH331" si="526">ROUND(G328*AH$2,2)</f>
        <v>0</v>
      </c>
      <c r="AI328" s="43">
        <f t="shared" ref="AI328:AI331" si="527">ROUND(H328*AI$2,2)</f>
        <v>0</v>
      </c>
      <c r="AJ328" s="43">
        <f t="shared" ref="AJ328:AJ331" si="528">ROUND(I328*AJ$2,2)</f>
        <v>0</v>
      </c>
      <c r="AK328" s="43">
        <f t="shared" ref="AK328:AK331" si="529">ROUND(J328*AK$2,2)</f>
        <v>0</v>
      </c>
      <c r="AL328" s="43">
        <f t="shared" ref="AL328:AL331" si="530">ROUND(K328*AL$2,2)</f>
        <v>0</v>
      </c>
      <c r="AM328" s="43">
        <f t="shared" ref="AM328:AM331" si="531">ROUND(L328*AM$2,2)</f>
        <v>0</v>
      </c>
      <c r="AN328" s="43">
        <f t="shared" ref="AN328:AN331" si="532">ROUND(M328*AN$2,2)</f>
        <v>0</v>
      </c>
      <c r="AO328" s="159">
        <f t="shared" ref="AO328:AO331" si="533">ROUND(N328*AO$2,2)</f>
        <v>0</v>
      </c>
    </row>
    <row r="329" spans="1:41" ht="16.399999999999999" customHeight="1">
      <c r="A329" s="13">
        <v>25013</v>
      </c>
      <c r="B329" s="22" t="s">
        <v>292</v>
      </c>
      <c r="C329" s="43">
        <f>SUMIF(Jan!$A:$A,TB!$A329,Jan!$H:$H)</f>
        <v>0</v>
      </c>
      <c r="D329" s="43">
        <f>SUMIF(Feb!$A:$A,TB!$A329,Feb!$H:$H)</f>
        <v>0</v>
      </c>
      <c r="E329" s="43">
        <f>SUMIF(Mar!$A:$A,TB!$A329,Mar!$H:$H)</f>
        <v>0</v>
      </c>
      <c r="F329" s="43">
        <f>SUMIF(Apr!$A:$A,TB!$A329,Apr!$H:$H)</f>
        <v>0</v>
      </c>
      <c r="G329" s="43">
        <f>SUMIF(May!$A:$A,TB!$A329,May!$H:$H)</f>
        <v>0</v>
      </c>
      <c r="H329" s="43">
        <f>SUMIF(Jun!$A:$A,TB!$A329,Jun!$H:$H)</f>
        <v>0</v>
      </c>
      <c r="I329" s="43">
        <f>SUMIF(Jul!$A:$A,TB!$A329,Jul!$H:$H)</f>
        <v>0</v>
      </c>
      <c r="J329" s="43">
        <f>SUMIF(Aug!$A:$A,TB!$A329,Aug!$H:$H)</f>
        <v>0</v>
      </c>
      <c r="K329" s="43">
        <f>SUMIF(Sep!$A:$A,TB!$A329,Sep!$H:$H)</f>
        <v>0</v>
      </c>
      <c r="L329" s="43">
        <f>SUMIF(Oct!$A:$A,TB!$A329,Oct!$H:$H)</f>
        <v>0</v>
      </c>
      <c r="M329" s="43">
        <f>SUMIF(Nov!$A:$A,TB!$A329,Nov!$H:$H)</f>
        <v>0</v>
      </c>
      <c r="N329" s="159">
        <f>SUMIF(Dec!$A:$A,TB!$A329,Dec!$H:$H)</f>
        <v>0</v>
      </c>
      <c r="O329" s="171"/>
      <c r="P329" s="171"/>
      <c r="Q329" s="164">
        <v>0</v>
      </c>
      <c r="R329" s="43">
        <v>0</v>
      </c>
      <c r="S329" s="43">
        <v>0</v>
      </c>
      <c r="T329" s="43">
        <v>0</v>
      </c>
      <c r="U329" s="43">
        <v>0</v>
      </c>
      <c r="V329" s="43">
        <v>0</v>
      </c>
      <c r="W329" s="43">
        <v>0</v>
      </c>
      <c r="X329" s="43">
        <v>0</v>
      </c>
      <c r="Y329" s="43">
        <v>0</v>
      </c>
      <c r="Z329" s="43">
        <v>0</v>
      </c>
      <c r="AA329" s="43">
        <v>0</v>
      </c>
      <c r="AB329" s="43">
        <v>0</v>
      </c>
      <c r="AD329" s="43">
        <f t="shared" si="522"/>
        <v>0</v>
      </c>
      <c r="AE329" s="43">
        <f t="shared" si="523"/>
        <v>0</v>
      </c>
      <c r="AF329" s="43">
        <f t="shared" si="524"/>
        <v>0</v>
      </c>
      <c r="AG329" s="43">
        <f t="shared" si="525"/>
        <v>0</v>
      </c>
      <c r="AH329" s="43">
        <f t="shared" si="526"/>
        <v>0</v>
      </c>
      <c r="AI329" s="43">
        <f t="shared" si="527"/>
        <v>0</v>
      </c>
      <c r="AJ329" s="43">
        <f t="shared" si="528"/>
        <v>0</v>
      </c>
      <c r="AK329" s="43">
        <f t="shared" si="529"/>
        <v>0</v>
      </c>
      <c r="AL329" s="43">
        <f t="shared" si="530"/>
        <v>0</v>
      </c>
      <c r="AM329" s="43">
        <f t="shared" si="531"/>
        <v>0</v>
      </c>
      <c r="AN329" s="43">
        <f t="shared" si="532"/>
        <v>0</v>
      </c>
      <c r="AO329" s="159">
        <f t="shared" si="533"/>
        <v>0</v>
      </c>
    </row>
    <row r="330" spans="1:41" ht="16.399999999999999" customHeight="1">
      <c r="A330" s="13">
        <v>25014</v>
      </c>
      <c r="B330" s="21" t="s">
        <v>293</v>
      </c>
      <c r="C330" s="43">
        <f>SUMIF(Jan!$A:$A,TB!$A330,Jan!$H:$H)</f>
        <v>0</v>
      </c>
      <c r="D330" s="43">
        <f>SUMIF(Feb!$A:$A,TB!$A330,Feb!$H:$H)</f>
        <v>0</v>
      </c>
      <c r="E330" s="43">
        <f>SUMIF(Mar!$A:$A,TB!$A330,Mar!$H:$H)</f>
        <v>0</v>
      </c>
      <c r="F330" s="43">
        <f>SUMIF(Apr!$A:$A,TB!$A330,Apr!$H:$H)</f>
        <v>0</v>
      </c>
      <c r="G330" s="43">
        <f>SUMIF(May!$A:$A,TB!$A330,May!$H:$H)</f>
        <v>0</v>
      </c>
      <c r="H330" s="43">
        <f>SUMIF(Jun!$A:$A,TB!$A330,Jun!$H:$H)</f>
        <v>0</v>
      </c>
      <c r="I330" s="43">
        <f>SUMIF(Jul!$A:$A,TB!$A330,Jul!$H:$H)</f>
        <v>0</v>
      </c>
      <c r="J330" s="43">
        <f>SUMIF(Aug!$A:$A,TB!$A330,Aug!$H:$H)</f>
        <v>0</v>
      </c>
      <c r="K330" s="43">
        <f>SUMIF(Sep!$A:$A,TB!$A330,Sep!$H:$H)</f>
        <v>0</v>
      </c>
      <c r="L330" s="43">
        <f>SUMIF(Oct!$A:$A,TB!$A330,Oct!$H:$H)</f>
        <v>0</v>
      </c>
      <c r="M330" s="43">
        <f>SUMIF(Nov!$A:$A,TB!$A330,Nov!$H:$H)</f>
        <v>0</v>
      </c>
      <c r="N330" s="159">
        <f>SUMIF(Dec!$A:$A,TB!$A330,Dec!$H:$H)</f>
        <v>0</v>
      </c>
      <c r="O330" s="171"/>
      <c r="P330" s="171"/>
      <c r="Q330" s="164">
        <v>0</v>
      </c>
      <c r="R330" s="43">
        <v>0</v>
      </c>
      <c r="S330" s="43">
        <v>0</v>
      </c>
      <c r="T330" s="43">
        <v>0</v>
      </c>
      <c r="U330" s="43">
        <v>0</v>
      </c>
      <c r="V330" s="43">
        <v>0</v>
      </c>
      <c r="W330" s="43">
        <v>0</v>
      </c>
      <c r="X330" s="43">
        <v>0</v>
      </c>
      <c r="Y330" s="43">
        <v>0</v>
      </c>
      <c r="Z330" s="43">
        <v>0</v>
      </c>
      <c r="AA330" s="43">
        <v>0</v>
      </c>
      <c r="AB330" s="43">
        <v>0</v>
      </c>
      <c r="AD330" s="43">
        <f t="shared" si="522"/>
        <v>0</v>
      </c>
      <c r="AE330" s="43">
        <f t="shared" si="523"/>
        <v>0</v>
      </c>
      <c r="AF330" s="43">
        <f t="shared" si="524"/>
        <v>0</v>
      </c>
      <c r="AG330" s="43">
        <f t="shared" si="525"/>
        <v>0</v>
      </c>
      <c r="AH330" s="43">
        <f t="shared" si="526"/>
        <v>0</v>
      </c>
      <c r="AI330" s="43">
        <f t="shared" si="527"/>
        <v>0</v>
      </c>
      <c r="AJ330" s="43">
        <f t="shared" si="528"/>
        <v>0</v>
      </c>
      <c r="AK330" s="43">
        <f t="shared" si="529"/>
        <v>0</v>
      </c>
      <c r="AL330" s="43">
        <f t="shared" si="530"/>
        <v>0</v>
      </c>
      <c r="AM330" s="43">
        <f t="shared" si="531"/>
        <v>0</v>
      </c>
      <c r="AN330" s="43">
        <f t="shared" si="532"/>
        <v>0</v>
      </c>
      <c r="AO330" s="159">
        <f t="shared" si="533"/>
        <v>0</v>
      </c>
    </row>
    <row r="331" spans="1:41" ht="16.399999999999999" customHeight="1">
      <c r="A331" s="13"/>
      <c r="B331" s="21"/>
      <c r="C331" s="43">
        <f>SUMIF(Jan!$A:$A,TB!$A331,Jan!$H:$H)</f>
        <v>0</v>
      </c>
      <c r="D331" s="43">
        <f>SUMIF(Feb!$A:$A,TB!$A331,Feb!$H:$H)</f>
        <v>0</v>
      </c>
      <c r="E331" s="43">
        <f>SUMIF(Mar!$A:$A,TB!$A331,Mar!$H:$H)</f>
        <v>0</v>
      </c>
      <c r="F331" s="43">
        <f>SUMIF(Apr!$A:$A,TB!$A331,Apr!$H:$H)</f>
        <v>0</v>
      </c>
      <c r="G331" s="43">
        <f>SUMIF(May!$A:$A,TB!$A331,May!$H:$H)</f>
        <v>0</v>
      </c>
      <c r="H331" s="43">
        <f>SUMIF(Jun!$A:$A,TB!$A331,Jun!$H:$H)</f>
        <v>0</v>
      </c>
      <c r="I331" s="43">
        <f>SUMIF(Jul!$A:$A,TB!$A331,Jul!$H:$H)</f>
        <v>0</v>
      </c>
      <c r="J331" s="43">
        <f>SUMIF(Aug!$A:$A,TB!$A331,Aug!$H:$H)</f>
        <v>0</v>
      </c>
      <c r="K331" s="43">
        <f>SUMIF(Sep!$A:$A,TB!$A331,Sep!$H:$H)</f>
        <v>0</v>
      </c>
      <c r="L331" s="43">
        <f>SUMIF(Oct!$A:$A,TB!$A331,Oct!$H:$H)</f>
        <v>0</v>
      </c>
      <c r="M331" s="43">
        <f>SUMIF(Nov!$A:$A,TB!$A331,Nov!$H:$H)</f>
        <v>0</v>
      </c>
      <c r="N331" s="159">
        <f>SUMIF(Dec!$A:$A,TB!$A331,Dec!$H:$H)</f>
        <v>0</v>
      </c>
      <c r="O331" s="171"/>
      <c r="P331" s="171"/>
      <c r="Q331" s="164">
        <v>0</v>
      </c>
      <c r="R331" s="43">
        <v>0</v>
      </c>
      <c r="S331" s="43">
        <v>0</v>
      </c>
      <c r="T331" s="43">
        <v>0</v>
      </c>
      <c r="U331" s="43">
        <v>0</v>
      </c>
      <c r="V331" s="43">
        <v>0</v>
      </c>
      <c r="W331" s="43">
        <v>0</v>
      </c>
      <c r="X331" s="43">
        <v>0</v>
      </c>
      <c r="Y331" s="43">
        <v>0</v>
      </c>
      <c r="Z331" s="43">
        <v>0</v>
      </c>
      <c r="AA331" s="43">
        <v>0</v>
      </c>
      <c r="AB331" s="43">
        <v>0</v>
      </c>
      <c r="AD331" s="43">
        <f t="shared" si="522"/>
        <v>0</v>
      </c>
      <c r="AE331" s="43">
        <f t="shared" si="523"/>
        <v>0</v>
      </c>
      <c r="AF331" s="43">
        <f t="shared" si="524"/>
        <v>0</v>
      </c>
      <c r="AG331" s="43">
        <f t="shared" si="525"/>
        <v>0</v>
      </c>
      <c r="AH331" s="43">
        <f t="shared" si="526"/>
        <v>0</v>
      </c>
      <c r="AI331" s="43">
        <f t="shared" si="527"/>
        <v>0</v>
      </c>
      <c r="AJ331" s="43">
        <f t="shared" si="528"/>
        <v>0</v>
      </c>
      <c r="AK331" s="43">
        <f t="shared" si="529"/>
        <v>0</v>
      </c>
      <c r="AL331" s="43">
        <f t="shared" si="530"/>
        <v>0</v>
      </c>
      <c r="AM331" s="43">
        <f t="shared" si="531"/>
        <v>0</v>
      </c>
      <c r="AN331" s="43">
        <f t="shared" si="532"/>
        <v>0</v>
      </c>
      <c r="AO331" s="159">
        <f t="shared" si="533"/>
        <v>0</v>
      </c>
    </row>
    <row r="332" spans="1:41" ht="16.399999999999999" customHeight="1">
      <c r="A332" s="17" t="s">
        <v>53</v>
      </c>
      <c r="B332" s="18"/>
      <c r="C332" s="19">
        <f t="shared" ref="C332" si="534">ROUND(SUM(C328:C331),2)</f>
        <v>0</v>
      </c>
      <c r="D332" s="19">
        <f t="shared" ref="D332:N332" si="535">ROUND(SUM(D328:D331),2)</f>
        <v>0</v>
      </c>
      <c r="E332" s="19">
        <f t="shared" si="535"/>
        <v>0</v>
      </c>
      <c r="F332" s="19">
        <f t="shared" si="535"/>
        <v>0</v>
      </c>
      <c r="G332" s="19">
        <f t="shared" si="535"/>
        <v>0</v>
      </c>
      <c r="H332" s="19">
        <f t="shared" si="535"/>
        <v>0</v>
      </c>
      <c r="I332" s="19">
        <f t="shared" si="535"/>
        <v>0</v>
      </c>
      <c r="J332" s="19">
        <f t="shared" si="535"/>
        <v>0</v>
      </c>
      <c r="K332" s="19">
        <f t="shared" si="535"/>
        <v>0</v>
      </c>
      <c r="L332" s="19">
        <f t="shared" si="535"/>
        <v>0</v>
      </c>
      <c r="M332" s="19">
        <f t="shared" si="535"/>
        <v>0</v>
      </c>
      <c r="N332" s="158">
        <f t="shared" si="535"/>
        <v>0</v>
      </c>
      <c r="O332" s="171"/>
      <c r="P332" s="171"/>
      <c r="Q332" s="163">
        <v>0</v>
      </c>
      <c r="R332" s="19">
        <v>0</v>
      </c>
      <c r="S332" s="19">
        <v>0</v>
      </c>
      <c r="T332" s="19">
        <v>0</v>
      </c>
      <c r="U332" s="19">
        <v>0</v>
      </c>
      <c r="V332" s="19">
        <v>0</v>
      </c>
      <c r="W332" s="19">
        <v>0</v>
      </c>
      <c r="X332" s="19">
        <v>0</v>
      </c>
      <c r="Y332" s="19">
        <v>0</v>
      </c>
      <c r="Z332" s="19">
        <v>0</v>
      </c>
      <c r="AA332" s="19">
        <v>0</v>
      </c>
      <c r="AB332" s="19">
        <v>0</v>
      </c>
      <c r="AD332" s="19">
        <f t="shared" ref="AD332:AO332" si="536">ROUND(SUM(AD328:AD331),2)</f>
        <v>0</v>
      </c>
      <c r="AE332" s="19">
        <f t="shared" si="536"/>
        <v>0</v>
      </c>
      <c r="AF332" s="19">
        <f t="shared" si="536"/>
        <v>0</v>
      </c>
      <c r="AG332" s="19">
        <f t="shared" si="536"/>
        <v>0</v>
      </c>
      <c r="AH332" s="19">
        <f t="shared" si="536"/>
        <v>0</v>
      </c>
      <c r="AI332" s="19">
        <f t="shared" si="536"/>
        <v>0</v>
      </c>
      <c r="AJ332" s="19">
        <f t="shared" si="536"/>
        <v>0</v>
      </c>
      <c r="AK332" s="19">
        <f t="shared" si="536"/>
        <v>0</v>
      </c>
      <c r="AL332" s="19">
        <f t="shared" si="536"/>
        <v>0</v>
      </c>
      <c r="AM332" s="19">
        <f t="shared" si="536"/>
        <v>0</v>
      </c>
      <c r="AN332" s="19">
        <f t="shared" si="536"/>
        <v>0</v>
      </c>
      <c r="AO332" s="19">
        <f t="shared" si="536"/>
        <v>0</v>
      </c>
    </row>
    <row r="333" spans="1:41" ht="16.399999999999999" customHeight="1">
      <c r="A333" s="13"/>
      <c r="B333" s="21"/>
      <c r="C333" s="43">
        <f>SUMIF(Jan!$A:$A,TB!$A333,Jan!$H:$H)</f>
        <v>0</v>
      </c>
      <c r="D333" s="43">
        <f>SUMIF(Feb!$A:$A,TB!$A333,Feb!$H:$H)</f>
        <v>0</v>
      </c>
      <c r="E333" s="43">
        <f>SUMIF(Mar!$A:$A,TB!$A333,Mar!$H:$H)</f>
        <v>0</v>
      </c>
      <c r="F333" s="43">
        <f>SUMIF(Apr!$A:$A,TB!$A333,Apr!$H:$H)</f>
        <v>0</v>
      </c>
      <c r="G333" s="43">
        <f>SUMIF(May!$A:$A,TB!$A333,May!$H:$H)</f>
        <v>0</v>
      </c>
      <c r="H333" s="43">
        <f>SUMIF(Jun!$A:$A,TB!$A333,Jun!$H:$H)</f>
        <v>0</v>
      </c>
      <c r="I333" s="43">
        <f>SUMIF(Jul!$A:$A,TB!$A333,Jul!$H:$H)</f>
        <v>0</v>
      </c>
      <c r="J333" s="43">
        <f>SUMIF(Aug!$A:$A,TB!$A333,Aug!$H:$H)</f>
        <v>0</v>
      </c>
      <c r="K333" s="43">
        <f>SUMIF(Sep!$A:$A,TB!$A333,Sep!$H:$H)</f>
        <v>0</v>
      </c>
      <c r="L333" s="43">
        <f>SUMIF(Oct!$A:$A,TB!$A333,Oct!$H:$H)</f>
        <v>0</v>
      </c>
      <c r="M333" s="43">
        <f>SUMIF(Nov!$A:$A,TB!$A333,Nov!$H:$H)</f>
        <v>0</v>
      </c>
      <c r="N333" s="159">
        <f>SUMIF(Dec!$A:$A,TB!$A333,Dec!$H:$H)</f>
        <v>0</v>
      </c>
      <c r="O333" s="171"/>
      <c r="P333" s="171"/>
      <c r="Q333" s="164">
        <v>0</v>
      </c>
      <c r="R333" s="43">
        <v>0</v>
      </c>
      <c r="S333" s="43">
        <v>0</v>
      </c>
      <c r="T333" s="43">
        <v>0</v>
      </c>
      <c r="U333" s="43">
        <v>0</v>
      </c>
      <c r="V333" s="43">
        <v>0</v>
      </c>
      <c r="W333" s="43">
        <v>0</v>
      </c>
      <c r="X333" s="43">
        <v>0</v>
      </c>
      <c r="Y333" s="43">
        <v>0</v>
      </c>
      <c r="Z333" s="43">
        <v>0</v>
      </c>
      <c r="AA333" s="43">
        <v>0</v>
      </c>
      <c r="AB333" s="43">
        <v>0</v>
      </c>
      <c r="AD333" s="43">
        <f t="shared" ref="AD333:AD335" si="537">ROUND(C333*AD$2,2)</f>
        <v>0</v>
      </c>
      <c r="AE333" s="43">
        <f t="shared" ref="AE333:AE335" si="538">ROUND(D333*AE$2,2)</f>
        <v>0</v>
      </c>
      <c r="AF333" s="43">
        <f t="shared" ref="AF333:AF335" si="539">ROUND(E333*AF$2,2)</f>
        <v>0</v>
      </c>
      <c r="AG333" s="43">
        <f t="shared" ref="AG333:AG335" si="540">ROUND(F333*AG$2,2)</f>
        <v>0</v>
      </c>
      <c r="AH333" s="43">
        <f t="shared" ref="AH333:AH335" si="541">ROUND(G333*AH$2,2)</f>
        <v>0</v>
      </c>
      <c r="AI333" s="43">
        <f t="shared" ref="AI333:AI335" si="542">ROUND(H333*AI$2,2)</f>
        <v>0</v>
      </c>
      <c r="AJ333" s="43">
        <f t="shared" ref="AJ333:AJ335" si="543">ROUND(I333*AJ$2,2)</f>
        <v>0</v>
      </c>
      <c r="AK333" s="43">
        <f t="shared" ref="AK333:AK335" si="544">ROUND(J333*AK$2,2)</f>
        <v>0</v>
      </c>
      <c r="AL333" s="43">
        <f t="shared" ref="AL333:AL335" si="545">ROUND(K333*AL$2,2)</f>
        <v>0</v>
      </c>
      <c r="AM333" s="43">
        <f t="shared" ref="AM333:AM335" si="546">ROUND(L333*AM$2,2)</f>
        <v>0</v>
      </c>
      <c r="AN333" s="43">
        <f t="shared" ref="AN333:AN335" si="547">ROUND(M333*AN$2,2)</f>
        <v>0</v>
      </c>
      <c r="AO333" s="159">
        <f t="shared" ref="AO333:AO335" si="548">ROUND(N333*AO$2,2)</f>
        <v>0</v>
      </c>
    </row>
    <row r="334" spans="1:41" ht="16.399999999999999" customHeight="1">
      <c r="A334" s="13">
        <v>21002</v>
      </c>
      <c r="B334" s="21" t="s">
        <v>294</v>
      </c>
      <c r="C334" s="43">
        <f>SUMIF(Jan!$A:$A,TB!$A334,Jan!$H:$H)</f>
        <v>0</v>
      </c>
      <c r="D334" s="43">
        <f>SUMIF(Feb!$A:$A,TB!$A334,Feb!$H:$H)</f>
        <v>0</v>
      </c>
      <c r="E334" s="43">
        <f>SUMIF(Mar!$A:$A,TB!$A334,Mar!$H:$H)</f>
        <v>0</v>
      </c>
      <c r="F334" s="43">
        <f>SUMIF(Apr!$A:$A,TB!$A334,Apr!$H:$H)</f>
        <v>0</v>
      </c>
      <c r="G334" s="43">
        <f>SUMIF(May!$A:$A,TB!$A334,May!$H:$H)</f>
        <v>0</v>
      </c>
      <c r="H334" s="43">
        <f>SUMIF(Jun!$A:$A,TB!$A334,Jun!$H:$H)</f>
        <v>0</v>
      </c>
      <c r="I334" s="43">
        <f>SUMIF(Jul!$A:$A,TB!$A334,Jul!$H:$H)</f>
        <v>0</v>
      </c>
      <c r="J334" s="43">
        <f>SUMIF(Aug!$A:$A,TB!$A334,Aug!$H:$H)</f>
        <v>0</v>
      </c>
      <c r="K334" s="43">
        <f>SUMIF(Sep!$A:$A,TB!$A334,Sep!$H:$H)</f>
        <v>0</v>
      </c>
      <c r="L334" s="43">
        <f>SUMIF(Oct!$A:$A,TB!$A334,Oct!$H:$H)</f>
        <v>0</v>
      </c>
      <c r="M334" s="43">
        <f>SUMIF(Nov!$A:$A,TB!$A334,Nov!$H:$H)</f>
        <v>0</v>
      </c>
      <c r="N334" s="159">
        <f>SUMIF(Dec!$A:$A,TB!$A334,Dec!$H:$H)</f>
        <v>0</v>
      </c>
      <c r="O334" s="171"/>
      <c r="P334" s="171"/>
      <c r="Q334" s="164">
        <v>0</v>
      </c>
      <c r="R334" s="43">
        <v>0</v>
      </c>
      <c r="S334" s="43">
        <v>0</v>
      </c>
      <c r="T334" s="43">
        <v>0</v>
      </c>
      <c r="U334" s="43">
        <v>0</v>
      </c>
      <c r="V334" s="43">
        <v>0</v>
      </c>
      <c r="W334" s="43">
        <v>0</v>
      </c>
      <c r="X334" s="43">
        <v>0</v>
      </c>
      <c r="Y334" s="43">
        <v>0</v>
      </c>
      <c r="Z334" s="43">
        <v>0</v>
      </c>
      <c r="AA334" s="43">
        <v>0</v>
      </c>
      <c r="AB334" s="43">
        <v>0</v>
      </c>
      <c r="AD334" s="43">
        <f t="shared" si="537"/>
        <v>0</v>
      </c>
      <c r="AE334" s="43">
        <f t="shared" si="538"/>
        <v>0</v>
      </c>
      <c r="AF334" s="43">
        <f t="shared" si="539"/>
        <v>0</v>
      </c>
      <c r="AG334" s="43">
        <f t="shared" si="540"/>
        <v>0</v>
      </c>
      <c r="AH334" s="43">
        <f t="shared" si="541"/>
        <v>0</v>
      </c>
      <c r="AI334" s="43">
        <f t="shared" si="542"/>
        <v>0</v>
      </c>
      <c r="AJ334" s="43">
        <f t="shared" si="543"/>
        <v>0</v>
      </c>
      <c r="AK334" s="43">
        <f t="shared" si="544"/>
        <v>0</v>
      </c>
      <c r="AL334" s="43">
        <f t="shared" si="545"/>
        <v>0</v>
      </c>
      <c r="AM334" s="43">
        <f t="shared" si="546"/>
        <v>0</v>
      </c>
      <c r="AN334" s="43">
        <f t="shared" si="547"/>
        <v>0</v>
      </c>
      <c r="AO334" s="159">
        <f t="shared" si="548"/>
        <v>0</v>
      </c>
    </row>
    <row r="335" spans="1:41" ht="16.399999999999999" customHeight="1">
      <c r="A335" s="13"/>
      <c r="B335" s="21"/>
      <c r="C335" s="43">
        <f>SUMIF(Jan!$A:$A,TB!$A335,Jan!$H:$H)</f>
        <v>0</v>
      </c>
      <c r="D335" s="43">
        <f>SUMIF(Feb!$A:$A,TB!$A335,Feb!$H:$H)</f>
        <v>0</v>
      </c>
      <c r="E335" s="43">
        <f>SUMIF(Mar!$A:$A,TB!$A335,Mar!$H:$H)</f>
        <v>0</v>
      </c>
      <c r="F335" s="43">
        <f>SUMIF(Apr!$A:$A,TB!$A335,Apr!$H:$H)</f>
        <v>0</v>
      </c>
      <c r="G335" s="43">
        <f>SUMIF(May!$A:$A,TB!$A335,May!$H:$H)</f>
        <v>0</v>
      </c>
      <c r="H335" s="43">
        <f>SUMIF(Jun!$A:$A,TB!$A335,Jun!$H:$H)</f>
        <v>0</v>
      </c>
      <c r="I335" s="43">
        <f>SUMIF(Jul!$A:$A,TB!$A335,Jul!$H:$H)</f>
        <v>0</v>
      </c>
      <c r="J335" s="43">
        <f>SUMIF(Aug!$A:$A,TB!$A335,Aug!$H:$H)</f>
        <v>0</v>
      </c>
      <c r="K335" s="43">
        <f>SUMIF(Sep!$A:$A,TB!$A335,Sep!$H:$H)</f>
        <v>0</v>
      </c>
      <c r="L335" s="43">
        <f>SUMIF(Oct!$A:$A,TB!$A335,Oct!$H:$H)</f>
        <v>0</v>
      </c>
      <c r="M335" s="43">
        <f>SUMIF(Nov!$A:$A,TB!$A335,Nov!$H:$H)</f>
        <v>0</v>
      </c>
      <c r="N335" s="159">
        <f>SUMIF(Dec!$A:$A,TB!$A335,Dec!$H:$H)</f>
        <v>0</v>
      </c>
      <c r="O335" s="171"/>
      <c r="P335" s="171"/>
      <c r="Q335" s="164">
        <v>0</v>
      </c>
      <c r="R335" s="43">
        <v>0</v>
      </c>
      <c r="S335" s="43">
        <v>0</v>
      </c>
      <c r="T335" s="43">
        <v>0</v>
      </c>
      <c r="U335" s="43">
        <v>0</v>
      </c>
      <c r="V335" s="43">
        <v>0</v>
      </c>
      <c r="W335" s="43">
        <v>0</v>
      </c>
      <c r="X335" s="43">
        <v>0</v>
      </c>
      <c r="Y335" s="43">
        <v>0</v>
      </c>
      <c r="Z335" s="43">
        <v>0</v>
      </c>
      <c r="AA335" s="43">
        <v>0</v>
      </c>
      <c r="AB335" s="43">
        <v>0</v>
      </c>
      <c r="AD335" s="43">
        <f t="shared" si="537"/>
        <v>0</v>
      </c>
      <c r="AE335" s="43">
        <f t="shared" si="538"/>
        <v>0</v>
      </c>
      <c r="AF335" s="43">
        <f t="shared" si="539"/>
        <v>0</v>
      </c>
      <c r="AG335" s="43">
        <f t="shared" si="540"/>
        <v>0</v>
      </c>
      <c r="AH335" s="43">
        <f t="shared" si="541"/>
        <v>0</v>
      </c>
      <c r="AI335" s="43">
        <f t="shared" si="542"/>
        <v>0</v>
      </c>
      <c r="AJ335" s="43">
        <f t="shared" si="543"/>
        <v>0</v>
      </c>
      <c r="AK335" s="43">
        <f t="shared" si="544"/>
        <v>0</v>
      </c>
      <c r="AL335" s="43">
        <f t="shared" si="545"/>
        <v>0</v>
      </c>
      <c r="AM335" s="43">
        <f t="shared" si="546"/>
        <v>0</v>
      </c>
      <c r="AN335" s="43">
        <f t="shared" si="547"/>
        <v>0</v>
      </c>
      <c r="AO335" s="159">
        <f t="shared" si="548"/>
        <v>0</v>
      </c>
    </row>
    <row r="336" spans="1:41" ht="16.399999999999999" customHeight="1">
      <c r="A336" s="17" t="s">
        <v>54</v>
      </c>
      <c r="B336" s="18"/>
      <c r="C336" s="19">
        <f t="shared" ref="C336" si="549">ROUND(SUM(C333:C335),2)</f>
        <v>0</v>
      </c>
      <c r="D336" s="19">
        <f t="shared" ref="D336:N336" si="550">ROUND(SUM(D333:D335),2)</f>
        <v>0</v>
      </c>
      <c r="E336" s="19">
        <f t="shared" si="550"/>
        <v>0</v>
      </c>
      <c r="F336" s="19">
        <f t="shared" si="550"/>
        <v>0</v>
      </c>
      <c r="G336" s="19">
        <f t="shared" si="550"/>
        <v>0</v>
      </c>
      <c r="H336" s="19">
        <f t="shared" si="550"/>
        <v>0</v>
      </c>
      <c r="I336" s="19">
        <f t="shared" si="550"/>
        <v>0</v>
      </c>
      <c r="J336" s="19">
        <f t="shared" si="550"/>
        <v>0</v>
      </c>
      <c r="K336" s="19">
        <f t="shared" si="550"/>
        <v>0</v>
      </c>
      <c r="L336" s="19">
        <f t="shared" si="550"/>
        <v>0</v>
      </c>
      <c r="M336" s="19">
        <f t="shared" si="550"/>
        <v>0</v>
      </c>
      <c r="N336" s="158">
        <f t="shared" si="550"/>
        <v>0</v>
      </c>
      <c r="O336" s="171"/>
      <c r="P336" s="171"/>
      <c r="Q336" s="163">
        <v>0</v>
      </c>
      <c r="R336" s="19">
        <v>0</v>
      </c>
      <c r="S336" s="19">
        <v>0</v>
      </c>
      <c r="T336" s="19">
        <v>0</v>
      </c>
      <c r="U336" s="19">
        <v>0</v>
      </c>
      <c r="V336" s="19">
        <v>0</v>
      </c>
      <c r="W336" s="19">
        <v>0</v>
      </c>
      <c r="X336" s="19">
        <v>0</v>
      </c>
      <c r="Y336" s="19">
        <v>0</v>
      </c>
      <c r="Z336" s="19">
        <v>0</v>
      </c>
      <c r="AA336" s="19">
        <v>0</v>
      </c>
      <c r="AB336" s="19">
        <v>0</v>
      </c>
      <c r="AD336" s="19">
        <f t="shared" ref="AD336:AO336" si="551">ROUND(SUM(AD333:AD335),2)</f>
        <v>0</v>
      </c>
      <c r="AE336" s="19">
        <f t="shared" si="551"/>
        <v>0</v>
      </c>
      <c r="AF336" s="19">
        <f t="shared" si="551"/>
        <v>0</v>
      </c>
      <c r="AG336" s="19">
        <f t="shared" si="551"/>
        <v>0</v>
      </c>
      <c r="AH336" s="19">
        <f t="shared" si="551"/>
        <v>0</v>
      </c>
      <c r="AI336" s="19">
        <f t="shared" si="551"/>
        <v>0</v>
      </c>
      <c r="AJ336" s="19">
        <f t="shared" si="551"/>
        <v>0</v>
      </c>
      <c r="AK336" s="19">
        <f t="shared" si="551"/>
        <v>0</v>
      </c>
      <c r="AL336" s="19">
        <f t="shared" si="551"/>
        <v>0</v>
      </c>
      <c r="AM336" s="19">
        <f t="shared" si="551"/>
        <v>0</v>
      </c>
      <c r="AN336" s="19">
        <f t="shared" si="551"/>
        <v>0</v>
      </c>
      <c r="AO336" s="19">
        <f t="shared" si="551"/>
        <v>0</v>
      </c>
    </row>
    <row r="337" spans="1:41" ht="16.399999999999999" customHeight="1">
      <c r="A337" s="13"/>
      <c r="B337" s="21"/>
      <c r="C337" s="43">
        <f>SUMIF(Jan!$A:$A,TB!$A337,Jan!$H:$H)</f>
        <v>0</v>
      </c>
      <c r="D337" s="43">
        <f>SUMIF(Feb!$A:$A,TB!$A337,Feb!$H:$H)</f>
        <v>0</v>
      </c>
      <c r="E337" s="43">
        <f>SUMIF(Mar!$A:$A,TB!$A337,Mar!$H:$H)</f>
        <v>0</v>
      </c>
      <c r="F337" s="43">
        <f>SUMIF(Apr!$A:$A,TB!$A337,Apr!$H:$H)</f>
        <v>0</v>
      </c>
      <c r="G337" s="43">
        <f>SUMIF(May!$A:$A,TB!$A337,May!$H:$H)</f>
        <v>0</v>
      </c>
      <c r="H337" s="43">
        <f>SUMIF(Jun!$A:$A,TB!$A337,Jun!$H:$H)</f>
        <v>0</v>
      </c>
      <c r="I337" s="43">
        <f>SUMIF(Jul!$A:$A,TB!$A337,Jul!$H:$H)</f>
        <v>0</v>
      </c>
      <c r="J337" s="43">
        <f>SUMIF(Aug!$A:$A,TB!$A337,Aug!$H:$H)</f>
        <v>0</v>
      </c>
      <c r="K337" s="43">
        <f>SUMIF(Sep!$A:$A,TB!$A337,Sep!$H:$H)</f>
        <v>0</v>
      </c>
      <c r="L337" s="43">
        <f>SUMIF(Oct!$A:$A,TB!$A337,Oct!$H:$H)</f>
        <v>0</v>
      </c>
      <c r="M337" s="43">
        <f>SUMIF(Nov!$A:$A,TB!$A337,Nov!$H:$H)</f>
        <v>0</v>
      </c>
      <c r="N337" s="159">
        <f>SUMIF(Dec!$A:$A,TB!$A337,Dec!$H:$H)</f>
        <v>0</v>
      </c>
      <c r="O337" s="171"/>
      <c r="P337" s="171"/>
      <c r="Q337" s="164">
        <v>0</v>
      </c>
      <c r="R337" s="43">
        <v>0</v>
      </c>
      <c r="S337" s="43">
        <v>0</v>
      </c>
      <c r="T337" s="43">
        <v>0</v>
      </c>
      <c r="U337" s="43">
        <v>0</v>
      </c>
      <c r="V337" s="43">
        <v>0</v>
      </c>
      <c r="W337" s="43">
        <v>0</v>
      </c>
      <c r="X337" s="43">
        <v>0</v>
      </c>
      <c r="Y337" s="43">
        <v>0</v>
      </c>
      <c r="Z337" s="43">
        <v>0</v>
      </c>
      <c r="AA337" s="43">
        <v>0</v>
      </c>
      <c r="AB337" s="43">
        <v>0</v>
      </c>
      <c r="AD337" s="43">
        <f t="shared" ref="AD337:AD339" si="552">ROUND(C337*AD$2,2)</f>
        <v>0</v>
      </c>
      <c r="AE337" s="43">
        <f t="shared" ref="AE337:AE339" si="553">ROUND(D337*AE$2,2)</f>
        <v>0</v>
      </c>
      <c r="AF337" s="43">
        <f t="shared" ref="AF337:AF339" si="554">ROUND(E337*AF$2,2)</f>
        <v>0</v>
      </c>
      <c r="AG337" s="43">
        <f t="shared" ref="AG337:AG339" si="555">ROUND(F337*AG$2,2)</f>
        <v>0</v>
      </c>
      <c r="AH337" s="43">
        <f t="shared" ref="AH337:AH339" si="556">ROUND(G337*AH$2,2)</f>
        <v>0</v>
      </c>
      <c r="AI337" s="43">
        <f t="shared" ref="AI337:AI339" si="557">ROUND(H337*AI$2,2)</f>
        <v>0</v>
      </c>
      <c r="AJ337" s="43">
        <f t="shared" ref="AJ337:AJ339" si="558">ROUND(I337*AJ$2,2)</f>
        <v>0</v>
      </c>
      <c r="AK337" s="43">
        <f t="shared" ref="AK337:AK339" si="559">ROUND(J337*AK$2,2)</f>
        <v>0</v>
      </c>
      <c r="AL337" s="43">
        <f t="shared" ref="AL337:AL339" si="560">ROUND(K337*AL$2,2)</f>
        <v>0</v>
      </c>
      <c r="AM337" s="43">
        <f t="shared" ref="AM337:AM339" si="561">ROUND(L337*AM$2,2)</f>
        <v>0</v>
      </c>
      <c r="AN337" s="43">
        <f t="shared" ref="AN337:AN339" si="562">ROUND(M337*AN$2,2)</f>
        <v>0</v>
      </c>
      <c r="AO337" s="159">
        <f t="shared" ref="AO337:AO339" si="563">ROUND(N337*AO$2,2)</f>
        <v>0</v>
      </c>
    </row>
    <row r="338" spans="1:41" ht="16.399999999999999" customHeight="1">
      <c r="A338" s="13"/>
      <c r="B338" s="21"/>
      <c r="C338" s="43">
        <f>SUMIF(Jan!$A:$A,TB!$A338,Jan!$H:$H)</f>
        <v>0</v>
      </c>
      <c r="D338" s="43">
        <f>SUMIF(Feb!$A:$A,TB!$A338,Feb!$H:$H)</f>
        <v>0</v>
      </c>
      <c r="E338" s="43">
        <f>SUMIF(Mar!$A:$A,TB!$A338,Mar!$H:$H)</f>
        <v>0</v>
      </c>
      <c r="F338" s="43">
        <f>SUMIF(Apr!$A:$A,TB!$A338,Apr!$H:$H)</f>
        <v>0</v>
      </c>
      <c r="G338" s="43">
        <f>SUMIF(May!$A:$A,TB!$A338,May!$H:$H)</f>
        <v>0</v>
      </c>
      <c r="H338" s="43">
        <f>SUMIF(Jun!$A:$A,TB!$A338,Jun!$H:$H)</f>
        <v>0</v>
      </c>
      <c r="I338" s="43">
        <f>SUMIF(Jul!$A:$A,TB!$A338,Jul!$H:$H)</f>
        <v>0</v>
      </c>
      <c r="J338" s="43">
        <f>SUMIF(Aug!$A:$A,TB!$A338,Aug!$H:$H)</f>
        <v>0</v>
      </c>
      <c r="K338" s="43">
        <f>SUMIF(Sep!$A:$A,TB!$A338,Sep!$H:$H)</f>
        <v>0</v>
      </c>
      <c r="L338" s="43">
        <f>SUMIF(Oct!$A:$A,TB!$A338,Oct!$H:$H)</f>
        <v>0</v>
      </c>
      <c r="M338" s="43">
        <f>SUMIF(Nov!$A:$A,TB!$A338,Nov!$H:$H)</f>
        <v>0</v>
      </c>
      <c r="N338" s="159">
        <f>SUMIF(Dec!$A:$A,TB!$A338,Dec!$H:$H)</f>
        <v>0</v>
      </c>
      <c r="O338" s="171"/>
      <c r="P338" s="171"/>
      <c r="Q338" s="164">
        <v>0</v>
      </c>
      <c r="R338" s="43">
        <v>0</v>
      </c>
      <c r="S338" s="43">
        <v>0</v>
      </c>
      <c r="T338" s="43">
        <v>0</v>
      </c>
      <c r="U338" s="43">
        <v>0</v>
      </c>
      <c r="V338" s="43">
        <v>0</v>
      </c>
      <c r="W338" s="43">
        <v>0</v>
      </c>
      <c r="X338" s="43">
        <v>0</v>
      </c>
      <c r="Y338" s="43">
        <v>0</v>
      </c>
      <c r="Z338" s="43">
        <v>0</v>
      </c>
      <c r="AA338" s="43">
        <v>0</v>
      </c>
      <c r="AB338" s="43">
        <v>0</v>
      </c>
      <c r="AD338" s="43">
        <f t="shared" si="552"/>
        <v>0</v>
      </c>
      <c r="AE338" s="43">
        <f t="shared" si="553"/>
        <v>0</v>
      </c>
      <c r="AF338" s="43">
        <f t="shared" si="554"/>
        <v>0</v>
      </c>
      <c r="AG338" s="43">
        <f t="shared" si="555"/>
        <v>0</v>
      </c>
      <c r="AH338" s="43">
        <f t="shared" si="556"/>
        <v>0</v>
      </c>
      <c r="AI338" s="43">
        <f t="shared" si="557"/>
        <v>0</v>
      </c>
      <c r="AJ338" s="43">
        <f t="shared" si="558"/>
        <v>0</v>
      </c>
      <c r="AK338" s="43">
        <f t="shared" si="559"/>
        <v>0</v>
      </c>
      <c r="AL338" s="43">
        <f t="shared" si="560"/>
        <v>0</v>
      </c>
      <c r="AM338" s="43">
        <f t="shared" si="561"/>
        <v>0</v>
      </c>
      <c r="AN338" s="43">
        <f t="shared" si="562"/>
        <v>0</v>
      </c>
      <c r="AO338" s="159">
        <f t="shared" si="563"/>
        <v>0</v>
      </c>
    </row>
    <row r="339" spans="1:41" ht="16.399999999999999" customHeight="1">
      <c r="A339" s="13"/>
      <c r="B339" s="21"/>
      <c r="C339" s="43">
        <f>SUMIF(Jan!$A:$A,TB!$A339,Jan!$H:$H)</f>
        <v>0</v>
      </c>
      <c r="D339" s="43">
        <f>SUMIF(Feb!$A:$A,TB!$A339,Feb!$H:$H)</f>
        <v>0</v>
      </c>
      <c r="E339" s="43">
        <f>SUMIF(Mar!$A:$A,TB!$A339,Mar!$H:$H)</f>
        <v>0</v>
      </c>
      <c r="F339" s="43">
        <f>SUMIF(Apr!$A:$A,TB!$A339,Apr!$H:$H)</f>
        <v>0</v>
      </c>
      <c r="G339" s="43">
        <f>SUMIF(May!$A:$A,TB!$A339,May!$H:$H)</f>
        <v>0</v>
      </c>
      <c r="H339" s="43">
        <f>SUMIF(Jun!$A:$A,TB!$A339,Jun!$H:$H)</f>
        <v>0</v>
      </c>
      <c r="I339" s="43">
        <f>SUMIF(Jul!$A:$A,TB!$A339,Jul!$H:$H)</f>
        <v>0</v>
      </c>
      <c r="J339" s="43">
        <f>SUMIF(Aug!$A:$A,TB!$A339,Aug!$H:$H)</f>
        <v>0</v>
      </c>
      <c r="K339" s="43">
        <f>SUMIF(Sep!$A:$A,TB!$A339,Sep!$H:$H)</f>
        <v>0</v>
      </c>
      <c r="L339" s="43">
        <f>SUMIF(Oct!$A:$A,TB!$A339,Oct!$H:$H)</f>
        <v>0</v>
      </c>
      <c r="M339" s="43">
        <f>SUMIF(Nov!$A:$A,TB!$A339,Nov!$H:$H)</f>
        <v>0</v>
      </c>
      <c r="N339" s="159">
        <f>SUMIF(Dec!$A:$A,TB!$A339,Dec!$H:$H)</f>
        <v>0</v>
      </c>
      <c r="O339" s="171"/>
      <c r="P339" s="171"/>
      <c r="Q339" s="164">
        <v>0</v>
      </c>
      <c r="R339" s="43">
        <v>0</v>
      </c>
      <c r="S339" s="43">
        <v>0</v>
      </c>
      <c r="T339" s="43">
        <v>0</v>
      </c>
      <c r="U339" s="43">
        <v>0</v>
      </c>
      <c r="V339" s="43">
        <v>0</v>
      </c>
      <c r="W339" s="43">
        <v>0</v>
      </c>
      <c r="X339" s="43">
        <v>0</v>
      </c>
      <c r="Y339" s="43">
        <v>0</v>
      </c>
      <c r="Z339" s="43">
        <v>0</v>
      </c>
      <c r="AA339" s="43">
        <v>0</v>
      </c>
      <c r="AB339" s="43">
        <v>0</v>
      </c>
      <c r="AD339" s="43">
        <f t="shared" si="552"/>
        <v>0</v>
      </c>
      <c r="AE339" s="43">
        <f t="shared" si="553"/>
        <v>0</v>
      </c>
      <c r="AF339" s="43">
        <f t="shared" si="554"/>
        <v>0</v>
      </c>
      <c r="AG339" s="43">
        <f t="shared" si="555"/>
        <v>0</v>
      </c>
      <c r="AH339" s="43">
        <f t="shared" si="556"/>
        <v>0</v>
      </c>
      <c r="AI339" s="43">
        <f t="shared" si="557"/>
        <v>0</v>
      </c>
      <c r="AJ339" s="43">
        <f t="shared" si="558"/>
        <v>0</v>
      </c>
      <c r="AK339" s="43">
        <f t="shared" si="559"/>
        <v>0</v>
      </c>
      <c r="AL339" s="43">
        <f t="shared" si="560"/>
        <v>0</v>
      </c>
      <c r="AM339" s="43">
        <f t="shared" si="561"/>
        <v>0</v>
      </c>
      <c r="AN339" s="43">
        <f t="shared" si="562"/>
        <v>0</v>
      </c>
      <c r="AO339" s="159">
        <f t="shared" si="563"/>
        <v>0</v>
      </c>
    </row>
    <row r="340" spans="1:41" ht="16.399999999999999" customHeight="1">
      <c r="A340" s="17" t="s">
        <v>55</v>
      </c>
      <c r="B340" s="18"/>
      <c r="C340" s="19">
        <f t="shared" ref="C340" si="564">ROUND(SUM(C337:C339),2)</f>
        <v>0</v>
      </c>
      <c r="D340" s="19">
        <f t="shared" ref="D340:N340" si="565">ROUND(SUM(D337:D339),2)</f>
        <v>0</v>
      </c>
      <c r="E340" s="19">
        <f t="shared" si="565"/>
        <v>0</v>
      </c>
      <c r="F340" s="19">
        <f t="shared" si="565"/>
        <v>0</v>
      </c>
      <c r="G340" s="19">
        <f t="shared" si="565"/>
        <v>0</v>
      </c>
      <c r="H340" s="19">
        <f t="shared" si="565"/>
        <v>0</v>
      </c>
      <c r="I340" s="19">
        <f t="shared" si="565"/>
        <v>0</v>
      </c>
      <c r="J340" s="19">
        <f t="shared" si="565"/>
        <v>0</v>
      </c>
      <c r="K340" s="19">
        <f t="shared" si="565"/>
        <v>0</v>
      </c>
      <c r="L340" s="19">
        <f t="shared" si="565"/>
        <v>0</v>
      </c>
      <c r="M340" s="19">
        <f t="shared" si="565"/>
        <v>0</v>
      </c>
      <c r="N340" s="158">
        <f t="shared" si="565"/>
        <v>0</v>
      </c>
      <c r="O340" s="171"/>
      <c r="P340" s="171"/>
      <c r="Q340" s="163">
        <v>0</v>
      </c>
      <c r="R340" s="19">
        <v>0</v>
      </c>
      <c r="S340" s="19">
        <v>0</v>
      </c>
      <c r="T340" s="19">
        <v>0</v>
      </c>
      <c r="U340" s="19">
        <v>0</v>
      </c>
      <c r="V340" s="19">
        <v>0</v>
      </c>
      <c r="W340" s="19">
        <v>0</v>
      </c>
      <c r="X340" s="19">
        <v>0</v>
      </c>
      <c r="Y340" s="19">
        <v>0</v>
      </c>
      <c r="Z340" s="19">
        <v>0</v>
      </c>
      <c r="AA340" s="19">
        <v>0</v>
      </c>
      <c r="AB340" s="19">
        <v>0</v>
      </c>
      <c r="AD340" s="19">
        <f t="shared" ref="AD340:AO340" si="566">ROUND(SUM(AD337:AD339),2)</f>
        <v>0</v>
      </c>
      <c r="AE340" s="19">
        <f t="shared" si="566"/>
        <v>0</v>
      </c>
      <c r="AF340" s="19">
        <f t="shared" si="566"/>
        <v>0</v>
      </c>
      <c r="AG340" s="19">
        <f t="shared" si="566"/>
        <v>0</v>
      </c>
      <c r="AH340" s="19">
        <f t="shared" si="566"/>
        <v>0</v>
      </c>
      <c r="AI340" s="19">
        <f t="shared" si="566"/>
        <v>0</v>
      </c>
      <c r="AJ340" s="19">
        <f t="shared" si="566"/>
        <v>0</v>
      </c>
      <c r="AK340" s="19">
        <f t="shared" si="566"/>
        <v>0</v>
      </c>
      <c r="AL340" s="19">
        <f t="shared" si="566"/>
        <v>0</v>
      </c>
      <c r="AM340" s="19">
        <f t="shared" si="566"/>
        <v>0</v>
      </c>
      <c r="AN340" s="19">
        <f t="shared" si="566"/>
        <v>0</v>
      </c>
      <c r="AO340" s="19">
        <f t="shared" si="566"/>
        <v>0</v>
      </c>
    </row>
    <row r="341" spans="1:41" ht="16.399999999999999" customHeight="1">
      <c r="A341" s="13"/>
      <c r="B341" s="14"/>
      <c r="C341" s="43">
        <f>SUMIF(Jan!$A:$A,TB!$A341,Jan!$H:$H)</f>
        <v>0</v>
      </c>
      <c r="D341" s="43">
        <f>SUMIF(Feb!$A:$A,TB!$A341,Feb!$H:$H)</f>
        <v>0</v>
      </c>
      <c r="E341" s="43">
        <f>SUMIF(Mar!$A:$A,TB!$A341,Mar!$H:$H)</f>
        <v>0</v>
      </c>
      <c r="F341" s="43">
        <f>SUMIF(Apr!$A:$A,TB!$A341,Apr!$H:$H)</f>
        <v>0</v>
      </c>
      <c r="G341" s="43">
        <f>SUMIF(May!$A:$A,TB!$A341,May!$H:$H)</f>
        <v>0</v>
      </c>
      <c r="H341" s="43">
        <f>SUMIF(Jun!$A:$A,TB!$A341,Jun!$H:$H)</f>
        <v>0</v>
      </c>
      <c r="I341" s="43">
        <f>SUMIF(Jul!$A:$A,TB!$A341,Jul!$H:$H)</f>
        <v>0</v>
      </c>
      <c r="J341" s="43">
        <f>SUMIF(Aug!$A:$A,TB!$A341,Aug!$H:$H)</f>
        <v>0</v>
      </c>
      <c r="K341" s="43">
        <f>SUMIF(Sep!$A:$A,TB!$A341,Sep!$H:$H)</f>
        <v>0</v>
      </c>
      <c r="L341" s="43">
        <f>SUMIF(Oct!$A:$A,TB!$A341,Oct!$H:$H)</f>
        <v>0</v>
      </c>
      <c r="M341" s="43">
        <f>SUMIF(Nov!$A:$A,TB!$A341,Nov!$H:$H)</f>
        <v>0</v>
      </c>
      <c r="N341" s="159">
        <f>SUMIF(Dec!$A:$A,TB!$A341,Dec!$H:$H)</f>
        <v>0</v>
      </c>
      <c r="O341" s="171"/>
      <c r="P341" s="171"/>
      <c r="Q341" s="164">
        <v>0</v>
      </c>
      <c r="R341" s="43">
        <v>0</v>
      </c>
      <c r="S341" s="43">
        <v>0</v>
      </c>
      <c r="T341" s="43">
        <v>0</v>
      </c>
      <c r="U341" s="43">
        <v>0</v>
      </c>
      <c r="V341" s="43">
        <v>0</v>
      </c>
      <c r="W341" s="43">
        <v>0</v>
      </c>
      <c r="X341" s="43">
        <v>0</v>
      </c>
      <c r="Y341" s="43">
        <v>0</v>
      </c>
      <c r="Z341" s="43">
        <v>0</v>
      </c>
      <c r="AA341" s="43">
        <v>0</v>
      </c>
      <c r="AB341" s="43">
        <v>0</v>
      </c>
      <c r="AD341" s="43">
        <f t="shared" ref="AD341:AD343" si="567">ROUND(C341*AD$2,2)</f>
        <v>0</v>
      </c>
      <c r="AE341" s="43">
        <f t="shared" ref="AE341:AE343" si="568">ROUND(D341*AE$2,2)</f>
        <v>0</v>
      </c>
      <c r="AF341" s="43">
        <f t="shared" ref="AF341:AF343" si="569">ROUND(E341*AF$2,2)</f>
        <v>0</v>
      </c>
      <c r="AG341" s="43">
        <f t="shared" ref="AG341:AG343" si="570">ROUND(F341*AG$2,2)</f>
        <v>0</v>
      </c>
      <c r="AH341" s="43">
        <f t="shared" ref="AH341:AH343" si="571">ROUND(G341*AH$2,2)</f>
        <v>0</v>
      </c>
      <c r="AI341" s="43">
        <f t="shared" ref="AI341:AI343" si="572">ROUND(H341*AI$2,2)</f>
        <v>0</v>
      </c>
      <c r="AJ341" s="43">
        <f t="shared" ref="AJ341:AJ343" si="573">ROUND(I341*AJ$2,2)</f>
        <v>0</v>
      </c>
      <c r="AK341" s="43">
        <f t="shared" ref="AK341:AK343" si="574">ROUND(J341*AK$2,2)</f>
        <v>0</v>
      </c>
      <c r="AL341" s="43">
        <f t="shared" ref="AL341:AL343" si="575">ROUND(K341*AL$2,2)</f>
        <v>0</v>
      </c>
      <c r="AM341" s="43">
        <f t="shared" ref="AM341:AM343" si="576">ROUND(L341*AM$2,2)</f>
        <v>0</v>
      </c>
      <c r="AN341" s="43">
        <f t="shared" ref="AN341:AN343" si="577">ROUND(M341*AN$2,2)</f>
        <v>0</v>
      </c>
      <c r="AO341" s="159">
        <f t="shared" ref="AO341:AO343" si="578">ROUND(N341*AO$2,2)</f>
        <v>0</v>
      </c>
    </row>
    <row r="342" spans="1:41" ht="16.399999999999999" customHeight="1">
      <c r="A342" s="13"/>
      <c r="B342" s="21"/>
      <c r="C342" s="43">
        <f>SUMIF(Jan!$A:$A,TB!$A342,Jan!$H:$H)</f>
        <v>0</v>
      </c>
      <c r="D342" s="43">
        <f>SUMIF(Feb!$A:$A,TB!$A342,Feb!$H:$H)</f>
        <v>0</v>
      </c>
      <c r="E342" s="43">
        <f>SUMIF(Mar!$A:$A,TB!$A342,Mar!$H:$H)</f>
        <v>0</v>
      </c>
      <c r="F342" s="43">
        <f>SUMIF(Apr!$A:$A,TB!$A342,Apr!$H:$H)</f>
        <v>0</v>
      </c>
      <c r="G342" s="43">
        <f>SUMIF(May!$A:$A,TB!$A342,May!$H:$H)</f>
        <v>0</v>
      </c>
      <c r="H342" s="43">
        <f>SUMIF(Jun!$A:$A,TB!$A342,Jun!$H:$H)</f>
        <v>0</v>
      </c>
      <c r="I342" s="43">
        <f>SUMIF(Jul!$A:$A,TB!$A342,Jul!$H:$H)</f>
        <v>0</v>
      </c>
      <c r="J342" s="43">
        <f>SUMIF(Aug!$A:$A,TB!$A342,Aug!$H:$H)</f>
        <v>0</v>
      </c>
      <c r="K342" s="43">
        <f>SUMIF(Sep!$A:$A,TB!$A342,Sep!$H:$H)</f>
        <v>0</v>
      </c>
      <c r="L342" s="43">
        <f>SUMIF(Oct!$A:$A,TB!$A342,Oct!$H:$H)</f>
        <v>0</v>
      </c>
      <c r="M342" s="43">
        <f>SUMIF(Nov!$A:$A,TB!$A342,Nov!$H:$H)</f>
        <v>0</v>
      </c>
      <c r="N342" s="159">
        <f>SUMIF(Dec!$A:$A,TB!$A342,Dec!$H:$H)</f>
        <v>0</v>
      </c>
      <c r="O342" s="171"/>
      <c r="P342" s="171"/>
      <c r="Q342" s="164">
        <v>0</v>
      </c>
      <c r="R342" s="43">
        <v>0</v>
      </c>
      <c r="S342" s="43">
        <v>0</v>
      </c>
      <c r="T342" s="43">
        <v>0</v>
      </c>
      <c r="U342" s="43">
        <v>0</v>
      </c>
      <c r="V342" s="43">
        <v>0</v>
      </c>
      <c r="W342" s="43">
        <v>0</v>
      </c>
      <c r="X342" s="43">
        <v>0</v>
      </c>
      <c r="Y342" s="43">
        <v>0</v>
      </c>
      <c r="Z342" s="43">
        <v>0</v>
      </c>
      <c r="AA342" s="43">
        <v>0</v>
      </c>
      <c r="AB342" s="43">
        <v>0</v>
      </c>
      <c r="AD342" s="43">
        <f t="shared" si="567"/>
        <v>0</v>
      </c>
      <c r="AE342" s="43">
        <f t="shared" si="568"/>
        <v>0</v>
      </c>
      <c r="AF342" s="43">
        <f t="shared" si="569"/>
        <v>0</v>
      </c>
      <c r="AG342" s="43">
        <f t="shared" si="570"/>
        <v>0</v>
      </c>
      <c r="AH342" s="43">
        <f t="shared" si="571"/>
        <v>0</v>
      </c>
      <c r="AI342" s="43">
        <f t="shared" si="572"/>
        <v>0</v>
      </c>
      <c r="AJ342" s="43">
        <f t="shared" si="573"/>
        <v>0</v>
      </c>
      <c r="AK342" s="43">
        <f t="shared" si="574"/>
        <v>0</v>
      </c>
      <c r="AL342" s="43">
        <f t="shared" si="575"/>
        <v>0</v>
      </c>
      <c r="AM342" s="43">
        <f t="shared" si="576"/>
        <v>0</v>
      </c>
      <c r="AN342" s="43">
        <f t="shared" si="577"/>
        <v>0</v>
      </c>
      <c r="AO342" s="159">
        <f t="shared" si="578"/>
        <v>0</v>
      </c>
    </row>
    <row r="343" spans="1:41" ht="16.399999999999999" customHeight="1">
      <c r="A343" s="13"/>
      <c r="B343" s="21"/>
      <c r="C343" s="43">
        <f>SUMIF(Jan!$A:$A,TB!$A343,Jan!$H:$H)</f>
        <v>0</v>
      </c>
      <c r="D343" s="43">
        <f>SUMIF(Feb!$A:$A,TB!$A343,Feb!$H:$H)</f>
        <v>0</v>
      </c>
      <c r="E343" s="43">
        <f>SUMIF(Mar!$A:$A,TB!$A343,Mar!$H:$H)</f>
        <v>0</v>
      </c>
      <c r="F343" s="43">
        <f>SUMIF(Apr!$A:$A,TB!$A343,Apr!$H:$H)</f>
        <v>0</v>
      </c>
      <c r="G343" s="43">
        <f>SUMIF(May!$A:$A,TB!$A343,May!$H:$H)</f>
        <v>0</v>
      </c>
      <c r="H343" s="43">
        <f>SUMIF(Jun!$A:$A,TB!$A343,Jun!$H:$H)</f>
        <v>0</v>
      </c>
      <c r="I343" s="43">
        <f>SUMIF(Jul!$A:$A,TB!$A343,Jul!$H:$H)</f>
        <v>0</v>
      </c>
      <c r="J343" s="43">
        <f>SUMIF(Aug!$A:$A,TB!$A343,Aug!$H:$H)</f>
        <v>0</v>
      </c>
      <c r="K343" s="43">
        <f>SUMIF(Sep!$A:$A,TB!$A343,Sep!$H:$H)</f>
        <v>0</v>
      </c>
      <c r="L343" s="43">
        <f>SUMIF(Oct!$A:$A,TB!$A343,Oct!$H:$H)</f>
        <v>0</v>
      </c>
      <c r="M343" s="43">
        <f>SUMIF(Nov!$A:$A,TB!$A343,Nov!$H:$H)</f>
        <v>0</v>
      </c>
      <c r="N343" s="159">
        <f>SUMIF(Dec!$A:$A,TB!$A343,Dec!$H:$H)</f>
        <v>0</v>
      </c>
      <c r="O343" s="171"/>
      <c r="P343" s="171"/>
      <c r="Q343" s="164">
        <v>0</v>
      </c>
      <c r="R343" s="43">
        <v>0</v>
      </c>
      <c r="S343" s="43">
        <v>0</v>
      </c>
      <c r="T343" s="43">
        <v>0</v>
      </c>
      <c r="U343" s="43">
        <v>0</v>
      </c>
      <c r="V343" s="43">
        <v>0</v>
      </c>
      <c r="W343" s="43">
        <v>0</v>
      </c>
      <c r="X343" s="43">
        <v>0</v>
      </c>
      <c r="Y343" s="43">
        <v>0</v>
      </c>
      <c r="Z343" s="43">
        <v>0</v>
      </c>
      <c r="AA343" s="43">
        <v>0</v>
      </c>
      <c r="AB343" s="43">
        <v>0</v>
      </c>
      <c r="AD343" s="43">
        <f t="shared" si="567"/>
        <v>0</v>
      </c>
      <c r="AE343" s="43">
        <f t="shared" si="568"/>
        <v>0</v>
      </c>
      <c r="AF343" s="43">
        <f t="shared" si="569"/>
        <v>0</v>
      </c>
      <c r="AG343" s="43">
        <f t="shared" si="570"/>
        <v>0</v>
      </c>
      <c r="AH343" s="43">
        <f t="shared" si="571"/>
        <v>0</v>
      </c>
      <c r="AI343" s="43">
        <f t="shared" si="572"/>
        <v>0</v>
      </c>
      <c r="AJ343" s="43">
        <f t="shared" si="573"/>
        <v>0</v>
      </c>
      <c r="AK343" s="43">
        <f t="shared" si="574"/>
        <v>0</v>
      </c>
      <c r="AL343" s="43">
        <f t="shared" si="575"/>
        <v>0</v>
      </c>
      <c r="AM343" s="43">
        <f t="shared" si="576"/>
        <v>0</v>
      </c>
      <c r="AN343" s="43">
        <f t="shared" si="577"/>
        <v>0</v>
      </c>
      <c r="AO343" s="159">
        <f t="shared" si="578"/>
        <v>0</v>
      </c>
    </row>
    <row r="344" spans="1:41" ht="16.399999999999999" customHeight="1">
      <c r="A344" s="17" t="s">
        <v>56</v>
      </c>
      <c r="B344" s="18"/>
      <c r="C344" s="19">
        <f t="shared" ref="C344" si="579">ROUND(SUM(C341:C343),2)</f>
        <v>0</v>
      </c>
      <c r="D344" s="19">
        <f t="shared" ref="D344:N344" si="580">ROUND(SUM(D341:D343),2)</f>
        <v>0</v>
      </c>
      <c r="E344" s="19">
        <f t="shared" si="580"/>
        <v>0</v>
      </c>
      <c r="F344" s="19">
        <f t="shared" si="580"/>
        <v>0</v>
      </c>
      <c r="G344" s="19">
        <f t="shared" si="580"/>
        <v>0</v>
      </c>
      <c r="H344" s="19">
        <f t="shared" si="580"/>
        <v>0</v>
      </c>
      <c r="I344" s="19">
        <f t="shared" si="580"/>
        <v>0</v>
      </c>
      <c r="J344" s="19">
        <f t="shared" si="580"/>
        <v>0</v>
      </c>
      <c r="K344" s="19">
        <f t="shared" si="580"/>
        <v>0</v>
      </c>
      <c r="L344" s="19">
        <f t="shared" si="580"/>
        <v>0</v>
      </c>
      <c r="M344" s="19">
        <f t="shared" si="580"/>
        <v>0</v>
      </c>
      <c r="N344" s="158">
        <f t="shared" si="580"/>
        <v>0</v>
      </c>
      <c r="O344" s="171"/>
      <c r="P344" s="171"/>
      <c r="Q344" s="163">
        <v>0</v>
      </c>
      <c r="R344" s="19">
        <v>0</v>
      </c>
      <c r="S344" s="19">
        <v>0</v>
      </c>
      <c r="T344" s="19">
        <v>0</v>
      </c>
      <c r="U344" s="19">
        <v>0</v>
      </c>
      <c r="V344" s="19">
        <v>0</v>
      </c>
      <c r="W344" s="19">
        <v>0</v>
      </c>
      <c r="X344" s="19">
        <v>0</v>
      </c>
      <c r="Y344" s="19">
        <v>0</v>
      </c>
      <c r="Z344" s="19">
        <v>0</v>
      </c>
      <c r="AA344" s="19">
        <v>0</v>
      </c>
      <c r="AB344" s="19">
        <v>0</v>
      </c>
      <c r="AD344" s="19">
        <f t="shared" ref="AD344:AO344" si="581">ROUND(SUM(AD341:AD343),2)</f>
        <v>0</v>
      </c>
      <c r="AE344" s="19">
        <f t="shared" si="581"/>
        <v>0</v>
      </c>
      <c r="AF344" s="19">
        <f t="shared" si="581"/>
        <v>0</v>
      </c>
      <c r="AG344" s="19">
        <f t="shared" si="581"/>
        <v>0</v>
      </c>
      <c r="AH344" s="19">
        <f t="shared" si="581"/>
        <v>0</v>
      </c>
      <c r="AI344" s="19">
        <f t="shared" si="581"/>
        <v>0</v>
      </c>
      <c r="AJ344" s="19">
        <f t="shared" si="581"/>
        <v>0</v>
      </c>
      <c r="AK344" s="19">
        <f t="shared" si="581"/>
        <v>0</v>
      </c>
      <c r="AL344" s="19">
        <f t="shared" si="581"/>
        <v>0</v>
      </c>
      <c r="AM344" s="19">
        <f t="shared" si="581"/>
        <v>0</v>
      </c>
      <c r="AN344" s="19">
        <f t="shared" si="581"/>
        <v>0</v>
      </c>
      <c r="AO344" s="19">
        <f t="shared" si="581"/>
        <v>0</v>
      </c>
    </row>
    <row r="345" spans="1:41" ht="16.399999999999999" customHeight="1">
      <c r="A345" s="13"/>
      <c r="B345" s="21"/>
      <c r="C345" s="43">
        <f>SUMIF(Jan!$A:$A,TB!$A345,Jan!$H:$H)</f>
        <v>0</v>
      </c>
      <c r="D345" s="43">
        <f>SUMIF(Feb!$A:$A,TB!$A345,Feb!$H:$H)</f>
        <v>0</v>
      </c>
      <c r="E345" s="43">
        <f>SUMIF(Mar!$A:$A,TB!$A345,Mar!$H:$H)</f>
        <v>0</v>
      </c>
      <c r="F345" s="43">
        <f>SUMIF(Apr!$A:$A,TB!$A345,Apr!$H:$H)</f>
        <v>0</v>
      </c>
      <c r="G345" s="43">
        <f>SUMIF(May!$A:$A,TB!$A345,May!$H:$H)</f>
        <v>0</v>
      </c>
      <c r="H345" s="43">
        <f>SUMIF(Jun!$A:$A,TB!$A345,Jun!$H:$H)</f>
        <v>0</v>
      </c>
      <c r="I345" s="43">
        <f>SUMIF(Jul!$A:$A,TB!$A345,Jul!$H:$H)</f>
        <v>0</v>
      </c>
      <c r="J345" s="43">
        <f>SUMIF(Aug!$A:$A,TB!$A345,Aug!$H:$H)</f>
        <v>0</v>
      </c>
      <c r="K345" s="43">
        <f>SUMIF(Sep!$A:$A,TB!$A345,Sep!$H:$H)</f>
        <v>0</v>
      </c>
      <c r="L345" s="43">
        <f>SUMIF(Oct!$A:$A,TB!$A345,Oct!$H:$H)</f>
        <v>0</v>
      </c>
      <c r="M345" s="43">
        <f>SUMIF(Nov!$A:$A,TB!$A345,Nov!$H:$H)</f>
        <v>0</v>
      </c>
      <c r="N345" s="159">
        <f>SUMIF(Dec!$A:$A,TB!$A345,Dec!$H:$H)</f>
        <v>0</v>
      </c>
      <c r="O345" s="171"/>
      <c r="P345" s="171"/>
      <c r="Q345" s="164">
        <v>0</v>
      </c>
      <c r="R345" s="43">
        <v>0</v>
      </c>
      <c r="S345" s="43">
        <v>0</v>
      </c>
      <c r="T345" s="43">
        <v>0</v>
      </c>
      <c r="U345" s="43">
        <v>0</v>
      </c>
      <c r="V345" s="43">
        <v>0</v>
      </c>
      <c r="W345" s="43">
        <v>0</v>
      </c>
      <c r="X345" s="43">
        <v>0</v>
      </c>
      <c r="Y345" s="43">
        <v>0</v>
      </c>
      <c r="Z345" s="43">
        <v>0</v>
      </c>
      <c r="AA345" s="43">
        <v>0</v>
      </c>
      <c r="AB345" s="43">
        <v>0</v>
      </c>
      <c r="AD345" s="43">
        <f t="shared" ref="AD345:AD347" si="582">ROUND(C345*AD$2,2)</f>
        <v>0</v>
      </c>
      <c r="AE345" s="43">
        <f t="shared" ref="AE345:AE347" si="583">ROUND(D345*AE$2,2)</f>
        <v>0</v>
      </c>
      <c r="AF345" s="43">
        <f t="shared" ref="AF345:AF347" si="584">ROUND(E345*AF$2,2)</f>
        <v>0</v>
      </c>
      <c r="AG345" s="43">
        <f t="shared" ref="AG345:AG347" si="585">ROUND(F345*AG$2,2)</f>
        <v>0</v>
      </c>
      <c r="AH345" s="43">
        <f t="shared" ref="AH345:AH347" si="586">ROUND(G345*AH$2,2)</f>
        <v>0</v>
      </c>
      <c r="AI345" s="43">
        <f t="shared" ref="AI345:AI347" si="587">ROUND(H345*AI$2,2)</f>
        <v>0</v>
      </c>
      <c r="AJ345" s="43">
        <f t="shared" ref="AJ345:AJ347" si="588">ROUND(I345*AJ$2,2)</f>
        <v>0</v>
      </c>
      <c r="AK345" s="43">
        <f t="shared" ref="AK345:AK347" si="589">ROUND(J345*AK$2,2)</f>
        <v>0</v>
      </c>
      <c r="AL345" s="43">
        <f t="shared" ref="AL345:AL347" si="590">ROUND(K345*AL$2,2)</f>
        <v>0</v>
      </c>
      <c r="AM345" s="43">
        <f t="shared" ref="AM345:AM347" si="591">ROUND(L345*AM$2,2)</f>
        <v>0</v>
      </c>
      <c r="AN345" s="43">
        <f t="shared" ref="AN345:AN347" si="592">ROUND(M345*AN$2,2)</f>
        <v>0</v>
      </c>
      <c r="AO345" s="159">
        <f t="shared" ref="AO345:AO347" si="593">ROUND(N345*AO$2,2)</f>
        <v>0</v>
      </c>
    </row>
    <row r="346" spans="1:41" ht="16.399999999999999" customHeight="1">
      <c r="A346" s="13"/>
      <c r="B346" s="21"/>
      <c r="C346" s="43">
        <f>SUMIF(Jan!$A:$A,TB!$A346,Jan!$H:$H)</f>
        <v>0</v>
      </c>
      <c r="D346" s="43">
        <f>SUMIF(Feb!$A:$A,TB!$A346,Feb!$H:$H)</f>
        <v>0</v>
      </c>
      <c r="E346" s="43">
        <f>SUMIF(Mar!$A:$A,TB!$A346,Mar!$H:$H)</f>
        <v>0</v>
      </c>
      <c r="F346" s="43">
        <f>SUMIF(Apr!$A:$A,TB!$A346,Apr!$H:$H)</f>
        <v>0</v>
      </c>
      <c r="G346" s="43">
        <f>SUMIF(May!$A:$A,TB!$A346,May!$H:$H)</f>
        <v>0</v>
      </c>
      <c r="H346" s="43">
        <f>SUMIF(Jun!$A:$A,TB!$A346,Jun!$H:$H)</f>
        <v>0</v>
      </c>
      <c r="I346" s="43">
        <f>SUMIF(Jul!$A:$A,TB!$A346,Jul!$H:$H)</f>
        <v>0</v>
      </c>
      <c r="J346" s="43">
        <f>SUMIF(Aug!$A:$A,TB!$A346,Aug!$H:$H)</f>
        <v>0</v>
      </c>
      <c r="K346" s="43">
        <f>SUMIF(Sep!$A:$A,TB!$A346,Sep!$H:$H)</f>
        <v>0</v>
      </c>
      <c r="L346" s="43">
        <f>SUMIF(Oct!$A:$A,TB!$A346,Oct!$H:$H)</f>
        <v>0</v>
      </c>
      <c r="M346" s="43">
        <f>SUMIF(Nov!$A:$A,TB!$A346,Nov!$H:$H)</f>
        <v>0</v>
      </c>
      <c r="N346" s="159">
        <f>SUMIF(Dec!$A:$A,TB!$A346,Dec!$H:$H)</f>
        <v>0</v>
      </c>
      <c r="O346" s="171"/>
      <c r="P346" s="171"/>
      <c r="Q346" s="164">
        <v>0</v>
      </c>
      <c r="R346" s="43">
        <v>0</v>
      </c>
      <c r="S346" s="43">
        <v>0</v>
      </c>
      <c r="T346" s="43">
        <v>0</v>
      </c>
      <c r="U346" s="43">
        <v>0</v>
      </c>
      <c r="V346" s="43">
        <v>0</v>
      </c>
      <c r="W346" s="43">
        <v>0</v>
      </c>
      <c r="X346" s="43">
        <v>0</v>
      </c>
      <c r="Y346" s="43">
        <v>0</v>
      </c>
      <c r="Z346" s="43">
        <v>0</v>
      </c>
      <c r="AA346" s="43">
        <v>0</v>
      </c>
      <c r="AB346" s="43">
        <v>0</v>
      </c>
      <c r="AD346" s="43">
        <f t="shared" si="582"/>
        <v>0</v>
      </c>
      <c r="AE346" s="43">
        <f t="shared" si="583"/>
        <v>0</v>
      </c>
      <c r="AF346" s="43">
        <f t="shared" si="584"/>
        <v>0</v>
      </c>
      <c r="AG346" s="43">
        <f t="shared" si="585"/>
        <v>0</v>
      </c>
      <c r="AH346" s="43">
        <f t="shared" si="586"/>
        <v>0</v>
      </c>
      <c r="AI346" s="43">
        <f t="shared" si="587"/>
        <v>0</v>
      </c>
      <c r="AJ346" s="43">
        <f t="shared" si="588"/>
        <v>0</v>
      </c>
      <c r="AK346" s="43">
        <f t="shared" si="589"/>
        <v>0</v>
      </c>
      <c r="AL346" s="43">
        <f t="shared" si="590"/>
        <v>0</v>
      </c>
      <c r="AM346" s="43">
        <f t="shared" si="591"/>
        <v>0</v>
      </c>
      <c r="AN346" s="43">
        <f t="shared" si="592"/>
        <v>0</v>
      </c>
      <c r="AO346" s="159">
        <f t="shared" si="593"/>
        <v>0</v>
      </c>
    </row>
    <row r="347" spans="1:41" ht="16.399999999999999" customHeight="1">
      <c r="A347" s="13"/>
      <c r="B347" s="21"/>
      <c r="C347" s="43">
        <f>SUMIF(Jan!$A:$A,TB!$A347,Jan!$H:$H)</f>
        <v>0</v>
      </c>
      <c r="D347" s="43">
        <f>SUMIF(Feb!$A:$A,TB!$A347,Feb!$H:$H)</f>
        <v>0</v>
      </c>
      <c r="E347" s="43">
        <f>SUMIF(Mar!$A:$A,TB!$A347,Mar!$H:$H)</f>
        <v>0</v>
      </c>
      <c r="F347" s="43">
        <f>SUMIF(Apr!$A:$A,TB!$A347,Apr!$H:$H)</f>
        <v>0</v>
      </c>
      <c r="G347" s="43">
        <f>SUMIF(May!$A:$A,TB!$A347,May!$H:$H)</f>
        <v>0</v>
      </c>
      <c r="H347" s="43">
        <f>SUMIF(Jun!$A:$A,TB!$A347,Jun!$H:$H)</f>
        <v>0</v>
      </c>
      <c r="I347" s="43">
        <f>SUMIF(Jul!$A:$A,TB!$A347,Jul!$H:$H)</f>
        <v>0</v>
      </c>
      <c r="J347" s="43">
        <f>SUMIF(Aug!$A:$A,TB!$A347,Aug!$H:$H)</f>
        <v>0</v>
      </c>
      <c r="K347" s="43">
        <f>SUMIF(Sep!$A:$A,TB!$A347,Sep!$H:$H)</f>
        <v>0</v>
      </c>
      <c r="L347" s="43">
        <f>SUMIF(Oct!$A:$A,TB!$A347,Oct!$H:$H)</f>
        <v>0</v>
      </c>
      <c r="M347" s="43">
        <f>SUMIF(Nov!$A:$A,TB!$A347,Nov!$H:$H)</f>
        <v>0</v>
      </c>
      <c r="N347" s="159">
        <f>SUMIF(Dec!$A:$A,TB!$A347,Dec!$H:$H)</f>
        <v>0</v>
      </c>
      <c r="O347" s="171"/>
      <c r="P347" s="171"/>
      <c r="Q347" s="164">
        <v>0</v>
      </c>
      <c r="R347" s="43">
        <v>0</v>
      </c>
      <c r="S347" s="43">
        <v>0</v>
      </c>
      <c r="T347" s="43">
        <v>0</v>
      </c>
      <c r="U347" s="43">
        <v>0</v>
      </c>
      <c r="V347" s="43">
        <v>0</v>
      </c>
      <c r="W347" s="43">
        <v>0</v>
      </c>
      <c r="X347" s="43">
        <v>0</v>
      </c>
      <c r="Y347" s="43">
        <v>0</v>
      </c>
      <c r="Z347" s="43">
        <v>0</v>
      </c>
      <c r="AA347" s="43">
        <v>0</v>
      </c>
      <c r="AB347" s="43">
        <v>0</v>
      </c>
      <c r="AD347" s="43">
        <f t="shared" si="582"/>
        <v>0</v>
      </c>
      <c r="AE347" s="43">
        <f t="shared" si="583"/>
        <v>0</v>
      </c>
      <c r="AF347" s="43">
        <f t="shared" si="584"/>
        <v>0</v>
      </c>
      <c r="AG347" s="43">
        <f t="shared" si="585"/>
        <v>0</v>
      </c>
      <c r="AH347" s="43">
        <f t="shared" si="586"/>
        <v>0</v>
      </c>
      <c r="AI347" s="43">
        <f t="shared" si="587"/>
        <v>0</v>
      </c>
      <c r="AJ347" s="43">
        <f t="shared" si="588"/>
        <v>0</v>
      </c>
      <c r="AK347" s="43">
        <f t="shared" si="589"/>
        <v>0</v>
      </c>
      <c r="AL347" s="43">
        <f t="shared" si="590"/>
        <v>0</v>
      </c>
      <c r="AM347" s="43">
        <f t="shared" si="591"/>
        <v>0</v>
      </c>
      <c r="AN347" s="43">
        <f t="shared" si="592"/>
        <v>0</v>
      </c>
      <c r="AO347" s="159">
        <f t="shared" si="593"/>
        <v>0</v>
      </c>
    </row>
    <row r="348" spans="1:41" ht="16.399999999999999" customHeight="1">
      <c r="A348" s="17" t="s">
        <v>57</v>
      </c>
      <c r="B348" s="24"/>
      <c r="C348" s="19">
        <f t="shared" ref="C348" si="594">ROUND(SUM(C345:C347),2)</f>
        <v>0</v>
      </c>
      <c r="D348" s="19">
        <f t="shared" ref="D348:N348" si="595">ROUND(SUM(D345:D347),2)</f>
        <v>0</v>
      </c>
      <c r="E348" s="19">
        <f t="shared" si="595"/>
        <v>0</v>
      </c>
      <c r="F348" s="19">
        <f t="shared" si="595"/>
        <v>0</v>
      </c>
      <c r="G348" s="19">
        <f t="shared" si="595"/>
        <v>0</v>
      </c>
      <c r="H348" s="19">
        <f t="shared" si="595"/>
        <v>0</v>
      </c>
      <c r="I348" s="19">
        <f t="shared" si="595"/>
        <v>0</v>
      </c>
      <c r="J348" s="19">
        <f t="shared" si="595"/>
        <v>0</v>
      </c>
      <c r="K348" s="19">
        <f t="shared" si="595"/>
        <v>0</v>
      </c>
      <c r="L348" s="19">
        <f t="shared" si="595"/>
        <v>0</v>
      </c>
      <c r="M348" s="19">
        <f t="shared" si="595"/>
        <v>0</v>
      </c>
      <c r="N348" s="158">
        <f t="shared" si="595"/>
        <v>0</v>
      </c>
      <c r="O348" s="171"/>
      <c r="P348" s="171"/>
      <c r="Q348" s="163">
        <v>0</v>
      </c>
      <c r="R348" s="19">
        <v>0</v>
      </c>
      <c r="S348" s="19">
        <v>0</v>
      </c>
      <c r="T348" s="19">
        <v>0</v>
      </c>
      <c r="U348" s="19">
        <v>0</v>
      </c>
      <c r="V348" s="19">
        <v>0</v>
      </c>
      <c r="W348" s="19">
        <v>0</v>
      </c>
      <c r="X348" s="19">
        <v>0</v>
      </c>
      <c r="Y348" s="19">
        <v>0</v>
      </c>
      <c r="Z348" s="19">
        <v>0</v>
      </c>
      <c r="AA348" s="19">
        <v>0</v>
      </c>
      <c r="AB348" s="19">
        <v>0</v>
      </c>
      <c r="AD348" s="19">
        <f t="shared" ref="AD348:AO348" si="596">ROUND(SUM(AD345:AD347),2)</f>
        <v>0</v>
      </c>
      <c r="AE348" s="19">
        <f t="shared" si="596"/>
        <v>0</v>
      </c>
      <c r="AF348" s="19">
        <f t="shared" si="596"/>
        <v>0</v>
      </c>
      <c r="AG348" s="19">
        <f t="shared" si="596"/>
        <v>0</v>
      </c>
      <c r="AH348" s="19">
        <f t="shared" si="596"/>
        <v>0</v>
      </c>
      <c r="AI348" s="19">
        <f t="shared" si="596"/>
        <v>0</v>
      </c>
      <c r="AJ348" s="19">
        <f t="shared" si="596"/>
        <v>0</v>
      </c>
      <c r="AK348" s="19">
        <f t="shared" si="596"/>
        <v>0</v>
      </c>
      <c r="AL348" s="19">
        <f t="shared" si="596"/>
        <v>0</v>
      </c>
      <c r="AM348" s="19">
        <f t="shared" si="596"/>
        <v>0</v>
      </c>
      <c r="AN348" s="19">
        <f t="shared" si="596"/>
        <v>0</v>
      </c>
      <c r="AO348" s="19">
        <f t="shared" si="596"/>
        <v>0</v>
      </c>
    </row>
    <row r="349" spans="1:41" ht="16.399999999999999" customHeight="1">
      <c r="A349" s="13"/>
      <c r="B349" s="21"/>
      <c r="C349" s="43">
        <f>SUMIF(Jan!$A:$A,TB!$A349,Jan!$H:$H)</f>
        <v>0</v>
      </c>
      <c r="D349" s="43">
        <f>SUMIF(Feb!$A:$A,TB!$A349,Feb!$H:$H)</f>
        <v>0</v>
      </c>
      <c r="E349" s="43">
        <f>SUMIF(Mar!$A:$A,TB!$A349,Mar!$H:$H)</f>
        <v>0</v>
      </c>
      <c r="F349" s="43">
        <f>SUMIF(Apr!$A:$A,TB!$A349,Apr!$H:$H)</f>
        <v>0</v>
      </c>
      <c r="G349" s="43">
        <f>SUMIF(May!$A:$A,TB!$A349,May!$H:$H)</f>
        <v>0</v>
      </c>
      <c r="H349" s="43">
        <f>SUMIF(Jun!$A:$A,TB!$A349,Jun!$H:$H)</f>
        <v>0</v>
      </c>
      <c r="I349" s="43">
        <f>SUMIF(Jul!$A:$A,TB!$A349,Jul!$H:$H)</f>
        <v>0</v>
      </c>
      <c r="J349" s="43">
        <f>SUMIF(Aug!$A:$A,TB!$A349,Aug!$H:$H)</f>
        <v>0</v>
      </c>
      <c r="K349" s="43">
        <f>SUMIF(Sep!$A:$A,TB!$A349,Sep!$H:$H)</f>
        <v>0</v>
      </c>
      <c r="L349" s="43">
        <f>SUMIF(Oct!$A:$A,TB!$A349,Oct!$H:$H)</f>
        <v>0</v>
      </c>
      <c r="M349" s="43">
        <f>SUMIF(Nov!$A:$A,TB!$A349,Nov!$H:$H)</f>
        <v>0</v>
      </c>
      <c r="N349" s="159">
        <f>SUMIF(Dec!$A:$A,TB!$A349,Dec!$H:$H)</f>
        <v>0</v>
      </c>
      <c r="O349" s="171"/>
      <c r="P349" s="171"/>
      <c r="Q349" s="164">
        <v>0</v>
      </c>
      <c r="R349" s="43">
        <v>0</v>
      </c>
      <c r="S349" s="43">
        <v>0</v>
      </c>
      <c r="T349" s="43">
        <v>0</v>
      </c>
      <c r="U349" s="43">
        <v>0</v>
      </c>
      <c r="V349" s="43">
        <v>0</v>
      </c>
      <c r="W349" s="43">
        <v>0</v>
      </c>
      <c r="X349" s="43">
        <v>0</v>
      </c>
      <c r="Y349" s="43">
        <v>0</v>
      </c>
      <c r="Z349" s="43">
        <v>0</v>
      </c>
      <c r="AA349" s="43">
        <v>0</v>
      </c>
      <c r="AB349" s="43">
        <v>0</v>
      </c>
      <c r="AD349" s="43">
        <f t="shared" ref="AD349:AD351" si="597">ROUND(C349*AD$2,2)</f>
        <v>0</v>
      </c>
      <c r="AE349" s="43">
        <f t="shared" ref="AE349:AE351" si="598">ROUND(D349*AE$2,2)</f>
        <v>0</v>
      </c>
      <c r="AF349" s="43">
        <f t="shared" ref="AF349:AF351" si="599">ROUND(E349*AF$2,2)</f>
        <v>0</v>
      </c>
      <c r="AG349" s="43">
        <f t="shared" ref="AG349:AG351" si="600">ROUND(F349*AG$2,2)</f>
        <v>0</v>
      </c>
      <c r="AH349" s="43">
        <f t="shared" ref="AH349:AH351" si="601">ROUND(G349*AH$2,2)</f>
        <v>0</v>
      </c>
      <c r="AI349" s="43">
        <f t="shared" ref="AI349:AI351" si="602">ROUND(H349*AI$2,2)</f>
        <v>0</v>
      </c>
      <c r="AJ349" s="43">
        <f t="shared" ref="AJ349:AJ351" si="603">ROUND(I349*AJ$2,2)</f>
        <v>0</v>
      </c>
      <c r="AK349" s="43">
        <f t="shared" ref="AK349:AK351" si="604">ROUND(J349*AK$2,2)</f>
        <v>0</v>
      </c>
      <c r="AL349" s="43">
        <f t="shared" ref="AL349:AL351" si="605">ROUND(K349*AL$2,2)</f>
        <v>0</v>
      </c>
      <c r="AM349" s="43">
        <f t="shared" ref="AM349:AM351" si="606">ROUND(L349*AM$2,2)</f>
        <v>0</v>
      </c>
      <c r="AN349" s="43">
        <f t="shared" ref="AN349:AN351" si="607">ROUND(M349*AN$2,2)</f>
        <v>0</v>
      </c>
      <c r="AO349" s="159">
        <f t="shared" ref="AO349:AO351" si="608">ROUND(N349*AO$2,2)</f>
        <v>0</v>
      </c>
    </row>
    <row r="350" spans="1:41" ht="16.399999999999999" customHeight="1">
      <c r="A350" s="13"/>
      <c r="B350" s="21"/>
      <c r="C350" s="43">
        <f>SUMIF(Jan!$A:$A,TB!$A350,Jan!$H:$H)</f>
        <v>0</v>
      </c>
      <c r="D350" s="43">
        <f>SUMIF(Feb!$A:$A,TB!$A350,Feb!$H:$H)</f>
        <v>0</v>
      </c>
      <c r="E350" s="43">
        <f>SUMIF(Mar!$A:$A,TB!$A350,Mar!$H:$H)</f>
        <v>0</v>
      </c>
      <c r="F350" s="43">
        <f>SUMIF(Apr!$A:$A,TB!$A350,Apr!$H:$H)</f>
        <v>0</v>
      </c>
      <c r="G350" s="43">
        <f>SUMIF(May!$A:$A,TB!$A350,May!$H:$H)</f>
        <v>0</v>
      </c>
      <c r="H350" s="43">
        <f>SUMIF(Jun!$A:$A,TB!$A350,Jun!$H:$H)</f>
        <v>0</v>
      </c>
      <c r="I350" s="43">
        <f>SUMIF(Jul!$A:$A,TB!$A350,Jul!$H:$H)</f>
        <v>0</v>
      </c>
      <c r="J350" s="43">
        <f>SUMIF(Aug!$A:$A,TB!$A350,Aug!$H:$H)</f>
        <v>0</v>
      </c>
      <c r="K350" s="43">
        <f>SUMIF(Sep!$A:$A,TB!$A350,Sep!$H:$H)</f>
        <v>0</v>
      </c>
      <c r="L350" s="43">
        <f>SUMIF(Oct!$A:$A,TB!$A350,Oct!$H:$H)</f>
        <v>0</v>
      </c>
      <c r="M350" s="43">
        <f>SUMIF(Nov!$A:$A,TB!$A350,Nov!$H:$H)</f>
        <v>0</v>
      </c>
      <c r="N350" s="159">
        <f>SUMIF(Dec!$A:$A,TB!$A350,Dec!$H:$H)</f>
        <v>0</v>
      </c>
      <c r="O350" s="171"/>
      <c r="P350" s="171"/>
      <c r="Q350" s="164">
        <v>0</v>
      </c>
      <c r="R350" s="43">
        <v>0</v>
      </c>
      <c r="S350" s="43">
        <v>0</v>
      </c>
      <c r="T350" s="43">
        <v>0</v>
      </c>
      <c r="U350" s="43">
        <v>0</v>
      </c>
      <c r="V350" s="43">
        <v>0</v>
      </c>
      <c r="W350" s="43">
        <v>0</v>
      </c>
      <c r="X350" s="43">
        <v>0</v>
      </c>
      <c r="Y350" s="43">
        <v>0</v>
      </c>
      <c r="Z350" s="43">
        <v>0</v>
      </c>
      <c r="AA350" s="43">
        <v>0</v>
      </c>
      <c r="AB350" s="43">
        <v>0</v>
      </c>
      <c r="AD350" s="43">
        <f t="shared" si="597"/>
        <v>0</v>
      </c>
      <c r="AE350" s="43">
        <f t="shared" si="598"/>
        <v>0</v>
      </c>
      <c r="AF350" s="43">
        <f t="shared" si="599"/>
        <v>0</v>
      </c>
      <c r="AG350" s="43">
        <f t="shared" si="600"/>
        <v>0</v>
      </c>
      <c r="AH350" s="43">
        <f t="shared" si="601"/>
        <v>0</v>
      </c>
      <c r="AI350" s="43">
        <f t="shared" si="602"/>
        <v>0</v>
      </c>
      <c r="AJ350" s="43">
        <f t="shared" si="603"/>
        <v>0</v>
      </c>
      <c r="AK350" s="43">
        <f t="shared" si="604"/>
        <v>0</v>
      </c>
      <c r="AL350" s="43">
        <f t="shared" si="605"/>
        <v>0</v>
      </c>
      <c r="AM350" s="43">
        <f t="shared" si="606"/>
        <v>0</v>
      </c>
      <c r="AN350" s="43">
        <f t="shared" si="607"/>
        <v>0</v>
      </c>
      <c r="AO350" s="159">
        <f t="shared" si="608"/>
        <v>0</v>
      </c>
    </row>
    <row r="351" spans="1:41" ht="16.399999999999999" customHeight="1">
      <c r="A351" s="13"/>
      <c r="B351" s="21"/>
      <c r="C351" s="43">
        <f>SUMIF(Jan!$A:$A,TB!$A351,Jan!$H:$H)</f>
        <v>0</v>
      </c>
      <c r="D351" s="43">
        <f>SUMIF(Feb!$A:$A,TB!$A351,Feb!$H:$H)</f>
        <v>0</v>
      </c>
      <c r="E351" s="43">
        <f>SUMIF(Mar!$A:$A,TB!$A351,Mar!$H:$H)</f>
        <v>0</v>
      </c>
      <c r="F351" s="43">
        <f>SUMIF(Apr!$A:$A,TB!$A351,Apr!$H:$H)</f>
        <v>0</v>
      </c>
      <c r="G351" s="43">
        <f>SUMIF(May!$A:$A,TB!$A351,May!$H:$H)</f>
        <v>0</v>
      </c>
      <c r="H351" s="43">
        <f>SUMIF(Jun!$A:$A,TB!$A351,Jun!$H:$H)</f>
        <v>0</v>
      </c>
      <c r="I351" s="43">
        <f>SUMIF(Jul!$A:$A,TB!$A351,Jul!$H:$H)</f>
        <v>0</v>
      </c>
      <c r="J351" s="43">
        <f>SUMIF(Aug!$A:$A,TB!$A351,Aug!$H:$H)</f>
        <v>0</v>
      </c>
      <c r="K351" s="43">
        <f>SUMIF(Sep!$A:$A,TB!$A351,Sep!$H:$H)</f>
        <v>0</v>
      </c>
      <c r="L351" s="43">
        <f>SUMIF(Oct!$A:$A,TB!$A351,Oct!$H:$H)</f>
        <v>0</v>
      </c>
      <c r="M351" s="43">
        <f>SUMIF(Nov!$A:$A,TB!$A351,Nov!$H:$H)</f>
        <v>0</v>
      </c>
      <c r="N351" s="159">
        <f>SUMIF(Dec!$A:$A,TB!$A351,Dec!$H:$H)</f>
        <v>0</v>
      </c>
      <c r="O351" s="171"/>
      <c r="P351" s="171"/>
      <c r="Q351" s="164">
        <v>0</v>
      </c>
      <c r="R351" s="43">
        <v>0</v>
      </c>
      <c r="S351" s="43">
        <v>0</v>
      </c>
      <c r="T351" s="43">
        <v>0</v>
      </c>
      <c r="U351" s="43">
        <v>0</v>
      </c>
      <c r="V351" s="43">
        <v>0</v>
      </c>
      <c r="W351" s="43">
        <v>0</v>
      </c>
      <c r="X351" s="43">
        <v>0</v>
      </c>
      <c r="Y351" s="43">
        <v>0</v>
      </c>
      <c r="Z351" s="43">
        <v>0</v>
      </c>
      <c r="AA351" s="43">
        <v>0</v>
      </c>
      <c r="AB351" s="43">
        <v>0</v>
      </c>
      <c r="AD351" s="43">
        <f t="shared" si="597"/>
        <v>0</v>
      </c>
      <c r="AE351" s="43">
        <f t="shared" si="598"/>
        <v>0</v>
      </c>
      <c r="AF351" s="43">
        <f t="shared" si="599"/>
        <v>0</v>
      </c>
      <c r="AG351" s="43">
        <f t="shared" si="600"/>
        <v>0</v>
      </c>
      <c r="AH351" s="43">
        <f t="shared" si="601"/>
        <v>0</v>
      </c>
      <c r="AI351" s="43">
        <f t="shared" si="602"/>
        <v>0</v>
      </c>
      <c r="AJ351" s="43">
        <f t="shared" si="603"/>
        <v>0</v>
      </c>
      <c r="AK351" s="43">
        <f t="shared" si="604"/>
        <v>0</v>
      </c>
      <c r="AL351" s="43">
        <f t="shared" si="605"/>
        <v>0</v>
      </c>
      <c r="AM351" s="43">
        <f t="shared" si="606"/>
        <v>0</v>
      </c>
      <c r="AN351" s="43">
        <f t="shared" si="607"/>
        <v>0</v>
      </c>
      <c r="AO351" s="159">
        <f t="shared" si="608"/>
        <v>0</v>
      </c>
    </row>
    <row r="352" spans="1:41" ht="16.399999999999999" customHeight="1">
      <c r="A352" s="17" t="s">
        <v>58</v>
      </c>
      <c r="B352" s="24"/>
      <c r="C352" s="19">
        <f t="shared" ref="C352" si="609">ROUND(SUM(C349:C351),2)</f>
        <v>0</v>
      </c>
      <c r="D352" s="19">
        <f t="shared" ref="D352:N352" si="610">ROUND(SUM(D349:D351),2)</f>
        <v>0</v>
      </c>
      <c r="E352" s="19">
        <f t="shared" si="610"/>
        <v>0</v>
      </c>
      <c r="F352" s="19">
        <f t="shared" si="610"/>
        <v>0</v>
      </c>
      <c r="G352" s="19">
        <f t="shared" si="610"/>
        <v>0</v>
      </c>
      <c r="H352" s="19">
        <f t="shared" si="610"/>
        <v>0</v>
      </c>
      <c r="I352" s="19">
        <f t="shared" si="610"/>
        <v>0</v>
      </c>
      <c r="J352" s="19">
        <f t="shared" si="610"/>
        <v>0</v>
      </c>
      <c r="K352" s="19">
        <f t="shared" si="610"/>
        <v>0</v>
      </c>
      <c r="L352" s="19">
        <f t="shared" si="610"/>
        <v>0</v>
      </c>
      <c r="M352" s="19">
        <f t="shared" si="610"/>
        <v>0</v>
      </c>
      <c r="N352" s="158">
        <f t="shared" si="610"/>
        <v>0</v>
      </c>
      <c r="O352" s="171"/>
      <c r="P352" s="171"/>
      <c r="Q352" s="163">
        <v>0</v>
      </c>
      <c r="R352" s="19">
        <v>0</v>
      </c>
      <c r="S352" s="19">
        <v>0</v>
      </c>
      <c r="T352" s="19">
        <v>0</v>
      </c>
      <c r="U352" s="19">
        <v>0</v>
      </c>
      <c r="V352" s="19">
        <v>0</v>
      </c>
      <c r="W352" s="19">
        <v>0</v>
      </c>
      <c r="X352" s="19">
        <v>0</v>
      </c>
      <c r="Y352" s="19">
        <v>0</v>
      </c>
      <c r="Z352" s="19">
        <v>0</v>
      </c>
      <c r="AA352" s="19">
        <v>0</v>
      </c>
      <c r="AB352" s="19">
        <v>0</v>
      </c>
      <c r="AD352" s="19">
        <f t="shared" ref="AD352:AO352" si="611">ROUND(SUM(AD349:AD351),2)</f>
        <v>0</v>
      </c>
      <c r="AE352" s="19">
        <f t="shared" si="611"/>
        <v>0</v>
      </c>
      <c r="AF352" s="19">
        <f t="shared" si="611"/>
        <v>0</v>
      </c>
      <c r="AG352" s="19">
        <f t="shared" si="611"/>
        <v>0</v>
      </c>
      <c r="AH352" s="19">
        <f t="shared" si="611"/>
        <v>0</v>
      </c>
      <c r="AI352" s="19">
        <f t="shared" si="611"/>
        <v>0</v>
      </c>
      <c r="AJ352" s="19">
        <f t="shared" si="611"/>
        <v>0</v>
      </c>
      <c r="AK352" s="19">
        <f t="shared" si="611"/>
        <v>0</v>
      </c>
      <c r="AL352" s="19">
        <f t="shared" si="611"/>
        <v>0</v>
      </c>
      <c r="AM352" s="19">
        <f t="shared" si="611"/>
        <v>0</v>
      </c>
      <c r="AN352" s="19">
        <f t="shared" si="611"/>
        <v>0</v>
      </c>
      <c r="AO352" s="19">
        <f t="shared" si="611"/>
        <v>0</v>
      </c>
    </row>
    <row r="353" spans="1:41" ht="16.399999999999999" customHeight="1">
      <c r="A353" s="13"/>
      <c r="B353" s="21"/>
      <c r="C353" s="43">
        <f>SUMIF(Jan!$A:$A,TB!$A353,Jan!$H:$H)</f>
        <v>0</v>
      </c>
      <c r="D353" s="43">
        <f>SUMIF(Feb!$A:$A,TB!$A353,Feb!$H:$H)</f>
        <v>0</v>
      </c>
      <c r="E353" s="43">
        <f>SUMIF(Mar!$A:$A,TB!$A353,Mar!$H:$H)</f>
        <v>0</v>
      </c>
      <c r="F353" s="43">
        <f>SUMIF(Apr!$A:$A,TB!$A353,Apr!$H:$H)</f>
        <v>0</v>
      </c>
      <c r="G353" s="43">
        <f>SUMIF(May!$A:$A,TB!$A353,May!$H:$H)</f>
        <v>0</v>
      </c>
      <c r="H353" s="43">
        <f>SUMIF(Jun!$A:$A,TB!$A353,Jun!$H:$H)</f>
        <v>0</v>
      </c>
      <c r="I353" s="43">
        <f>SUMIF(Jul!$A:$A,TB!$A353,Jul!$H:$H)</f>
        <v>0</v>
      </c>
      <c r="J353" s="43">
        <f>SUMIF(Aug!$A:$A,TB!$A353,Aug!$H:$H)</f>
        <v>0</v>
      </c>
      <c r="K353" s="43">
        <f>SUMIF(Sep!$A:$A,TB!$A353,Sep!$H:$H)</f>
        <v>0</v>
      </c>
      <c r="L353" s="43">
        <f>SUMIF(Oct!$A:$A,TB!$A353,Oct!$H:$H)</f>
        <v>0</v>
      </c>
      <c r="M353" s="43">
        <f>SUMIF(Nov!$A:$A,TB!$A353,Nov!$H:$H)</f>
        <v>0</v>
      </c>
      <c r="N353" s="159">
        <f>SUMIF(Dec!$A:$A,TB!$A353,Dec!$H:$H)</f>
        <v>0</v>
      </c>
      <c r="O353" s="171"/>
      <c r="P353" s="171"/>
      <c r="Q353" s="164">
        <v>0</v>
      </c>
      <c r="R353" s="43">
        <v>0</v>
      </c>
      <c r="S353" s="43">
        <v>0</v>
      </c>
      <c r="T353" s="43">
        <v>0</v>
      </c>
      <c r="U353" s="43">
        <v>0</v>
      </c>
      <c r="V353" s="43">
        <v>0</v>
      </c>
      <c r="W353" s="43">
        <v>0</v>
      </c>
      <c r="X353" s="43">
        <v>0</v>
      </c>
      <c r="Y353" s="43">
        <v>0</v>
      </c>
      <c r="Z353" s="43">
        <v>0</v>
      </c>
      <c r="AA353" s="43">
        <v>0</v>
      </c>
      <c r="AB353" s="43">
        <v>0</v>
      </c>
      <c r="AD353" s="43">
        <f t="shared" ref="AD353:AD355" si="612">ROUND(C353*AD$2,2)</f>
        <v>0</v>
      </c>
      <c r="AE353" s="43">
        <f t="shared" ref="AE353:AE355" si="613">ROUND(D353*AE$2,2)</f>
        <v>0</v>
      </c>
      <c r="AF353" s="43">
        <f t="shared" ref="AF353:AF355" si="614">ROUND(E353*AF$2,2)</f>
        <v>0</v>
      </c>
      <c r="AG353" s="43">
        <f t="shared" ref="AG353:AG355" si="615">ROUND(F353*AG$2,2)</f>
        <v>0</v>
      </c>
      <c r="AH353" s="43">
        <f t="shared" ref="AH353:AH355" si="616">ROUND(G353*AH$2,2)</f>
        <v>0</v>
      </c>
      <c r="AI353" s="43">
        <f t="shared" ref="AI353:AI355" si="617">ROUND(H353*AI$2,2)</f>
        <v>0</v>
      </c>
      <c r="AJ353" s="43">
        <f t="shared" ref="AJ353:AJ355" si="618">ROUND(I353*AJ$2,2)</f>
        <v>0</v>
      </c>
      <c r="AK353" s="43">
        <f t="shared" ref="AK353:AK355" si="619">ROUND(J353*AK$2,2)</f>
        <v>0</v>
      </c>
      <c r="AL353" s="43">
        <f t="shared" ref="AL353:AL355" si="620">ROUND(K353*AL$2,2)</f>
        <v>0</v>
      </c>
      <c r="AM353" s="43">
        <f t="shared" ref="AM353:AM355" si="621">ROUND(L353*AM$2,2)</f>
        <v>0</v>
      </c>
      <c r="AN353" s="43">
        <f t="shared" ref="AN353:AN355" si="622">ROUND(M353*AN$2,2)</f>
        <v>0</v>
      </c>
      <c r="AO353" s="159">
        <f t="shared" ref="AO353:AO355" si="623">ROUND(N353*AO$2,2)</f>
        <v>0</v>
      </c>
    </row>
    <row r="354" spans="1:41" ht="16.399999999999999" customHeight="1">
      <c r="A354" s="13"/>
      <c r="B354" s="21"/>
      <c r="C354" s="43">
        <f>SUMIF(Jan!$A:$A,TB!$A354,Jan!$H:$H)</f>
        <v>0</v>
      </c>
      <c r="D354" s="43">
        <f>SUMIF(Feb!$A:$A,TB!$A354,Feb!$H:$H)</f>
        <v>0</v>
      </c>
      <c r="E354" s="43">
        <f>SUMIF(Mar!$A:$A,TB!$A354,Mar!$H:$H)</f>
        <v>0</v>
      </c>
      <c r="F354" s="43">
        <f>SUMIF(Apr!$A:$A,TB!$A354,Apr!$H:$H)</f>
        <v>0</v>
      </c>
      <c r="G354" s="43">
        <f>SUMIF(May!$A:$A,TB!$A354,May!$H:$H)</f>
        <v>0</v>
      </c>
      <c r="H354" s="43">
        <f>SUMIF(Jun!$A:$A,TB!$A354,Jun!$H:$H)</f>
        <v>0</v>
      </c>
      <c r="I354" s="43">
        <f>SUMIF(Jul!$A:$A,TB!$A354,Jul!$H:$H)</f>
        <v>0</v>
      </c>
      <c r="J354" s="43">
        <f>SUMIF(Aug!$A:$A,TB!$A354,Aug!$H:$H)</f>
        <v>0</v>
      </c>
      <c r="K354" s="43">
        <f>SUMIF(Sep!$A:$A,TB!$A354,Sep!$H:$H)</f>
        <v>0</v>
      </c>
      <c r="L354" s="43">
        <f>SUMIF(Oct!$A:$A,TB!$A354,Oct!$H:$H)</f>
        <v>0</v>
      </c>
      <c r="M354" s="43">
        <f>SUMIF(Nov!$A:$A,TB!$A354,Nov!$H:$H)</f>
        <v>0</v>
      </c>
      <c r="N354" s="159">
        <f>SUMIF(Dec!$A:$A,TB!$A354,Dec!$H:$H)</f>
        <v>0</v>
      </c>
      <c r="O354" s="171"/>
      <c r="P354" s="171"/>
      <c r="Q354" s="164">
        <v>0</v>
      </c>
      <c r="R354" s="43">
        <v>0</v>
      </c>
      <c r="S354" s="43">
        <v>0</v>
      </c>
      <c r="T354" s="43">
        <v>0</v>
      </c>
      <c r="U354" s="43">
        <v>0</v>
      </c>
      <c r="V354" s="43">
        <v>0</v>
      </c>
      <c r="W354" s="43">
        <v>0</v>
      </c>
      <c r="X354" s="43">
        <v>0</v>
      </c>
      <c r="Y354" s="43">
        <v>0</v>
      </c>
      <c r="Z354" s="43">
        <v>0</v>
      </c>
      <c r="AA354" s="43">
        <v>0</v>
      </c>
      <c r="AB354" s="43">
        <v>0</v>
      </c>
      <c r="AD354" s="43">
        <f t="shared" si="612"/>
        <v>0</v>
      </c>
      <c r="AE354" s="43">
        <f t="shared" si="613"/>
        <v>0</v>
      </c>
      <c r="AF354" s="43">
        <f t="shared" si="614"/>
        <v>0</v>
      </c>
      <c r="AG354" s="43">
        <f t="shared" si="615"/>
        <v>0</v>
      </c>
      <c r="AH354" s="43">
        <f t="shared" si="616"/>
        <v>0</v>
      </c>
      <c r="AI354" s="43">
        <f t="shared" si="617"/>
        <v>0</v>
      </c>
      <c r="AJ354" s="43">
        <f t="shared" si="618"/>
        <v>0</v>
      </c>
      <c r="AK354" s="43">
        <f t="shared" si="619"/>
        <v>0</v>
      </c>
      <c r="AL354" s="43">
        <f t="shared" si="620"/>
        <v>0</v>
      </c>
      <c r="AM354" s="43">
        <f t="shared" si="621"/>
        <v>0</v>
      </c>
      <c r="AN354" s="43">
        <f t="shared" si="622"/>
        <v>0</v>
      </c>
      <c r="AO354" s="159">
        <f t="shared" si="623"/>
        <v>0</v>
      </c>
    </row>
    <row r="355" spans="1:41" ht="16.399999999999999" customHeight="1">
      <c r="A355" s="13"/>
      <c r="B355" s="21"/>
      <c r="C355" s="43">
        <f>SUMIF(Jan!$A:$A,TB!$A355,Jan!$H:$H)</f>
        <v>0</v>
      </c>
      <c r="D355" s="43">
        <f>SUMIF(Feb!$A:$A,TB!$A355,Feb!$H:$H)</f>
        <v>0</v>
      </c>
      <c r="E355" s="43">
        <f>SUMIF(Mar!$A:$A,TB!$A355,Mar!$H:$H)</f>
        <v>0</v>
      </c>
      <c r="F355" s="43">
        <f>SUMIF(Apr!$A:$A,TB!$A355,Apr!$H:$H)</f>
        <v>0</v>
      </c>
      <c r="G355" s="43">
        <f>SUMIF(May!$A:$A,TB!$A355,May!$H:$H)</f>
        <v>0</v>
      </c>
      <c r="H355" s="43">
        <f>SUMIF(Jun!$A:$A,TB!$A355,Jun!$H:$H)</f>
        <v>0</v>
      </c>
      <c r="I355" s="43">
        <f>SUMIF(Jul!$A:$A,TB!$A355,Jul!$H:$H)</f>
        <v>0</v>
      </c>
      <c r="J355" s="43">
        <f>SUMIF(Aug!$A:$A,TB!$A355,Aug!$H:$H)</f>
        <v>0</v>
      </c>
      <c r="K355" s="43">
        <f>SUMIF(Sep!$A:$A,TB!$A355,Sep!$H:$H)</f>
        <v>0</v>
      </c>
      <c r="L355" s="43">
        <f>SUMIF(Oct!$A:$A,TB!$A355,Oct!$H:$H)</f>
        <v>0</v>
      </c>
      <c r="M355" s="43">
        <f>SUMIF(Nov!$A:$A,TB!$A355,Nov!$H:$H)</f>
        <v>0</v>
      </c>
      <c r="N355" s="159">
        <f>SUMIF(Dec!$A:$A,TB!$A355,Dec!$H:$H)</f>
        <v>0</v>
      </c>
      <c r="O355" s="171"/>
      <c r="P355" s="171"/>
      <c r="Q355" s="164">
        <v>0</v>
      </c>
      <c r="R355" s="43">
        <v>0</v>
      </c>
      <c r="S355" s="43">
        <v>0</v>
      </c>
      <c r="T355" s="43">
        <v>0</v>
      </c>
      <c r="U355" s="43">
        <v>0</v>
      </c>
      <c r="V355" s="43">
        <v>0</v>
      </c>
      <c r="W355" s="43">
        <v>0</v>
      </c>
      <c r="X355" s="43">
        <v>0</v>
      </c>
      <c r="Y355" s="43">
        <v>0</v>
      </c>
      <c r="Z355" s="43">
        <v>0</v>
      </c>
      <c r="AA355" s="43">
        <v>0</v>
      </c>
      <c r="AB355" s="43">
        <v>0</v>
      </c>
      <c r="AD355" s="43">
        <f t="shared" si="612"/>
        <v>0</v>
      </c>
      <c r="AE355" s="43">
        <f t="shared" si="613"/>
        <v>0</v>
      </c>
      <c r="AF355" s="43">
        <f t="shared" si="614"/>
        <v>0</v>
      </c>
      <c r="AG355" s="43">
        <f t="shared" si="615"/>
        <v>0</v>
      </c>
      <c r="AH355" s="43">
        <f t="shared" si="616"/>
        <v>0</v>
      </c>
      <c r="AI355" s="43">
        <f t="shared" si="617"/>
        <v>0</v>
      </c>
      <c r="AJ355" s="43">
        <f t="shared" si="618"/>
        <v>0</v>
      </c>
      <c r="AK355" s="43">
        <f t="shared" si="619"/>
        <v>0</v>
      </c>
      <c r="AL355" s="43">
        <f t="shared" si="620"/>
        <v>0</v>
      </c>
      <c r="AM355" s="43">
        <f t="shared" si="621"/>
        <v>0</v>
      </c>
      <c r="AN355" s="43">
        <f t="shared" si="622"/>
        <v>0</v>
      </c>
      <c r="AO355" s="159">
        <f t="shared" si="623"/>
        <v>0</v>
      </c>
    </row>
    <row r="356" spans="1:41" ht="16.399999999999999" customHeight="1">
      <c r="A356" s="17" t="s">
        <v>59</v>
      </c>
      <c r="B356" s="18"/>
      <c r="C356" s="19">
        <f t="shared" ref="C356" si="624">ROUND(SUM(C353:C355),2)</f>
        <v>0</v>
      </c>
      <c r="D356" s="19">
        <f t="shared" ref="D356:N356" si="625">ROUND(SUM(D353:D355),2)</f>
        <v>0</v>
      </c>
      <c r="E356" s="19">
        <f t="shared" si="625"/>
        <v>0</v>
      </c>
      <c r="F356" s="19">
        <f t="shared" si="625"/>
        <v>0</v>
      </c>
      <c r="G356" s="19">
        <f t="shared" si="625"/>
        <v>0</v>
      </c>
      <c r="H356" s="19">
        <f t="shared" si="625"/>
        <v>0</v>
      </c>
      <c r="I356" s="19">
        <f t="shared" si="625"/>
        <v>0</v>
      </c>
      <c r="J356" s="19">
        <f t="shared" si="625"/>
        <v>0</v>
      </c>
      <c r="K356" s="19">
        <f t="shared" si="625"/>
        <v>0</v>
      </c>
      <c r="L356" s="19">
        <f t="shared" si="625"/>
        <v>0</v>
      </c>
      <c r="M356" s="19">
        <f t="shared" si="625"/>
        <v>0</v>
      </c>
      <c r="N356" s="158">
        <f t="shared" si="625"/>
        <v>0</v>
      </c>
      <c r="O356" s="171"/>
      <c r="P356" s="171"/>
      <c r="Q356" s="163">
        <v>0</v>
      </c>
      <c r="R356" s="19">
        <v>0</v>
      </c>
      <c r="S356" s="19">
        <v>0</v>
      </c>
      <c r="T356" s="19">
        <v>0</v>
      </c>
      <c r="U356" s="19">
        <v>0</v>
      </c>
      <c r="V356" s="19">
        <v>0</v>
      </c>
      <c r="W356" s="19">
        <v>0</v>
      </c>
      <c r="X356" s="19">
        <v>0</v>
      </c>
      <c r="Y356" s="19">
        <v>0</v>
      </c>
      <c r="Z356" s="19">
        <v>0</v>
      </c>
      <c r="AA356" s="19">
        <v>0</v>
      </c>
      <c r="AB356" s="19">
        <v>0</v>
      </c>
      <c r="AD356" s="19">
        <f t="shared" ref="AD356:AO356" si="626">ROUND(SUM(AD353:AD355),2)</f>
        <v>0</v>
      </c>
      <c r="AE356" s="19">
        <f t="shared" si="626"/>
        <v>0</v>
      </c>
      <c r="AF356" s="19">
        <f t="shared" si="626"/>
        <v>0</v>
      </c>
      <c r="AG356" s="19">
        <f t="shared" si="626"/>
        <v>0</v>
      </c>
      <c r="AH356" s="19">
        <f t="shared" si="626"/>
        <v>0</v>
      </c>
      <c r="AI356" s="19">
        <f t="shared" si="626"/>
        <v>0</v>
      </c>
      <c r="AJ356" s="19">
        <f t="shared" si="626"/>
        <v>0</v>
      </c>
      <c r="AK356" s="19">
        <f t="shared" si="626"/>
        <v>0</v>
      </c>
      <c r="AL356" s="19">
        <f t="shared" si="626"/>
        <v>0</v>
      </c>
      <c r="AM356" s="19">
        <f t="shared" si="626"/>
        <v>0</v>
      </c>
      <c r="AN356" s="19">
        <f t="shared" si="626"/>
        <v>0</v>
      </c>
      <c r="AO356" s="19">
        <f t="shared" si="626"/>
        <v>0</v>
      </c>
    </row>
    <row r="357" spans="1:41" ht="16.399999999999999" customHeight="1">
      <c r="A357" s="13"/>
      <c r="B357" s="14"/>
      <c r="C357" s="43">
        <f>SUMIF(Jan!$A:$A,TB!$A357,Jan!$H:$H)</f>
        <v>0</v>
      </c>
      <c r="D357" s="43">
        <f>SUMIF(Feb!$A:$A,TB!$A357,Feb!$H:$H)</f>
        <v>0</v>
      </c>
      <c r="E357" s="43">
        <f>SUMIF(Mar!$A:$A,TB!$A357,Mar!$H:$H)</f>
        <v>0</v>
      </c>
      <c r="F357" s="43">
        <f>SUMIF(Apr!$A:$A,TB!$A357,Apr!$H:$H)</f>
        <v>0</v>
      </c>
      <c r="G357" s="43">
        <f>SUMIF(May!$A:$A,TB!$A357,May!$H:$H)</f>
        <v>0</v>
      </c>
      <c r="H357" s="43">
        <f>SUMIF(Jun!$A:$A,TB!$A357,Jun!$H:$H)</f>
        <v>0</v>
      </c>
      <c r="I357" s="43">
        <f>SUMIF(Jul!$A:$A,TB!$A357,Jul!$H:$H)</f>
        <v>0</v>
      </c>
      <c r="J357" s="43">
        <f>SUMIF(Aug!$A:$A,TB!$A357,Aug!$H:$H)</f>
        <v>0</v>
      </c>
      <c r="K357" s="43">
        <f>SUMIF(Sep!$A:$A,TB!$A357,Sep!$H:$H)</f>
        <v>0</v>
      </c>
      <c r="L357" s="43">
        <f>SUMIF(Oct!$A:$A,TB!$A357,Oct!$H:$H)</f>
        <v>0</v>
      </c>
      <c r="M357" s="43">
        <f>SUMIF(Nov!$A:$A,TB!$A357,Nov!$H:$H)</f>
        <v>0</v>
      </c>
      <c r="N357" s="159">
        <f>SUMIF(Dec!$A:$A,TB!$A357,Dec!$H:$H)</f>
        <v>0</v>
      </c>
      <c r="O357" s="171"/>
      <c r="P357" s="171"/>
      <c r="Q357" s="164">
        <v>0</v>
      </c>
      <c r="R357" s="43">
        <v>0</v>
      </c>
      <c r="S357" s="43">
        <v>0</v>
      </c>
      <c r="T357" s="43">
        <v>0</v>
      </c>
      <c r="U357" s="43">
        <v>0</v>
      </c>
      <c r="V357" s="43">
        <v>0</v>
      </c>
      <c r="W357" s="43">
        <v>0</v>
      </c>
      <c r="X357" s="43">
        <v>0</v>
      </c>
      <c r="Y357" s="43">
        <v>0</v>
      </c>
      <c r="Z357" s="43">
        <v>0</v>
      </c>
      <c r="AA357" s="43">
        <v>0</v>
      </c>
      <c r="AB357" s="43">
        <v>0</v>
      </c>
      <c r="AD357" s="43">
        <f t="shared" ref="AD357:AD366" si="627">ROUND(C357*AD$2,2)</f>
        <v>0</v>
      </c>
      <c r="AE357" s="43">
        <f t="shared" ref="AE357:AE366" si="628">ROUND(D357*AE$2,2)</f>
        <v>0</v>
      </c>
      <c r="AF357" s="43">
        <f t="shared" ref="AF357:AF366" si="629">ROUND(E357*AF$2,2)</f>
        <v>0</v>
      </c>
      <c r="AG357" s="43">
        <f t="shared" ref="AG357:AG366" si="630">ROUND(F357*AG$2,2)</f>
        <v>0</v>
      </c>
      <c r="AH357" s="43">
        <f t="shared" ref="AH357:AH366" si="631">ROUND(G357*AH$2,2)</f>
        <v>0</v>
      </c>
      <c r="AI357" s="43">
        <f t="shared" ref="AI357:AI366" si="632">ROUND(H357*AI$2,2)</f>
        <v>0</v>
      </c>
      <c r="AJ357" s="43">
        <f t="shared" ref="AJ357:AJ366" si="633">ROUND(I357*AJ$2,2)</f>
        <v>0</v>
      </c>
      <c r="AK357" s="43">
        <f t="shared" ref="AK357:AK366" si="634">ROUND(J357*AK$2,2)</f>
        <v>0</v>
      </c>
      <c r="AL357" s="43">
        <f t="shared" ref="AL357:AL366" si="635">ROUND(K357*AL$2,2)</f>
        <v>0</v>
      </c>
      <c r="AM357" s="43">
        <f t="shared" ref="AM357:AM366" si="636">ROUND(L357*AM$2,2)</f>
        <v>0</v>
      </c>
      <c r="AN357" s="43">
        <f t="shared" ref="AN357:AN366" si="637">ROUND(M357*AN$2,2)</f>
        <v>0</v>
      </c>
      <c r="AO357" s="159">
        <f t="shared" ref="AO357:AO366" si="638">ROUND(N357*AO$2,2)</f>
        <v>0</v>
      </c>
    </row>
    <row r="358" spans="1:41" ht="16.399999999999999" customHeight="1">
      <c r="A358" s="13">
        <v>30010</v>
      </c>
      <c r="B358" s="14" t="s">
        <v>295</v>
      </c>
      <c r="C358" s="43">
        <f>SUMIF(Jan!$A:$A,TB!$A358,Jan!$H:$H)</f>
        <v>-1000000</v>
      </c>
      <c r="D358" s="43">
        <f>SUMIF(Feb!$A:$A,TB!$A358,Feb!$H:$H)</f>
        <v>-1000000</v>
      </c>
      <c r="E358" s="43">
        <f>SUMIF(Mar!$A:$A,TB!$A358,Mar!$H:$H)</f>
        <v>-1000000</v>
      </c>
      <c r="F358" s="43">
        <f>SUMIF(Apr!$A:$A,TB!$A358,Apr!$H:$H)</f>
        <v>-1000000</v>
      </c>
      <c r="G358" s="43">
        <f>SUMIF(May!$A:$A,TB!$A358,May!$H:$H)</f>
        <v>-1000000</v>
      </c>
      <c r="H358" s="43">
        <f>SUMIF(Jun!$A:$A,TB!$A358,Jun!$H:$H)</f>
        <v>-1000000</v>
      </c>
      <c r="I358" s="43">
        <f>SUMIF(Jul!$A:$A,TB!$A358,Jul!$H:$H)</f>
        <v>-1000000</v>
      </c>
      <c r="J358" s="43">
        <f>SUMIF(Aug!$A:$A,TB!$A358,Aug!$H:$H)</f>
        <v>-1000000</v>
      </c>
      <c r="K358" s="43">
        <f>SUMIF(Sep!$A:$A,TB!$A358,Sep!$H:$H)</f>
        <v>-1000000</v>
      </c>
      <c r="L358" s="43">
        <f>SUMIF(Oct!$A:$A,TB!$A358,Oct!$H:$H)</f>
        <v>-1000000</v>
      </c>
      <c r="M358" s="43">
        <f>SUMIF(Nov!$A:$A,TB!$A358,Nov!$H:$H)</f>
        <v>-1000000</v>
      </c>
      <c r="N358" s="159">
        <f>SUMIF(Dec!$A:$A,TB!$A358,Dec!$H:$H)</f>
        <v>-1000000</v>
      </c>
      <c r="O358" s="171"/>
      <c r="P358" s="171"/>
      <c r="Q358" s="164">
        <v>-1000000</v>
      </c>
      <c r="R358" s="43">
        <v>-1000000</v>
      </c>
      <c r="S358" s="43">
        <v>-1000000</v>
      </c>
      <c r="T358" s="43">
        <v>-1000000</v>
      </c>
      <c r="U358" s="43">
        <v>-1000000</v>
      </c>
      <c r="V358" s="43">
        <v>-1000000</v>
      </c>
      <c r="W358" s="43">
        <v>-1000000</v>
      </c>
      <c r="X358" s="43">
        <v>-1000000</v>
      </c>
      <c r="Y358" s="43">
        <v>-1000000</v>
      </c>
      <c r="Z358" s="43">
        <v>-1000000</v>
      </c>
      <c r="AA358" s="43">
        <v>-1000000</v>
      </c>
      <c r="AB358" s="43">
        <v>-1000000</v>
      </c>
      <c r="AD358" s="43">
        <f t="shared" si="627"/>
        <v>-25172000</v>
      </c>
      <c r="AE358" s="43">
        <f t="shared" si="628"/>
        <v>-25127100</v>
      </c>
      <c r="AF358" s="43">
        <f t="shared" si="629"/>
        <v>-25189400</v>
      </c>
      <c r="AG358" s="43">
        <f t="shared" si="630"/>
        <v>-25266200</v>
      </c>
      <c r="AH358" s="43">
        <f t="shared" si="631"/>
        <v>-25305000</v>
      </c>
      <c r="AI358" s="43">
        <f t="shared" si="632"/>
        <v>-25324500</v>
      </c>
      <c r="AJ358" s="43">
        <f t="shared" si="633"/>
        <v>-25324500</v>
      </c>
      <c r="AK358" s="43">
        <f t="shared" si="634"/>
        <v>-25324500</v>
      </c>
      <c r="AL358" s="43">
        <f t="shared" si="635"/>
        <v>-25324500</v>
      </c>
      <c r="AM358" s="43">
        <f t="shared" si="636"/>
        <v>-25324500</v>
      </c>
      <c r="AN358" s="43">
        <f t="shared" si="637"/>
        <v>-25324500</v>
      </c>
      <c r="AO358" s="159">
        <f t="shared" si="638"/>
        <v>-25324500</v>
      </c>
    </row>
    <row r="359" spans="1:41" ht="16.399999999999999" customHeight="1">
      <c r="A359" s="20">
        <v>30011</v>
      </c>
      <c r="B359" s="14" t="s">
        <v>296</v>
      </c>
      <c r="C359" s="43">
        <f>SUMIF(Jan!$A:$A,TB!$A359,Jan!$H:$H)</f>
        <v>0</v>
      </c>
      <c r="D359" s="43">
        <f>SUMIF(Feb!$A:$A,TB!$A359,Feb!$H:$H)</f>
        <v>0</v>
      </c>
      <c r="E359" s="43">
        <f>SUMIF(Mar!$A:$A,TB!$A359,Mar!$H:$H)</f>
        <v>0</v>
      </c>
      <c r="F359" s="43">
        <f>SUMIF(Apr!$A:$A,TB!$A359,Apr!$H:$H)</f>
        <v>0</v>
      </c>
      <c r="G359" s="43">
        <f>SUMIF(May!$A:$A,TB!$A359,May!$H:$H)</f>
        <v>0</v>
      </c>
      <c r="H359" s="43">
        <f>SUMIF(Jun!$A:$A,TB!$A359,Jun!$H:$H)</f>
        <v>0</v>
      </c>
      <c r="I359" s="43">
        <f>SUMIF(Jul!$A:$A,TB!$A359,Jul!$H:$H)</f>
        <v>0</v>
      </c>
      <c r="J359" s="43">
        <f>SUMIF(Aug!$A:$A,TB!$A359,Aug!$H:$H)</f>
        <v>0</v>
      </c>
      <c r="K359" s="43">
        <f>SUMIF(Sep!$A:$A,TB!$A359,Sep!$H:$H)</f>
        <v>0</v>
      </c>
      <c r="L359" s="43">
        <f>SUMIF(Oct!$A:$A,TB!$A359,Oct!$H:$H)</f>
        <v>0</v>
      </c>
      <c r="M359" s="43">
        <f>SUMIF(Nov!$A:$A,TB!$A359,Nov!$H:$H)</f>
        <v>0</v>
      </c>
      <c r="N359" s="159">
        <f>SUMIF(Dec!$A:$A,TB!$A359,Dec!$H:$H)</f>
        <v>0</v>
      </c>
      <c r="O359" s="171"/>
      <c r="P359" s="171"/>
      <c r="Q359" s="164">
        <v>0</v>
      </c>
      <c r="R359" s="43">
        <v>0</v>
      </c>
      <c r="S359" s="43">
        <v>0</v>
      </c>
      <c r="T359" s="43">
        <v>0</v>
      </c>
      <c r="U359" s="43">
        <v>0</v>
      </c>
      <c r="V359" s="43">
        <v>0</v>
      </c>
      <c r="W359" s="43">
        <v>0</v>
      </c>
      <c r="X359" s="43">
        <v>0</v>
      </c>
      <c r="Y359" s="43">
        <v>0</v>
      </c>
      <c r="Z359" s="43">
        <v>0</v>
      </c>
      <c r="AA359" s="43">
        <v>0</v>
      </c>
      <c r="AB359" s="43">
        <v>0</v>
      </c>
      <c r="AD359" s="43">
        <f t="shared" si="627"/>
        <v>0</v>
      </c>
      <c r="AE359" s="43">
        <f t="shared" si="628"/>
        <v>0</v>
      </c>
      <c r="AF359" s="43">
        <f t="shared" si="629"/>
        <v>0</v>
      </c>
      <c r="AG359" s="43">
        <f t="shared" si="630"/>
        <v>0</v>
      </c>
      <c r="AH359" s="43">
        <f t="shared" si="631"/>
        <v>0</v>
      </c>
      <c r="AI359" s="43">
        <f t="shared" si="632"/>
        <v>0</v>
      </c>
      <c r="AJ359" s="43">
        <f t="shared" si="633"/>
        <v>0</v>
      </c>
      <c r="AK359" s="43">
        <f t="shared" si="634"/>
        <v>0</v>
      </c>
      <c r="AL359" s="43">
        <f t="shared" si="635"/>
        <v>0</v>
      </c>
      <c r="AM359" s="43">
        <f t="shared" si="636"/>
        <v>0</v>
      </c>
      <c r="AN359" s="43">
        <f t="shared" si="637"/>
        <v>0</v>
      </c>
      <c r="AO359" s="159">
        <f t="shared" si="638"/>
        <v>0</v>
      </c>
    </row>
    <row r="360" spans="1:41" ht="16.399999999999999" customHeight="1">
      <c r="A360" s="13">
        <v>30020</v>
      </c>
      <c r="B360" s="14" t="s">
        <v>297</v>
      </c>
      <c r="C360" s="43">
        <f>SUMIF(Jan!$A:$A,TB!$A360,Jan!$H:$H)</f>
        <v>0</v>
      </c>
      <c r="D360" s="43">
        <f>SUMIF(Feb!$A:$A,TB!$A360,Feb!$H:$H)</f>
        <v>0</v>
      </c>
      <c r="E360" s="43">
        <f>SUMIF(Mar!$A:$A,TB!$A360,Mar!$H:$H)</f>
        <v>0</v>
      </c>
      <c r="F360" s="43">
        <f>SUMIF(Apr!$A:$A,TB!$A360,Apr!$H:$H)</f>
        <v>0</v>
      </c>
      <c r="G360" s="43">
        <f>SUMIF(May!$A:$A,TB!$A360,May!$H:$H)</f>
        <v>0</v>
      </c>
      <c r="H360" s="43">
        <f>SUMIF(Jun!$A:$A,TB!$A360,Jun!$H:$H)</f>
        <v>0</v>
      </c>
      <c r="I360" s="43">
        <f>SUMIF(Jul!$A:$A,TB!$A360,Jul!$H:$H)</f>
        <v>0</v>
      </c>
      <c r="J360" s="43">
        <f>SUMIF(Aug!$A:$A,TB!$A360,Aug!$H:$H)</f>
        <v>0</v>
      </c>
      <c r="K360" s="43">
        <f>SUMIF(Sep!$A:$A,TB!$A360,Sep!$H:$H)</f>
        <v>0</v>
      </c>
      <c r="L360" s="43">
        <f>SUMIF(Oct!$A:$A,TB!$A360,Oct!$H:$H)</f>
        <v>0</v>
      </c>
      <c r="M360" s="43">
        <f>SUMIF(Nov!$A:$A,TB!$A360,Nov!$H:$H)</f>
        <v>0</v>
      </c>
      <c r="N360" s="159">
        <f>SUMIF(Dec!$A:$A,TB!$A360,Dec!$H:$H)</f>
        <v>0</v>
      </c>
      <c r="O360" s="171"/>
      <c r="P360" s="171"/>
      <c r="Q360" s="164">
        <v>0</v>
      </c>
      <c r="R360" s="43">
        <v>0</v>
      </c>
      <c r="S360" s="43">
        <v>0</v>
      </c>
      <c r="T360" s="43">
        <v>0</v>
      </c>
      <c r="U360" s="43">
        <v>0</v>
      </c>
      <c r="V360" s="43">
        <v>0</v>
      </c>
      <c r="W360" s="43">
        <v>0</v>
      </c>
      <c r="X360" s="43">
        <v>0</v>
      </c>
      <c r="Y360" s="43">
        <v>0</v>
      </c>
      <c r="Z360" s="43">
        <v>0</v>
      </c>
      <c r="AA360" s="43">
        <v>0</v>
      </c>
      <c r="AB360" s="43">
        <v>0</v>
      </c>
      <c r="AD360" s="43">
        <f t="shared" si="627"/>
        <v>0</v>
      </c>
      <c r="AE360" s="43">
        <f t="shared" si="628"/>
        <v>0</v>
      </c>
      <c r="AF360" s="43">
        <f t="shared" si="629"/>
        <v>0</v>
      </c>
      <c r="AG360" s="43">
        <f t="shared" si="630"/>
        <v>0</v>
      </c>
      <c r="AH360" s="43">
        <f t="shared" si="631"/>
        <v>0</v>
      </c>
      <c r="AI360" s="43">
        <f t="shared" si="632"/>
        <v>0</v>
      </c>
      <c r="AJ360" s="43">
        <f t="shared" si="633"/>
        <v>0</v>
      </c>
      <c r="AK360" s="43">
        <f t="shared" si="634"/>
        <v>0</v>
      </c>
      <c r="AL360" s="43">
        <f t="shared" si="635"/>
        <v>0</v>
      </c>
      <c r="AM360" s="43">
        <f t="shared" si="636"/>
        <v>0</v>
      </c>
      <c r="AN360" s="43">
        <f t="shared" si="637"/>
        <v>0</v>
      </c>
      <c r="AO360" s="159">
        <f t="shared" si="638"/>
        <v>0</v>
      </c>
    </row>
    <row r="361" spans="1:41" ht="16.399999999999999" customHeight="1">
      <c r="A361" s="13">
        <v>30030</v>
      </c>
      <c r="B361" s="21" t="s">
        <v>298</v>
      </c>
      <c r="C361" s="43">
        <f>SUMIF(Jan!$A:$A,TB!$A361,Jan!$H:$H)</f>
        <v>0</v>
      </c>
      <c r="D361" s="43">
        <f>SUMIF(Feb!$A:$A,TB!$A361,Feb!$H:$H)</f>
        <v>0</v>
      </c>
      <c r="E361" s="43">
        <f>SUMIF(Mar!$A:$A,TB!$A361,Mar!$H:$H)</f>
        <v>0</v>
      </c>
      <c r="F361" s="43">
        <f>SUMIF(Apr!$A:$A,TB!$A361,Apr!$H:$H)</f>
        <v>0</v>
      </c>
      <c r="G361" s="43">
        <f>SUMIF(May!$A:$A,TB!$A361,May!$H:$H)</f>
        <v>0</v>
      </c>
      <c r="H361" s="43">
        <f>SUMIF(Jun!$A:$A,TB!$A361,Jun!$H:$H)</f>
        <v>0</v>
      </c>
      <c r="I361" s="43">
        <f>SUMIF(Jul!$A:$A,TB!$A361,Jul!$H:$H)</f>
        <v>0</v>
      </c>
      <c r="J361" s="43">
        <f>SUMIF(Aug!$A:$A,TB!$A361,Aug!$H:$H)</f>
        <v>0</v>
      </c>
      <c r="K361" s="43">
        <f>SUMIF(Sep!$A:$A,TB!$A361,Sep!$H:$H)</f>
        <v>0</v>
      </c>
      <c r="L361" s="43">
        <f>SUMIF(Oct!$A:$A,TB!$A361,Oct!$H:$H)</f>
        <v>0</v>
      </c>
      <c r="M361" s="43">
        <f>SUMIF(Nov!$A:$A,TB!$A361,Nov!$H:$H)</f>
        <v>0</v>
      </c>
      <c r="N361" s="159">
        <f>SUMIF(Dec!$A:$A,TB!$A361,Dec!$H:$H)</f>
        <v>0</v>
      </c>
      <c r="O361" s="171"/>
      <c r="P361" s="171"/>
      <c r="Q361" s="164">
        <v>0</v>
      </c>
      <c r="R361" s="43">
        <v>0</v>
      </c>
      <c r="S361" s="43">
        <v>0</v>
      </c>
      <c r="T361" s="43">
        <v>0</v>
      </c>
      <c r="U361" s="43">
        <v>0</v>
      </c>
      <c r="V361" s="43">
        <v>0</v>
      </c>
      <c r="W361" s="43">
        <v>0</v>
      </c>
      <c r="X361" s="43">
        <v>0</v>
      </c>
      <c r="Y361" s="43">
        <v>0</v>
      </c>
      <c r="Z361" s="43">
        <v>0</v>
      </c>
      <c r="AA361" s="43">
        <v>0</v>
      </c>
      <c r="AB361" s="43">
        <v>0</v>
      </c>
      <c r="AD361" s="43">
        <f t="shared" si="627"/>
        <v>0</v>
      </c>
      <c r="AE361" s="43">
        <f t="shared" si="628"/>
        <v>0</v>
      </c>
      <c r="AF361" s="43">
        <f t="shared" si="629"/>
        <v>0</v>
      </c>
      <c r="AG361" s="43">
        <f t="shared" si="630"/>
        <v>0</v>
      </c>
      <c r="AH361" s="43">
        <f t="shared" si="631"/>
        <v>0</v>
      </c>
      <c r="AI361" s="43">
        <f t="shared" si="632"/>
        <v>0</v>
      </c>
      <c r="AJ361" s="43">
        <f t="shared" si="633"/>
        <v>0</v>
      </c>
      <c r="AK361" s="43">
        <f t="shared" si="634"/>
        <v>0</v>
      </c>
      <c r="AL361" s="43">
        <f t="shared" si="635"/>
        <v>0</v>
      </c>
      <c r="AM361" s="43">
        <f t="shared" si="636"/>
        <v>0</v>
      </c>
      <c r="AN361" s="43">
        <f t="shared" si="637"/>
        <v>0</v>
      </c>
      <c r="AO361" s="159">
        <f t="shared" si="638"/>
        <v>0</v>
      </c>
    </row>
    <row r="362" spans="1:41" ht="16.399999999999999" customHeight="1">
      <c r="A362" s="13">
        <v>30031</v>
      </c>
      <c r="B362" s="21" t="s">
        <v>299</v>
      </c>
      <c r="C362" s="43">
        <f>SUMIF(Jan!$A:$A,TB!$A362,Jan!$H:$H)</f>
        <v>0</v>
      </c>
      <c r="D362" s="43">
        <f>SUMIF(Feb!$A:$A,TB!$A362,Feb!$H:$H)</f>
        <v>0</v>
      </c>
      <c r="E362" s="43">
        <f>SUMIF(Mar!$A:$A,TB!$A362,Mar!$H:$H)</f>
        <v>0</v>
      </c>
      <c r="F362" s="43">
        <f>SUMIF(Apr!$A:$A,TB!$A362,Apr!$H:$H)</f>
        <v>0</v>
      </c>
      <c r="G362" s="43">
        <f>SUMIF(May!$A:$A,TB!$A362,May!$H:$H)</f>
        <v>0</v>
      </c>
      <c r="H362" s="43">
        <f>SUMIF(Jun!$A:$A,TB!$A362,Jun!$H:$H)</f>
        <v>0</v>
      </c>
      <c r="I362" s="43">
        <f>SUMIF(Jul!$A:$A,TB!$A362,Jul!$H:$H)</f>
        <v>0</v>
      </c>
      <c r="J362" s="43">
        <f>SUMIF(Aug!$A:$A,TB!$A362,Aug!$H:$H)</f>
        <v>0</v>
      </c>
      <c r="K362" s="43">
        <f>SUMIF(Sep!$A:$A,TB!$A362,Sep!$H:$H)</f>
        <v>0</v>
      </c>
      <c r="L362" s="43">
        <f>SUMIF(Oct!$A:$A,TB!$A362,Oct!$H:$H)</f>
        <v>0</v>
      </c>
      <c r="M362" s="43">
        <f>SUMIF(Nov!$A:$A,TB!$A362,Nov!$H:$H)</f>
        <v>0</v>
      </c>
      <c r="N362" s="159">
        <f>SUMIF(Dec!$A:$A,TB!$A362,Dec!$H:$H)</f>
        <v>0</v>
      </c>
      <c r="O362" s="171"/>
      <c r="P362" s="171"/>
      <c r="Q362" s="164">
        <v>0</v>
      </c>
      <c r="R362" s="43">
        <v>0</v>
      </c>
      <c r="S362" s="43">
        <v>0</v>
      </c>
      <c r="T362" s="43">
        <v>0</v>
      </c>
      <c r="U362" s="43">
        <v>0</v>
      </c>
      <c r="V362" s="43">
        <v>0</v>
      </c>
      <c r="W362" s="43">
        <v>0</v>
      </c>
      <c r="X362" s="43">
        <v>0</v>
      </c>
      <c r="Y362" s="43">
        <v>0</v>
      </c>
      <c r="Z362" s="43">
        <v>0</v>
      </c>
      <c r="AA362" s="43">
        <v>0</v>
      </c>
      <c r="AB362" s="43">
        <v>0</v>
      </c>
      <c r="AD362" s="43">
        <f t="shared" si="627"/>
        <v>0</v>
      </c>
      <c r="AE362" s="43">
        <f t="shared" si="628"/>
        <v>0</v>
      </c>
      <c r="AF362" s="43">
        <f t="shared" si="629"/>
        <v>0</v>
      </c>
      <c r="AG362" s="43">
        <f t="shared" si="630"/>
        <v>0</v>
      </c>
      <c r="AH362" s="43">
        <f t="shared" si="631"/>
        <v>0</v>
      </c>
      <c r="AI362" s="43">
        <f t="shared" si="632"/>
        <v>0</v>
      </c>
      <c r="AJ362" s="43">
        <f t="shared" si="633"/>
        <v>0</v>
      </c>
      <c r="AK362" s="43">
        <f t="shared" si="634"/>
        <v>0</v>
      </c>
      <c r="AL362" s="43">
        <f t="shared" si="635"/>
        <v>0</v>
      </c>
      <c r="AM362" s="43">
        <f t="shared" si="636"/>
        <v>0</v>
      </c>
      <c r="AN362" s="43">
        <f t="shared" si="637"/>
        <v>0</v>
      </c>
      <c r="AO362" s="159">
        <f t="shared" si="638"/>
        <v>0</v>
      </c>
    </row>
    <row r="363" spans="1:41" ht="16.399999999999999" customHeight="1">
      <c r="A363" s="13">
        <v>30041</v>
      </c>
      <c r="B363" s="21" t="s">
        <v>300</v>
      </c>
      <c r="C363" s="43">
        <f>SUMIF(Jan!$A:$A,TB!$A363,Jan!$H:$H)</f>
        <v>0</v>
      </c>
      <c r="D363" s="43">
        <f>SUMIF(Feb!$A:$A,TB!$A363,Feb!$H:$H)</f>
        <v>0</v>
      </c>
      <c r="E363" s="43">
        <f>SUMIF(Mar!$A:$A,TB!$A363,Mar!$H:$H)</f>
        <v>0</v>
      </c>
      <c r="F363" s="43">
        <f>SUMIF(Apr!$A:$A,TB!$A363,Apr!$H:$H)</f>
        <v>0</v>
      </c>
      <c r="G363" s="43">
        <f>SUMIF(May!$A:$A,TB!$A363,May!$H:$H)</f>
        <v>0</v>
      </c>
      <c r="H363" s="43">
        <f>SUMIF(Jun!$A:$A,TB!$A363,Jun!$H:$H)</f>
        <v>0</v>
      </c>
      <c r="I363" s="43">
        <f>SUMIF(Jul!$A:$A,TB!$A363,Jul!$H:$H)</f>
        <v>0</v>
      </c>
      <c r="J363" s="43">
        <f>SUMIF(Aug!$A:$A,TB!$A363,Aug!$H:$H)</f>
        <v>0</v>
      </c>
      <c r="K363" s="43">
        <f>SUMIF(Sep!$A:$A,TB!$A363,Sep!$H:$H)</f>
        <v>0</v>
      </c>
      <c r="L363" s="43">
        <f>SUMIF(Oct!$A:$A,TB!$A363,Oct!$H:$H)</f>
        <v>0</v>
      </c>
      <c r="M363" s="43">
        <f>SUMIF(Nov!$A:$A,TB!$A363,Nov!$H:$H)</f>
        <v>0</v>
      </c>
      <c r="N363" s="159">
        <f>SUMIF(Dec!$A:$A,TB!$A363,Dec!$H:$H)</f>
        <v>0</v>
      </c>
      <c r="O363" s="171"/>
      <c r="P363" s="171"/>
      <c r="Q363" s="164">
        <v>0</v>
      </c>
      <c r="R363" s="43">
        <v>0</v>
      </c>
      <c r="S363" s="43">
        <v>0</v>
      </c>
      <c r="T363" s="43">
        <v>0</v>
      </c>
      <c r="U363" s="43">
        <v>0</v>
      </c>
      <c r="V363" s="43">
        <v>0</v>
      </c>
      <c r="W363" s="43">
        <v>0</v>
      </c>
      <c r="X363" s="43">
        <v>0</v>
      </c>
      <c r="Y363" s="43">
        <v>0</v>
      </c>
      <c r="Z363" s="43">
        <v>0</v>
      </c>
      <c r="AA363" s="43">
        <v>0</v>
      </c>
      <c r="AB363" s="43">
        <v>0</v>
      </c>
      <c r="AD363" s="43">
        <f t="shared" si="627"/>
        <v>0</v>
      </c>
      <c r="AE363" s="43">
        <f t="shared" si="628"/>
        <v>0</v>
      </c>
      <c r="AF363" s="43">
        <f t="shared" si="629"/>
        <v>0</v>
      </c>
      <c r="AG363" s="43">
        <f t="shared" si="630"/>
        <v>0</v>
      </c>
      <c r="AH363" s="43">
        <f t="shared" si="631"/>
        <v>0</v>
      </c>
      <c r="AI363" s="43">
        <f t="shared" si="632"/>
        <v>0</v>
      </c>
      <c r="AJ363" s="43">
        <f t="shared" si="633"/>
        <v>0</v>
      </c>
      <c r="AK363" s="43">
        <f t="shared" si="634"/>
        <v>0</v>
      </c>
      <c r="AL363" s="43">
        <f t="shared" si="635"/>
        <v>0</v>
      </c>
      <c r="AM363" s="43">
        <f t="shared" si="636"/>
        <v>0</v>
      </c>
      <c r="AN363" s="43">
        <f t="shared" si="637"/>
        <v>0</v>
      </c>
      <c r="AO363" s="159">
        <f t="shared" si="638"/>
        <v>0</v>
      </c>
    </row>
    <row r="364" spans="1:41" ht="16.399999999999999" customHeight="1">
      <c r="A364" s="13">
        <v>30040</v>
      </c>
      <c r="B364" s="21" t="s">
        <v>301</v>
      </c>
      <c r="C364" s="43">
        <f>SUMIF(Jan!$A:$A,TB!$A364,Jan!$H:$H)</f>
        <v>-276073.36</v>
      </c>
      <c r="D364" s="43">
        <f>SUMIF(Feb!$A:$A,TB!$A364,Feb!$H:$H)</f>
        <v>-276073.36</v>
      </c>
      <c r="E364" s="43">
        <f>SUMIF(Mar!$A:$A,TB!$A364,Mar!$H:$H)</f>
        <v>-276152.86</v>
      </c>
      <c r="F364" s="43">
        <f>SUMIF(Apr!$A:$A,TB!$A364,Apr!$H:$H)</f>
        <v>-276152.86</v>
      </c>
      <c r="G364" s="43">
        <f>SUMIF(May!$A:$A,TB!$A364,May!$H:$H)</f>
        <v>-276152.86</v>
      </c>
      <c r="H364" s="43">
        <f>SUMIF(Jun!$A:$A,TB!$A364,Jun!$H:$H)</f>
        <v>-276152.86</v>
      </c>
      <c r="I364" s="43">
        <f>SUMIF(Jul!$A:$A,TB!$A364,Jul!$H:$H)</f>
        <v>-276152.86</v>
      </c>
      <c r="J364" s="43">
        <f>SUMIF(Aug!$A:$A,TB!$A364,Aug!$H:$H)</f>
        <v>-276152.86</v>
      </c>
      <c r="K364" s="43">
        <f>SUMIF(Sep!$A:$A,TB!$A364,Sep!$H:$H)</f>
        <v>-276152.86</v>
      </c>
      <c r="L364" s="43">
        <f>SUMIF(Oct!$A:$A,TB!$A364,Oct!$H:$H)</f>
        <v>-276152.86</v>
      </c>
      <c r="M364" s="43">
        <f>SUMIF(Nov!$A:$A,TB!$A364,Nov!$H:$H)</f>
        <v>-276152.86</v>
      </c>
      <c r="N364" s="159">
        <f>SUMIF(Dec!$A:$A,TB!$A364,Dec!$H:$H)</f>
        <v>-276152.86</v>
      </c>
      <c r="O364" s="171"/>
      <c r="P364" s="171"/>
      <c r="Q364" s="164">
        <v>-220467.5</v>
      </c>
      <c r="R364" s="43">
        <v>-220467.5</v>
      </c>
      <c r="S364" s="43">
        <v>-220492.4</v>
      </c>
      <c r="T364" s="43">
        <v>-220492.4</v>
      </c>
      <c r="U364" s="43">
        <v>-220492.4</v>
      </c>
      <c r="V364" s="43">
        <v>-220492.4</v>
      </c>
      <c r="W364" s="43">
        <v>-220492.4</v>
      </c>
      <c r="X364" s="43">
        <v>-220492.4</v>
      </c>
      <c r="Y364" s="43">
        <v>-220492.4</v>
      </c>
      <c r="Z364" s="43">
        <v>-220492.4</v>
      </c>
      <c r="AA364" s="43">
        <v>-220492.4</v>
      </c>
      <c r="AB364" s="43">
        <v>-220492.4</v>
      </c>
      <c r="AD364" s="43">
        <f t="shared" si="627"/>
        <v>-6949318.6200000001</v>
      </c>
      <c r="AE364" s="43">
        <f t="shared" si="628"/>
        <v>-6936922.9199999999</v>
      </c>
      <c r="AF364" s="43">
        <f t="shared" si="629"/>
        <v>-6956124.8499999996</v>
      </c>
      <c r="AG364" s="43">
        <f t="shared" si="630"/>
        <v>-6977333.3899999997</v>
      </c>
      <c r="AH364" s="43">
        <f t="shared" si="631"/>
        <v>-6988048.1200000001</v>
      </c>
      <c r="AI364" s="43">
        <f t="shared" si="632"/>
        <v>-6993433.0999999996</v>
      </c>
      <c r="AJ364" s="43">
        <f t="shared" si="633"/>
        <v>-6993433.0999999996</v>
      </c>
      <c r="AK364" s="43">
        <f t="shared" si="634"/>
        <v>-6993433.0999999996</v>
      </c>
      <c r="AL364" s="43">
        <f t="shared" si="635"/>
        <v>-6993433.0999999996</v>
      </c>
      <c r="AM364" s="43">
        <f t="shared" si="636"/>
        <v>-6993433.0999999996</v>
      </c>
      <c r="AN364" s="43">
        <f t="shared" si="637"/>
        <v>-6993433.0999999996</v>
      </c>
      <c r="AO364" s="159">
        <f t="shared" si="638"/>
        <v>-6993433.0999999996</v>
      </c>
    </row>
    <row r="365" spans="1:41" ht="16.399999999999999" customHeight="1">
      <c r="A365" s="13">
        <v>30050</v>
      </c>
      <c r="B365" s="21" t="s">
        <v>302</v>
      </c>
      <c r="C365" s="43">
        <f>SUMIF(Jan!$A:$A,TB!$A365,Jan!$H:$H)</f>
        <v>0</v>
      </c>
      <c r="D365" s="43">
        <f>SUMIF(Feb!$A:$A,TB!$A365,Feb!$H:$H)</f>
        <v>0</v>
      </c>
      <c r="E365" s="43">
        <f>SUMIF(Mar!$A:$A,TB!$A365,Mar!$H:$H)</f>
        <v>0</v>
      </c>
      <c r="F365" s="43">
        <f>SUMIF(Apr!$A:$A,TB!$A365,Apr!$H:$H)</f>
        <v>0</v>
      </c>
      <c r="G365" s="43">
        <f>SUMIF(May!$A:$A,TB!$A365,May!$H:$H)</f>
        <v>0</v>
      </c>
      <c r="H365" s="43">
        <f>SUMIF(Jun!$A:$A,TB!$A365,Jun!$H:$H)</f>
        <v>0</v>
      </c>
      <c r="I365" s="43">
        <f>SUMIF(Jul!$A:$A,TB!$A365,Jul!$H:$H)</f>
        <v>0</v>
      </c>
      <c r="J365" s="43">
        <v>0</v>
      </c>
      <c r="K365" s="43">
        <f>SUMIF(Sep!$A:$A,TB!$A365,Sep!$H:$H)</f>
        <v>0</v>
      </c>
      <c r="L365" s="43">
        <f>SUMIF(Oct!$A:$A,TB!$A365,Oct!$H:$H)</f>
        <v>0</v>
      </c>
      <c r="M365" s="43">
        <f>SUMIF(Nov!$A:$A,TB!$A365,Nov!$H:$H)</f>
        <v>0</v>
      </c>
      <c r="N365" s="159">
        <f>SUMIF(Dec!$A:$A,TB!$A365,Dec!$H:$H)</f>
        <v>0</v>
      </c>
      <c r="O365" s="171"/>
      <c r="P365" s="171"/>
      <c r="Q365" s="164">
        <v>0</v>
      </c>
      <c r="R365" s="43">
        <v>0</v>
      </c>
      <c r="S365" s="43">
        <v>0</v>
      </c>
      <c r="T365" s="43">
        <v>0</v>
      </c>
      <c r="U365" s="43">
        <v>0</v>
      </c>
      <c r="V365" s="43">
        <v>0</v>
      </c>
      <c r="W365" s="43">
        <v>0</v>
      </c>
      <c r="X365" s="43">
        <v>0</v>
      </c>
      <c r="Y365" s="43">
        <v>0</v>
      </c>
      <c r="Z365" s="43">
        <v>0</v>
      </c>
      <c r="AA365" s="43">
        <v>0</v>
      </c>
      <c r="AB365" s="43">
        <v>0</v>
      </c>
      <c r="AD365" s="43">
        <f t="shared" si="627"/>
        <v>0</v>
      </c>
      <c r="AE365" s="43">
        <f t="shared" si="628"/>
        <v>0</v>
      </c>
      <c r="AF365" s="43">
        <f t="shared" si="629"/>
        <v>0</v>
      </c>
      <c r="AG365" s="43">
        <f t="shared" si="630"/>
        <v>0</v>
      </c>
      <c r="AH365" s="43">
        <f t="shared" si="631"/>
        <v>0</v>
      </c>
      <c r="AI365" s="43">
        <f t="shared" si="632"/>
        <v>0</v>
      </c>
      <c r="AJ365" s="43">
        <f t="shared" si="633"/>
        <v>0</v>
      </c>
      <c r="AK365" s="43">
        <f t="shared" si="634"/>
        <v>0</v>
      </c>
      <c r="AL365" s="43">
        <f t="shared" si="635"/>
        <v>0</v>
      </c>
      <c r="AM365" s="43">
        <f t="shared" si="636"/>
        <v>0</v>
      </c>
      <c r="AN365" s="43">
        <f t="shared" si="637"/>
        <v>0</v>
      </c>
      <c r="AO365" s="159">
        <f t="shared" si="638"/>
        <v>0</v>
      </c>
    </row>
    <row r="366" spans="1:41" ht="16.399999999999999" customHeight="1">
      <c r="A366" s="13"/>
      <c r="B366" s="21"/>
      <c r="C366" s="43">
        <f>SUMIF(Jan!$A:$A,TB!$A366,Jan!$H:$H)</f>
        <v>0</v>
      </c>
      <c r="D366" s="43">
        <f>SUMIF(Feb!$A:$A,TB!$A366,Feb!$H:$H)</f>
        <v>0</v>
      </c>
      <c r="E366" s="43">
        <f>SUMIF(Mar!$A:$A,TB!$A366,Mar!$H:$H)</f>
        <v>0</v>
      </c>
      <c r="F366" s="43">
        <f>SUMIF(Apr!$A:$A,TB!$A366,Apr!$H:$H)</f>
        <v>0</v>
      </c>
      <c r="G366" s="43">
        <f>SUMIF(May!$A:$A,TB!$A366,May!$H:$H)</f>
        <v>0</v>
      </c>
      <c r="H366" s="43">
        <f>SUMIF(Jun!$A:$A,TB!$A366,Jun!$H:$H)</f>
        <v>0</v>
      </c>
      <c r="I366" s="43">
        <f>SUMIF(Jul!$A:$A,TB!$A366,Jul!$H:$H)</f>
        <v>0</v>
      </c>
      <c r="J366" s="43">
        <f>SUMIF(Aug!$A:$A,TB!$A366,Aug!$H:$H)</f>
        <v>0</v>
      </c>
      <c r="K366" s="43">
        <f>SUMIF(Sep!$A:$A,TB!$A366,Sep!$H:$H)</f>
        <v>0</v>
      </c>
      <c r="L366" s="43">
        <f>SUMIF(Oct!$A:$A,TB!$A366,Oct!$H:$H)</f>
        <v>0</v>
      </c>
      <c r="M366" s="43">
        <f>SUMIF(Nov!$A:$A,TB!$A366,Nov!$H:$H)</f>
        <v>0</v>
      </c>
      <c r="N366" s="159">
        <f>SUMIF(Dec!$A:$A,TB!$A366,Dec!$H:$H)</f>
        <v>0</v>
      </c>
      <c r="O366" s="171"/>
      <c r="P366" s="171"/>
      <c r="Q366" s="164">
        <v>0</v>
      </c>
      <c r="R366" s="43">
        <v>0</v>
      </c>
      <c r="S366" s="43">
        <v>0</v>
      </c>
      <c r="T366" s="43">
        <v>0</v>
      </c>
      <c r="U366" s="43">
        <v>0</v>
      </c>
      <c r="V366" s="43">
        <v>0</v>
      </c>
      <c r="W366" s="43">
        <v>0</v>
      </c>
      <c r="X366" s="43">
        <v>0</v>
      </c>
      <c r="Y366" s="43">
        <v>0</v>
      </c>
      <c r="Z366" s="43">
        <v>0</v>
      </c>
      <c r="AA366" s="43">
        <v>0</v>
      </c>
      <c r="AB366" s="43">
        <v>0</v>
      </c>
      <c r="AD366" s="43">
        <f t="shared" si="627"/>
        <v>0</v>
      </c>
      <c r="AE366" s="43">
        <f t="shared" si="628"/>
        <v>0</v>
      </c>
      <c r="AF366" s="43">
        <f t="shared" si="629"/>
        <v>0</v>
      </c>
      <c r="AG366" s="43">
        <f t="shared" si="630"/>
        <v>0</v>
      </c>
      <c r="AH366" s="43">
        <f t="shared" si="631"/>
        <v>0</v>
      </c>
      <c r="AI366" s="43">
        <f t="shared" si="632"/>
        <v>0</v>
      </c>
      <c r="AJ366" s="43">
        <f t="shared" si="633"/>
        <v>0</v>
      </c>
      <c r="AK366" s="43">
        <f t="shared" si="634"/>
        <v>0</v>
      </c>
      <c r="AL366" s="43">
        <f t="shared" si="635"/>
        <v>0</v>
      </c>
      <c r="AM366" s="43">
        <f t="shared" si="636"/>
        <v>0</v>
      </c>
      <c r="AN366" s="43">
        <f t="shared" si="637"/>
        <v>0</v>
      </c>
      <c r="AO366" s="159">
        <f t="shared" si="638"/>
        <v>0</v>
      </c>
    </row>
    <row r="367" spans="1:41" ht="17.149999999999999" customHeight="1">
      <c r="A367" s="17" t="s">
        <v>303</v>
      </c>
      <c r="B367" s="18"/>
      <c r="C367" s="19">
        <f t="shared" ref="C367:N367" si="639">ROUND(SUM(C357:C366),2)</f>
        <v>-1276073.3600000001</v>
      </c>
      <c r="D367" s="19">
        <f t="shared" si="639"/>
        <v>-1276073.3600000001</v>
      </c>
      <c r="E367" s="19">
        <f t="shared" si="639"/>
        <v>-1276152.8600000001</v>
      </c>
      <c r="F367" s="19">
        <f t="shared" si="639"/>
        <v>-1276152.8600000001</v>
      </c>
      <c r="G367" s="19">
        <f t="shared" si="639"/>
        <v>-1276152.8600000001</v>
      </c>
      <c r="H367" s="19">
        <f t="shared" si="639"/>
        <v>-1276152.8600000001</v>
      </c>
      <c r="I367" s="19">
        <f t="shared" si="639"/>
        <v>-1276152.8600000001</v>
      </c>
      <c r="J367" s="19">
        <f t="shared" si="639"/>
        <v>-1276152.8600000001</v>
      </c>
      <c r="K367" s="19">
        <f t="shared" si="639"/>
        <v>-1276152.8600000001</v>
      </c>
      <c r="L367" s="19">
        <f t="shared" si="639"/>
        <v>-1276152.8600000001</v>
      </c>
      <c r="M367" s="19">
        <f t="shared" si="639"/>
        <v>-1276152.8600000001</v>
      </c>
      <c r="N367" s="158">
        <f t="shared" si="639"/>
        <v>-1276152.8600000001</v>
      </c>
      <c r="O367" s="171"/>
      <c r="P367" s="171"/>
      <c r="Q367" s="163">
        <v>-1220467.5</v>
      </c>
      <c r="R367" s="19">
        <v>-1220467.5</v>
      </c>
      <c r="S367" s="19">
        <v>-1220492.3999999999</v>
      </c>
      <c r="T367" s="19">
        <v>-1220492.3999999999</v>
      </c>
      <c r="U367" s="19">
        <v>-1220492.3999999999</v>
      </c>
      <c r="V367" s="19">
        <v>-1220492.3999999999</v>
      </c>
      <c r="W367" s="19">
        <v>-1220492.3999999999</v>
      </c>
      <c r="X367" s="19">
        <v>-1220492.3999999999</v>
      </c>
      <c r="Y367" s="19">
        <v>-1220492.3999999999</v>
      </c>
      <c r="Z367" s="19">
        <v>-1220492.3999999999</v>
      </c>
      <c r="AA367" s="19">
        <v>-1220492.3999999999</v>
      </c>
      <c r="AB367" s="19">
        <v>-1220492.3999999999</v>
      </c>
      <c r="AD367" s="19">
        <f t="shared" ref="AD367:AO367" si="640">ROUND(SUM(AD357:AD366),2)</f>
        <v>-32121318.620000001</v>
      </c>
      <c r="AE367" s="19">
        <f t="shared" si="640"/>
        <v>-32064022.920000002</v>
      </c>
      <c r="AF367" s="19">
        <f t="shared" si="640"/>
        <v>-32145524.850000001</v>
      </c>
      <c r="AG367" s="19">
        <f t="shared" si="640"/>
        <v>-32243533.390000001</v>
      </c>
      <c r="AH367" s="19">
        <f t="shared" si="640"/>
        <v>-32293048.120000001</v>
      </c>
      <c r="AI367" s="19">
        <f t="shared" si="640"/>
        <v>-32317933.100000001</v>
      </c>
      <c r="AJ367" s="19">
        <f t="shared" si="640"/>
        <v>-32317933.100000001</v>
      </c>
      <c r="AK367" s="19">
        <f t="shared" si="640"/>
        <v>-32317933.100000001</v>
      </c>
      <c r="AL367" s="19">
        <f t="shared" si="640"/>
        <v>-32317933.100000001</v>
      </c>
      <c r="AM367" s="19">
        <f t="shared" si="640"/>
        <v>-32317933.100000001</v>
      </c>
      <c r="AN367" s="19">
        <f t="shared" si="640"/>
        <v>-32317933.100000001</v>
      </c>
      <c r="AO367" s="19">
        <f t="shared" si="640"/>
        <v>-32317933.100000001</v>
      </c>
    </row>
    <row r="368" spans="1:41" ht="16.399999999999999" customHeight="1">
      <c r="A368" s="13"/>
      <c r="B368" s="14"/>
      <c r="C368" s="43">
        <f>SUMIF(Jan!$A:$A,TB!$A368,Jan!$H:$H)</f>
        <v>0</v>
      </c>
      <c r="D368" s="43">
        <f>SUMIF(Feb!$A:$A,TB!$A368,Feb!$H:$H)</f>
        <v>0</v>
      </c>
      <c r="E368" s="43">
        <f>SUMIF(Mar!$A:$A,TB!$A368,Mar!$H:$H)</f>
        <v>0</v>
      </c>
      <c r="F368" s="43">
        <f>SUMIF(Apr!$A:$A,TB!$A368,Apr!$H:$H)</f>
        <v>0</v>
      </c>
      <c r="G368" s="43">
        <f>SUMIF(May!$A:$A,TB!$A368,May!$H:$H)</f>
        <v>0</v>
      </c>
      <c r="H368" s="43">
        <f>SUMIF(Jun!$A:$A,TB!$A368,Jun!$H:$H)</f>
        <v>0</v>
      </c>
      <c r="I368" s="43">
        <f>SUMIF(Jul!$A:$A,TB!$A368,Jul!$H:$H)</f>
        <v>0</v>
      </c>
      <c r="J368" s="43">
        <f>SUMIF(Aug!$A:$A,TB!$A368,Aug!$H:$H)</f>
        <v>0</v>
      </c>
      <c r="K368" s="43">
        <f>SUMIF(Sep!$A:$A,TB!$A368,Sep!$H:$H)</f>
        <v>0</v>
      </c>
      <c r="L368" s="43">
        <f>SUMIF(Oct!$A:$A,TB!$A368,Oct!$H:$H)</f>
        <v>0</v>
      </c>
      <c r="M368" s="43">
        <f>SUMIF(Nov!$A:$A,TB!$A368,Nov!$H:$H)</f>
        <v>0</v>
      </c>
      <c r="N368" s="159">
        <f>SUMIF(Dec!$A:$A,TB!$A368,Dec!$H:$H)</f>
        <v>0</v>
      </c>
      <c r="O368" s="171"/>
      <c r="P368" s="171"/>
      <c r="Q368" s="164">
        <v>0</v>
      </c>
      <c r="R368" s="43">
        <v>0</v>
      </c>
      <c r="S368" s="43">
        <v>0</v>
      </c>
      <c r="T368" s="43">
        <v>0</v>
      </c>
      <c r="U368" s="43">
        <v>0</v>
      </c>
      <c r="V368" s="43">
        <v>0</v>
      </c>
      <c r="W368" s="43">
        <v>0</v>
      </c>
      <c r="X368" s="43">
        <v>0</v>
      </c>
      <c r="Y368" s="43">
        <v>0</v>
      </c>
      <c r="Z368" s="43">
        <v>0</v>
      </c>
      <c r="AA368" s="43">
        <v>0</v>
      </c>
      <c r="AB368" s="43">
        <v>0</v>
      </c>
      <c r="AD368" s="43">
        <f t="shared" ref="AD368:AD414" si="641">ROUND(C368*AD$2,2)</f>
        <v>0</v>
      </c>
      <c r="AE368" s="43">
        <f t="shared" ref="AE368:AE414" si="642">ROUND(D368*AE$2,2)</f>
        <v>0</v>
      </c>
      <c r="AF368" s="43">
        <f t="shared" ref="AF368:AF414" si="643">ROUND(E368*AF$2,2)</f>
        <v>0</v>
      </c>
      <c r="AG368" s="43">
        <f t="shared" ref="AG368:AG414" si="644">ROUND(F368*AG$2,2)</f>
        <v>0</v>
      </c>
      <c r="AH368" s="43">
        <f t="shared" ref="AH368:AH414" si="645">ROUND(G368*AH$2,2)</f>
        <v>0</v>
      </c>
      <c r="AI368" s="43">
        <f t="shared" ref="AI368:AI414" si="646">ROUND(H368*AI$2,2)</f>
        <v>0</v>
      </c>
      <c r="AJ368" s="43">
        <f t="shared" ref="AJ368:AJ414" si="647">ROUND(I368*AJ$2,2)</f>
        <v>0</v>
      </c>
      <c r="AK368" s="43">
        <f t="shared" ref="AK368:AK414" si="648">ROUND(J368*AK$2,2)</f>
        <v>0</v>
      </c>
      <c r="AL368" s="43">
        <f t="shared" ref="AL368:AL414" si="649">ROUND(K368*AL$2,2)</f>
        <v>0</v>
      </c>
      <c r="AM368" s="43">
        <f t="shared" ref="AM368:AM414" si="650">ROUND(L368*AM$2,2)</f>
        <v>0</v>
      </c>
      <c r="AN368" s="43">
        <f t="shared" ref="AN368:AN414" si="651">ROUND(M368*AN$2,2)</f>
        <v>0</v>
      </c>
      <c r="AO368" s="159">
        <f t="shared" ref="AO368:AO414" si="652">ROUND(N368*AO$2,2)</f>
        <v>0</v>
      </c>
    </row>
    <row r="369" spans="1:41" ht="16.399999999999999" customHeight="1">
      <c r="A369" s="13">
        <v>71001</v>
      </c>
      <c r="B369" s="14" t="s">
        <v>304</v>
      </c>
      <c r="C369" s="43">
        <f>SUMIF(Jan!$A:$A,TB!$A369,Jan!$H:$H)</f>
        <v>0</v>
      </c>
      <c r="D369" s="43">
        <f>SUMIF(Feb!$A:$A,TB!$A369,Feb!$H:$H)</f>
        <v>0</v>
      </c>
      <c r="E369" s="43">
        <f>SUMIF(Mar!$A:$A,TB!$A369,Mar!$H:$H)</f>
        <v>0</v>
      </c>
      <c r="F369" s="43">
        <f>SUMIF(Apr!$A:$A,TB!$A369,Apr!$H:$H)</f>
        <v>0</v>
      </c>
      <c r="G369" s="43">
        <f>SUMIF(May!$A:$A,TB!$A369,May!$H:$H)</f>
        <v>0</v>
      </c>
      <c r="H369" s="43">
        <f>SUMIF(Jun!$A:$A,TB!$A369,Jun!$H:$H)</f>
        <v>0</v>
      </c>
      <c r="I369" s="43">
        <f>SUMIF(Jul!$A:$A,TB!$A369,Jul!$H:$H)</f>
        <v>0</v>
      </c>
      <c r="J369" s="43">
        <f>SUMIF(Aug!$A:$A,TB!$A369,Aug!$H:$H)</f>
        <v>0</v>
      </c>
      <c r="K369" s="43">
        <f>SUMIF(Sep!$A:$A,TB!$A369,Sep!$H:$H)</f>
        <v>0</v>
      </c>
      <c r="L369" s="43">
        <f>SUMIF(Oct!$A:$A,TB!$A369,Oct!$H:$H)</f>
        <v>0</v>
      </c>
      <c r="M369" s="43">
        <f>SUMIF(Nov!$A:$A,TB!$A369,Nov!$H:$H)</f>
        <v>0</v>
      </c>
      <c r="N369" s="159">
        <f>SUMIF(Dec!$A:$A,TB!$A369,Dec!$H:$H)</f>
        <v>0</v>
      </c>
      <c r="O369" s="171"/>
      <c r="P369" s="171"/>
      <c r="Q369" s="164">
        <v>0</v>
      </c>
      <c r="R369" s="43">
        <v>0</v>
      </c>
      <c r="S369" s="43">
        <v>0</v>
      </c>
      <c r="T369" s="43">
        <v>0</v>
      </c>
      <c r="U369" s="43">
        <v>0</v>
      </c>
      <c r="V369" s="43">
        <v>0</v>
      </c>
      <c r="W369" s="43">
        <v>0</v>
      </c>
      <c r="X369" s="43">
        <v>0</v>
      </c>
      <c r="Y369" s="43">
        <v>0</v>
      </c>
      <c r="Z369" s="43">
        <v>0</v>
      </c>
      <c r="AA369" s="43">
        <v>0</v>
      </c>
      <c r="AB369" s="43">
        <v>0</v>
      </c>
      <c r="AD369" s="43">
        <f t="shared" si="641"/>
        <v>0</v>
      </c>
      <c r="AE369" s="43">
        <f t="shared" si="642"/>
        <v>0</v>
      </c>
      <c r="AF369" s="43">
        <f t="shared" si="643"/>
        <v>0</v>
      </c>
      <c r="AG369" s="43">
        <f t="shared" si="644"/>
        <v>0</v>
      </c>
      <c r="AH369" s="43">
        <f t="shared" si="645"/>
        <v>0</v>
      </c>
      <c r="AI369" s="43">
        <f t="shared" si="646"/>
        <v>0</v>
      </c>
      <c r="AJ369" s="43">
        <f t="shared" si="647"/>
        <v>0</v>
      </c>
      <c r="AK369" s="43">
        <f t="shared" si="648"/>
        <v>0</v>
      </c>
      <c r="AL369" s="43">
        <f t="shared" si="649"/>
        <v>0</v>
      </c>
      <c r="AM369" s="43">
        <f t="shared" si="650"/>
        <v>0</v>
      </c>
      <c r="AN369" s="43">
        <f t="shared" si="651"/>
        <v>0</v>
      </c>
      <c r="AO369" s="159">
        <f t="shared" si="652"/>
        <v>0</v>
      </c>
    </row>
    <row r="370" spans="1:41" ht="16.399999999999999" customHeight="1">
      <c r="A370" s="13">
        <v>71002</v>
      </c>
      <c r="B370" s="14" t="s">
        <v>305</v>
      </c>
      <c r="C370" s="43">
        <f>SUMIF(Jan!$A:$A,TB!$A370,Jan!$H:$H)</f>
        <v>0</v>
      </c>
      <c r="D370" s="43">
        <f>SUMIF(Feb!$A:$A,TB!$A370,Feb!$H:$H)</f>
        <v>0</v>
      </c>
      <c r="E370" s="43">
        <f>SUMIF(Mar!$A:$A,TB!$A370,Mar!$H:$H)</f>
        <v>0</v>
      </c>
      <c r="F370" s="43">
        <f>SUMIF(Apr!$A:$A,TB!$A370,Apr!$H:$H)</f>
        <v>0</v>
      </c>
      <c r="G370" s="43">
        <f>SUMIF(May!$A:$A,TB!$A370,May!$H:$H)</f>
        <v>0</v>
      </c>
      <c r="H370" s="43">
        <f>SUMIF(Jun!$A:$A,TB!$A370,Jun!$H:$H)</f>
        <v>0</v>
      </c>
      <c r="I370" s="43">
        <f>SUMIF(Jul!$A:$A,TB!$A370,Jul!$H:$H)</f>
        <v>0</v>
      </c>
      <c r="J370" s="43">
        <f>SUMIF(Aug!$A:$A,TB!$A370,Aug!$H:$H)</f>
        <v>0</v>
      </c>
      <c r="K370" s="43">
        <f>SUMIF(Sep!$A:$A,TB!$A370,Sep!$H:$H)</f>
        <v>0</v>
      </c>
      <c r="L370" s="43">
        <f>SUMIF(Oct!$A:$A,TB!$A370,Oct!$H:$H)</f>
        <v>0</v>
      </c>
      <c r="M370" s="43">
        <f>SUMIF(Nov!$A:$A,TB!$A370,Nov!$H:$H)</f>
        <v>0</v>
      </c>
      <c r="N370" s="159">
        <f>SUMIF(Dec!$A:$A,TB!$A370,Dec!$H:$H)</f>
        <v>0</v>
      </c>
      <c r="O370" s="171"/>
      <c r="P370" s="171"/>
      <c r="Q370" s="164">
        <v>0</v>
      </c>
      <c r="R370" s="43">
        <v>0</v>
      </c>
      <c r="S370" s="43">
        <v>0</v>
      </c>
      <c r="T370" s="43">
        <v>0</v>
      </c>
      <c r="U370" s="43">
        <v>0</v>
      </c>
      <c r="V370" s="43">
        <v>0</v>
      </c>
      <c r="W370" s="43">
        <v>0</v>
      </c>
      <c r="X370" s="43">
        <v>0</v>
      </c>
      <c r="Y370" s="43">
        <v>0</v>
      </c>
      <c r="Z370" s="43">
        <v>0</v>
      </c>
      <c r="AA370" s="43">
        <v>0</v>
      </c>
      <c r="AB370" s="43">
        <v>0</v>
      </c>
      <c r="AD370" s="43">
        <f t="shared" si="641"/>
        <v>0</v>
      </c>
      <c r="AE370" s="43">
        <f t="shared" si="642"/>
        <v>0</v>
      </c>
      <c r="AF370" s="43">
        <f t="shared" si="643"/>
        <v>0</v>
      </c>
      <c r="AG370" s="43">
        <f t="shared" si="644"/>
        <v>0</v>
      </c>
      <c r="AH370" s="43">
        <f t="shared" si="645"/>
        <v>0</v>
      </c>
      <c r="AI370" s="43">
        <f t="shared" si="646"/>
        <v>0</v>
      </c>
      <c r="AJ370" s="43">
        <f t="shared" si="647"/>
        <v>0</v>
      </c>
      <c r="AK370" s="43">
        <f t="shared" si="648"/>
        <v>0</v>
      </c>
      <c r="AL370" s="43">
        <f t="shared" si="649"/>
        <v>0</v>
      </c>
      <c r="AM370" s="43">
        <f t="shared" si="650"/>
        <v>0</v>
      </c>
      <c r="AN370" s="43">
        <f t="shared" si="651"/>
        <v>0</v>
      </c>
      <c r="AO370" s="159">
        <f t="shared" si="652"/>
        <v>0</v>
      </c>
    </row>
    <row r="371" spans="1:41" ht="16.399999999999999" customHeight="1">
      <c r="A371" s="13">
        <v>71003</v>
      </c>
      <c r="B371" s="14" t="s">
        <v>306</v>
      </c>
      <c r="C371" s="43">
        <f>SUMIF(Jan!$A:$A,TB!$A371,Jan!$H:$H)</f>
        <v>0</v>
      </c>
      <c r="D371" s="43">
        <f>SUMIF(Feb!$A:$A,TB!$A371,Feb!$H:$H)</f>
        <v>0</v>
      </c>
      <c r="E371" s="43">
        <f>SUMIF(Mar!$A:$A,TB!$A371,Mar!$H:$H)</f>
        <v>0</v>
      </c>
      <c r="F371" s="43">
        <f>SUMIF(Apr!$A:$A,TB!$A371,Apr!$H:$H)</f>
        <v>0</v>
      </c>
      <c r="G371" s="43">
        <f>SUMIF(May!$A:$A,TB!$A371,May!$H:$H)</f>
        <v>0</v>
      </c>
      <c r="H371" s="43">
        <f>SUMIF(Jun!$A:$A,TB!$A371,Jun!$H:$H)</f>
        <v>0</v>
      </c>
      <c r="I371" s="43">
        <f>SUMIF(Jul!$A:$A,TB!$A371,Jul!$H:$H)</f>
        <v>0</v>
      </c>
      <c r="J371" s="43">
        <f>SUMIF(Aug!$A:$A,TB!$A371,Aug!$H:$H)</f>
        <v>0</v>
      </c>
      <c r="K371" s="43">
        <f>SUMIF(Sep!$A:$A,TB!$A371,Sep!$H:$H)</f>
        <v>0</v>
      </c>
      <c r="L371" s="43">
        <f>SUMIF(Oct!$A:$A,TB!$A371,Oct!$H:$H)</f>
        <v>0</v>
      </c>
      <c r="M371" s="43">
        <f>SUMIF(Nov!$A:$A,TB!$A371,Nov!$H:$H)</f>
        <v>0</v>
      </c>
      <c r="N371" s="159">
        <f>SUMIF(Dec!$A:$A,TB!$A371,Dec!$H:$H)</f>
        <v>0</v>
      </c>
      <c r="O371" s="171"/>
      <c r="P371" s="171"/>
      <c r="Q371" s="164">
        <v>0</v>
      </c>
      <c r="R371" s="43">
        <v>0</v>
      </c>
      <c r="S371" s="43">
        <v>0</v>
      </c>
      <c r="T371" s="43">
        <v>0</v>
      </c>
      <c r="U371" s="43">
        <v>0</v>
      </c>
      <c r="V371" s="43">
        <v>0</v>
      </c>
      <c r="W371" s="43">
        <v>0</v>
      </c>
      <c r="X371" s="43">
        <v>0</v>
      </c>
      <c r="Y371" s="43">
        <v>0</v>
      </c>
      <c r="Z371" s="43">
        <v>0</v>
      </c>
      <c r="AA371" s="43">
        <v>0</v>
      </c>
      <c r="AB371" s="43">
        <v>0</v>
      </c>
      <c r="AD371" s="43">
        <f t="shared" si="641"/>
        <v>0</v>
      </c>
      <c r="AE371" s="43">
        <f t="shared" si="642"/>
        <v>0</v>
      </c>
      <c r="AF371" s="43">
        <f t="shared" si="643"/>
        <v>0</v>
      </c>
      <c r="AG371" s="43">
        <f t="shared" si="644"/>
        <v>0</v>
      </c>
      <c r="AH371" s="43">
        <f t="shared" si="645"/>
        <v>0</v>
      </c>
      <c r="AI371" s="43">
        <f t="shared" si="646"/>
        <v>0</v>
      </c>
      <c r="AJ371" s="43">
        <f t="shared" si="647"/>
        <v>0</v>
      </c>
      <c r="AK371" s="43">
        <f t="shared" si="648"/>
        <v>0</v>
      </c>
      <c r="AL371" s="43">
        <f t="shared" si="649"/>
        <v>0</v>
      </c>
      <c r="AM371" s="43">
        <f t="shared" si="650"/>
        <v>0</v>
      </c>
      <c r="AN371" s="43">
        <f t="shared" si="651"/>
        <v>0</v>
      </c>
      <c r="AO371" s="159">
        <f t="shared" si="652"/>
        <v>0</v>
      </c>
    </row>
    <row r="372" spans="1:41" ht="16.399999999999999" customHeight="1">
      <c r="A372" s="13">
        <v>71004</v>
      </c>
      <c r="B372" s="14" t="s">
        <v>307</v>
      </c>
      <c r="C372" s="43">
        <f>SUMIF(Jan!$A:$A,TB!$A372,Jan!$H:$H)</f>
        <v>0</v>
      </c>
      <c r="D372" s="43">
        <f>SUMIF(Feb!$A:$A,TB!$A372,Feb!$H:$H)</f>
        <v>0</v>
      </c>
      <c r="E372" s="43">
        <f>SUMIF(Mar!$A:$A,TB!$A372,Mar!$H:$H)</f>
        <v>0</v>
      </c>
      <c r="F372" s="43">
        <f>SUMIF(Apr!$A:$A,TB!$A372,Apr!$H:$H)</f>
        <v>0</v>
      </c>
      <c r="G372" s="43">
        <f>SUMIF(May!$A:$A,TB!$A372,May!$H:$H)</f>
        <v>0</v>
      </c>
      <c r="H372" s="43">
        <f>SUMIF(Jun!$A:$A,TB!$A372,Jun!$H:$H)</f>
        <v>0</v>
      </c>
      <c r="I372" s="43">
        <f>SUMIF(Jul!$A:$A,TB!$A372,Jul!$H:$H)</f>
        <v>0</v>
      </c>
      <c r="J372" s="43">
        <f>SUMIF(Aug!$A:$A,TB!$A372,Aug!$H:$H)</f>
        <v>0</v>
      </c>
      <c r="K372" s="43">
        <f>SUMIF(Sep!$A:$A,TB!$A372,Sep!$H:$H)</f>
        <v>0</v>
      </c>
      <c r="L372" s="43">
        <f>SUMIF(Oct!$A:$A,TB!$A372,Oct!$H:$H)</f>
        <v>0</v>
      </c>
      <c r="M372" s="43">
        <f>SUMIF(Nov!$A:$A,TB!$A372,Nov!$H:$H)</f>
        <v>0</v>
      </c>
      <c r="N372" s="159">
        <f>SUMIF(Dec!$A:$A,TB!$A372,Dec!$H:$H)</f>
        <v>0</v>
      </c>
      <c r="O372" s="171"/>
      <c r="P372" s="171"/>
      <c r="Q372" s="164">
        <v>0</v>
      </c>
      <c r="R372" s="43">
        <v>0</v>
      </c>
      <c r="S372" s="43">
        <v>0</v>
      </c>
      <c r="T372" s="43">
        <v>0</v>
      </c>
      <c r="U372" s="43">
        <v>0</v>
      </c>
      <c r="V372" s="43">
        <v>0</v>
      </c>
      <c r="W372" s="43">
        <v>0</v>
      </c>
      <c r="X372" s="43">
        <v>0</v>
      </c>
      <c r="Y372" s="43">
        <v>0</v>
      </c>
      <c r="Z372" s="43">
        <v>0</v>
      </c>
      <c r="AA372" s="43">
        <v>0</v>
      </c>
      <c r="AB372" s="43">
        <v>0</v>
      </c>
      <c r="AD372" s="43">
        <f t="shared" si="641"/>
        <v>0</v>
      </c>
      <c r="AE372" s="43">
        <f t="shared" si="642"/>
        <v>0</v>
      </c>
      <c r="AF372" s="43">
        <f t="shared" si="643"/>
        <v>0</v>
      </c>
      <c r="AG372" s="43">
        <f t="shared" si="644"/>
        <v>0</v>
      </c>
      <c r="AH372" s="43">
        <f t="shared" si="645"/>
        <v>0</v>
      </c>
      <c r="AI372" s="43">
        <f t="shared" si="646"/>
        <v>0</v>
      </c>
      <c r="AJ372" s="43">
        <f t="shared" si="647"/>
        <v>0</v>
      </c>
      <c r="AK372" s="43">
        <f t="shared" si="648"/>
        <v>0</v>
      </c>
      <c r="AL372" s="43">
        <f t="shared" si="649"/>
        <v>0</v>
      </c>
      <c r="AM372" s="43">
        <f t="shared" si="650"/>
        <v>0</v>
      </c>
      <c r="AN372" s="43">
        <f t="shared" si="651"/>
        <v>0</v>
      </c>
      <c r="AO372" s="159">
        <f t="shared" si="652"/>
        <v>0</v>
      </c>
    </row>
    <row r="373" spans="1:41" ht="16.399999999999999" customHeight="1">
      <c r="A373" s="13">
        <v>71005</v>
      </c>
      <c r="B373" s="14" t="s">
        <v>308</v>
      </c>
      <c r="C373" s="43">
        <f>SUMIF(Jan!$A:$A,TB!$A373,Jan!$H:$H)</f>
        <v>0</v>
      </c>
      <c r="D373" s="43">
        <f>SUMIF(Feb!$A:$A,TB!$A373,Feb!$H:$H)</f>
        <v>0</v>
      </c>
      <c r="E373" s="43">
        <f>SUMIF(Mar!$A:$A,TB!$A373,Mar!$H:$H)</f>
        <v>0</v>
      </c>
      <c r="F373" s="43">
        <f>SUMIF(Apr!$A:$A,TB!$A373,Apr!$H:$H)</f>
        <v>0</v>
      </c>
      <c r="G373" s="43">
        <f>SUMIF(May!$A:$A,TB!$A373,May!$H:$H)</f>
        <v>0</v>
      </c>
      <c r="H373" s="43">
        <f>SUMIF(Jun!$A:$A,TB!$A373,Jun!$H:$H)</f>
        <v>0</v>
      </c>
      <c r="I373" s="43">
        <f>SUMIF(Jul!$A:$A,TB!$A373,Jul!$H:$H)</f>
        <v>0</v>
      </c>
      <c r="J373" s="43">
        <f>SUMIF(Aug!$A:$A,TB!$A373,Aug!$H:$H)</f>
        <v>0</v>
      </c>
      <c r="K373" s="43">
        <f>SUMIF(Sep!$A:$A,TB!$A373,Sep!$H:$H)</f>
        <v>0</v>
      </c>
      <c r="L373" s="43">
        <f>SUMIF(Oct!$A:$A,TB!$A373,Oct!$H:$H)</f>
        <v>0</v>
      </c>
      <c r="M373" s="43">
        <f>SUMIF(Nov!$A:$A,TB!$A373,Nov!$H:$H)</f>
        <v>0</v>
      </c>
      <c r="N373" s="159">
        <f>SUMIF(Dec!$A:$A,TB!$A373,Dec!$H:$H)</f>
        <v>0</v>
      </c>
      <c r="O373" s="171"/>
      <c r="P373" s="171"/>
      <c r="Q373" s="164">
        <v>0</v>
      </c>
      <c r="R373" s="43">
        <v>0</v>
      </c>
      <c r="S373" s="43">
        <v>0</v>
      </c>
      <c r="T373" s="43">
        <v>0</v>
      </c>
      <c r="U373" s="43">
        <v>0</v>
      </c>
      <c r="V373" s="43">
        <v>0</v>
      </c>
      <c r="W373" s="43">
        <v>0</v>
      </c>
      <c r="X373" s="43">
        <v>0</v>
      </c>
      <c r="Y373" s="43">
        <v>0</v>
      </c>
      <c r="Z373" s="43">
        <v>0</v>
      </c>
      <c r="AA373" s="43">
        <v>0</v>
      </c>
      <c r="AB373" s="43">
        <v>0</v>
      </c>
      <c r="AD373" s="43">
        <f t="shared" si="641"/>
        <v>0</v>
      </c>
      <c r="AE373" s="43">
        <f t="shared" si="642"/>
        <v>0</v>
      </c>
      <c r="AF373" s="43">
        <f t="shared" si="643"/>
        <v>0</v>
      </c>
      <c r="AG373" s="43">
        <f t="shared" si="644"/>
        <v>0</v>
      </c>
      <c r="AH373" s="43">
        <f t="shared" si="645"/>
        <v>0</v>
      </c>
      <c r="AI373" s="43">
        <f t="shared" si="646"/>
        <v>0</v>
      </c>
      <c r="AJ373" s="43">
        <f t="shared" si="647"/>
        <v>0</v>
      </c>
      <c r="AK373" s="43">
        <f t="shared" si="648"/>
        <v>0</v>
      </c>
      <c r="AL373" s="43">
        <f t="shared" si="649"/>
        <v>0</v>
      </c>
      <c r="AM373" s="43">
        <f t="shared" si="650"/>
        <v>0</v>
      </c>
      <c r="AN373" s="43">
        <f t="shared" si="651"/>
        <v>0</v>
      </c>
      <c r="AO373" s="159">
        <f t="shared" si="652"/>
        <v>0</v>
      </c>
    </row>
    <row r="374" spans="1:41" ht="16.399999999999999" customHeight="1">
      <c r="A374" s="13">
        <v>71006</v>
      </c>
      <c r="B374" s="14" t="s">
        <v>309</v>
      </c>
      <c r="C374" s="43">
        <f>SUMIF(Jan!$A:$A,TB!$A374,Jan!$H:$H)</f>
        <v>0</v>
      </c>
      <c r="D374" s="43">
        <f>SUMIF(Feb!$A:$A,TB!$A374,Feb!$H:$H)</f>
        <v>0</v>
      </c>
      <c r="E374" s="43">
        <f>SUMIF(Mar!$A:$A,TB!$A374,Mar!$H:$H)</f>
        <v>0</v>
      </c>
      <c r="F374" s="43">
        <f>SUMIF(Apr!$A:$A,TB!$A374,Apr!$H:$H)</f>
        <v>0</v>
      </c>
      <c r="G374" s="43">
        <f>SUMIF(May!$A:$A,TB!$A374,May!$H:$H)</f>
        <v>0</v>
      </c>
      <c r="H374" s="43">
        <f>SUMIF(Jun!$A:$A,TB!$A374,Jun!$H:$H)</f>
        <v>0</v>
      </c>
      <c r="I374" s="43">
        <f>SUMIF(Jul!$A:$A,TB!$A374,Jul!$H:$H)</f>
        <v>0</v>
      </c>
      <c r="J374" s="43">
        <f>SUMIF(Aug!$A:$A,TB!$A374,Aug!$H:$H)</f>
        <v>0</v>
      </c>
      <c r="K374" s="43">
        <f>SUMIF(Sep!$A:$A,TB!$A374,Sep!$H:$H)</f>
        <v>0</v>
      </c>
      <c r="L374" s="43">
        <f>SUMIF(Oct!$A:$A,TB!$A374,Oct!$H:$H)</f>
        <v>0</v>
      </c>
      <c r="M374" s="43">
        <f>SUMIF(Nov!$A:$A,TB!$A374,Nov!$H:$H)</f>
        <v>0</v>
      </c>
      <c r="N374" s="159">
        <f>SUMIF(Dec!$A:$A,TB!$A374,Dec!$H:$H)</f>
        <v>0</v>
      </c>
      <c r="O374" s="171"/>
      <c r="P374" s="171"/>
      <c r="Q374" s="164">
        <v>0</v>
      </c>
      <c r="R374" s="43">
        <v>0</v>
      </c>
      <c r="S374" s="43">
        <v>0</v>
      </c>
      <c r="T374" s="43">
        <v>0</v>
      </c>
      <c r="U374" s="43">
        <v>0</v>
      </c>
      <c r="V374" s="43">
        <v>0</v>
      </c>
      <c r="W374" s="43">
        <v>0</v>
      </c>
      <c r="X374" s="43">
        <v>0</v>
      </c>
      <c r="Y374" s="43">
        <v>0</v>
      </c>
      <c r="Z374" s="43">
        <v>0</v>
      </c>
      <c r="AA374" s="43">
        <v>0</v>
      </c>
      <c r="AB374" s="43">
        <v>0</v>
      </c>
      <c r="AD374" s="43">
        <f t="shared" si="641"/>
        <v>0</v>
      </c>
      <c r="AE374" s="43">
        <f t="shared" si="642"/>
        <v>0</v>
      </c>
      <c r="AF374" s="43">
        <f t="shared" si="643"/>
        <v>0</v>
      </c>
      <c r="AG374" s="43">
        <f t="shared" si="644"/>
        <v>0</v>
      </c>
      <c r="AH374" s="43">
        <f t="shared" si="645"/>
        <v>0</v>
      </c>
      <c r="AI374" s="43">
        <f t="shared" si="646"/>
        <v>0</v>
      </c>
      <c r="AJ374" s="43">
        <f t="shared" si="647"/>
        <v>0</v>
      </c>
      <c r="AK374" s="43">
        <f t="shared" si="648"/>
        <v>0</v>
      </c>
      <c r="AL374" s="43">
        <f t="shared" si="649"/>
        <v>0</v>
      </c>
      <c r="AM374" s="43">
        <f t="shared" si="650"/>
        <v>0</v>
      </c>
      <c r="AN374" s="43">
        <f t="shared" si="651"/>
        <v>0</v>
      </c>
      <c r="AO374" s="159">
        <f t="shared" si="652"/>
        <v>0</v>
      </c>
    </row>
    <row r="375" spans="1:41" ht="16.399999999999999" customHeight="1">
      <c r="A375" s="13">
        <v>71007</v>
      </c>
      <c r="B375" s="14" t="s">
        <v>310</v>
      </c>
      <c r="C375" s="43">
        <f>SUMIF(Jan!$A:$A,TB!$A375,Jan!$H:$H)</f>
        <v>0</v>
      </c>
      <c r="D375" s="43">
        <f>SUMIF(Feb!$A:$A,TB!$A375,Feb!$H:$H)</f>
        <v>0</v>
      </c>
      <c r="E375" s="43">
        <f>SUMIF(Mar!$A:$A,TB!$A375,Mar!$H:$H)</f>
        <v>0</v>
      </c>
      <c r="F375" s="43">
        <f>SUMIF(Apr!$A:$A,TB!$A375,Apr!$H:$H)</f>
        <v>0</v>
      </c>
      <c r="G375" s="43">
        <f>SUMIF(May!$A:$A,TB!$A375,May!$H:$H)</f>
        <v>0</v>
      </c>
      <c r="H375" s="43">
        <f>SUMIF(Jun!$A:$A,TB!$A375,Jun!$H:$H)</f>
        <v>0</v>
      </c>
      <c r="I375" s="43">
        <f>SUMIF(Jul!$A:$A,TB!$A375,Jul!$H:$H)</f>
        <v>0</v>
      </c>
      <c r="J375" s="43">
        <f>SUMIF(Aug!$A:$A,TB!$A375,Aug!$H:$H)</f>
        <v>0</v>
      </c>
      <c r="K375" s="43">
        <f>SUMIF(Sep!$A:$A,TB!$A375,Sep!$H:$H)</f>
        <v>0</v>
      </c>
      <c r="L375" s="43">
        <f>SUMIF(Oct!$A:$A,TB!$A375,Oct!$H:$H)</f>
        <v>0</v>
      </c>
      <c r="M375" s="43">
        <f>SUMIF(Nov!$A:$A,TB!$A375,Nov!$H:$H)</f>
        <v>0</v>
      </c>
      <c r="N375" s="159">
        <f>SUMIF(Dec!$A:$A,TB!$A375,Dec!$H:$H)</f>
        <v>0</v>
      </c>
      <c r="O375" s="171"/>
      <c r="P375" s="171"/>
      <c r="Q375" s="164">
        <v>0</v>
      </c>
      <c r="R375" s="43">
        <v>0</v>
      </c>
      <c r="S375" s="43">
        <v>0</v>
      </c>
      <c r="T375" s="43">
        <v>0</v>
      </c>
      <c r="U375" s="43">
        <v>0</v>
      </c>
      <c r="V375" s="43">
        <v>0</v>
      </c>
      <c r="W375" s="43">
        <v>0</v>
      </c>
      <c r="X375" s="43">
        <v>0</v>
      </c>
      <c r="Y375" s="43">
        <v>0</v>
      </c>
      <c r="Z375" s="43">
        <v>0</v>
      </c>
      <c r="AA375" s="43">
        <v>0</v>
      </c>
      <c r="AB375" s="43">
        <v>0</v>
      </c>
      <c r="AD375" s="43">
        <f t="shared" si="641"/>
        <v>0</v>
      </c>
      <c r="AE375" s="43">
        <f t="shared" si="642"/>
        <v>0</v>
      </c>
      <c r="AF375" s="43">
        <f t="shared" si="643"/>
        <v>0</v>
      </c>
      <c r="AG375" s="43">
        <f t="shared" si="644"/>
        <v>0</v>
      </c>
      <c r="AH375" s="43">
        <f t="shared" si="645"/>
        <v>0</v>
      </c>
      <c r="AI375" s="43">
        <f t="shared" si="646"/>
        <v>0</v>
      </c>
      <c r="AJ375" s="43">
        <f t="shared" si="647"/>
        <v>0</v>
      </c>
      <c r="AK375" s="43">
        <f t="shared" si="648"/>
        <v>0</v>
      </c>
      <c r="AL375" s="43">
        <f t="shared" si="649"/>
        <v>0</v>
      </c>
      <c r="AM375" s="43">
        <f t="shared" si="650"/>
        <v>0</v>
      </c>
      <c r="AN375" s="43">
        <f t="shared" si="651"/>
        <v>0</v>
      </c>
      <c r="AO375" s="159">
        <f t="shared" si="652"/>
        <v>0</v>
      </c>
    </row>
    <row r="376" spans="1:41" ht="16.399999999999999" customHeight="1">
      <c r="A376" s="13">
        <v>71008</v>
      </c>
      <c r="B376" s="14" t="s">
        <v>311</v>
      </c>
      <c r="C376" s="43">
        <f>SUMIF(Jan!$A:$A,TB!$A376,Jan!$H:$H)</f>
        <v>0</v>
      </c>
      <c r="D376" s="43">
        <f>SUMIF(Feb!$A:$A,TB!$A376,Feb!$H:$H)</f>
        <v>0</v>
      </c>
      <c r="E376" s="43">
        <f>SUMIF(Mar!$A:$A,TB!$A376,Mar!$H:$H)</f>
        <v>0</v>
      </c>
      <c r="F376" s="43">
        <f>SUMIF(Apr!$A:$A,TB!$A376,Apr!$H:$H)</f>
        <v>0</v>
      </c>
      <c r="G376" s="43">
        <f>SUMIF(May!$A:$A,TB!$A376,May!$H:$H)</f>
        <v>0</v>
      </c>
      <c r="H376" s="43">
        <f>SUMIF(Jun!$A:$A,TB!$A376,Jun!$H:$H)</f>
        <v>0</v>
      </c>
      <c r="I376" s="43">
        <f>SUMIF(Jul!$A:$A,TB!$A376,Jul!$H:$H)</f>
        <v>0</v>
      </c>
      <c r="J376" s="43">
        <f>SUMIF(Aug!$A:$A,TB!$A376,Aug!$H:$H)</f>
        <v>0</v>
      </c>
      <c r="K376" s="43">
        <f>SUMIF(Sep!$A:$A,TB!$A376,Sep!$H:$H)</f>
        <v>0</v>
      </c>
      <c r="L376" s="43">
        <f>SUMIF(Oct!$A:$A,TB!$A376,Oct!$H:$H)</f>
        <v>0</v>
      </c>
      <c r="M376" s="43">
        <f>SUMIF(Nov!$A:$A,TB!$A376,Nov!$H:$H)</f>
        <v>0</v>
      </c>
      <c r="N376" s="159">
        <f>SUMIF(Dec!$A:$A,TB!$A376,Dec!$H:$H)</f>
        <v>0</v>
      </c>
      <c r="O376" s="171"/>
      <c r="P376" s="171"/>
      <c r="Q376" s="164">
        <v>0</v>
      </c>
      <c r="R376" s="43">
        <v>0</v>
      </c>
      <c r="S376" s="43">
        <v>0</v>
      </c>
      <c r="T376" s="43">
        <v>0</v>
      </c>
      <c r="U376" s="43">
        <v>0</v>
      </c>
      <c r="V376" s="43">
        <v>0</v>
      </c>
      <c r="W376" s="43">
        <v>0</v>
      </c>
      <c r="X376" s="43">
        <v>0</v>
      </c>
      <c r="Y376" s="43">
        <v>0</v>
      </c>
      <c r="Z376" s="43">
        <v>0</v>
      </c>
      <c r="AA376" s="43">
        <v>0</v>
      </c>
      <c r="AB376" s="43">
        <v>0</v>
      </c>
      <c r="AD376" s="43">
        <f t="shared" si="641"/>
        <v>0</v>
      </c>
      <c r="AE376" s="43">
        <f t="shared" si="642"/>
        <v>0</v>
      </c>
      <c r="AF376" s="43">
        <f t="shared" si="643"/>
        <v>0</v>
      </c>
      <c r="AG376" s="43">
        <f t="shared" si="644"/>
        <v>0</v>
      </c>
      <c r="AH376" s="43">
        <f t="shared" si="645"/>
        <v>0</v>
      </c>
      <c r="AI376" s="43">
        <f t="shared" si="646"/>
        <v>0</v>
      </c>
      <c r="AJ376" s="43">
        <f t="shared" si="647"/>
        <v>0</v>
      </c>
      <c r="AK376" s="43">
        <f t="shared" si="648"/>
        <v>0</v>
      </c>
      <c r="AL376" s="43">
        <f t="shared" si="649"/>
        <v>0</v>
      </c>
      <c r="AM376" s="43">
        <f t="shared" si="650"/>
        <v>0</v>
      </c>
      <c r="AN376" s="43">
        <f t="shared" si="651"/>
        <v>0</v>
      </c>
      <c r="AO376" s="159">
        <f t="shared" si="652"/>
        <v>0</v>
      </c>
    </row>
    <row r="377" spans="1:41" ht="16.399999999999999" customHeight="1">
      <c r="A377" s="13">
        <v>71009</v>
      </c>
      <c r="B377" s="14" t="s">
        <v>312</v>
      </c>
      <c r="C377" s="43">
        <f>SUMIF(Jan!$A:$A,TB!$A377,Jan!$H:$H)</f>
        <v>0</v>
      </c>
      <c r="D377" s="43">
        <f>SUMIF(Feb!$A:$A,TB!$A377,Feb!$H:$H)</f>
        <v>0</v>
      </c>
      <c r="E377" s="43">
        <f>SUMIF(Mar!$A:$A,TB!$A377,Mar!$H:$H)</f>
        <v>0</v>
      </c>
      <c r="F377" s="43">
        <f>SUMIF(Apr!$A:$A,TB!$A377,Apr!$H:$H)</f>
        <v>0</v>
      </c>
      <c r="G377" s="43">
        <f>SUMIF(May!$A:$A,TB!$A377,May!$H:$H)</f>
        <v>0</v>
      </c>
      <c r="H377" s="43">
        <f>SUMIF(Jun!$A:$A,TB!$A377,Jun!$H:$H)</f>
        <v>0</v>
      </c>
      <c r="I377" s="43">
        <f>SUMIF(Jul!$A:$A,TB!$A377,Jul!$H:$H)</f>
        <v>0</v>
      </c>
      <c r="J377" s="43">
        <f>SUMIF(Aug!$A:$A,TB!$A377,Aug!$H:$H)</f>
        <v>0</v>
      </c>
      <c r="K377" s="43">
        <f>SUMIF(Sep!$A:$A,TB!$A377,Sep!$H:$H)</f>
        <v>0</v>
      </c>
      <c r="L377" s="43">
        <f>SUMIF(Oct!$A:$A,TB!$A377,Oct!$H:$H)</f>
        <v>0</v>
      </c>
      <c r="M377" s="43">
        <f>SUMIF(Nov!$A:$A,TB!$A377,Nov!$H:$H)</f>
        <v>0</v>
      </c>
      <c r="N377" s="159">
        <f>SUMIF(Dec!$A:$A,TB!$A377,Dec!$H:$H)</f>
        <v>0</v>
      </c>
      <c r="O377" s="171"/>
      <c r="P377" s="171"/>
      <c r="Q377" s="164">
        <v>0</v>
      </c>
      <c r="R377" s="43">
        <v>0</v>
      </c>
      <c r="S377" s="43">
        <v>0</v>
      </c>
      <c r="T377" s="43">
        <v>0</v>
      </c>
      <c r="U377" s="43">
        <v>0</v>
      </c>
      <c r="V377" s="43">
        <v>0</v>
      </c>
      <c r="W377" s="43">
        <v>0</v>
      </c>
      <c r="X377" s="43">
        <v>0</v>
      </c>
      <c r="Y377" s="43">
        <v>0</v>
      </c>
      <c r="Z377" s="43">
        <v>0</v>
      </c>
      <c r="AA377" s="43">
        <v>0</v>
      </c>
      <c r="AB377" s="43">
        <v>0</v>
      </c>
      <c r="AD377" s="43">
        <f t="shared" si="641"/>
        <v>0</v>
      </c>
      <c r="AE377" s="43">
        <f t="shared" si="642"/>
        <v>0</v>
      </c>
      <c r="AF377" s="43">
        <f t="shared" si="643"/>
        <v>0</v>
      </c>
      <c r="AG377" s="43">
        <f t="shared" si="644"/>
        <v>0</v>
      </c>
      <c r="AH377" s="43">
        <f t="shared" si="645"/>
        <v>0</v>
      </c>
      <c r="AI377" s="43">
        <f t="shared" si="646"/>
        <v>0</v>
      </c>
      <c r="AJ377" s="43">
        <f t="shared" si="647"/>
        <v>0</v>
      </c>
      <c r="AK377" s="43">
        <f t="shared" si="648"/>
        <v>0</v>
      </c>
      <c r="AL377" s="43">
        <f t="shared" si="649"/>
        <v>0</v>
      </c>
      <c r="AM377" s="43">
        <f t="shared" si="650"/>
        <v>0</v>
      </c>
      <c r="AN377" s="43">
        <f t="shared" si="651"/>
        <v>0</v>
      </c>
      <c r="AO377" s="159">
        <f t="shared" si="652"/>
        <v>0</v>
      </c>
    </row>
    <row r="378" spans="1:41" ht="16.399999999999999" customHeight="1">
      <c r="A378" s="13">
        <v>71010</v>
      </c>
      <c r="B378" s="14" t="s">
        <v>313</v>
      </c>
      <c r="C378" s="43">
        <f>SUMIF(Jan!$A:$A,TB!$A378,Jan!$H:$H)</f>
        <v>0</v>
      </c>
      <c r="D378" s="43">
        <f>SUMIF(Feb!$A:$A,TB!$A378,Feb!$H:$H)</f>
        <v>0</v>
      </c>
      <c r="E378" s="43">
        <f>SUMIF(Mar!$A:$A,TB!$A378,Mar!$H:$H)</f>
        <v>0</v>
      </c>
      <c r="F378" s="43">
        <f>SUMIF(Apr!$A:$A,TB!$A378,Apr!$H:$H)</f>
        <v>0</v>
      </c>
      <c r="G378" s="43">
        <f>SUMIF(May!$A:$A,TB!$A378,May!$H:$H)</f>
        <v>0</v>
      </c>
      <c r="H378" s="43">
        <f>SUMIF(Jun!$A:$A,TB!$A378,Jun!$H:$H)</f>
        <v>0</v>
      </c>
      <c r="I378" s="43">
        <f>SUMIF(Jul!$A:$A,TB!$A378,Jul!$H:$H)</f>
        <v>0</v>
      </c>
      <c r="J378" s="43">
        <f>SUMIF(Aug!$A:$A,TB!$A378,Aug!$H:$H)</f>
        <v>0</v>
      </c>
      <c r="K378" s="43">
        <f>SUMIF(Sep!$A:$A,TB!$A378,Sep!$H:$H)</f>
        <v>0</v>
      </c>
      <c r="L378" s="43">
        <f>SUMIF(Oct!$A:$A,TB!$A378,Oct!$H:$H)</f>
        <v>0</v>
      </c>
      <c r="M378" s="43">
        <f>SUMIF(Nov!$A:$A,TB!$A378,Nov!$H:$H)</f>
        <v>0</v>
      </c>
      <c r="N378" s="159">
        <f>SUMIF(Dec!$A:$A,TB!$A378,Dec!$H:$H)</f>
        <v>0</v>
      </c>
      <c r="O378" s="171"/>
      <c r="P378" s="171"/>
      <c r="Q378" s="164">
        <v>0</v>
      </c>
      <c r="R378" s="43">
        <v>0</v>
      </c>
      <c r="S378" s="43">
        <v>0</v>
      </c>
      <c r="T378" s="43">
        <v>0</v>
      </c>
      <c r="U378" s="43">
        <v>0</v>
      </c>
      <c r="V378" s="43">
        <v>0</v>
      </c>
      <c r="W378" s="43">
        <v>0</v>
      </c>
      <c r="X378" s="43">
        <v>0</v>
      </c>
      <c r="Y378" s="43">
        <v>0</v>
      </c>
      <c r="Z378" s="43">
        <v>0</v>
      </c>
      <c r="AA378" s="43">
        <v>0</v>
      </c>
      <c r="AB378" s="43">
        <v>0</v>
      </c>
      <c r="AD378" s="43">
        <f t="shared" si="641"/>
        <v>0</v>
      </c>
      <c r="AE378" s="43">
        <f t="shared" si="642"/>
        <v>0</v>
      </c>
      <c r="AF378" s="43">
        <f t="shared" si="643"/>
        <v>0</v>
      </c>
      <c r="AG378" s="43">
        <f t="shared" si="644"/>
        <v>0</v>
      </c>
      <c r="AH378" s="43">
        <f t="shared" si="645"/>
        <v>0</v>
      </c>
      <c r="AI378" s="43">
        <f t="shared" si="646"/>
        <v>0</v>
      </c>
      <c r="AJ378" s="43">
        <f t="shared" si="647"/>
        <v>0</v>
      </c>
      <c r="AK378" s="43">
        <f t="shared" si="648"/>
        <v>0</v>
      </c>
      <c r="AL378" s="43">
        <f t="shared" si="649"/>
        <v>0</v>
      </c>
      <c r="AM378" s="43">
        <f t="shared" si="650"/>
        <v>0</v>
      </c>
      <c r="AN378" s="43">
        <f t="shared" si="651"/>
        <v>0</v>
      </c>
      <c r="AO378" s="159">
        <f t="shared" si="652"/>
        <v>0</v>
      </c>
    </row>
    <row r="379" spans="1:41" ht="16.399999999999999" customHeight="1">
      <c r="A379" s="13">
        <v>71011</v>
      </c>
      <c r="B379" s="14" t="s">
        <v>314</v>
      </c>
      <c r="C379" s="43">
        <f>SUMIF(Jan!$A:$A,TB!$A379,Jan!$H:$H)</f>
        <v>0</v>
      </c>
      <c r="D379" s="43">
        <f>SUMIF(Feb!$A:$A,TB!$A379,Feb!$H:$H)</f>
        <v>0</v>
      </c>
      <c r="E379" s="43">
        <f>SUMIF(Mar!$A:$A,TB!$A379,Mar!$H:$H)</f>
        <v>0</v>
      </c>
      <c r="F379" s="43">
        <f>SUMIF(Apr!$A:$A,TB!$A379,Apr!$H:$H)</f>
        <v>0</v>
      </c>
      <c r="G379" s="43">
        <f>SUMIF(May!$A:$A,TB!$A379,May!$H:$H)</f>
        <v>0</v>
      </c>
      <c r="H379" s="43">
        <f>SUMIF(Jun!$A:$A,TB!$A379,Jun!$H:$H)</f>
        <v>0</v>
      </c>
      <c r="I379" s="43">
        <f>SUMIF(Jul!$A:$A,TB!$A379,Jul!$H:$H)</f>
        <v>0</v>
      </c>
      <c r="J379" s="43">
        <f>SUMIF(Aug!$A:$A,TB!$A379,Aug!$H:$H)</f>
        <v>0</v>
      </c>
      <c r="K379" s="43">
        <f>SUMIF(Sep!$A:$A,TB!$A379,Sep!$H:$H)</f>
        <v>0</v>
      </c>
      <c r="L379" s="43">
        <f>SUMIF(Oct!$A:$A,TB!$A379,Oct!$H:$H)</f>
        <v>0</v>
      </c>
      <c r="M379" s="43">
        <f>SUMIF(Nov!$A:$A,TB!$A379,Nov!$H:$H)</f>
        <v>0</v>
      </c>
      <c r="N379" s="159">
        <f>SUMIF(Dec!$A:$A,TB!$A379,Dec!$H:$H)</f>
        <v>0</v>
      </c>
      <c r="O379" s="171"/>
      <c r="P379" s="171"/>
      <c r="Q379" s="164">
        <v>0</v>
      </c>
      <c r="R379" s="43">
        <v>0</v>
      </c>
      <c r="S379" s="43">
        <v>0</v>
      </c>
      <c r="T379" s="43">
        <v>0</v>
      </c>
      <c r="U379" s="43">
        <v>0</v>
      </c>
      <c r="V379" s="43">
        <v>0</v>
      </c>
      <c r="W379" s="43">
        <v>0</v>
      </c>
      <c r="X379" s="43">
        <v>0</v>
      </c>
      <c r="Y379" s="43">
        <v>0</v>
      </c>
      <c r="Z379" s="43">
        <v>0</v>
      </c>
      <c r="AA379" s="43">
        <v>0</v>
      </c>
      <c r="AB379" s="43">
        <v>0</v>
      </c>
      <c r="AD379" s="43">
        <f t="shared" si="641"/>
        <v>0</v>
      </c>
      <c r="AE379" s="43">
        <f t="shared" si="642"/>
        <v>0</v>
      </c>
      <c r="AF379" s="43">
        <f t="shared" si="643"/>
        <v>0</v>
      </c>
      <c r="AG379" s="43">
        <f t="shared" si="644"/>
        <v>0</v>
      </c>
      <c r="AH379" s="43">
        <f t="shared" si="645"/>
        <v>0</v>
      </c>
      <c r="AI379" s="43">
        <f t="shared" si="646"/>
        <v>0</v>
      </c>
      <c r="AJ379" s="43">
        <f t="shared" si="647"/>
        <v>0</v>
      </c>
      <c r="AK379" s="43">
        <f t="shared" si="648"/>
        <v>0</v>
      </c>
      <c r="AL379" s="43">
        <f t="shared" si="649"/>
        <v>0</v>
      </c>
      <c r="AM379" s="43">
        <f t="shared" si="650"/>
        <v>0</v>
      </c>
      <c r="AN379" s="43">
        <f t="shared" si="651"/>
        <v>0</v>
      </c>
      <c r="AO379" s="159">
        <f t="shared" si="652"/>
        <v>0</v>
      </c>
    </row>
    <row r="380" spans="1:41" ht="16.399999999999999" customHeight="1">
      <c r="A380" s="13">
        <v>71012</v>
      </c>
      <c r="B380" s="14" t="s">
        <v>315</v>
      </c>
      <c r="C380" s="43">
        <f>SUMIF(Jan!$A:$A,TB!$A380,Jan!$H:$H)</f>
        <v>0</v>
      </c>
      <c r="D380" s="43">
        <f>SUMIF(Feb!$A:$A,TB!$A380,Feb!$H:$H)</f>
        <v>0</v>
      </c>
      <c r="E380" s="43">
        <f>SUMIF(Mar!$A:$A,TB!$A380,Mar!$H:$H)</f>
        <v>0</v>
      </c>
      <c r="F380" s="43">
        <f>SUMIF(Apr!$A:$A,TB!$A380,Apr!$H:$H)</f>
        <v>0</v>
      </c>
      <c r="G380" s="43">
        <f>SUMIF(May!$A:$A,TB!$A380,May!$H:$H)</f>
        <v>0</v>
      </c>
      <c r="H380" s="43">
        <f>SUMIF(Jun!$A:$A,TB!$A380,Jun!$H:$H)</f>
        <v>0</v>
      </c>
      <c r="I380" s="43">
        <f>SUMIF(Jul!$A:$A,TB!$A380,Jul!$H:$H)</f>
        <v>0</v>
      </c>
      <c r="J380" s="43">
        <f>SUMIF(Aug!$A:$A,TB!$A380,Aug!$H:$H)</f>
        <v>0</v>
      </c>
      <c r="K380" s="43">
        <f>SUMIF(Sep!$A:$A,TB!$A380,Sep!$H:$H)</f>
        <v>0</v>
      </c>
      <c r="L380" s="43">
        <f>SUMIF(Oct!$A:$A,TB!$A380,Oct!$H:$H)</f>
        <v>0</v>
      </c>
      <c r="M380" s="43">
        <f>SUMIF(Nov!$A:$A,TB!$A380,Nov!$H:$H)</f>
        <v>0</v>
      </c>
      <c r="N380" s="159">
        <f>SUMIF(Dec!$A:$A,TB!$A380,Dec!$H:$H)</f>
        <v>0</v>
      </c>
      <c r="O380" s="171"/>
      <c r="P380" s="171"/>
      <c r="Q380" s="164">
        <v>0</v>
      </c>
      <c r="R380" s="43">
        <v>0</v>
      </c>
      <c r="S380" s="43">
        <v>0</v>
      </c>
      <c r="T380" s="43">
        <v>0</v>
      </c>
      <c r="U380" s="43">
        <v>0</v>
      </c>
      <c r="V380" s="43">
        <v>0</v>
      </c>
      <c r="W380" s="43">
        <v>0</v>
      </c>
      <c r="X380" s="43">
        <v>0</v>
      </c>
      <c r="Y380" s="43">
        <v>0</v>
      </c>
      <c r="Z380" s="43">
        <v>0</v>
      </c>
      <c r="AA380" s="43">
        <v>0</v>
      </c>
      <c r="AB380" s="43">
        <v>0</v>
      </c>
      <c r="AD380" s="43">
        <f t="shared" si="641"/>
        <v>0</v>
      </c>
      <c r="AE380" s="43">
        <f t="shared" si="642"/>
        <v>0</v>
      </c>
      <c r="AF380" s="43">
        <f t="shared" si="643"/>
        <v>0</v>
      </c>
      <c r="AG380" s="43">
        <f t="shared" si="644"/>
        <v>0</v>
      </c>
      <c r="AH380" s="43">
        <f t="shared" si="645"/>
        <v>0</v>
      </c>
      <c r="AI380" s="43">
        <f t="shared" si="646"/>
        <v>0</v>
      </c>
      <c r="AJ380" s="43">
        <f t="shared" si="647"/>
        <v>0</v>
      </c>
      <c r="AK380" s="43">
        <f t="shared" si="648"/>
        <v>0</v>
      </c>
      <c r="AL380" s="43">
        <f t="shared" si="649"/>
        <v>0</v>
      </c>
      <c r="AM380" s="43">
        <f t="shared" si="650"/>
        <v>0</v>
      </c>
      <c r="AN380" s="43">
        <f t="shared" si="651"/>
        <v>0</v>
      </c>
      <c r="AO380" s="159">
        <f t="shared" si="652"/>
        <v>0</v>
      </c>
    </row>
    <row r="381" spans="1:41" ht="16.399999999999999" customHeight="1">
      <c r="A381" s="13">
        <v>71013</v>
      </c>
      <c r="B381" s="14" t="s">
        <v>316</v>
      </c>
      <c r="C381" s="43">
        <f>SUMIF(Jan!$A:$A,TB!$A381,Jan!$H:$H)</f>
        <v>0</v>
      </c>
      <c r="D381" s="43">
        <f>SUMIF(Feb!$A:$A,TB!$A381,Feb!$H:$H)</f>
        <v>0</v>
      </c>
      <c r="E381" s="43">
        <f>SUMIF(Mar!$A:$A,TB!$A381,Mar!$H:$H)</f>
        <v>0</v>
      </c>
      <c r="F381" s="43">
        <f>SUMIF(Apr!$A:$A,TB!$A381,Apr!$H:$H)</f>
        <v>0</v>
      </c>
      <c r="G381" s="43">
        <f>SUMIF(May!$A:$A,TB!$A381,May!$H:$H)</f>
        <v>0</v>
      </c>
      <c r="H381" s="43">
        <f>SUMIF(Jun!$A:$A,TB!$A381,Jun!$H:$H)</f>
        <v>0</v>
      </c>
      <c r="I381" s="43">
        <f>SUMIF(Jul!$A:$A,TB!$A381,Jul!$H:$H)</f>
        <v>0</v>
      </c>
      <c r="J381" s="43">
        <f>SUMIF(Aug!$A:$A,TB!$A381,Aug!$H:$H)</f>
        <v>0</v>
      </c>
      <c r="K381" s="43">
        <f>SUMIF(Sep!$A:$A,TB!$A381,Sep!$H:$H)</f>
        <v>0</v>
      </c>
      <c r="L381" s="43">
        <f>SUMIF(Oct!$A:$A,TB!$A381,Oct!$H:$H)</f>
        <v>0</v>
      </c>
      <c r="M381" s="43">
        <f>SUMIF(Nov!$A:$A,TB!$A381,Nov!$H:$H)</f>
        <v>0</v>
      </c>
      <c r="N381" s="159">
        <f>SUMIF(Dec!$A:$A,TB!$A381,Dec!$H:$H)</f>
        <v>0</v>
      </c>
      <c r="O381" s="171"/>
      <c r="P381" s="171"/>
      <c r="Q381" s="164">
        <v>0</v>
      </c>
      <c r="R381" s="43">
        <v>0</v>
      </c>
      <c r="S381" s="43">
        <v>0</v>
      </c>
      <c r="T381" s="43">
        <v>0</v>
      </c>
      <c r="U381" s="43">
        <v>0</v>
      </c>
      <c r="V381" s="43">
        <v>0</v>
      </c>
      <c r="W381" s="43">
        <v>0</v>
      </c>
      <c r="X381" s="43">
        <v>0</v>
      </c>
      <c r="Y381" s="43">
        <v>0</v>
      </c>
      <c r="Z381" s="43">
        <v>0</v>
      </c>
      <c r="AA381" s="43">
        <v>0</v>
      </c>
      <c r="AB381" s="43">
        <v>0</v>
      </c>
      <c r="AD381" s="43">
        <f t="shared" si="641"/>
        <v>0</v>
      </c>
      <c r="AE381" s="43">
        <f t="shared" si="642"/>
        <v>0</v>
      </c>
      <c r="AF381" s="43">
        <f t="shared" si="643"/>
        <v>0</v>
      </c>
      <c r="AG381" s="43">
        <f t="shared" si="644"/>
        <v>0</v>
      </c>
      <c r="AH381" s="43">
        <f t="shared" si="645"/>
        <v>0</v>
      </c>
      <c r="AI381" s="43">
        <f t="shared" si="646"/>
        <v>0</v>
      </c>
      <c r="AJ381" s="43">
        <f t="shared" si="647"/>
        <v>0</v>
      </c>
      <c r="AK381" s="43">
        <f t="shared" si="648"/>
        <v>0</v>
      </c>
      <c r="AL381" s="43">
        <f t="shared" si="649"/>
        <v>0</v>
      </c>
      <c r="AM381" s="43">
        <f t="shared" si="650"/>
        <v>0</v>
      </c>
      <c r="AN381" s="43">
        <f t="shared" si="651"/>
        <v>0</v>
      </c>
      <c r="AO381" s="159">
        <f t="shared" si="652"/>
        <v>0</v>
      </c>
    </row>
    <row r="382" spans="1:41" ht="16.399999999999999" customHeight="1">
      <c r="A382" s="13">
        <v>71014</v>
      </c>
      <c r="B382" s="14" t="s">
        <v>317</v>
      </c>
      <c r="C382" s="43">
        <f>SUMIF(Jan!$A:$A,TB!$A382,Jan!$H:$H)</f>
        <v>0</v>
      </c>
      <c r="D382" s="43">
        <f>SUMIF(Feb!$A:$A,TB!$A382,Feb!$H:$H)</f>
        <v>0</v>
      </c>
      <c r="E382" s="43">
        <f>SUMIF(Mar!$A:$A,TB!$A382,Mar!$H:$H)</f>
        <v>0</v>
      </c>
      <c r="F382" s="43">
        <f>SUMIF(Apr!$A:$A,TB!$A382,Apr!$H:$H)</f>
        <v>0</v>
      </c>
      <c r="G382" s="43">
        <f>SUMIF(May!$A:$A,TB!$A382,May!$H:$H)</f>
        <v>0</v>
      </c>
      <c r="H382" s="43">
        <f>SUMIF(Jun!$A:$A,TB!$A382,Jun!$H:$H)</f>
        <v>0</v>
      </c>
      <c r="I382" s="43">
        <f>SUMIF(Jul!$A:$A,TB!$A382,Jul!$H:$H)</f>
        <v>0</v>
      </c>
      <c r="J382" s="43">
        <f>SUMIF(Aug!$A:$A,TB!$A382,Aug!$H:$H)</f>
        <v>0</v>
      </c>
      <c r="K382" s="43">
        <f>SUMIF(Sep!$A:$A,TB!$A382,Sep!$H:$H)</f>
        <v>0</v>
      </c>
      <c r="L382" s="43">
        <f>SUMIF(Oct!$A:$A,TB!$A382,Oct!$H:$H)</f>
        <v>0</v>
      </c>
      <c r="M382" s="43">
        <f>SUMIF(Nov!$A:$A,TB!$A382,Nov!$H:$H)</f>
        <v>0</v>
      </c>
      <c r="N382" s="159">
        <f>SUMIF(Dec!$A:$A,TB!$A382,Dec!$H:$H)</f>
        <v>0</v>
      </c>
      <c r="O382" s="171"/>
      <c r="P382" s="171"/>
      <c r="Q382" s="164">
        <v>0</v>
      </c>
      <c r="R382" s="43">
        <v>0</v>
      </c>
      <c r="S382" s="43">
        <v>0</v>
      </c>
      <c r="T382" s="43">
        <v>0</v>
      </c>
      <c r="U382" s="43">
        <v>0</v>
      </c>
      <c r="V382" s="43">
        <v>0</v>
      </c>
      <c r="W382" s="43">
        <v>0</v>
      </c>
      <c r="X382" s="43">
        <v>0</v>
      </c>
      <c r="Y382" s="43">
        <v>0</v>
      </c>
      <c r="Z382" s="43">
        <v>0</v>
      </c>
      <c r="AA382" s="43">
        <v>0</v>
      </c>
      <c r="AB382" s="43">
        <v>0</v>
      </c>
      <c r="AD382" s="43">
        <f t="shared" si="641"/>
        <v>0</v>
      </c>
      <c r="AE382" s="43">
        <f t="shared" si="642"/>
        <v>0</v>
      </c>
      <c r="AF382" s="43">
        <f t="shared" si="643"/>
        <v>0</v>
      </c>
      <c r="AG382" s="43">
        <f t="shared" si="644"/>
        <v>0</v>
      </c>
      <c r="AH382" s="43">
        <f t="shared" si="645"/>
        <v>0</v>
      </c>
      <c r="AI382" s="43">
        <f t="shared" si="646"/>
        <v>0</v>
      </c>
      <c r="AJ382" s="43">
        <f t="shared" si="647"/>
        <v>0</v>
      </c>
      <c r="AK382" s="43">
        <f t="shared" si="648"/>
        <v>0</v>
      </c>
      <c r="AL382" s="43">
        <f t="shared" si="649"/>
        <v>0</v>
      </c>
      <c r="AM382" s="43">
        <f t="shared" si="650"/>
        <v>0</v>
      </c>
      <c r="AN382" s="43">
        <f t="shared" si="651"/>
        <v>0</v>
      </c>
      <c r="AO382" s="159">
        <f t="shared" si="652"/>
        <v>0</v>
      </c>
    </row>
    <row r="383" spans="1:41" ht="16.399999999999999" customHeight="1">
      <c r="A383" s="13">
        <v>71015</v>
      </c>
      <c r="B383" s="14" t="s">
        <v>318</v>
      </c>
      <c r="C383" s="43">
        <f>SUMIF(Jan!$A:$A,TB!$A383,Jan!$H:$H)</f>
        <v>0</v>
      </c>
      <c r="D383" s="43">
        <f>SUMIF(Feb!$A:$A,TB!$A383,Feb!$H:$H)</f>
        <v>0</v>
      </c>
      <c r="E383" s="43">
        <f>SUMIF(Mar!$A:$A,TB!$A383,Mar!$H:$H)</f>
        <v>0</v>
      </c>
      <c r="F383" s="43">
        <f>SUMIF(Apr!$A:$A,TB!$A383,Apr!$H:$H)</f>
        <v>0</v>
      </c>
      <c r="G383" s="43">
        <f>SUMIF(May!$A:$A,TB!$A383,May!$H:$H)</f>
        <v>0</v>
      </c>
      <c r="H383" s="43">
        <f>SUMIF(Jun!$A:$A,TB!$A383,Jun!$H:$H)</f>
        <v>0</v>
      </c>
      <c r="I383" s="43">
        <f>SUMIF(Jul!$A:$A,TB!$A383,Jul!$H:$H)</f>
        <v>0</v>
      </c>
      <c r="J383" s="43">
        <f>SUMIF(Aug!$A:$A,TB!$A383,Aug!$H:$H)</f>
        <v>0</v>
      </c>
      <c r="K383" s="43">
        <f>SUMIF(Sep!$A:$A,TB!$A383,Sep!$H:$H)</f>
        <v>0</v>
      </c>
      <c r="L383" s="43">
        <f>SUMIF(Oct!$A:$A,TB!$A383,Oct!$H:$H)</f>
        <v>0</v>
      </c>
      <c r="M383" s="43">
        <f>SUMIF(Nov!$A:$A,TB!$A383,Nov!$H:$H)</f>
        <v>0</v>
      </c>
      <c r="N383" s="159">
        <f>SUMIF(Dec!$A:$A,TB!$A383,Dec!$H:$H)</f>
        <v>0</v>
      </c>
      <c r="O383" s="171"/>
      <c r="P383" s="171"/>
      <c r="Q383" s="164">
        <v>0</v>
      </c>
      <c r="R383" s="43">
        <v>0</v>
      </c>
      <c r="S383" s="43">
        <v>0</v>
      </c>
      <c r="T383" s="43">
        <v>0</v>
      </c>
      <c r="U383" s="43">
        <v>0</v>
      </c>
      <c r="V383" s="43">
        <v>0</v>
      </c>
      <c r="W383" s="43">
        <v>0</v>
      </c>
      <c r="X383" s="43">
        <v>0</v>
      </c>
      <c r="Y383" s="43">
        <v>0</v>
      </c>
      <c r="Z383" s="43">
        <v>0</v>
      </c>
      <c r="AA383" s="43">
        <v>0</v>
      </c>
      <c r="AB383" s="43">
        <v>0</v>
      </c>
      <c r="AD383" s="43">
        <f t="shared" si="641"/>
        <v>0</v>
      </c>
      <c r="AE383" s="43">
        <f t="shared" si="642"/>
        <v>0</v>
      </c>
      <c r="AF383" s="43">
        <f t="shared" si="643"/>
        <v>0</v>
      </c>
      <c r="AG383" s="43">
        <f t="shared" si="644"/>
        <v>0</v>
      </c>
      <c r="AH383" s="43">
        <f t="shared" si="645"/>
        <v>0</v>
      </c>
      <c r="AI383" s="43">
        <f t="shared" si="646"/>
        <v>0</v>
      </c>
      <c r="AJ383" s="43">
        <f t="shared" si="647"/>
        <v>0</v>
      </c>
      <c r="AK383" s="43">
        <f t="shared" si="648"/>
        <v>0</v>
      </c>
      <c r="AL383" s="43">
        <f t="shared" si="649"/>
        <v>0</v>
      </c>
      <c r="AM383" s="43">
        <f t="shared" si="650"/>
        <v>0</v>
      </c>
      <c r="AN383" s="43">
        <f t="shared" si="651"/>
        <v>0</v>
      </c>
      <c r="AO383" s="159">
        <f t="shared" si="652"/>
        <v>0</v>
      </c>
    </row>
    <row r="384" spans="1:41" ht="16.399999999999999" customHeight="1">
      <c r="A384" s="13">
        <v>71016</v>
      </c>
      <c r="B384" s="14" t="s">
        <v>319</v>
      </c>
      <c r="C384" s="43">
        <f>SUMIF(Jan!$A:$A,TB!$A384,Jan!$H:$H)</f>
        <v>0</v>
      </c>
      <c r="D384" s="43">
        <f>SUMIF(Feb!$A:$A,TB!$A384,Feb!$H:$H)</f>
        <v>0</v>
      </c>
      <c r="E384" s="43">
        <f>SUMIF(Mar!$A:$A,TB!$A384,Mar!$H:$H)</f>
        <v>0</v>
      </c>
      <c r="F384" s="43">
        <f>SUMIF(Apr!$A:$A,TB!$A384,Apr!$H:$H)</f>
        <v>0</v>
      </c>
      <c r="G384" s="43">
        <f>SUMIF(May!$A:$A,TB!$A384,May!$H:$H)</f>
        <v>0</v>
      </c>
      <c r="H384" s="43">
        <f>SUMIF(Jun!$A:$A,TB!$A384,Jun!$H:$H)</f>
        <v>0</v>
      </c>
      <c r="I384" s="43">
        <f>SUMIF(Jul!$A:$A,TB!$A384,Jul!$H:$H)</f>
        <v>0</v>
      </c>
      <c r="J384" s="43">
        <f>SUMIF(Aug!$A:$A,TB!$A384,Aug!$H:$H)</f>
        <v>0</v>
      </c>
      <c r="K384" s="43">
        <f>SUMIF(Sep!$A:$A,TB!$A384,Sep!$H:$H)</f>
        <v>0</v>
      </c>
      <c r="L384" s="43">
        <f>SUMIF(Oct!$A:$A,TB!$A384,Oct!$H:$H)</f>
        <v>0</v>
      </c>
      <c r="M384" s="43">
        <f>SUMIF(Nov!$A:$A,TB!$A384,Nov!$H:$H)</f>
        <v>0</v>
      </c>
      <c r="N384" s="159">
        <f>SUMIF(Dec!$A:$A,TB!$A384,Dec!$H:$H)</f>
        <v>0</v>
      </c>
      <c r="O384" s="171"/>
      <c r="P384" s="171"/>
      <c r="Q384" s="164">
        <v>0</v>
      </c>
      <c r="R384" s="43">
        <v>0</v>
      </c>
      <c r="S384" s="43">
        <v>0</v>
      </c>
      <c r="T384" s="43">
        <v>0</v>
      </c>
      <c r="U384" s="43">
        <v>0</v>
      </c>
      <c r="V384" s="43">
        <v>0</v>
      </c>
      <c r="W384" s="43">
        <v>0</v>
      </c>
      <c r="X384" s="43">
        <v>0</v>
      </c>
      <c r="Y384" s="43">
        <v>0</v>
      </c>
      <c r="Z384" s="43">
        <v>0</v>
      </c>
      <c r="AA384" s="43">
        <v>0</v>
      </c>
      <c r="AB384" s="43">
        <v>0</v>
      </c>
      <c r="AD384" s="43">
        <f t="shared" si="641"/>
        <v>0</v>
      </c>
      <c r="AE384" s="43">
        <f t="shared" si="642"/>
        <v>0</v>
      </c>
      <c r="AF384" s="43">
        <f t="shared" si="643"/>
        <v>0</v>
      </c>
      <c r="AG384" s="43">
        <f t="shared" si="644"/>
        <v>0</v>
      </c>
      <c r="AH384" s="43">
        <f t="shared" si="645"/>
        <v>0</v>
      </c>
      <c r="AI384" s="43">
        <f t="shared" si="646"/>
        <v>0</v>
      </c>
      <c r="AJ384" s="43">
        <f t="shared" si="647"/>
        <v>0</v>
      </c>
      <c r="AK384" s="43">
        <f t="shared" si="648"/>
        <v>0</v>
      </c>
      <c r="AL384" s="43">
        <f t="shared" si="649"/>
        <v>0</v>
      </c>
      <c r="AM384" s="43">
        <f t="shared" si="650"/>
        <v>0</v>
      </c>
      <c r="AN384" s="43">
        <f t="shared" si="651"/>
        <v>0</v>
      </c>
      <c r="AO384" s="159">
        <f t="shared" si="652"/>
        <v>0</v>
      </c>
    </row>
    <row r="385" spans="1:41" ht="16.399999999999999" customHeight="1">
      <c r="A385" s="13">
        <v>71017</v>
      </c>
      <c r="B385" s="14" t="s">
        <v>320</v>
      </c>
      <c r="C385" s="43">
        <f>SUMIF(Jan!$A:$A,TB!$A385,Jan!$H:$H)</f>
        <v>0</v>
      </c>
      <c r="D385" s="43">
        <f>SUMIF(Feb!$A:$A,TB!$A385,Feb!$H:$H)</f>
        <v>0</v>
      </c>
      <c r="E385" s="43">
        <f>SUMIF(Mar!$A:$A,TB!$A385,Mar!$H:$H)</f>
        <v>0</v>
      </c>
      <c r="F385" s="43">
        <f>SUMIF(Apr!$A:$A,TB!$A385,Apr!$H:$H)</f>
        <v>0</v>
      </c>
      <c r="G385" s="43">
        <f>SUMIF(May!$A:$A,TB!$A385,May!$H:$H)</f>
        <v>0</v>
      </c>
      <c r="H385" s="43">
        <f>SUMIF(Jun!$A:$A,TB!$A385,Jun!$H:$H)</f>
        <v>0</v>
      </c>
      <c r="I385" s="43">
        <f>SUMIF(Jul!$A:$A,TB!$A385,Jul!$H:$H)</f>
        <v>0</v>
      </c>
      <c r="J385" s="43">
        <f>SUMIF(Aug!$A:$A,TB!$A385,Aug!$H:$H)</f>
        <v>0</v>
      </c>
      <c r="K385" s="43">
        <f>SUMIF(Sep!$A:$A,TB!$A385,Sep!$H:$H)</f>
        <v>0</v>
      </c>
      <c r="L385" s="43">
        <f>SUMIF(Oct!$A:$A,TB!$A385,Oct!$H:$H)</f>
        <v>0</v>
      </c>
      <c r="M385" s="43">
        <f>SUMIF(Nov!$A:$A,TB!$A385,Nov!$H:$H)</f>
        <v>0</v>
      </c>
      <c r="N385" s="159">
        <f>SUMIF(Dec!$A:$A,TB!$A385,Dec!$H:$H)</f>
        <v>0</v>
      </c>
      <c r="O385" s="171"/>
      <c r="P385" s="171"/>
      <c r="Q385" s="164">
        <v>0</v>
      </c>
      <c r="R385" s="43">
        <v>0</v>
      </c>
      <c r="S385" s="43">
        <v>0</v>
      </c>
      <c r="T385" s="43">
        <v>0</v>
      </c>
      <c r="U385" s="43">
        <v>0</v>
      </c>
      <c r="V385" s="43">
        <v>0</v>
      </c>
      <c r="W385" s="43">
        <v>0</v>
      </c>
      <c r="X385" s="43">
        <v>0</v>
      </c>
      <c r="Y385" s="43">
        <v>0</v>
      </c>
      <c r="Z385" s="43">
        <v>0</v>
      </c>
      <c r="AA385" s="43">
        <v>0</v>
      </c>
      <c r="AB385" s="43">
        <v>0</v>
      </c>
      <c r="AD385" s="43">
        <f t="shared" si="641"/>
        <v>0</v>
      </c>
      <c r="AE385" s="43">
        <f t="shared" si="642"/>
        <v>0</v>
      </c>
      <c r="AF385" s="43">
        <f t="shared" si="643"/>
        <v>0</v>
      </c>
      <c r="AG385" s="43">
        <f t="shared" si="644"/>
        <v>0</v>
      </c>
      <c r="AH385" s="43">
        <f t="shared" si="645"/>
        <v>0</v>
      </c>
      <c r="AI385" s="43">
        <f t="shared" si="646"/>
        <v>0</v>
      </c>
      <c r="AJ385" s="43">
        <f t="shared" si="647"/>
        <v>0</v>
      </c>
      <c r="AK385" s="43">
        <f t="shared" si="648"/>
        <v>0</v>
      </c>
      <c r="AL385" s="43">
        <f t="shared" si="649"/>
        <v>0</v>
      </c>
      <c r="AM385" s="43">
        <f t="shared" si="650"/>
        <v>0</v>
      </c>
      <c r="AN385" s="43">
        <f t="shared" si="651"/>
        <v>0</v>
      </c>
      <c r="AO385" s="159">
        <f t="shared" si="652"/>
        <v>0</v>
      </c>
    </row>
    <row r="386" spans="1:41" ht="16.399999999999999" customHeight="1">
      <c r="A386" s="13">
        <v>71018</v>
      </c>
      <c r="B386" s="14" t="s">
        <v>321</v>
      </c>
      <c r="C386" s="43">
        <f>SUMIF(Jan!$A:$A,TB!$A386,Jan!$H:$H)</f>
        <v>0</v>
      </c>
      <c r="D386" s="43">
        <f>SUMIF(Feb!$A:$A,TB!$A386,Feb!$H:$H)</f>
        <v>0</v>
      </c>
      <c r="E386" s="43">
        <f>SUMIF(Mar!$A:$A,TB!$A386,Mar!$H:$H)</f>
        <v>0</v>
      </c>
      <c r="F386" s="43">
        <f>SUMIF(Apr!$A:$A,TB!$A386,Apr!$H:$H)</f>
        <v>0</v>
      </c>
      <c r="G386" s="43">
        <f>SUMIF(May!$A:$A,TB!$A386,May!$H:$H)</f>
        <v>0</v>
      </c>
      <c r="H386" s="43">
        <f>SUMIF(Jun!$A:$A,TB!$A386,Jun!$H:$H)</f>
        <v>0</v>
      </c>
      <c r="I386" s="43">
        <f>SUMIF(Jul!$A:$A,TB!$A386,Jul!$H:$H)</f>
        <v>0</v>
      </c>
      <c r="J386" s="43">
        <f>SUMIF(Aug!$A:$A,TB!$A386,Aug!$H:$H)</f>
        <v>0</v>
      </c>
      <c r="K386" s="43">
        <f>SUMIF(Sep!$A:$A,TB!$A386,Sep!$H:$H)</f>
        <v>0</v>
      </c>
      <c r="L386" s="43">
        <f>SUMIF(Oct!$A:$A,TB!$A386,Oct!$H:$H)</f>
        <v>0</v>
      </c>
      <c r="M386" s="43">
        <f>SUMIF(Nov!$A:$A,TB!$A386,Nov!$H:$H)</f>
        <v>0</v>
      </c>
      <c r="N386" s="159">
        <f>SUMIF(Dec!$A:$A,TB!$A386,Dec!$H:$H)</f>
        <v>0</v>
      </c>
      <c r="O386" s="171"/>
      <c r="P386" s="171"/>
      <c r="Q386" s="164">
        <v>0</v>
      </c>
      <c r="R386" s="43">
        <v>0</v>
      </c>
      <c r="S386" s="43">
        <v>0</v>
      </c>
      <c r="T386" s="43">
        <v>0</v>
      </c>
      <c r="U386" s="43">
        <v>0</v>
      </c>
      <c r="V386" s="43">
        <v>0</v>
      </c>
      <c r="W386" s="43">
        <v>0</v>
      </c>
      <c r="X386" s="43">
        <v>0</v>
      </c>
      <c r="Y386" s="43">
        <v>0</v>
      </c>
      <c r="Z386" s="43">
        <v>0</v>
      </c>
      <c r="AA386" s="43">
        <v>0</v>
      </c>
      <c r="AB386" s="43">
        <v>0</v>
      </c>
      <c r="AD386" s="43">
        <f t="shared" si="641"/>
        <v>0</v>
      </c>
      <c r="AE386" s="43">
        <f t="shared" si="642"/>
        <v>0</v>
      </c>
      <c r="AF386" s="43">
        <f t="shared" si="643"/>
        <v>0</v>
      </c>
      <c r="AG386" s="43">
        <f t="shared" si="644"/>
        <v>0</v>
      </c>
      <c r="AH386" s="43">
        <f t="shared" si="645"/>
        <v>0</v>
      </c>
      <c r="AI386" s="43">
        <f t="shared" si="646"/>
        <v>0</v>
      </c>
      <c r="AJ386" s="43">
        <f t="shared" si="647"/>
        <v>0</v>
      </c>
      <c r="AK386" s="43">
        <f t="shared" si="648"/>
        <v>0</v>
      </c>
      <c r="AL386" s="43">
        <f t="shared" si="649"/>
        <v>0</v>
      </c>
      <c r="AM386" s="43">
        <f t="shared" si="650"/>
        <v>0</v>
      </c>
      <c r="AN386" s="43">
        <f t="shared" si="651"/>
        <v>0</v>
      </c>
      <c r="AO386" s="159">
        <f t="shared" si="652"/>
        <v>0</v>
      </c>
    </row>
    <row r="387" spans="1:41" ht="16.399999999999999" customHeight="1">
      <c r="A387" s="13">
        <v>71019</v>
      </c>
      <c r="B387" s="14" t="s">
        <v>322</v>
      </c>
      <c r="C387" s="43">
        <f>SUMIF(Jan!$A:$A,TB!$A387,Jan!$H:$H)</f>
        <v>0</v>
      </c>
      <c r="D387" s="43">
        <f>SUMIF(Feb!$A:$A,TB!$A387,Feb!$H:$H)</f>
        <v>0</v>
      </c>
      <c r="E387" s="43">
        <f>SUMIF(Mar!$A:$A,TB!$A387,Mar!$H:$H)</f>
        <v>0</v>
      </c>
      <c r="F387" s="43">
        <f>SUMIF(Apr!$A:$A,TB!$A387,Apr!$H:$H)</f>
        <v>0</v>
      </c>
      <c r="G387" s="43">
        <f>SUMIF(May!$A:$A,TB!$A387,May!$H:$H)</f>
        <v>0</v>
      </c>
      <c r="H387" s="43">
        <f>SUMIF(Jun!$A:$A,TB!$A387,Jun!$H:$H)</f>
        <v>0</v>
      </c>
      <c r="I387" s="43">
        <f>SUMIF(Jul!$A:$A,TB!$A387,Jul!$H:$H)</f>
        <v>0</v>
      </c>
      <c r="J387" s="43">
        <f>SUMIF(Aug!$A:$A,TB!$A387,Aug!$H:$H)</f>
        <v>0</v>
      </c>
      <c r="K387" s="43">
        <f>SUMIF(Sep!$A:$A,TB!$A387,Sep!$H:$H)</f>
        <v>0</v>
      </c>
      <c r="L387" s="43">
        <f>SUMIF(Oct!$A:$A,TB!$A387,Oct!$H:$H)</f>
        <v>0</v>
      </c>
      <c r="M387" s="43">
        <f>SUMIF(Nov!$A:$A,TB!$A387,Nov!$H:$H)</f>
        <v>0</v>
      </c>
      <c r="N387" s="159">
        <f>SUMIF(Dec!$A:$A,TB!$A387,Dec!$H:$H)</f>
        <v>0</v>
      </c>
      <c r="O387" s="171"/>
      <c r="P387" s="171"/>
      <c r="Q387" s="164">
        <v>0</v>
      </c>
      <c r="R387" s="43">
        <v>0</v>
      </c>
      <c r="S387" s="43">
        <v>0</v>
      </c>
      <c r="T387" s="43">
        <v>0</v>
      </c>
      <c r="U387" s="43">
        <v>0</v>
      </c>
      <c r="V387" s="43">
        <v>0</v>
      </c>
      <c r="W387" s="43">
        <v>0</v>
      </c>
      <c r="X387" s="43">
        <v>0</v>
      </c>
      <c r="Y387" s="43">
        <v>0</v>
      </c>
      <c r="Z387" s="43">
        <v>0</v>
      </c>
      <c r="AA387" s="43">
        <v>0</v>
      </c>
      <c r="AB387" s="43">
        <v>0</v>
      </c>
      <c r="AD387" s="43">
        <f t="shared" si="641"/>
        <v>0</v>
      </c>
      <c r="AE387" s="43">
        <f t="shared" si="642"/>
        <v>0</v>
      </c>
      <c r="AF387" s="43">
        <f t="shared" si="643"/>
        <v>0</v>
      </c>
      <c r="AG387" s="43">
        <f t="shared" si="644"/>
        <v>0</v>
      </c>
      <c r="AH387" s="43">
        <f t="shared" si="645"/>
        <v>0</v>
      </c>
      <c r="AI387" s="43">
        <f t="shared" si="646"/>
        <v>0</v>
      </c>
      <c r="AJ387" s="43">
        <f t="shared" si="647"/>
        <v>0</v>
      </c>
      <c r="AK387" s="43">
        <f t="shared" si="648"/>
        <v>0</v>
      </c>
      <c r="AL387" s="43">
        <f t="shared" si="649"/>
        <v>0</v>
      </c>
      <c r="AM387" s="43">
        <f t="shared" si="650"/>
        <v>0</v>
      </c>
      <c r="AN387" s="43">
        <f t="shared" si="651"/>
        <v>0</v>
      </c>
      <c r="AO387" s="159">
        <f t="shared" si="652"/>
        <v>0</v>
      </c>
    </row>
    <row r="388" spans="1:41" ht="16.399999999999999" customHeight="1">
      <c r="A388" s="13">
        <v>71020</v>
      </c>
      <c r="B388" s="14" t="s">
        <v>323</v>
      </c>
      <c r="C388" s="43">
        <f>SUMIF(Jan!$A:$A,TB!$A388,Jan!$H:$H)</f>
        <v>0</v>
      </c>
      <c r="D388" s="43">
        <f>SUMIF(Feb!$A:$A,TB!$A388,Feb!$H:$H)</f>
        <v>0</v>
      </c>
      <c r="E388" s="43">
        <f>SUMIF(Mar!$A:$A,TB!$A388,Mar!$H:$H)</f>
        <v>0</v>
      </c>
      <c r="F388" s="43">
        <f>SUMIF(Apr!$A:$A,TB!$A388,Apr!$H:$H)</f>
        <v>0</v>
      </c>
      <c r="G388" s="43">
        <f>SUMIF(May!$A:$A,TB!$A388,May!$H:$H)</f>
        <v>0</v>
      </c>
      <c r="H388" s="43">
        <f>SUMIF(Jun!$A:$A,TB!$A388,Jun!$H:$H)</f>
        <v>0</v>
      </c>
      <c r="I388" s="43">
        <f>SUMIF(Jul!$A:$A,TB!$A388,Jul!$H:$H)</f>
        <v>0</v>
      </c>
      <c r="J388" s="43">
        <f>SUMIF(Aug!$A:$A,TB!$A388,Aug!$H:$H)</f>
        <v>0</v>
      </c>
      <c r="K388" s="43">
        <f>SUMIF(Sep!$A:$A,TB!$A388,Sep!$H:$H)</f>
        <v>0</v>
      </c>
      <c r="L388" s="43">
        <f>SUMIF(Oct!$A:$A,TB!$A388,Oct!$H:$H)</f>
        <v>0</v>
      </c>
      <c r="M388" s="43">
        <f>SUMIF(Nov!$A:$A,TB!$A388,Nov!$H:$H)</f>
        <v>0</v>
      </c>
      <c r="N388" s="159">
        <f>SUMIF(Dec!$A:$A,TB!$A388,Dec!$H:$H)</f>
        <v>0</v>
      </c>
      <c r="O388" s="171"/>
      <c r="P388" s="171"/>
      <c r="Q388" s="164">
        <v>0</v>
      </c>
      <c r="R388" s="43">
        <v>0</v>
      </c>
      <c r="S388" s="43">
        <v>0</v>
      </c>
      <c r="T388" s="43">
        <v>0</v>
      </c>
      <c r="U388" s="43">
        <v>0</v>
      </c>
      <c r="V388" s="43">
        <v>0</v>
      </c>
      <c r="W388" s="43">
        <v>0</v>
      </c>
      <c r="X388" s="43">
        <v>0</v>
      </c>
      <c r="Y388" s="43">
        <v>0</v>
      </c>
      <c r="Z388" s="43">
        <v>0</v>
      </c>
      <c r="AA388" s="43">
        <v>0</v>
      </c>
      <c r="AB388" s="43">
        <v>0</v>
      </c>
      <c r="AD388" s="43">
        <f t="shared" si="641"/>
        <v>0</v>
      </c>
      <c r="AE388" s="43">
        <f t="shared" si="642"/>
        <v>0</v>
      </c>
      <c r="AF388" s="43">
        <f t="shared" si="643"/>
        <v>0</v>
      </c>
      <c r="AG388" s="43">
        <f t="shared" si="644"/>
        <v>0</v>
      </c>
      <c r="AH388" s="43">
        <f t="shared" si="645"/>
        <v>0</v>
      </c>
      <c r="AI388" s="43">
        <f t="shared" si="646"/>
        <v>0</v>
      </c>
      <c r="AJ388" s="43">
        <f t="shared" si="647"/>
        <v>0</v>
      </c>
      <c r="AK388" s="43">
        <f t="shared" si="648"/>
        <v>0</v>
      </c>
      <c r="AL388" s="43">
        <f t="shared" si="649"/>
        <v>0</v>
      </c>
      <c r="AM388" s="43">
        <f t="shared" si="650"/>
        <v>0</v>
      </c>
      <c r="AN388" s="43">
        <f t="shared" si="651"/>
        <v>0</v>
      </c>
      <c r="AO388" s="159">
        <f t="shared" si="652"/>
        <v>0</v>
      </c>
    </row>
    <row r="389" spans="1:41" ht="16.399999999999999" customHeight="1">
      <c r="A389" s="13">
        <v>71021</v>
      </c>
      <c r="B389" s="14" t="s">
        <v>324</v>
      </c>
      <c r="C389" s="43">
        <f>SUMIF(Jan!$A:$A,TB!$A389,Jan!$H:$H)</f>
        <v>0</v>
      </c>
      <c r="D389" s="43">
        <f>SUMIF(Feb!$A:$A,TB!$A389,Feb!$H:$H)</f>
        <v>0</v>
      </c>
      <c r="E389" s="43">
        <f>SUMIF(Mar!$A:$A,TB!$A389,Mar!$H:$H)</f>
        <v>0</v>
      </c>
      <c r="F389" s="43">
        <f>SUMIF(Apr!$A:$A,TB!$A389,Apr!$H:$H)</f>
        <v>0</v>
      </c>
      <c r="G389" s="43">
        <f>SUMIF(May!$A:$A,TB!$A389,May!$H:$H)</f>
        <v>0</v>
      </c>
      <c r="H389" s="43">
        <f>SUMIF(Jun!$A:$A,TB!$A389,Jun!$H:$H)</f>
        <v>0</v>
      </c>
      <c r="I389" s="43">
        <f>SUMIF(Jul!$A:$A,TB!$A389,Jul!$H:$H)</f>
        <v>0</v>
      </c>
      <c r="J389" s="43">
        <f>SUMIF(Aug!$A:$A,TB!$A389,Aug!$H:$H)</f>
        <v>0</v>
      </c>
      <c r="K389" s="43">
        <f>SUMIF(Sep!$A:$A,TB!$A389,Sep!$H:$H)</f>
        <v>0</v>
      </c>
      <c r="L389" s="43">
        <f>SUMIF(Oct!$A:$A,TB!$A389,Oct!$H:$H)</f>
        <v>0</v>
      </c>
      <c r="M389" s="43">
        <f>SUMIF(Nov!$A:$A,TB!$A389,Nov!$H:$H)</f>
        <v>0</v>
      </c>
      <c r="N389" s="159">
        <f>SUMIF(Dec!$A:$A,TB!$A389,Dec!$H:$H)</f>
        <v>0</v>
      </c>
      <c r="O389" s="171"/>
      <c r="P389" s="171"/>
      <c r="Q389" s="164">
        <v>0</v>
      </c>
      <c r="R389" s="43">
        <v>0</v>
      </c>
      <c r="S389" s="43">
        <v>0</v>
      </c>
      <c r="T389" s="43">
        <v>0</v>
      </c>
      <c r="U389" s="43">
        <v>0</v>
      </c>
      <c r="V389" s="43">
        <v>0</v>
      </c>
      <c r="W389" s="43">
        <v>0</v>
      </c>
      <c r="X389" s="43">
        <v>0</v>
      </c>
      <c r="Y389" s="43">
        <v>0</v>
      </c>
      <c r="Z389" s="43">
        <v>0</v>
      </c>
      <c r="AA389" s="43">
        <v>0</v>
      </c>
      <c r="AB389" s="43">
        <v>0</v>
      </c>
      <c r="AD389" s="43">
        <f t="shared" si="641"/>
        <v>0</v>
      </c>
      <c r="AE389" s="43">
        <f t="shared" si="642"/>
        <v>0</v>
      </c>
      <c r="AF389" s="43">
        <f t="shared" si="643"/>
        <v>0</v>
      </c>
      <c r="AG389" s="43">
        <f t="shared" si="644"/>
        <v>0</v>
      </c>
      <c r="AH389" s="43">
        <f t="shared" si="645"/>
        <v>0</v>
      </c>
      <c r="AI389" s="43">
        <f t="shared" si="646"/>
        <v>0</v>
      </c>
      <c r="AJ389" s="43">
        <f t="shared" si="647"/>
        <v>0</v>
      </c>
      <c r="AK389" s="43">
        <f t="shared" si="648"/>
        <v>0</v>
      </c>
      <c r="AL389" s="43">
        <f t="shared" si="649"/>
        <v>0</v>
      </c>
      <c r="AM389" s="43">
        <f t="shared" si="650"/>
        <v>0</v>
      </c>
      <c r="AN389" s="43">
        <f t="shared" si="651"/>
        <v>0</v>
      </c>
      <c r="AO389" s="159">
        <f t="shared" si="652"/>
        <v>0</v>
      </c>
    </row>
    <row r="390" spans="1:41" ht="16.399999999999999" customHeight="1">
      <c r="A390" s="13">
        <v>71022</v>
      </c>
      <c r="B390" s="14" t="s">
        <v>325</v>
      </c>
      <c r="C390" s="43">
        <f>SUMIF(Jan!$A:$A,TB!$A390,Jan!$H:$H)</f>
        <v>0</v>
      </c>
      <c r="D390" s="43">
        <f>SUMIF(Feb!$A:$A,TB!$A390,Feb!$H:$H)</f>
        <v>0</v>
      </c>
      <c r="E390" s="43">
        <f>SUMIF(Mar!$A:$A,TB!$A390,Mar!$H:$H)</f>
        <v>0</v>
      </c>
      <c r="F390" s="43">
        <f>SUMIF(Apr!$A:$A,TB!$A390,Apr!$H:$H)</f>
        <v>0</v>
      </c>
      <c r="G390" s="43">
        <f>SUMIF(May!$A:$A,TB!$A390,May!$H:$H)</f>
        <v>0</v>
      </c>
      <c r="H390" s="43">
        <f>SUMIF(Jun!$A:$A,TB!$A390,Jun!$H:$H)</f>
        <v>0</v>
      </c>
      <c r="I390" s="43">
        <f>SUMIF(Jul!$A:$A,TB!$A390,Jul!$H:$H)</f>
        <v>0</v>
      </c>
      <c r="J390" s="43">
        <f>SUMIF(Aug!$A:$A,TB!$A390,Aug!$H:$H)</f>
        <v>0</v>
      </c>
      <c r="K390" s="43">
        <f>SUMIF(Sep!$A:$A,TB!$A390,Sep!$H:$H)</f>
        <v>0</v>
      </c>
      <c r="L390" s="43">
        <f>SUMIF(Oct!$A:$A,TB!$A390,Oct!$H:$H)</f>
        <v>0</v>
      </c>
      <c r="M390" s="43">
        <f>SUMIF(Nov!$A:$A,TB!$A390,Nov!$H:$H)</f>
        <v>0</v>
      </c>
      <c r="N390" s="159">
        <f>SUMIF(Dec!$A:$A,TB!$A390,Dec!$H:$H)</f>
        <v>0</v>
      </c>
      <c r="O390" s="171"/>
      <c r="P390" s="171"/>
      <c r="Q390" s="164">
        <v>0</v>
      </c>
      <c r="R390" s="43">
        <v>0</v>
      </c>
      <c r="S390" s="43">
        <v>0</v>
      </c>
      <c r="T390" s="43">
        <v>0</v>
      </c>
      <c r="U390" s="43">
        <v>0</v>
      </c>
      <c r="V390" s="43">
        <v>0</v>
      </c>
      <c r="W390" s="43">
        <v>0</v>
      </c>
      <c r="X390" s="43">
        <v>0</v>
      </c>
      <c r="Y390" s="43">
        <v>0</v>
      </c>
      <c r="Z390" s="43">
        <v>0</v>
      </c>
      <c r="AA390" s="43">
        <v>0</v>
      </c>
      <c r="AB390" s="43">
        <v>0</v>
      </c>
      <c r="AD390" s="43">
        <f t="shared" si="641"/>
        <v>0</v>
      </c>
      <c r="AE390" s="43">
        <f t="shared" si="642"/>
        <v>0</v>
      </c>
      <c r="AF390" s="43">
        <f t="shared" si="643"/>
        <v>0</v>
      </c>
      <c r="AG390" s="43">
        <f t="shared" si="644"/>
        <v>0</v>
      </c>
      <c r="AH390" s="43">
        <f t="shared" si="645"/>
        <v>0</v>
      </c>
      <c r="AI390" s="43">
        <f t="shared" si="646"/>
        <v>0</v>
      </c>
      <c r="AJ390" s="43">
        <f t="shared" si="647"/>
        <v>0</v>
      </c>
      <c r="AK390" s="43">
        <f t="shared" si="648"/>
        <v>0</v>
      </c>
      <c r="AL390" s="43">
        <f t="shared" si="649"/>
        <v>0</v>
      </c>
      <c r="AM390" s="43">
        <f t="shared" si="650"/>
        <v>0</v>
      </c>
      <c r="AN390" s="43">
        <f t="shared" si="651"/>
        <v>0</v>
      </c>
      <c r="AO390" s="159">
        <f t="shared" si="652"/>
        <v>0</v>
      </c>
    </row>
    <row r="391" spans="1:41" ht="16.399999999999999" customHeight="1">
      <c r="A391" s="13">
        <v>71023</v>
      </c>
      <c r="B391" s="14" t="s">
        <v>326</v>
      </c>
      <c r="C391" s="43">
        <f>SUMIF(Jan!$A:$A,TB!$A391,Jan!$H:$H)</f>
        <v>0</v>
      </c>
      <c r="D391" s="43">
        <f>SUMIF(Feb!$A:$A,TB!$A391,Feb!$H:$H)</f>
        <v>0</v>
      </c>
      <c r="E391" s="43">
        <f>SUMIF(Mar!$A:$A,TB!$A391,Mar!$H:$H)</f>
        <v>0</v>
      </c>
      <c r="F391" s="43">
        <f>SUMIF(Apr!$A:$A,TB!$A391,Apr!$H:$H)</f>
        <v>0</v>
      </c>
      <c r="G391" s="43">
        <f>SUMIF(May!$A:$A,TB!$A391,May!$H:$H)</f>
        <v>0</v>
      </c>
      <c r="H391" s="43">
        <f>SUMIF(Jun!$A:$A,TB!$A391,Jun!$H:$H)</f>
        <v>0</v>
      </c>
      <c r="I391" s="43">
        <f>SUMIF(Jul!$A:$A,TB!$A391,Jul!$H:$H)</f>
        <v>0</v>
      </c>
      <c r="J391" s="43">
        <f>SUMIF(Aug!$A:$A,TB!$A391,Aug!$H:$H)</f>
        <v>0</v>
      </c>
      <c r="K391" s="43">
        <f>SUMIF(Sep!$A:$A,TB!$A391,Sep!$H:$H)</f>
        <v>0</v>
      </c>
      <c r="L391" s="43">
        <f>SUMIF(Oct!$A:$A,TB!$A391,Oct!$H:$H)</f>
        <v>0</v>
      </c>
      <c r="M391" s="43">
        <f>SUMIF(Nov!$A:$A,TB!$A391,Nov!$H:$H)</f>
        <v>0</v>
      </c>
      <c r="N391" s="159">
        <f>SUMIF(Dec!$A:$A,TB!$A391,Dec!$H:$H)</f>
        <v>0</v>
      </c>
      <c r="O391" s="171"/>
      <c r="P391" s="171"/>
      <c r="Q391" s="164">
        <v>0</v>
      </c>
      <c r="R391" s="43">
        <v>0</v>
      </c>
      <c r="S391" s="43">
        <v>0</v>
      </c>
      <c r="T391" s="43">
        <v>0</v>
      </c>
      <c r="U391" s="43">
        <v>0</v>
      </c>
      <c r="V391" s="43">
        <v>0</v>
      </c>
      <c r="W391" s="43">
        <v>0</v>
      </c>
      <c r="X391" s="43">
        <v>0</v>
      </c>
      <c r="Y391" s="43">
        <v>0</v>
      </c>
      <c r="Z391" s="43">
        <v>0</v>
      </c>
      <c r="AA391" s="43">
        <v>0</v>
      </c>
      <c r="AB391" s="43">
        <v>0</v>
      </c>
      <c r="AD391" s="43">
        <f t="shared" si="641"/>
        <v>0</v>
      </c>
      <c r="AE391" s="43">
        <f t="shared" si="642"/>
        <v>0</v>
      </c>
      <c r="AF391" s="43">
        <f t="shared" si="643"/>
        <v>0</v>
      </c>
      <c r="AG391" s="43">
        <f t="shared" si="644"/>
        <v>0</v>
      </c>
      <c r="AH391" s="43">
        <f t="shared" si="645"/>
        <v>0</v>
      </c>
      <c r="AI391" s="43">
        <f t="shared" si="646"/>
        <v>0</v>
      </c>
      <c r="AJ391" s="43">
        <f t="shared" si="647"/>
        <v>0</v>
      </c>
      <c r="AK391" s="43">
        <f t="shared" si="648"/>
        <v>0</v>
      </c>
      <c r="AL391" s="43">
        <f t="shared" si="649"/>
        <v>0</v>
      </c>
      <c r="AM391" s="43">
        <f t="shared" si="650"/>
        <v>0</v>
      </c>
      <c r="AN391" s="43">
        <f t="shared" si="651"/>
        <v>0</v>
      </c>
      <c r="AO391" s="159">
        <f t="shared" si="652"/>
        <v>0</v>
      </c>
    </row>
    <row r="392" spans="1:41" ht="16.399999999999999" customHeight="1">
      <c r="A392" s="13">
        <v>71024</v>
      </c>
      <c r="B392" s="14" t="s">
        <v>327</v>
      </c>
      <c r="C392" s="43">
        <f>SUMIF(Jan!$A:$A,TB!$A392,Jan!$H:$H)</f>
        <v>0</v>
      </c>
      <c r="D392" s="43">
        <f>SUMIF(Feb!$A:$A,TB!$A392,Feb!$H:$H)</f>
        <v>0</v>
      </c>
      <c r="E392" s="43">
        <f>SUMIF(Mar!$A:$A,TB!$A392,Mar!$H:$H)</f>
        <v>0</v>
      </c>
      <c r="F392" s="43">
        <f>SUMIF(Apr!$A:$A,TB!$A392,Apr!$H:$H)</f>
        <v>0</v>
      </c>
      <c r="G392" s="43">
        <f>SUMIF(May!$A:$A,TB!$A392,May!$H:$H)</f>
        <v>0</v>
      </c>
      <c r="H392" s="43">
        <f>SUMIF(Jun!$A:$A,TB!$A392,Jun!$H:$H)</f>
        <v>0</v>
      </c>
      <c r="I392" s="43">
        <f>SUMIF(Jul!$A:$A,TB!$A392,Jul!$H:$H)</f>
        <v>0</v>
      </c>
      <c r="J392" s="43">
        <f>SUMIF(Aug!$A:$A,TB!$A392,Aug!$H:$H)</f>
        <v>0</v>
      </c>
      <c r="K392" s="43">
        <f>SUMIF(Sep!$A:$A,TB!$A392,Sep!$H:$H)</f>
        <v>0</v>
      </c>
      <c r="L392" s="43">
        <f>SUMIF(Oct!$A:$A,TB!$A392,Oct!$H:$H)</f>
        <v>0</v>
      </c>
      <c r="M392" s="43">
        <f>SUMIF(Nov!$A:$A,TB!$A392,Nov!$H:$H)</f>
        <v>0</v>
      </c>
      <c r="N392" s="159">
        <f>SUMIF(Dec!$A:$A,TB!$A392,Dec!$H:$H)</f>
        <v>0</v>
      </c>
      <c r="O392" s="171"/>
      <c r="P392" s="171"/>
      <c r="Q392" s="164">
        <v>0</v>
      </c>
      <c r="R392" s="43">
        <v>0</v>
      </c>
      <c r="S392" s="43">
        <v>0</v>
      </c>
      <c r="T392" s="43">
        <v>0</v>
      </c>
      <c r="U392" s="43">
        <v>0</v>
      </c>
      <c r="V392" s="43">
        <v>0</v>
      </c>
      <c r="W392" s="43">
        <v>0</v>
      </c>
      <c r="X392" s="43">
        <v>0</v>
      </c>
      <c r="Y392" s="43">
        <v>0</v>
      </c>
      <c r="Z392" s="43">
        <v>0</v>
      </c>
      <c r="AA392" s="43">
        <v>0</v>
      </c>
      <c r="AB392" s="43">
        <v>0</v>
      </c>
      <c r="AD392" s="43">
        <f t="shared" si="641"/>
        <v>0</v>
      </c>
      <c r="AE392" s="43">
        <f t="shared" si="642"/>
        <v>0</v>
      </c>
      <c r="AF392" s="43">
        <f t="shared" si="643"/>
        <v>0</v>
      </c>
      <c r="AG392" s="43">
        <f t="shared" si="644"/>
        <v>0</v>
      </c>
      <c r="AH392" s="43">
        <f t="shared" si="645"/>
        <v>0</v>
      </c>
      <c r="AI392" s="43">
        <f t="shared" si="646"/>
        <v>0</v>
      </c>
      <c r="AJ392" s="43">
        <f t="shared" si="647"/>
        <v>0</v>
      </c>
      <c r="AK392" s="43">
        <f t="shared" si="648"/>
        <v>0</v>
      </c>
      <c r="AL392" s="43">
        <f t="shared" si="649"/>
        <v>0</v>
      </c>
      <c r="AM392" s="43">
        <f t="shared" si="650"/>
        <v>0</v>
      </c>
      <c r="AN392" s="43">
        <f t="shared" si="651"/>
        <v>0</v>
      </c>
      <c r="AO392" s="159">
        <f t="shared" si="652"/>
        <v>0</v>
      </c>
    </row>
    <row r="393" spans="1:41" ht="16.399999999999999" customHeight="1">
      <c r="A393" s="13">
        <v>71025</v>
      </c>
      <c r="B393" s="14" t="s">
        <v>328</v>
      </c>
      <c r="C393" s="43">
        <f>SUMIF(Jan!$A:$A,TB!$A393,Jan!$H:$H)</f>
        <v>0</v>
      </c>
      <c r="D393" s="43">
        <f>SUMIF(Feb!$A:$A,TB!$A393,Feb!$H:$H)</f>
        <v>0</v>
      </c>
      <c r="E393" s="43">
        <f>SUMIF(Mar!$A:$A,TB!$A393,Mar!$H:$H)</f>
        <v>0</v>
      </c>
      <c r="F393" s="43">
        <f>SUMIF(Apr!$A:$A,TB!$A393,Apr!$H:$H)</f>
        <v>0</v>
      </c>
      <c r="G393" s="43">
        <f>SUMIF(May!$A:$A,TB!$A393,May!$H:$H)</f>
        <v>0</v>
      </c>
      <c r="H393" s="43">
        <f>SUMIF(Jun!$A:$A,TB!$A393,Jun!$H:$H)</f>
        <v>0</v>
      </c>
      <c r="I393" s="43">
        <f>SUMIF(Jul!$A:$A,TB!$A393,Jul!$H:$H)</f>
        <v>0</v>
      </c>
      <c r="J393" s="43">
        <f>SUMIF(Aug!$A:$A,TB!$A393,Aug!$H:$H)</f>
        <v>0</v>
      </c>
      <c r="K393" s="43">
        <f>SUMIF(Sep!$A:$A,TB!$A393,Sep!$H:$H)</f>
        <v>0</v>
      </c>
      <c r="L393" s="43">
        <f>SUMIF(Oct!$A:$A,TB!$A393,Oct!$H:$H)</f>
        <v>0</v>
      </c>
      <c r="M393" s="43">
        <f>SUMIF(Nov!$A:$A,TB!$A393,Nov!$H:$H)</f>
        <v>0</v>
      </c>
      <c r="N393" s="159">
        <f>SUMIF(Dec!$A:$A,TB!$A393,Dec!$H:$H)</f>
        <v>0</v>
      </c>
      <c r="O393" s="171"/>
      <c r="P393" s="171"/>
      <c r="Q393" s="164">
        <v>0</v>
      </c>
      <c r="R393" s="43">
        <v>0</v>
      </c>
      <c r="S393" s="43">
        <v>0</v>
      </c>
      <c r="T393" s="43">
        <v>0</v>
      </c>
      <c r="U393" s="43">
        <v>0</v>
      </c>
      <c r="V393" s="43">
        <v>0</v>
      </c>
      <c r="W393" s="43">
        <v>0</v>
      </c>
      <c r="X393" s="43">
        <v>0</v>
      </c>
      <c r="Y393" s="43">
        <v>0</v>
      </c>
      <c r="Z393" s="43">
        <v>0</v>
      </c>
      <c r="AA393" s="43">
        <v>0</v>
      </c>
      <c r="AB393" s="43">
        <v>0</v>
      </c>
      <c r="AD393" s="43">
        <f t="shared" si="641"/>
        <v>0</v>
      </c>
      <c r="AE393" s="43">
        <f t="shared" si="642"/>
        <v>0</v>
      </c>
      <c r="AF393" s="43">
        <f t="shared" si="643"/>
        <v>0</v>
      </c>
      <c r="AG393" s="43">
        <f t="shared" si="644"/>
        <v>0</v>
      </c>
      <c r="AH393" s="43">
        <f t="shared" si="645"/>
        <v>0</v>
      </c>
      <c r="AI393" s="43">
        <f t="shared" si="646"/>
        <v>0</v>
      </c>
      <c r="AJ393" s="43">
        <f t="shared" si="647"/>
        <v>0</v>
      </c>
      <c r="AK393" s="43">
        <f t="shared" si="648"/>
        <v>0</v>
      </c>
      <c r="AL393" s="43">
        <f t="shared" si="649"/>
        <v>0</v>
      </c>
      <c r="AM393" s="43">
        <f t="shared" si="650"/>
        <v>0</v>
      </c>
      <c r="AN393" s="43">
        <f t="shared" si="651"/>
        <v>0</v>
      </c>
      <c r="AO393" s="159">
        <f t="shared" si="652"/>
        <v>0</v>
      </c>
    </row>
    <row r="394" spans="1:41" ht="16.399999999999999" customHeight="1">
      <c r="A394" s="13">
        <v>71026</v>
      </c>
      <c r="B394" s="14" t="s">
        <v>329</v>
      </c>
      <c r="C394" s="43">
        <f>SUMIF(Jan!$A:$A,TB!$A394,Jan!$H:$H)</f>
        <v>0</v>
      </c>
      <c r="D394" s="43">
        <f>SUMIF(Feb!$A:$A,TB!$A394,Feb!$H:$H)</f>
        <v>0</v>
      </c>
      <c r="E394" s="43">
        <f>SUMIF(Mar!$A:$A,TB!$A394,Mar!$H:$H)</f>
        <v>0</v>
      </c>
      <c r="F394" s="43">
        <f>SUMIF(Apr!$A:$A,TB!$A394,Apr!$H:$H)</f>
        <v>0</v>
      </c>
      <c r="G394" s="43">
        <f>SUMIF(May!$A:$A,TB!$A394,May!$H:$H)</f>
        <v>0</v>
      </c>
      <c r="H394" s="43">
        <f>SUMIF(Jun!$A:$A,TB!$A394,Jun!$H:$H)</f>
        <v>0</v>
      </c>
      <c r="I394" s="43">
        <f>SUMIF(Jul!$A:$A,TB!$A394,Jul!$H:$H)</f>
        <v>0</v>
      </c>
      <c r="J394" s="43">
        <f>SUMIF(Aug!$A:$A,TB!$A394,Aug!$H:$H)</f>
        <v>0</v>
      </c>
      <c r="K394" s="43">
        <f>SUMIF(Sep!$A:$A,TB!$A394,Sep!$H:$H)</f>
        <v>0</v>
      </c>
      <c r="L394" s="43">
        <f>SUMIF(Oct!$A:$A,TB!$A394,Oct!$H:$H)</f>
        <v>0</v>
      </c>
      <c r="M394" s="43">
        <f>SUMIF(Nov!$A:$A,TB!$A394,Nov!$H:$H)</f>
        <v>0</v>
      </c>
      <c r="N394" s="159">
        <f>SUMIF(Dec!$A:$A,TB!$A394,Dec!$H:$H)</f>
        <v>0</v>
      </c>
      <c r="O394" s="171"/>
      <c r="P394" s="171"/>
      <c r="Q394" s="164">
        <v>0</v>
      </c>
      <c r="R394" s="43">
        <v>0</v>
      </c>
      <c r="S394" s="43">
        <v>0</v>
      </c>
      <c r="T394" s="43">
        <v>0</v>
      </c>
      <c r="U394" s="43">
        <v>0</v>
      </c>
      <c r="V394" s="43">
        <v>0</v>
      </c>
      <c r="W394" s="43">
        <v>0</v>
      </c>
      <c r="X394" s="43">
        <v>0</v>
      </c>
      <c r="Y394" s="43">
        <v>0</v>
      </c>
      <c r="Z394" s="43">
        <v>0</v>
      </c>
      <c r="AA394" s="43">
        <v>0</v>
      </c>
      <c r="AB394" s="43">
        <v>0</v>
      </c>
      <c r="AD394" s="43">
        <f t="shared" si="641"/>
        <v>0</v>
      </c>
      <c r="AE394" s="43">
        <f t="shared" si="642"/>
        <v>0</v>
      </c>
      <c r="AF394" s="43">
        <f t="shared" si="643"/>
        <v>0</v>
      </c>
      <c r="AG394" s="43">
        <f t="shared" si="644"/>
        <v>0</v>
      </c>
      <c r="AH394" s="43">
        <f t="shared" si="645"/>
        <v>0</v>
      </c>
      <c r="AI394" s="43">
        <f t="shared" si="646"/>
        <v>0</v>
      </c>
      <c r="AJ394" s="43">
        <f t="shared" si="647"/>
        <v>0</v>
      </c>
      <c r="AK394" s="43">
        <f t="shared" si="648"/>
        <v>0</v>
      </c>
      <c r="AL394" s="43">
        <f t="shared" si="649"/>
        <v>0</v>
      </c>
      <c r="AM394" s="43">
        <f t="shared" si="650"/>
        <v>0</v>
      </c>
      <c r="AN394" s="43">
        <f t="shared" si="651"/>
        <v>0</v>
      </c>
      <c r="AO394" s="159">
        <f t="shared" si="652"/>
        <v>0</v>
      </c>
    </row>
    <row r="395" spans="1:41" ht="16.399999999999999" customHeight="1">
      <c r="A395" s="13">
        <v>71027</v>
      </c>
      <c r="B395" s="14" t="s">
        <v>330</v>
      </c>
      <c r="C395" s="43">
        <f>SUMIF(Jan!$A:$A,TB!$A395,Jan!$H:$H)</f>
        <v>0</v>
      </c>
      <c r="D395" s="43">
        <f>SUMIF(Feb!$A:$A,TB!$A395,Feb!$H:$H)</f>
        <v>0</v>
      </c>
      <c r="E395" s="43">
        <f>SUMIF(Mar!$A:$A,TB!$A395,Mar!$H:$H)</f>
        <v>0</v>
      </c>
      <c r="F395" s="43">
        <f>SUMIF(Apr!$A:$A,TB!$A395,Apr!$H:$H)</f>
        <v>0</v>
      </c>
      <c r="G395" s="43">
        <f>SUMIF(May!$A:$A,TB!$A395,May!$H:$H)</f>
        <v>0</v>
      </c>
      <c r="H395" s="43">
        <f>SUMIF(Jun!$A:$A,TB!$A395,Jun!$H:$H)</f>
        <v>0</v>
      </c>
      <c r="I395" s="43">
        <f>SUMIF(Jul!$A:$A,TB!$A395,Jul!$H:$H)</f>
        <v>0</v>
      </c>
      <c r="J395" s="43">
        <f>SUMIF(Aug!$A:$A,TB!$A395,Aug!$H:$H)</f>
        <v>0</v>
      </c>
      <c r="K395" s="43">
        <f>SUMIF(Sep!$A:$A,TB!$A395,Sep!$H:$H)</f>
        <v>0</v>
      </c>
      <c r="L395" s="43">
        <f>SUMIF(Oct!$A:$A,TB!$A395,Oct!$H:$H)</f>
        <v>0</v>
      </c>
      <c r="M395" s="43">
        <f>SUMIF(Nov!$A:$A,TB!$A395,Nov!$H:$H)</f>
        <v>0</v>
      </c>
      <c r="N395" s="159">
        <f>SUMIF(Dec!$A:$A,TB!$A395,Dec!$H:$H)</f>
        <v>0</v>
      </c>
      <c r="O395" s="171"/>
      <c r="P395" s="171"/>
      <c r="Q395" s="164">
        <v>0</v>
      </c>
      <c r="R395" s="43">
        <v>0</v>
      </c>
      <c r="S395" s="43">
        <v>0</v>
      </c>
      <c r="T395" s="43">
        <v>0</v>
      </c>
      <c r="U395" s="43">
        <v>0</v>
      </c>
      <c r="V395" s="43">
        <v>0</v>
      </c>
      <c r="W395" s="43">
        <v>0</v>
      </c>
      <c r="X395" s="43">
        <v>0</v>
      </c>
      <c r="Y395" s="43">
        <v>0</v>
      </c>
      <c r="Z395" s="43">
        <v>0</v>
      </c>
      <c r="AA395" s="43">
        <v>0</v>
      </c>
      <c r="AB395" s="43">
        <v>0</v>
      </c>
      <c r="AD395" s="43">
        <f t="shared" si="641"/>
        <v>0</v>
      </c>
      <c r="AE395" s="43">
        <f t="shared" si="642"/>
        <v>0</v>
      </c>
      <c r="AF395" s="43">
        <f t="shared" si="643"/>
        <v>0</v>
      </c>
      <c r="AG395" s="43">
        <f t="shared" si="644"/>
        <v>0</v>
      </c>
      <c r="AH395" s="43">
        <f t="shared" si="645"/>
        <v>0</v>
      </c>
      <c r="AI395" s="43">
        <f t="shared" si="646"/>
        <v>0</v>
      </c>
      <c r="AJ395" s="43">
        <f t="shared" si="647"/>
        <v>0</v>
      </c>
      <c r="AK395" s="43">
        <f t="shared" si="648"/>
        <v>0</v>
      </c>
      <c r="AL395" s="43">
        <f t="shared" si="649"/>
        <v>0</v>
      </c>
      <c r="AM395" s="43">
        <f t="shared" si="650"/>
        <v>0</v>
      </c>
      <c r="AN395" s="43">
        <f t="shared" si="651"/>
        <v>0</v>
      </c>
      <c r="AO395" s="159">
        <f t="shared" si="652"/>
        <v>0</v>
      </c>
    </row>
    <row r="396" spans="1:41" ht="16.399999999999999" customHeight="1">
      <c r="A396" s="13">
        <v>71028</v>
      </c>
      <c r="B396" s="14" t="s">
        <v>331</v>
      </c>
      <c r="C396" s="43">
        <f>SUMIF(Jan!$A:$A,TB!$A396,Jan!$H:$H)</f>
        <v>0</v>
      </c>
      <c r="D396" s="43">
        <f>SUMIF(Feb!$A:$A,TB!$A396,Feb!$H:$H)</f>
        <v>0</v>
      </c>
      <c r="E396" s="43">
        <f>SUMIF(Mar!$A:$A,TB!$A396,Mar!$H:$H)</f>
        <v>0</v>
      </c>
      <c r="F396" s="43">
        <f>SUMIF(Apr!$A:$A,TB!$A396,Apr!$H:$H)</f>
        <v>0</v>
      </c>
      <c r="G396" s="43">
        <f>SUMIF(May!$A:$A,TB!$A396,May!$H:$H)</f>
        <v>0</v>
      </c>
      <c r="H396" s="43">
        <f>SUMIF(Jun!$A:$A,TB!$A396,Jun!$H:$H)</f>
        <v>0</v>
      </c>
      <c r="I396" s="43">
        <f>SUMIF(Jul!$A:$A,TB!$A396,Jul!$H:$H)</f>
        <v>0</v>
      </c>
      <c r="J396" s="43">
        <f>SUMIF(Aug!$A:$A,TB!$A396,Aug!$H:$H)</f>
        <v>0</v>
      </c>
      <c r="K396" s="43">
        <f>SUMIF(Sep!$A:$A,TB!$A396,Sep!$H:$H)</f>
        <v>0</v>
      </c>
      <c r="L396" s="43">
        <f>SUMIF(Oct!$A:$A,TB!$A396,Oct!$H:$H)</f>
        <v>0</v>
      </c>
      <c r="M396" s="43">
        <f>SUMIF(Nov!$A:$A,TB!$A396,Nov!$H:$H)</f>
        <v>0</v>
      </c>
      <c r="N396" s="159">
        <f>SUMIF(Dec!$A:$A,TB!$A396,Dec!$H:$H)</f>
        <v>0</v>
      </c>
      <c r="O396" s="171"/>
      <c r="P396" s="171"/>
      <c r="Q396" s="164">
        <v>0</v>
      </c>
      <c r="R396" s="43">
        <v>0</v>
      </c>
      <c r="S396" s="43">
        <v>0</v>
      </c>
      <c r="T396" s="43">
        <v>0</v>
      </c>
      <c r="U396" s="43">
        <v>0</v>
      </c>
      <c r="V396" s="43">
        <v>0</v>
      </c>
      <c r="W396" s="43">
        <v>0</v>
      </c>
      <c r="X396" s="43">
        <v>0</v>
      </c>
      <c r="Y396" s="43">
        <v>0</v>
      </c>
      <c r="Z396" s="43">
        <v>0</v>
      </c>
      <c r="AA396" s="43">
        <v>0</v>
      </c>
      <c r="AB396" s="43">
        <v>0</v>
      </c>
      <c r="AD396" s="43">
        <f t="shared" si="641"/>
        <v>0</v>
      </c>
      <c r="AE396" s="43">
        <f t="shared" si="642"/>
        <v>0</v>
      </c>
      <c r="AF396" s="43">
        <f t="shared" si="643"/>
        <v>0</v>
      </c>
      <c r="AG396" s="43">
        <f t="shared" si="644"/>
        <v>0</v>
      </c>
      <c r="AH396" s="43">
        <f t="shared" si="645"/>
        <v>0</v>
      </c>
      <c r="AI396" s="43">
        <f t="shared" si="646"/>
        <v>0</v>
      </c>
      <c r="AJ396" s="43">
        <f t="shared" si="647"/>
        <v>0</v>
      </c>
      <c r="AK396" s="43">
        <f t="shared" si="648"/>
        <v>0</v>
      </c>
      <c r="AL396" s="43">
        <f t="shared" si="649"/>
        <v>0</v>
      </c>
      <c r="AM396" s="43">
        <f t="shared" si="650"/>
        <v>0</v>
      </c>
      <c r="AN396" s="43">
        <f t="shared" si="651"/>
        <v>0</v>
      </c>
      <c r="AO396" s="159">
        <f t="shared" si="652"/>
        <v>0</v>
      </c>
    </row>
    <row r="397" spans="1:41" ht="16.399999999999999" customHeight="1">
      <c r="A397" s="13">
        <v>71998</v>
      </c>
      <c r="B397" s="14" t="s">
        <v>332</v>
      </c>
      <c r="C397" s="43">
        <f>SUMIF(Jan!$A:$A,TB!$A397,Jan!$H:$H)</f>
        <v>0</v>
      </c>
      <c r="D397" s="43">
        <f>SUMIF(Feb!$A:$A,TB!$A397,Feb!$H:$H)</f>
        <v>0</v>
      </c>
      <c r="E397" s="43">
        <f>SUMIF(Mar!$A:$A,TB!$A397,Mar!$H:$H)</f>
        <v>0</v>
      </c>
      <c r="F397" s="43">
        <f>SUMIF(Apr!$A:$A,TB!$A397,Apr!$H:$H)</f>
        <v>0</v>
      </c>
      <c r="G397" s="43">
        <f>SUMIF(May!$A:$A,TB!$A397,May!$H:$H)</f>
        <v>0</v>
      </c>
      <c r="H397" s="43">
        <f>SUMIF(Jun!$A:$A,TB!$A397,Jun!$H:$H)</f>
        <v>0</v>
      </c>
      <c r="I397" s="43">
        <f>SUMIF(Jul!$A:$A,TB!$A397,Jul!$H:$H)</f>
        <v>0</v>
      </c>
      <c r="J397" s="43">
        <f>SUMIF(Aug!$A:$A,TB!$A397,Aug!$H:$H)</f>
        <v>0</v>
      </c>
      <c r="K397" s="43">
        <f>SUMIF(Sep!$A:$A,TB!$A397,Sep!$H:$H)</f>
        <v>0</v>
      </c>
      <c r="L397" s="43">
        <f>SUMIF(Oct!$A:$A,TB!$A397,Oct!$H:$H)</f>
        <v>0</v>
      </c>
      <c r="M397" s="43">
        <f>SUMIF(Nov!$A:$A,TB!$A397,Nov!$H:$H)</f>
        <v>0</v>
      </c>
      <c r="N397" s="159">
        <f>SUMIF(Dec!$A:$A,TB!$A397,Dec!$H:$H)</f>
        <v>0</v>
      </c>
      <c r="O397" s="171"/>
      <c r="P397" s="171"/>
      <c r="Q397" s="164">
        <v>0</v>
      </c>
      <c r="R397" s="43">
        <v>0</v>
      </c>
      <c r="S397" s="43">
        <v>0</v>
      </c>
      <c r="T397" s="43">
        <v>0</v>
      </c>
      <c r="U397" s="43">
        <v>0</v>
      </c>
      <c r="V397" s="43">
        <v>0</v>
      </c>
      <c r="W397" s="43">
        <v>0</v>
      </c>
      <c r="X397" s="43">
        <v>0</v>
      </c>
      <c r="Y397" s="43">
        <v>0</v>
      </c>
      <c r="Z397" s="43">
        <v>0</v>
      </c>
      <c r="AA397" s="43">
        <v>0</v>
      </c>
      <c r="AB397" s="43">
        <v>0</v>
      </c>
      <c r="AD397" s="43">
        <f t="shared" si="641"/>
        <v>0</v>
      </c>
      <c r="AE397" s="43">
        <f t="shared" si="642"/>
        <v>0</v>
      </c>
      <c r="AF397" s="43">
        <f t="shared" si="643"/>
        <v>0</v>
      </c>
      <c r="AG397" s="43">
        <f t="shared" si="644"/>
        <v>0</v>
      </c>
      <c r="AH397" s="43">
        <f t="shared" si="645"/>
        <v>0</v>
      </c>
      <c r="AI397" s="43">
        <f t="shared" si="646"/>
        <v>0</v>
      </c>
      <c r="AJ397" s="43">
        <f t="shared" si="647"/>
        <v>0</v>
      </c>
      <c r="AK397" s="43">
        <f t="shared" si="648"/>
        <v>0</v>
      </c>
      <c r="AL397" s="43">
        <f t="shared" si="649"/>
        <v>0</v>
      </c>
      <c r="AM397" s="43">
        <f t="shared" si="650"/>
        <v>0</v>
      </c>
      <c r="AN397" s="43">
        <f t="shared" si="651"/>
        <v>0</v>
      </c>
      <c r="AO397" s="159">
        <f t="shared" si="652"/>
        <v>0</v>
      </c>
    </row>
    <row r="398" spans="1:41" ht="16.399999999999999" customHeight="1">
      <c r="A398" s="13">
        <v>72100</v>
      </c>
      <c r="B398" s="14" t="s">
        <v>333</v>
      </c>
      <c r="C398" s="43">
        <f>SUMIF(Jan!$A:$A,TB!$A398,Jan!$H:$H)</f>
        <v>0</v>
      </c>
      <c r="D398" s="43">
        <f>SUMIF(Feb!$A:$A,TB!$A398,Feb!$H:$H)</f>
        <v>0</v>
      </c>
      <c r="E398" s="43">
        <f>SUMIF(Mar!$A:$A,TB!$A398,Mar!$H:$H)</f>
        <v>0</v>
      </c>
      <c r="F398" s="43">
        <f>SUMIF(Apr!$A:$A,TB!$A398,Apr!$H:$H)</f>
        <v>0</v>
      </c>
      <c r="G398" s="43">
        <f>SUMIF(May!$A:$A,TB!$A398,May!$H:$H)</f>
        <v>0</v>
      </c>
      <c r="H398" s="43">
        <f>SUMIF(Jun!$A:$A,TB!$A398,Jun!$H:$H)</f>
        <v>0</v>
      </c>
      <c r="I398" s="43">
        <f>SUMIF(Jul!$A:$A,TB!$A398,Jul!$H:$H)</f>
        <v>0</v>
      </c>
      <c r="J398" s="43">
        <f>SUMIF(Aug!$A:$A,TB!$A398,Aug!$H:$H)</f>
        <v>0</v>
      </c>
      <c r="K398" s="43">
        <f>SUMIF(Sep!$A:$A,TB!$A398,Sep!$H:$H)</f>
        <v>0</v>
      </c>
      <c r="L398" s="43">
        <f>SUMIF(Oct!$A:$A,TB!$A398,Oct!$H:$H)</f>
        <v>0</v>
      </c>
      <c r="M398" s="43">
        <f>SUMIF(Nov!$A:$A,TB!$A398,Nov!$H:$H)</f>
        <v>0</v>
      </c>
      <c r="N398" s="159">
        <f>SUMIF(Dec!$A:$A,TB!$A398,Dec!$H:$H)</f>
        <v>0</v>
      </c>
      <c r="O398" s="171"/>
      <c r="P398" s="171"/>
      <c r="Q398" s="164">
        <v>0</v>
      </c>
      <c r="R398" s="43">
        <v>0</v>
      </c>
      <c r="S398" s="43">
        <v>0</v>
      </c>
      <c r="T398" s="43">
        <v>0</v>
      </c>
      <c r="U398" s="43">
        <v>0</v>
      </c>
      <c r="V398" s="43">
        <v>0</v>
      </c>
      <c r="W398" s="43">
        <v>0</v>
      </c>
      <c r="X398" s="43">
        <v>0</v>
      </c>
      <c r="Y398" s="43">
        <v>0</v>
      </c>
      <c r="Z398" s="43">
        <v>0</v>
      </c>
      <c r="AA398" s="43">
        <v>0</v>
      </c>
      <c r="AB398" s="43">
        <v>0</v>
      </c>
      <c r="AD398" s="43">
        <f t="shared" si="641"/>
        <v>0</v>
      </c>
      <c r="AE398" s="43">
        <f t="shared" si="642"/>
        <v>0</v>
      </c>
      <c r="AF398" s="43">
        <f t="shared" si="643"/>
        <v>0</v>
      </c>
      <c r="AG398" s="43">
        <f t="shared" si="644"/>
        <v>0</v>
      </c>
      <c r="AH398" s="43">
        <f t="shared" si="645"/>
        <v>0</v>
      </c>
      <c r="AI398" s="43">
        <f t="shared" si="646"/>
        <v>0</v>
      </c>
      <c r="AJ398" s="43">
        <f t="shared" si="647"/>
        <v>0</v>
      </c>
      <c r="AK398" s="43">
        <f t="shared" si="648"/>
        <v>0</v>
      </c>
      <c r="AL398" s="43">
        <f t="shared" si="649"/>
        <v>0</v>
      </c>
      <c r="AM398" s="43">
        <f t="shared" si="650"/>
        <v>0</v>
      </c>
      <c r="AN398" s="43">
        <f t="shared" si="651"/>
        <v>0</v>
      </c>
      <c r="AO398" s="159">
        <f t="shared" si="652"/>
        <v>0</v>
      </c>
    </row>
    <row r="399" spans="1:41" ht="16.399999999999999" customHeight="1">
      <c r="A399" s="13">
        <v>72101</v>
      </c>
      <c r="B399" s="14" t="s">
        <v>334</v>
      </c>
      <c r="C399" s="43">
        <f>SUMIF(Jan!$A:$A,TB!$A399,Jan!$H:$H)</f>
        <v>-68647.39</v>
      </c>
      <c r="D399" s="43">
        <f>SUMIF(Feb!$A:$A,TB!$A399,Feb!$H:$H)</f>
        <v>-139492.53</v>
      </c>
      <c r="E399" s="43">
        <f>SUMIF(Mar!$A:$A,TB!$A399,Mar!$H:$H)</f>
        <v>-210997.53</v>
      </c>
      <c r="F399" s="43">
        <f>SUMIF(Apr!$A:$A,TB!$A399,Apr!$H:$H)</f>
        <v>-300255.56</v>
      </c>
      <c r="G399" s="43">
        <f>SUMIF(May!$A:$A,TB!$A399,May!$H:$H)</f>
        <v>-362213.38</v>
      </c>
      <c r="H399" s="43">
        <f>SUMIF(Jun!$A:$A,TB!$A399,Jun!$H:$H)</f>
        <v>-443857.84</v>
      </c>
      <c r="I399" s="43">
        <f>SUMIF(Jul!$A:$A,TB!$A399,Jul!$H:$H)</f>
        <v>-443857.84</v>
      </c>
      <c r="J399" s="43">
        <f>SUMIF(Aug!$A:$A,TB!$A399,Aug!$H:$H)</f>
        <v>-443857.84</v>
      </c>
      <c r="K399" s="43">
        <f>SUMIF(Sep!$A:$A,TB!$A399,Sep!$H:$H)</f>
        <v>-443857.84</v>
      </c>
      <c r="L399" s="43">
        <f>SUMIF(Oct!$A:$A,TB!$A399,Oct!$H:$H)</f>
        <v>-443857.84</v>
      </c>
      <c r="M399" s="43">
        <f>SUMIF(Nov!$A:$A,TB!$A399,Nov!$H:$H)</f>
        <v>-443857.84</v>
      </c>
      <c r="N399" s="159">
        <f>SUMIF(Dec!$A:$A,TB!$A399,Dec!$H:$H)</f>
        <v>-443857.84</v>
      </c>
      <c r="O399" s="171"/>
      <c r="P399" s="171"/>
      <c r="Q399" s="164">
        <v>-65309.88</v>
      </c>
      <c r="R399" s="43">
        <v>-137950.14000000001</v>
      </c>
      <c r="S399" s="43">
        <v>-211420.26</v>
      </c>
      <c r="T399" s="43">
        <v>-293914.45</v>
      </c>
      <c r="U399" s="43">
        <v>-359662.86</v>
      </c>
      <c r="V399" s="43">
        <v>-430722.02</v>
      </c>
      <c r="W399" s="43">
        <v>-513137.56</v>
      </c>
      <c r="X399" s="43">
        <v>-584642.56000000006</v>
      </c>
      <c r="Y399" s="43">
        <v>-641104.27</v>
      </c>
      <c r="Z399" s="43">
        <v>-734580.02</v>
      </c>
      <c r="AA399" s="43">
        <v>-823810.51</v>
      </c>
      <c r="AB399" s="43">
        <v>-902220.28</v>
      </c>
      <c r="AD399" s="43">
        <f t="shared" si="641"/>
        <v>-1727992.1</v>
      </c>
      <c r="AE399" s="43">
        <f t="shared" si="642"/>
        <v>-3505042.75</v>
      </c>
      <c r="AF399" s="43">
        <f t="shared" si="643"/>
        <v>-5314901.18</v>
      </c>
      <c r="AG399" s="43">
        <f t="shared" si="644"/>
        <v>-7586317.0300000003</v>
      </c>
      <c r="AH399" s="43">
        <f t="shared" si="645"/>
        <v>-9165809.5800000001</v>
      </c>
      <c r="AI399" s="43">
        <f t="shared" si="646"/>
        <v>-11240477.869999999</v>
      </c>
      <c r="AJ399" s="43">
        <f t="shared" si="647"/>
        <v>-11240477.869999999</v>
      </c>
      <c r="AK399" s="43">
        <f t="shared" si="648"/>
        <v>-11240477.869999999</v>
      </c>
      <c r="AL399" s="43">
        <f t="shared" si="649"/>
        <v>-11240477.869999999</v>
      </c>
      <c r="AM399" s="43">
        <f t="shared" si="650"/>
        <v>-11240477.869999999</v>
      </c>
      <c r="AN399" s="43">
        <f t="shared" si="651"/>
        <v>-11240477.869999999</v>
      </c>
      <c r="AO399" s="159">
        <f t="shared" si="652"/>
        <v>-11240477.869999999</v>
      </c>
    </row>
    <row r="400" spans="1:41" ht="16.399999999999999" customHeight="1">
      <c r="A400" s="13">
        <v>72102</v>
      </c>
      <c r="B400" s="14" t="s">
        <v>335</v>
      </c>
      <c r="C400" s="43">
        <f>SUMIF(Jan!$A:$A,TB!$A400,Jan!$H:$H)</f>
        <v>-82300.37</v>
      </c>
      <c r="D400" s="43">
        <f>SUMIF(Feb!$A:$A,TB!$A400,Feb!$H:$H)</f>
        <v>-146744.38</v>
      </c>
      <c r="E400" s="43">
        <f>SUMIF(Mar!$A:$A,TB!$A400,Mar!$H:$H)</f>
        <v>-240344.38</v>
      </c>
      <c r="F400" s="43">
        <f>SUMIF(Apr!$A:$A,TB!$A400,Apr!$H:$H)</f>
        <v>-334528.03999999998</v>
      </c>
      <c r="G400" s="43">
        <f>SUMIF(May!$A:$A,TB!$A400,May!$H:$H)</f>
        <v>-422947.2</v>
      </c>
      <c r="H400" s="43">
        <f>SUMIF(Jun!$A:$A,TB!$A400,Jun!$H:$H)</f>
        <v>-506351</v>
      </c>
      <c r="I400" s="43">
        <f>SUMIF(Jul!$A:$A,TB!$A400,Jul!$H:$H)</f>
        <v>-506351</v>
      </c>
      <c r="J400" s="43">
        <f>SUMIF(Aug!$A:$A,TB!$A400,Aug!$H:$H)</f>
        <v>-506351</v>
      </c>
      <c r="K400" s="43">
        <f>SUMIF(Sep!$A:$A,TB!$A400,Sep!$H:$H)</f>
        <v>-506351</v>
      </c>
      <c r="L400" s="43">
        <f>SUMIF(Oct!$A:$A,TB!$A400,Oct!$H:$H)</f>
        <v>-506351</v>
      </c>
      <c r="M400" s="43">
        <f>SUMIF(Nov!$A:$A,TB!$A400,Nov!$H:$H)</f>
        <v>-506351</v>
      </c>
      <c r="N400" s="159">
        <f>SUMIF(Dec!$A:$A,TB!$A400,Dec!$H:$H)</f>
        <v>-506351</v>
      </c>
      <c r="O400" s="171"/>
      <c r="P400" s="171"/>
      <c r="Q400" s="164">
        <v>-75894.97</v>
      </c>
      <c r="R400" s="43">
        <v>-139990.59</v>
      </c>
      <c r="S400" s="43">
        <v>-220616.61</v>
      </c>
      <c r="T400" s="43">
        <v>-305977.65999999997</v>
      </c>
      <c r="U400" s="43">
        <v>-394359.6</v>
      </c>
      <c r="V400" s="43">
        <v>-476847.9</v>
      </c>
      <c r="W400" s="43">
        <v>-577314.54</v>
      </c>
      <c r="X400" s="43">
        <v>-667514.54</v>
      </c>
      <c r="Y400" s="43">
        <v>-756620.15</v>
      </c>
      <c r="Z400" s="43">
        <v>-867172.43</v>
      </c>
      <c r="AA400" s="43">
        <v>-938207.17</v>
      </c>
      <c r="AB400" s="43">
        <v>-1022360.55</v>
      </c>
      <c r="AD400" s="43">
        <f t="shared" si="641"/>
        <v>-2071664.91</v>
      </c>
      <c r="AE400" s="43">
        <f t="shared" si="642"/>
        <v>-3687260.71</v>
      </c>
      <c r="AF400" s="43">
        <f t="shared" si="643"/>
        <v>-6054130.7300000004</v>
      </c>
      <c r="AG400" s="43">
        <f t="shared" si="644"/>
        <v>-8452252.3599999994</v>
      </c>
      <c r="AH400" s="43">
        <f t="shared" si="645"/>
        <v>-10702678.9</v>
      </c>
      <c r="AI400" s="43">
        <f t="shared" si="646"/>
        <v>-12823085.9</v>
      </c>
      <c r="AJ400" s="43">
        <f t="shared" si="647"/>
        <v>-12823085.9</v>
      </c>
      <c r="AK400" s="43">
        <f t="shared" si="648"/>
        <v>-12823085.9</v>
      </c>
      <c r="AL400" s="43">
        <f t="shared" si="649"/>
        <v>-12823085.9</v>
      </c>
      <c r="AM400" s="43">
        <f t="shared" si="650"/>
        <v>-12823085.9</v>
      </c>
      <c r="AN400" s="43">
        <f t="shared" si="651"/>
        <v>-12823085.9</v>
      </c>
      <c r="AO400" s="159">
        <f t="shared" si="652"/>
        <v>-12823085.9</v>
      </c>
    </row>
    <row r="401" spans="1:41" ht="16.399999999999999" customHeight="1">
      <c r="A401" s="13">
        <v>72103</v>
      </c>
      <c r="B401" s="14" t="s">
        <v>336</v>
      </c>
      <c r="C401" s="43">
        <f>SUMIF(Jan!$A:$A,TB!$A401,Jan!$H:$H)</f>
        <v>-78766.28</v>
      </c>
      <c r="D401" s="43">
        <f>SUMIF(Feb!$A:$A,TB!$A401,Feb!$H:$H)</f>
        <v>-157532.56</v>
      </c>
      <c r="E401" s="43">
        <f>SUMIF(Mar!$A:$A,TB!$A401,Mar!$H:$H)</f>
        <v>-236298.84</v>
      </c>
      <c r="F401" s="43">
        <f>SUMIF(Apr!$A:$A,TB!$A401,Apr!$H:$H)</f>
        <v>-315065.12</v>
      </c>
      <c r="G401" s="43">
        <f>SUMIF(May!$A:$A,TB!$A401,May!$H:$H)</f>
        <v>-393831.4</v>
      </c>
      <c r="H401" s="43">
        <f>SUMIF(Jun!$A:$A,TB!$A401,Jun!$H:$H)</f>
        <v>-473717.68</v>
      </c>
      <c r="I401" s="43">
        <f>SUMIF(Jul!$A:$A,TB!$A401,Jul!$H:$H)</f>
        <v>-473717.68</v>
      </c>
      <c r="J401" s="43">
        <f>SUMIF(Aug!$A:$A,TB!$A401,Aug!$H:$H)</f>
        <v>-473717.68</v>
      </c>
      <c r="K401" s="43">
        <f>SUMIF(Sep!$A:$A,TB!$A401,Sep!$H:$H)</f>
        <v>-473717.68</v>
      </c>
      <c r="L401" s="43">
        <f>SUMIF(Oct!$A:$A,TB!$A401,Oct!$H:$H)</f>
        <v>-473717.68</v>
      </c>
      <c r="M401" s="43">
        <f>SUMIF(Nov!$A:$A,TB!$A401,Nov!$H:$H)</f>
        <v>-473717.68</v>
      </c>
      <c r="N401" s="159">
        <f>SUMIF(Dec!$A:$A,TB!$A401,Dec!$H:$H)</f>
        <v>-473717.68</v>
      </c>
      <c r="O401" s="171"/>
      <c r="P401" s="171"/>
      <c r="Q401" s="164">
        <v>-76472.12</v>
      </c>
      <c r="R401" s="43">
        <v>-152944.24</v>
      </c>
      <c r="S401" s="43">
        <v>-229416.36</v>
      </c>
      <c r="T401" s="43">
        <v>-305888.48</v>
      </c>
      <c r="U401" s="43">
        <v>-382360.6</v>
      </c>
      <c r="V401" s="43">
        <v>-458832.72</v>
      </c>
      <c r="W401" s="43">
        <v>-535304.84</v>
      </c>
      <c r="X401" s="43">
        <v>-611776.96</v>
      </c>
      <c r="Y401" s="43">
        <v>-688249.08</v>
      </c>
      <c r="Z401" s="43">
        <v>-764721.2</v>
      </c>
      <c r="AA401" s="43">
        <v>-843487.48</v>
      </c>
      <c r="AB401" s="43">
        <v>-922253.76</v>
      </c>
      <c r="AD401" s="43">
        <f t="shared" si="641"/>
        <v>-1982704.8</v>
      </c>
      <c r="AE401" s="43">
        <f t="shared" si="642"/>
        <v>-3958336.39</v>
      </c>
      <c r="AF401" s="43">
        <f t="shared" si="643"/>
        <v>-5952226</v>
      </c>
      <c r="AG401" s="43">
        <f t="shared" si="644"/>
        <v>-7960498.3300000001</v>
      </c>
      <c r="AH401" s="43">
        <f t="shared" si="645"/>
        <v>-9965903.5800000001</v>
      </c>
      <c r="AI401" s="43">
        <f t="shared" si="646"/>
        <v>-11996663.390000001</v>
      </c>
      <c r="AJ401" s="43">
        <f t="shared" si="647"/>
        <v>-11996663.390000001</v>
      </c>
      <c r="AK401" s="43">
        <f t="shared" si="648"/>
        <v>-11996663.390000001</v>
      </c>
      <c r="AL401" s="43">
        <f t="shared" si="649"/>
        <v>-11996663.390000001</v>
      </c>
      <c r="AM401" s="43">
        <f t="shared" si="650"/>
        <v>-11996663.390000001</v>
      </c>
      <c r="AN401" s="43">
        <f t="shared" si="651"/>
        <v>-11996663.390000001</v>
      </c>
      <c r="AO401" s="159">
        <f t="shared" si="652"/>
        <v>-11996663.390000001</v>
      </c>
    </row>
    <row r="402" spans="1:41" ht="16.399999999999999" customHeight="1">
      <c r="A402" s="13">
        <v>72200</v>
      </c>
      <c r="B402" s="14" t="s">
        <v>337</v>
      </c>
      <c r="C402" s="43">
        <f>SUMIF(Jan!$A:$A,TB!$A402,Jan!$H:$H)</f>
        <v>-52490</v>
      </c>
      <c r="D402" s="43">
        <f>SUMIF(Feb!$A:$A,TB!$A402,Feb!$H:$H)</f>
        <v>-103380</v>
      </c>
      <c r="E402" s="43">
        <f>SUMIF(Mar!$A:$A,TB!$A402,Mar!$H:$H)</f>
        <v>-155505</v>
      </c>
      <c r="F402" s="43">
        <f>SUMIF(Apr!$A:$A,TB!$A402,Apr!$H:$H)</f>
        <v>-208545</v>
      </c>
      <c r="G402" s="43">
        <f>SUMIF(May!$A:$A,TB!$A402,May!$H:$H)</f>
        <v>-209745</v>
      </c>
      <c r="H402" s="43">
        <f>SUMIF(Jun!$A:$A,TB!$A402,Jun!$H:$H)</f>
        <v>-209745</v>
      </c>
      <c r="I402" s="43">
        <f>SUMIF(Jul!$A:$A,TB!$A402,Jul!$H:$H)</f>
        <v>-209745</v>
      </c>
      <c r="J402" s="43">
        <f>SUMIF(Aug!$A:$A,TB!$A402,Aug!$H:$H)</f>
        <v>-209745</v>
      </c>
      <c r="K402" s="43">
        <f>SUMIF(Sep!$A:$A,TB!$A402,Sep!$H:$H)</f>
        <v>-209745</v>
      </c>
      <c r="L402" s="43">
        <f>SUMIF(Oct!$A:$A,TB!$A402,Oct!$H:$H)</f>
        <v>-209745</v>
      </c>
      <c r="M402" s="43">
        <f>SUMIF(Nov!$A:$A,TB!$A402,Nov!$H:$H)</f>
        <v>-209745</v>
      </c>
      <c r="N402" s="159">
        <f>SUMIF(Dec!$A:$A,TB!$A402,Dec!$H:$H)</f>
        <v>-209745</v>
      </c>
      <c r="O402" s="171"/>
      <c r="P402" s="171"/>
      <c r="Q402" s="164">
        <v>-55578</v>
      </c>
      <c r="R402" s="43">
        <v>-107653</v>
      </c>
      <c r="S402" s="43">
        <v>-180369.12</v>
      </c>
      <c r="T402" s="43">
        <v>-236679.44</v>
      </c>
      <c r="U402" s="43">
        <v>-294269.44</v>
      </c>
      <c r="V402" s="43">
        <v>-348639.44</v>
      </c>
      <c r="W402" s="43">
        <v>-406174.44</v>
      </c>
      <c r="X402" s="43">
        <v>-458459.44</v>
      </c>
      <c r="Y402" s="43">
        <v>-508959.44</v>
      </c>
      <c r="Z402" s="43">
        <v>-561704.43999999994</v>
      </c>
      <c r="AA402" s="43">
        <v>-618214.43999999994</v>
      </c>
      <c r="AB402" s="43">
        <v>-669004.43999999994</v>
      </c>
      <c r="AD402" s="43">
        <f t="shared" si="641"/>
        <v>-1321278.28</v>
      </c>
      <c r="AE402" s="43">
        <f t="shared" si="642"/>
        <v>-2597639.6</v>
      </c>
      <c r="AF402" s="43">
        <f t="shared" si="643"/>
        <v>-3917077.65</v>
      </c>
      <c r="AG402" s="43">
        <f t="shared" si="644"/>
        <v>-5269139.68</v>
      </c>
      <c r="AH402" s="43">
        <f t="shared" si="645"/>
        <v>-5307597.2300000004</v>
      </c>
      <c r="AI402" s="43">
        <f t="shared" si="646"/>
        <v>-5311687.25</v>
      </c>
      <c r="AJ402" s="43">
        <f t="shared" si="647"/>
        <v>-5311687.25</v>
      </c>
      <c r="AK402" s="43">
        <f t="shared" si="648"/>
        <v>-5311687.25</v>
      </c>
      <c r="AL402" s="43">
        <f t="shared" si="649"/>
        <v>-5311687.25</v>
      </c>
      <c r="AM402" s="43">
        <f t="shared" si="650"/>
        <v>-5311687.25</v>
      </c>
      <c r="AN402" s="43">
        <f t="shared" si="651"/>
        <v>-5311687.25</v>
      </c>
      <c r="AO402" s="159">
        <f t="shared" si="652"/>
        <v>-5311687.25</v>
      </c>
    </row>
    <row r="403" spans="1:41" ht="16.399999999999999" customHeight="1">
      <c r="A403" s="13">
        <v>73006</v>
      </c>
      <c r="B403" s="14" t="s">
        <v>338</v>
      </c>
      <c r="C403" s="43">
        <f>SUMIF(Jan!$A:$A,TB!$A403,Jan!$H:$H)</f>
        <v>0</v>
      </c>
      <c r="D403" s="43">
        <f>SUMIF(Feb!$A:$A,TB!$A403,Feb!$H:$H)</f>
        <v>0</v>
      </c>
      <c r="E403" s="43">
        <f>SUMIF(Mar!$A:$A,TB!$A403,Mar!$H:$H)</f>
        <v>0</v>
      </c>
      <c r="F403" s="43">
        <f>SUMIF(Apr!$A:$A,TB!$A403,Apr!$H:$H)</f>
        <v>0</v>
      </c>
      <c r="G403" s="43">
        <f>SUMIF(May!$A:$A,TB!$A403,May!$H:$H)</f>
        <v>0</v>
      </c>
      <c r="H403" s="43">
        <f>SUMIF(Jun!$A:$A,TB!$A403,Jun!$H:$H)</f>
        <v>0</v>
      </c>
      <c r="I403" s="43">
        <f>SUMIF(Jul!$A:$A,TB!$A403,Jul!$H:$H)</f>
        <v>0</v>
      </c>
      <c r="J403" s="43">
        <f>SUMIF(Aug!$A:$A,TB!$A403,Aug!$H:$H)</f>
        <v>0</v>
      </c>
      <c r="K403" s="43">
        <f>SUMIF(Sep!$A:$A,TB!$A403,Sep!$H:$H)</f>
        <v>0</v>
      </c>
      <c r="L403" s="43">
        <f>SUMIF(Oct!$A:$A,TB!$A403,Oct!$H:$H)</f>
        <v>0</v>
      </c>
      <c r="M403" s="43">
        <f>SUMIF(Nov!$A:$A,TB!$A403,Nov!$H:$H)</f>
        <v>0</v>
      </c>
      <c r="N403" s="159">
        <f>SUMIF(Dec!$A:$A,TB!$A403,Dec!$H:$H)</f>
        <v>0</v>
      </c>
      <c r="O403" s="171"/>
      <c r="P403" s="171"/>
      <c r="Q403" s="164">
        <v>0</v>
      </c>
      <c r="R403" s="43">
        <v>0</v>
      </c>
      <c r="S403" s="43">
        <v>0</v>
      </c>
      <c r="T403" s="43">
        <v>0</v>
      </c>
      <c r="U403" s="43">
        <v>0</v>
      </c>
      <c r="V403" s="43">
        <v>0</v>
      </c>
      <c r="W403" s="43">
        <v>0</v>
      </c>
      <c r="X403" s="43">
        <v>0</v>
      </c>
      <c r="Y403" s="43">
        <v>0</v>
      </c>
      <c r="Z403" s="43">
        <v>0</v>
      </c>
      <c r="AA403" s="43">
        <v>0</v>
      </c>
      <c r="AB403" s="43">
        <v>0</v>
      </c>
      <c r="AD403" s="43">
        <f t="shared" si="641"/>
        <v>0</v>
      </c>
      <c r="AE403" s="43">
        <f t="shared" si="642"/>
        <v>0</v>
      </c>
      <c r="AF403" s="43">
        <f t="shared" si="643"/>
        <v>0</v>
      </c>
      <c r="AG403" s="43">
        <f t="shared" si="644"/>
        <v>0</v>
      </c>
      <c r="AH403" s="43">
        <f t="shared" si="645"/>
        <v>0</v>
      </c>
      <c r="AI403" s="43">
        <f t="shared" si="646"/>
        <v>0</v>
      </c>
      <c r="AJ403" s="43">
        <f t="shared" si="647"/>
        <v>0</v>
      </c>
      <c r="AK403" s="43">
        <f t="shared" si="648"/>
        <v>0</v>
      </c>
      <c r="AL403" s="43">
        <f t="shared" si="649"/>
        <v>0</v>
      </c>
      <c r="AM403" s="43">
        <f t="shared" si="650"/>
        <v>0</v>
      </c>
      <c r="AN403" s="43">
        <f t="shared" si="651"/>
        <v>0</v>
      </c>
      <c r="AO403" s="159">
        <f t="shared" si="652"/>
        <v>0</v>
      </c>
    </row>
    <row r="404" spans="1:41" ht="16.399999999999999" customHeight="1">
      <c r="A404" s="13">
        <v>74100</v>
      </c>
      <c r="B404" s="14" t="s">
        <v>339</v>
      </c>
      <c r="C404" s="43">
        <f>SUMIF(Jan!$A:$A,TB!$A404,Jan!$H:$H)</f>
        <v>0</v>
      </c>
      <c r="D404" s="43">
        <f>SUMIF(Feb!$A:$A,TB!$A404,Feb!$H:$H)</f>
        <v>0</v>
      </c>
      <c r="E404" s="43">
        <f>SUMIF(Mar!$A:$A,TB!$A404,Mar!$H:$H)</f>
        <v>0</v>
      </c>
      <c r="F404" s="43">
        <f>SUMIF(Apr!$A:$A,TB!$A404,Apr!$H:$H)</f>
        <v>0</v>
      </c>
      <c r="G404" s="43">
        <f>SUMIF(May!$A:$A,TB!$A404,May!$H:$H)</f>
        <v>0</v>
      </c>
      <c r="H404" s="43">
        <f>SUMIF(Jun!$A:$A,TB!$A404,Jun!$H:$H)</f>
        <v>0</v>
      </c>
      <c r="I404" s="43">
        <f>SUMIF(Jul!$A:$A,TB!$A404,Jul!$H:$H)</f>
        <v>0</v>
      </c>
      <c r="J404" s="43">
        <f>SUMIF(Aug!$A:$A,TB!$A404,Aug!$H:$H)</f>
        <v>0</v>
      </c>
      <c r="K404" s="43">
        <f>SUMIF(Sep!$A:$A,TB!$A404,Sep!$H:$H)</f>
        <v>0</v>
      </c>
      <c r="L404" s="43">
        <f>SUMIF(Oct!$A:$A,TB!$A404,Oct!$H:$H)</f>
        <v>0</v>
      </c>
      <c r="M404" s="43">
        <f>SUMIF(Nov!$A:$A,TB!$A404,Nov!$H:$H)</f>
        <v>0</v>
      </c>
      <c r="N404" s="159">
        <f>SUMIF(Dec!$A:$A,TB!$A404,Dec!$H:$H)</f>
        <v>0</v>
      </c>
      <c r="O404" s="171"/>
      <c r="P404" s="171"/>
      <c r="Q404" s="164">
        <v>0</v>
      </c>
      <c r="R404" s="43">
        <v>0</v>
      </c>
      <c r="S404" s="43">
        <v>0</v>
      </c>
      <c r="T404" s="43">
        <v>0</v>
      </c>
      <c r="U404" s="43">
        <v>0</v>
      </c>
      <c r="V404" s="43">
        <v>0</v>
      </c>
      <c r="W404" s="43">
        <v>0</v>
      </c>
      <c r="X404" s="43">
        <v>0</v>
      </c>
      <c r="Y404" s="43">
        <v>0</v>
      </c>
      <c r="Z404" s="43">
        <v>0</v>
      </c>
      <c r="AA404" s="43">
        <v>0</v>
      </c>
      <c r="AB404" s="43">
        <v>0</v>
      </c>
      <c r="AD404" s="43">
        <f t="shared" si="641"/>
        <v>0</v>
      </c>
      <c r="AE404" s="43">
        <f t="shared" si="642"/>
        <v>0</v>
      </c>
      <c r="AF404" s="43">
        <f t="shared" si="643"/>
        <v>0</v>
      </c>
      <c r="AG404" s="43">
        <f t="shared" si="644"/>
        <v>0</v>
      </c>
      <c r="AH404" s="43">
        <f t="shared" si="645"/>
        <v>0</v>
      </c>
      <c r="AI404" s="43">
        <f t="shared" si="646"/>
        <v>0</v>
      </c>
      <c r="AJ404" s="43">
        <f t="shared" si="647"/>
        <v>0</v>
      </c>
      <c r="AK404" s="43">
        <f t="shared" si="648"/>
        <v>0</v>
      </c>
      <c r="AL404" s="43">
        <f t="shared" si="649"/>
        <v>0</v>
      </c>
      <c r="AM404" s="43">
        <f t="shared" si="650"/>
        <v>0</v>
      </c>
      <c r="AN404" s="43">
        <f t="shared" si="651"/>
        <v>0</v>
      </c>
      <c r="AO404" s="159">
        <f t="shared" si="652"/>
        <v>0</v>
      </c>
    </row>
    <row r="405" spans="1:41" ht="16.399999999999999" customHeight="1">
      <c r="A405" s="13">
        <v>74101</v>
      </c>
      <c r="B405" s="14" t="s">
        <v>340</v>
      </c>
      <c r="C405" s="43">
        <f>SUMIF(Jan!$A:$A,TB!$A405,Jan!$H:$H)</f>
        <v>0</v>
      </c>
      <c r="D405" s="43">
        <f>SUMIF(Feb!$A:$A,TB!$A405,Feb!$H:$H)</f>
        <v>0</v>
      </c>
      <c r="E405" s="43">
        <f>SUMIF(Mar!$A:$A,TB!$A405,Mar!$H:$H)</f>
        <v>0</v>
      </c>
      <c r="F405" s="43">
        <f>SUMIF(Apr!$A:$A,TB!$A405,Apr!$H:$H)</f>
        <v>0</v>
      </c>
      <c r="G405" s="43">
        <f>SUMIF(May!$A:$A,TB!$A405,May!$H:$H)</f>
        <v>0</v>
      </c>
      <c r="H405" s="43">
        <f>SUMIF(Jun!$A:$A,TB!$A405,Jun!$H:$H)</f>
        <v>0</v>
      </c>
      <c r="I405" s="43">
        <f>SUMIF(Jul!$A:$A,TB!$A405,Jul!$H:$H)</f>
        <v>0</v>
      </c>
      <c r="J405" s="43">
        <f>SUMIF(Aug!$A:$A,TB!$A405,Aug!$H:$H)</f>
        <v>0</v>
      </c>
      <c r="K405" s="43">
        <f>SUMIF(Sep!$A:$A,TB!$A405,Sep!$H:$H)</f>
        <v>0</v>
      </c>
      <c r="L405" s="43">
        <f>SUMIF(Oct!$A:$A,TB!$A405,Oct!$H:$H)</f>
        <v>0</v>
      </c>
      <c r="M405" s="43">
        <f>SUMIF(Nov!$A:$A,TB!$A405,Nov!$H:$H)</f>
        <v>0</v>
      </c>
      <c r="N405" s="159">
        <f>SUMIF(Dec!$A:$A,TB!$A405,Dec!$H:$H)</f>
        <v>0</v>
      </c>
      <c r="O405" s="171"/>
      <c r="P405" s="171"/>
      <c r="Q405" s="164">
        <v>0</v>
      </c>
      <c r="R405" s="43">
        <v>0</v>
      </c>
      <c r="S405" s="43">
        <v>0</v>
      </c>
      <c r="T405" s="43">
        <v>0</v>
      </c>
      <c r="U405" s="43">
        <v>0</v>
      </c>
      <c r="V405" s="43">
        <v>0</v>
      </c>
      <c r="W405" s="43">
        <v>0</v>
      </c>
      <c r="X405" s="43">
        <v>0</v>
      </c>
      <c r="Y405" s="43">
        <v>0</v>
      </c>
      <c r="Z405" s="43">
        <v>0</v>
      </c>
      <c r="AA405" s="43">
        <v>0</v>
      </c>
      <c r="AB405" s="43">
        <v>0</v>
      </c>
      <c r="AD405" s="43">
        <f t="shared" si="641"/>
        <v>0</v>
      </c>
      <c r="AE405" s="43">
        <f t="shared" si="642"/>
        <v>0</v>
      </c>
      <c r="AF405" s="43">
        <f t="shared" si="643"/>
        <v>0</v>
      </c>
      <c r="AG405" s="43">
        <f t="shared" si="644"/>
        <v>0</v>
      </c>
      <c r="AH405" s="43">
        <f t="shared" si="645"/>
        <v>0</v>
      </c>
      <c r="AI405" s="43">
        <f t="shared" si="646"/>
        <v>0</v>
      </c>
      <c r="AJ405" s="43">
        <f t="shared" si="647"/>
        <v>0</v>
      </c>
      <c r="AK405" s="43">
        <f t="shared" si="648"/>
        <v>0</v>
      </c>
      <c r="AL405" s="43">
        <f t="shared" si="649"/>
        <v>0</v>
      </c>
      <c r="AM405" s="43">
        <f t="shared" si="650"/>
        <v>0</v>
      </c>
      <c r="AN405" s="43">
        <f t="shared" si="651"/>
        <v>0</v>
      </c>
      <c r="AO405" s="159">
        <f t="shared" si="652"/>
        <v>0</v>
      </c>
    </row>
    <row r="406" spans="1:41" ht="16.399999999999999" customHeight="1">
      <c r="A406" s="13">
        <v>74102</v>
      </c>
      <c r="B406" s="14" t="s">
        <v>341</v>
      </c>
      <c r="C406" s="43">
        <f>SUMIF(Jan!$A:$A,TB!$A406,Jan!$H:$H)</f>
        <v>0</v>
      </c>
      <c r="D406" s="43">
        <f>SUMIF(Feb!$A:$A,TB!$A406,Feb!$H:$H)</f>
        <v>0</v>
      </c>
      <c r="E406" s="43">
        <f>SUMIF(Mar!$A:$A,TB!$A406,Mar!$H:$H)</f>
        <v>0</v>
      </c>
      <c r="F406" s="43">
        <f>SUMIF(Apr!$A:$A,TB!$A406,Apr!$H:$H)</f>
        <v>0</v>
      </c>
      <c r="G406" s="43">
        <f>SUMIF(May!$A:$A,TB!$A406,May!$H:$H)</f>
        <v>0</v>
      </c>
      <c r="H406" s="43">
        <f>SUMIF(Jun!$A:$A,TB!$A406,Jun!$H:$H)</f>
        <v>0</v>
      </c>
      <c r="I406" s="43">
        <f>SUMIF(Jul!$A:$A,TB!$A406,Jul!$H:$H)</f>
        <v>0</v>
      </c>
      <c r="J406" s="43">
        <f>SUMIF(Aug!$A:$A,TB!$A406,Aug!$H:$H)</f>
        <v>0</v>
      </c>
      <c r="K406" s="43">
        <f>SUMIF(Sep!$A:$A,TB!$A406,Sep!$H:$H)</f>
        <v>0</v>
      </c>
      <c r="L406" s="43">
        <f>SUMIF(Oct!$A:$A,TB!$A406,Oct!$H:$H)</f>
        <v>0</v>
      </c>
      <c r="M406" s="43">
        <f>SUMIF(Nov!$A:$A,TB!$A406,Nov!$H:$H)</f>
        <v>0</v>
      </c>
      <c r="N406" s="159">
        <f>SUMIF(Dec!$A:$A,TB!$A406,Dec!$H:$H)</f>
        <v>0</v>
      </c>
      <c r="O406" s="171"/>
      <c r="P406" s="171"/>
      <c r="Q406" s="164">
        <v>0</v>
      </c>
      <c r="R406" s="43">
        <v>0</v>
      </c>
      <c r="S406" s="43">
        <v>0</v>
      </c>
      <c r="T406" s="43">
        <v>0</v>
      </c>
      <c r="U406" s="43">
        <v>0</v>
      </c>
      <c r="V406" s="43">
        <v>0</v>
      </c>
      <c r="W406" s="43">
        <v>0</v>
      </c>
      <c r="X406" s="43">
        <v>0</v>
      </c>
      <c r="Y406" s="43">
        <v>0</v>
      </c>
      <c r="Z406" s="43">
        <v>0</v>
      </c>
      <c r="AA406" s="43">
        <v>0</v>
      </c>
      <c r="AB406" s="43">
        <v>0</v>
      </c>
      <c r="AD406" s="43">
        <f t="shared" si="641"/>
        <v>0</v>
      </c>
      <c r="AE406" s="43">
        <f t="shared" si="642"/>
        <v>0</v>
      </c>
      <c r="AF406" s="43">
        <f t="shared" si="643"/>
        <v>0</v>
      </c>
      <c r="AG406" s="43">
        <f t="shared" si="644"/>
        <v>0</v>
      </c>
      <c r="AH406" s="43">
        <f t="shared" si="645"/>
        <v>0</v>
      </c>
      <c r="AI406" s="43">
        <f t="shared" si="646"/>
        <v>0</v>
      </c>
      <c r="AJ406" s="43">
        <f t="shared" si="647"/>
        <v>0</v>
      </c>
      <c r="AK406" s="43">
        <f t="shared" si="648"/>
        <v>0</v>
      </c>
      <c r="AL406" s="43">
        <f t="shared" si="649"/>
        <v>0</v>
      </c>
      <c r="AM406" s="43">
        <f t="shared" si="650"/>
        <v>0</v>
      </c>
      <c r="AN406" s="43">
        <f t="shared" si="651"/>
        <v>0</v>
      </c>
      <c r="AO406" s="159">
        <f t="shared" si="652"/>
        <v>0</v>
      </c>
    </row>
    <row r="407" spans="1:41" ht="16.399999999999999" customHeight="1">
      <c r="A407" s="13">
        <v>74200</v>
      </c>
      <c r="B407" s="14" t="s">
        <v>342</v>
      </c>
      <c r="C407" s="43">
        <f>SUMIF(Jan!$A:$A,TB!$A407,Jan!$H:$H)</f>
        <v>0</v>
      </c>
      <c r="D407" s="43">
        <f>SUMIF(Feb!$A:$A,TB!$A407,Feb!$H:$H)</f>
        <v>0</v>
      </c>
      <c r="E407" s="43">
        <f>SUMIF(Mar!$A:$A,TB!$A407,Mar!$H:$H)</f>
        <v>0</v>
      </c>
      <c r="F407" s="43">
        <f>SUMIF(Apr!$A:$A,TB!$A407,Apr!$H:$H)</f>
        <v>0</v>
      </c>
      <c r="G407" s="43">
        <f>SUMIF(May!$A:$A,TB!$A407,May!$H:$H)</f>
        <v>0</v>
      </c>
      <c r="H407" s="43">
        <f>SUMIF(Jun!$A:$A,TB!$A407,Jun!$H:$H)</f>
        <v>0</v>
      </c>
      <c r="I407" s="43">
        <f>SUMIF(Jul!$A:$A,TB!$A407,Jul!$H:$H)</f>
        <v>0</v>
      </c>
      <c r="J407" s="43">
        <f>SUMIF(Aug!$A:$A,TB!$A407,Aug!$H:$H)</f>
        <v>0</v>
      </c>
      <c r="K407" s="43">
        <f>SUMIF(Sep!$A:$A,TB!$A407,Sep!$H:$H)</f>
        <v>0</v>
      </c>
      <c r="L407" s="43">
        <f>SUMIF(Oct!$A:$A,TB!$A407,Oct!$H:$H)</f>
        <v>0</v>
      </c>
      <c r="M407" s="43">
        <f>SUMIF(Nov!$A:$A,TB!$A407,Nov!$H:$H)</f>
        <v>0</v>
      </c>
      <c r="N407" s="159">
        <f>SUMIF(Dec!$A:$A,TB!$A407,Dec!$H:$H)</f>
        <v>0</v>
      </c>
      <c r="O407" s="171"/>
      <c r="P407" s="171"/>
      <c r="Q407" s="164">
        <v>0</v>
      </c>
      <c r="R407" s="43">
        <v>0</v>
      </c>
      <c r="S407" s="43">
        <v>0</v>
      </c>
      <c r="T407" s="43">
        <v>0</v>
      </c>
      <c r="U407" s="43">
        <v>0</v>
      </c>
      <c r="V407" s="43">
        <v>0</v>
      </c>
      <c r="W407" s="43">
        <v>0</v>
      </c>
      <c r="X407" s="43">
        <v>0</v>
      </c>
      <c r="Y407" s="43">
        <v>0</v>
      </c>
      <c r="Z407" s="43">
        <v>0</v>
      </c>
      <c r="AA407" s="43">
        <v>0</v>
      </c>
      <c r="AB407" s="43">
        <v>0</v>
      </c>
      <c r="AD407" s="43">
        <f t="shared" si="641"/>
        <v>0</v>
      </c>
      <c r="AE407" s="43">
        <f t="shared" si="642"/>
        <v>0</v>
      </c>
      <c r="AF407" s="43">
        <f t="shared" si="643"/>
        <v>0</v>
      </c>
      <c r="AG407" s="43">
        <f t="shared" si="644"/>
        <v>0</v>
      </c>
      <c r="AH407" s="43">
        <f t="shared" si="645"/>
        <v>0</v>
      </c>
      <c r="AI407" s="43">
        <f t="shared" si="646"/>
        <v>0</v>
      </c>
      <c r="AJ407" s="43">
        <f t="shared" si="647"/>
        <v>0</v>
      </c>
      <c r="AK407" s="43">
        <f t="shared" si="648"/>
        <v>0</v>
      </c>
      <c r="AL407" s="43">
        <f t="shared" si="649"/>
        <v>0</v>
      </c>
      <c r="AM407" s="43">
        <f t="shared" si="650"/>
        <v>0</v>
      </c>
      <c r="AN407" s="43">
        <f t="shared" si="651"/>
        <v>0</v>
      </c>
      <c r="AO407" s="159">
        <f t="shared" si="652"/>
        <v>0</v>
      </c>
    </row>
    <row r="408" spans="1:41" ht="16.399999999999999" customHeight="1">
      <c r="A408" s="13">
        <v>74201</v>
      </c>
      <c r="B408" s="14" t="s">
        <v>343</v>
      </c>
      <c r="C408" s="43">
        <f>SUMIF(Jan!$A:$A,TB!$A408,Jan!$H:$H)</f>
        <v>0</v>
      </c>
      <c r="D408" s="43">
        <f>SUMIF(Feb!$A:$A,TB!$A408,Feb!$H:$H)</f>
        <v>0</v>
      </c>
      <c r="E408" s="43">
        <f>SUMIF(Mar!$A:$A,TB!$A408,Mar!$H:$H)</f>
        <v>0</v>
      </c>
      <c r="F408" s="43">
        <f>SUMIF(Apr!$A:$A,TB!$A408,Apr!$H:$H)</f>
        <v>0</v>
      </c>
      <c r="G408" s="43">
        <f>SUMIF(May!$A:$A,TB!$A408,May!$H:$H)</f>
        <v>0</v>
      </c>
      <c r="H408" s="43">
        <f>SUMIF(Jun!$A:$A,TB!$A408,Jun!$H:$H)</f>
        <v>0</v>
      </c>
      <c r="I408" s="43">
        <f>SUMIF(Jul!$A:$A,TB!$A408,Jul!$H:$H)</f>
        <v>0</v>
      </c>
      <c r="J408" s="43">
        <f>SUMIF(Aug!$A:$A,TB!$A408,Aug!$H:$H)</f>
        <v>0</v>
      </c>
      <c r="K408" s="43">
        <f>SUMIF(Sep!$A:$A,TB!$A408,Sep!$H:$H)</f>
        <v>0</v>
      </c>
      <c r="L408" s="43">
        <f>SUMIF(Oct!$A:$A,TB!$A408,Oct!$H:$H)</f>
        <v>0</v>
      </c>
      <c r="M408" s="43">
        <f>SUMIF(Nov!$A:$A,TB!$A408,Nov!$H:$H)</f>
        <v>0</v>
      </c>
      <c r="N408" s="159">
        <f>SUMIF(Dec!$A:$A,TB!$A408,Dec!$H:$H)</f>
        <v>0</v>
      </c>
      <c r="O408" s="171"/>
      <c r="P408" s="171"/>
      <c r="Q408" s="164">
        <v>0</v>
      </c>
      <c r="R408" s="43">
        <v>0</v>
      </c>
      <c r="S408" s="43">
        <v>0</v>
      </c>
      <c r="T408" s="43">
        <v>0</v>
      </c>
      <c r="U408" s="43">
        <v>0</v>
      </c>
      <c r="V408" s="43">
        <v>0</v>
      </c>
      <c r="W408" s="43">
        <v>0</v>
      </c>
      <c r="X408" s="43">
        <v>0</v>
      </c>
      <c r="Y408" s="43">
        <v>0</v>
      </c>
      <c r="Z408" s="43">
        <v>0</v>
      </c>
      <c r="AA408" s="43">
        <v>0</v>
      </c>
      <c r="AB408" s="43">
        <v>0</v>
      </c>
      <c r="AD408" s="43">
        <f t="shared" si="641"/>
        <v>0</v>
      </c>
      <c r="AE408" s="43">
        <f t="shared" si="642"/>
        <v>0</v>
      </c>
      <c r="AF408" s="43">
        <f t="shared" si="643"/>
        <v>0</v>
      </c>
      <c r="AG408" s="43">
        <f t="shared" si="644"/>
        <v>0</v>
      </c>
      <c r="AH408" s="43">
        <f t="shared" si="645"/>
        <v>0</v>
      </c>
      <c r="AI408" s="43">
        <f t="shared" si="646"/>
        <v>0</v>
      </c>
      <c r="AJ408" s="43">
        <f t="shared" si="647"/>
        <v>0</v>
      </c>
      <c r="AK408" s="43">
        <f t="shared" si="648"/>
        <v>0</v>
      </c>
      <c r="AL408" s="43">
        <f t="shared" si="649"/>
        <v>0</v>
      </c>
      <c r="AM408" s="43">
        <f t="shared" si="650"/>
        <v>0</v>
      </c>
      <c r="AN408" s="43">
        <f t="shared" si="651"/>
        <v>0</v>
      </c>
      <c r="AO408" s="159">
        <f t="shared" si="652"/>
        <v>0</v>
      </c>
    </row>
    <row r="409" spans="1:41" ht="16.399999999999999" customHeight="1">
      <c r="A409" s="13">
        <v>74202</v>
      </c>
      <c r="B409" s="14" t="s">
        <v>344</v>
      </c>
      <c r="C409" s="43">
        <f>SUMIF(Jan!$A:$A,TB!$A409,Jan!$H:$H)</f>
        <v>0</v>
      </c>
      <c r="D409" s="43">
        <f>SUMIF(Feb!$A:$A,TB!$A409,Feb!$H:$H)</f>
        <v>0</v>
      </c>
      <c r="E409" s="43">
        <f>SUMIF(Mar!$A:$A,TB!$A409,Mar!$H:$H)</f>
        <v>0</v>
      </c>
      <c r="F409" s="43">
        <f>SUMIF(Apr!$A:$A,TB!$A409,Apr!$H:$H)</f>
        <v>0</v>
      </c>
      <c r="G409" s="43">
        <f>SUMIF(May!$A:$A,TB!$A409,May!$H:$H)</f>
        <v>0</v>
      </c>
      <c r="H409" s="43">
        <f>SUMIF(Jun!$A:$A,TB!$A409,Jun!$H:$H)</f>
        <v>0</v>
      </c>
      <c r="I409" s="43">
        <f>SUMIF(Jul!$A:$A,TB!$A409,Jul!$H:$H)</f>
        <v>0</v>
      </c>
      <c r="J409" s="43">
        <f>SUMIF(Aug!$A:$A,TB!$A409,Aug!$H:$H)</f>
        <v>0</v>
      </c>
      <c r="K409" s="43">
        <f>SUMIF(Sep!$A:$A,TB!$A409,Sep!$H:$H)</f>
        <v>0</v>
      </c>
      <c r="L409" s="43">
        <f>SUMIF(Oct!$A:$A,TB!$A409,Oct!$H:$H)</f>
        <v>0</v>
      </c>
      <c r="M409" s="43">
        <f>SUMIF(Nov!$A:$A,TB!$A409,Nov!$H:$H)</f>
        <v>0</v>
      </c>
      <c r="N409" s="159">
        <f>SUMIF(Dec!$A:$A,TB!$A409,Dec!$H:$H)</f>
        <v>0</v>
      </c>
      <c r="O409" s="171"/>
      <c r="P409" s="171"/>
      <c r="Q409" s="164">
        <v>0</v>
      </c>
      <c r="R409" s="43">
        <v>0</v>
      </c>
      <c r="S409" s="43">
        <v>0</v>
      </c>
      <c r="T409" s="43">
        <v>0</v>
      </c>
      <c r="U409" s="43">
        <v>0</v>
      </c>
      <c r="V409" s="43">
        <v>0</v>
      </c>
      <c r="W409" s="43">
        <v>0</v>
      </c>
      <c r="X409" s="43">
        <v>0</v>
      </c>
      <c r="Y409" s="43">
        <v>0</v>
      </c>
      <c r="Z409" s="43">
        <v>0</v>
      </c>
      <c r="AA409" s="43">
        <v>0</v>
      </c>
      <c r="AB409" s="43">
        <v>0</v>
      </c>
      <c r="AD409" s="43">
        <f t="shared" si="641"/>
        <v>0</v>
      </c>
      <c r="AE409" s="43">
        <f t="shared" si="642"/>
        <v>0</v>
      </c>
      <c r="AF409" s="43">
        <f t="shared" si="643"/>
        <v>0</v>
      </c>
      <c r="AG409" s="43">
        <f t="shared" si="644"/>
        <v>0</v>
      </c>
      <c r="AH409" s="43">
        <f t="shared" si="645"/>
        <v>0</v>
      </c>
      <c r="AI409" s="43">
        <f t="shared" si="646"/>
        <v>0</v>
      </c>
      <c r="AJ409" s="43">
        <f t="shared" si="647"/>
        <v>0</v>
      </c>
      <c r="AK409" s="43">
        <f t="shared" si="648"/>
        <v>0</v>
      </c>
      <c r="AL409" s="43">
        <f t="shared" si="649"/>
        <v>0</v>
      </c>
      <c r="AM409" s="43">
        <f t="shared" si="650"/>
        <v>0</v>
      </c>
      <c r="AN409" s="43">
        <f t="shared" si="651"/>
        <v>0</v>
      </c>
      <c r="AO409" s="159">
        <f t="shared" si="652"/>
        <v>0</v>
      </c>
    </row>
    <row r="410" spans="1:41" ht="16.399999999999999" customHeight="1">
      <c r="A410" s="13">
        <v>74203</v>
      </c>
      <c r="B410" s="14" t="s">
        <v>345</v>
      </c>
      <c r="C410" s="43">
        <f>SUMIF(Jan!$A:$A,TB!$A410,Jan!$H:$H)</f>
        <v>0</v>
      </c>
      <c r="D410" s="43">
        <f>SUMIF(Feb!$A:$A,TB!$A410,Feb!$H:$H)</f>
        <v>0</v>
      </c>
      <c r="E410" s="43">
        <f>SUMIF(Mar!$A:$A,TB!$A410,Mar!$H:$H)</f>
        <v>0</v>
      </c>
      <c r="F410" s="43">
        <f>SUMIF(Apr!$A:$A,TB!$A410,Apr!$H:$H)</f>
        <v>0</v>
      </c>
      <c r="G410" s="43">
        <f>SUMIF(May!$A:$A,TB!$A410,May!$H:$H)</f>
        <v>0</v>
      </c>
      <c r="H410" s="43">
        <f>SUMIF(Jun!$A:$A,TB!$A410,Jun!$H:$H)</f>
        <v>0</v>
      </c>
      <c r="I410" s="43">
        <f>SUMIF(Jul!$A:$A,TB!$A410,Jul!$H:$H)</f>
        <v>0</v>
      </c>
      <c r="J410" s="43">
        <f>SUMIF(Aug!$A:$A,TB!$A410,Aug!$H:$H)</f>
        <v>0</v>
      </c>
      <c r="K410" s="43">
        <f>SUMIF(Sep!$A:$A,TB!$A410,Sep!$H:$H)</f>
        <v>0</v>
      </c>
      <c r="L410" s="43">
        <f>SUMIF(Oct!$A:$A,TB!$A410,Oct!$H:$H)</f>
        <v>0</v>
      </c>
      <c r="M410" s="43">
        <f>SUMIF(Nov!$A:$A,TB!$A410,Nov!$H:$H)</f>
        <v>0</v>
      </c>
      <c r="N410" s="159">
        <f>SUMIF(Dec!$A:$A,TB!$A410,Dec!$H:$H)</f>
        <v>0</v>
      </c>
      <c r="O410" s="171"/>
      <c r="P410" s="171"/>
      <c r="Q410" s="164">
        <v>0</v>
      </c>
      <c r="R410" s="43">
        <v>0</v>
      </c>
      <c r="S410" s="43">
        <v>0</v>
      </c>
      <c r="T410" s="43">
        <v>0</v>
      </c>
      <c r="U410" s="43">
        <v>0</v>
      </c>
      <c r="V410" s="43">
        <v>0</v>
      </c>
      <c r="W410" s="43">
        <v>0</v>
      </c>
      <c r="X410" s="43">
        <v>0</v>
      </c>
      <c r="Y410" s="43">
        <v>0</v>
      </c>
      <c r="Z410" s="43">
        <v>0</v>
      </c>
      <c r="AA410" s="43">
        <v>0</v>
      </c>
      <c r="AB410" s="43">
        <v>0</v>
      </c>
      <c r="AD410" s="43">
        <f t="shared" si="641"/>
        <v>0</v>
      </c>
      <c r="AE410" s="43">
        <f t="shared" si="642"/>
        <v>0</v>
      </c>
      <c r="AF410" s="43">
        <f t="shared" si="643"/>
        <v>0</v>
      </c>
      <c r="AG410" s="43">
        <f t="shared" si="644"/>
        <v>0</v>
      </c>
      <c r="AH410" s="43">
        <f t="shared" si="645"/>
        <v>0</v>
      </c>
      <c r="AI410" s="43">
        <f t="shared" si="646"/>
        <v>0</v>
      </c>
      <c r="AJ410" s="43">
        <f t="shared" si="647"/>
        <v>0</v>
      </c>
      <c r="AK410" s="43">
        <f t="shared" si="648"/>
        <v>0</v>
      </c>
      <c r="AL410" s="43">
        <f t="shared" si="649"/>
        <v>0</v>
      </c>
      <c r="AM410" s="43">
        <f t="shared" si="650"/>
        <v>0</v>
      </c>
      <c r="AN410" s="43">
        <f t="shared" si="651"/>
        <v>0</v>
      </c>
      <c r="AO410" s="159">
        <f t="shared" si="652"/>
        <v>0</v>
      </c>
    </row>
    <row r="411" spans="1:41" ht="16.399999999999999" customHeight="1">
      <c r="A411" s="13">
        <v>74204</v>
      </c>
      <c r="B411" s="14" t="s">
        <v>346</v>
      </c>
      <c r="C411" s="43">
        <f>SUMIF(Jan!$A:$A,TB!$A411,Jan!$H:$H)</f>
        <v>0</v>
      </c>
      <c r="D411" s="43">
        <f>SUMIF(Feb!$A:$A,TB!$A411,Feb!$H:$H)</f>
        <v>0</v>
      </c>
      <c r="E411" s="43">
        <f>SUMIF(Mar!$A:$A,TB!$A411,Mar!$H:$H)</f>
        <v>0</v>
      </c>
      <c r="F411" s="43">
        <f>SUMIF(Apr!$A:$A,TB!$A411,Apr!$H:$H)</f>
        <v>0</v>
      </c>
      <c r="G411" s="43">
        <f>SUMIF(May!$A:$A,TB!$A411,May!$H:$H)</f>
        <v>0</v>
      </c>
      <c r="H411" s="43">
        <f>SUMIF(Jun!$A:$A,TB!$A411,Jun!$H:$H)</f>
        <v>0</v>
      </c>
      <c r="I411" s="43">
        <f>SUMIF(Jul!$A:$A,TB!$A411,Jul!$H:$H)</f>
        <v>0</v>
      </c>
      <c r="J411" s="43">
        <f>SUMIF(Aug!$A:$A,TB!$A411,Aug!$H:$H)</f>
        <v>0</v>
      </c>
      <c r="K411" s="43">
        <f>SUMIF(Sep!$A:$A,TB!$A411,Sep!$H:$H)</f>
        <v>0</v>
      </c>
      <c r="L411" s="43">
        <f>SUMIF(Oct!$A:$A,TB!$A411,Oct!$H:$H)</f>
        <v>0</v>
      </c>
      <c r="M411" s="43">
        <f>SUMIF(Nov!$A:$A,TB!$A411,Nov!$H:$H)</f>
        <v>0</v>
      </c>
      <c r="N411" s="159">
        <f>SUMIF(Dec!$A:$A,TB!$A411,Dec!$H:$H)</f>
        <v>0</v>
      </c>
      <c r="O411" s="171"/>
      <c r="P411" s="171"/>
      <c r="Q411" s="164">
        <v>0</v>
      </c>
      <c r="R411" s="43">
        <v>0</v>
      </c>
      <c r="S411" s="43">
        <v>0</v>
      </c>
      <c r="T411" s="43">
        <v>0</v>
      </c>
      <c r="U411" s="43">
        <v>0</v>
      </c>
      <c r="V411" s="43">
        <v>0</v>
      </c>
      <c r="W411" s="43">
        <v>0</v>
      </c>
      <c r="X411" s="43">
        <v>0</v>
      </c>
      <c r="Y411" s="43">
        <v>0</v>
      </c>
      <c r="Z411" s="43">
        <v>0</v>
      </c>
      <c r="AA411" s="43">
        <v>0</v>
      </c>
      <c r="AB411" s="43">
        <v>0</v>
      </c>
      <c r="AD411" s="43">
        <f t="shared" si="641"/>
        <v>0</v>
      </c>
      <c r="AE411" s="43">
        <f t="shared" si="642"/>
        <v>0</v>
      </c>
      <c r="AF411" s="43">
        <f t="shared" si="643"/>
        <v>0</v>
      </c>
      <c r="AG411" s="43">
        <f t="shared" si="644"/>
        <v>0</v>
      </c>
      <c r="AH411" s="43">
        <f t="shared" si="645"/>
        <v>0</v>
      </c>
      <c r="AI411" s="43">
        <f t="shared" si="646"/>
        <v>0</v>
      </c>
      <c r="AJ411" s="43">
        <f t="shared" si="647"/>
        <v>0</v>
      </c>
      <c r="AK411" s="43">
        <f t="shared" si="648"/>
        <v>0</v>
      </c>
      <c r="AL411" s="43">
        <f t="shared" si="649"/>
        <v>0</v>
      </c>
      <c r="AM411" s="43">
        <f t="shared" si="650"/>
        <v>0</v>
      </c>
      <c r="AN411" s="43">
        <f t="shared" si="651"/>
        <v>0</v>
      </c>
      <c r="AO411" s="159">
        <f t="shared" si="652"/>
        <v>0</v>
      </c>
    </row>
    <row r="412" spans="1:41" ht="16.399999999999999" customHeight="1">
      <c r="A412" s="13">
        <v>74300</v>
      </c>
      <c r="B412" s="14" t="s">
        <v>347</v>
      </c>
      <c r="C412" s="43">
        <f>SUMIF(Jan!$A:$A,TB!$A412,Jan!$H:$H)</f>
        <v>0</v>
      </c>
      <c r="D412" s="43">
        <f>SUMIF(Feb!$A:$A,TB!$A412,Feb!$H:$H)</f>
        <v>0</v>
      </c>
      <c r="E412" s="43">
        <f>SUMIF(Mar!$A:$A,TB!$A412,Mar!$H:$H)</f>
        <v>0</v>
      </c>
      <c r="F412" s="43">
        <f>SUMIF(Apr!$A:$A,TB!$A412,Apr!$H:$H)</f>
        <v>0</v>
      </c>
      <c r="G412" s="43">
        <f>SUMIF(May!$A:$A,TB!$A412,May!$H:$H)</f>
        <v>0</v>
      </c>
      <c r="H412" s="43">
        <f>SUMIF(Jun!$A:$A,TB!$A412,Jun!$H:$H)</f>
        <v>0</v>
      </c>
      <c r="I412" s="43">
        <f>SUMIF(Jul!$A:$A,TB!$A412,Jul!$H:$H)</f>
        <v>0</v>
      </c>
      <c r="J412" s="43">
        <f>SUMIF(Aug!$A:$A,TB!$A412,Aug!$H:$H)</f>
        <v>0</v>
      </c>
      <c r="K412" s="43">
        <f>SUMIF(Sep!$A:$A,TB!$A412,Sep!$H:$H)</f>
        <v>0</v>
      </c>
      <c r="L412" s="43">
        <f>SUMIF(Oct!$A:$A,TB!$A412,Oct!$H:$H)</f>
        <v>0</v>
      </c>
      <c r="M412" s="43">
        <f>SUMIF(Nov!$A:$A,TB!$A412,Nov!$H:$H)</f>
        <v>0</v>
      </c>
      <c r="N412" s="159">
        <f>SUMIF(Dec!$A:$A,TB!$A412,Dec!$H:$H)</f>
        <v>0</v>
      </c>
      <c r="O412" s="171"/>
      <c r="P412" s="171"/>
      <c r="Q412" s="164">
        <v>0</v>
      </c>
      <c r="R412" s="43">
        <v>0</v>
      </c>
      <c r="S412" s="43">
        <v>0</v>
      </c>
      <c r="T412" s="43">
        <v>0</v>
      </c>
      <c r="U412" s="43">
        <v>0</v>
      </c>
      <c r="V412" s="43">
        <v>0</v>
      </c>
      <c r="W412" s="43">
        <v>0</v>
      </c>
      <c r="X412" s="43">
        <v>0</v>
      </c>
      <c r="Y412" s="43">
        <v>0</v>
      </c>
      <c r="Z412" s="43">
        <v>0</v>
      </c>
      <c r="AA412" s="43">
        <v>0</v>
      </c>
      <c r="AB412" s="43">
        <v>0</v>
      </c>
      <c r="AD412" s="43">
        <f t="shared" si="641"/>
        <v>0</v>
      </c>
      <c r="AE412" s="43">
        <f t="shared" si="642"/>
        <v>0</v>
      </c>
      <c r="AF412" s="43">
        <f t="shared" si="643"/>
        <v>0</v>
      </c>
      <c r="AG412" s="43">
        <f t="shared" si="644"/>
        <v>0</v>
      </c>
      <c r="AH412" s="43">
        <f t="shared" si="645"/>
        <v>0</v>
      </c>
      <c r="AI412" s="43">
        <f t="shared" si="646"/>
        <v>0</v>
      </c>
      <c r="AJ412" s="43">
        <f t="shared" si="647"/>
        <v>0</v>
      </c>
      <c r="AK412" s="43">
        <f t="shared" si="648"/>
        <v>0</v>
      </c>
      <c r="AL412" s="43">
        <f t="shared" si="649"/>
        <v>0</v>
      </c>
      <c r="AM412" s="43">
        <f t="shared" si="650"/>
        <v>0</v>
      </c>
      <c r="AN412" s="43">
        <f t="shared" si="651"/>
        <v>0</v>
      </c>
      <c r="AO412" s="159">
        <f t="shared" si="652"/>
        <v>0</v>
      </c>
    </row>
    <row r="413" spans="1:41" ht="16.399999999999999" customHeight="1">
      <c r="A413" s="13"/>
      <c r="B413" s="22"/>
      <c r="C413" s="43">
        <f>SUMIF(Jan!$A:$A,TB!$A413,Jan!$H:$H)</f>
        <v>0</v>
      </c>
      <c r="D413" s="43">
        <f>SUMIF(Feb!$A:$A,TB!$A413,Feb!$H:$H)</f>
        <v>0</v>
      </c>
      <c r="E413" s="43">
        <f>SUMIF(Mar!$A:$A,TB!$A413,Mar!$H:$H)</f>
        <v>0</v>
      </c>
      <c r="F413" s="43">
        <f>SUMIF(Apr!$A:$A,TB!$A413,Apr!$H:$H)</f>
        <v>0</v>
      </c>
      <c r="G413" s="43">
        <f>SUMIF(May!$A:$A,TB!$A413,May!$H:$H)</f>
        <v>0</v>
      </c>
      <c r="H413" s="43">
        <f>SUMIF(Jun!$A:$A,TB!$A413,Jun!$H:$H)</f>
        <v>0</v>
      </c>
      <c r="I413" s="43">
        <f>SUMIF(Jul!$A:$A,TB!$A413,Jul!$H:$H)</f>
        <v>0</v>
      </c>
      <c r="J413" s="43">
        <f>SUMIF(Aug!$A:$A,TB!$A413,Aug!$H:$H)</f>
        <v>0</v>
      </c>
      <c r="K413" s="43">
        <f>SUMIF(Sep!$A:$A,TB!$A413,Sep!$H:$H)</f>
        <v>0</v>
      </c>
      <c r="L413" s="43">
        <f>SUMIF(Oct!$A:$A,TB!$A413,Oct!$H:$H)</f>
        <v>0</v>
      </c>
      <c r="M413" s="43">
        <f>SUMIF(Nov!$A:$A,TB!$A413,Nov!$H:$H)</f>
        <v>0</v>
      </c>
      <c r="N413" s="159">
        <f>SUMIF(Dec!$A:$A,TB!$A413,Dec!$H:$H)</f>
        <v>0</v>
      </c>
      <c r="O413" s="171"/>
      <c r="P413" s="171"/>
      <c r="Q413" s="164">
        <v>0</v>
      </c>
      <c r="R413" s="43">
        <v>0</v>
      </c>
      <c r="S413" s="43">
        <v>0</v>
      </c>
      <c r="T413" s="43">
        <v>0</v>
      </c>
      <c r="U413" s="43">
        <v>0</v>
      </c>
      <c r="V413" s="43">
        <v>0</v>
      </c>
      <c r="W413" s="43">
        <v>0</v>
      </c>
      <c r="X413" s="43">
        <v>0</v>
      </c>
      <c r="Y413" s="43">
        <v>0</v>
      </c>
      <c r="Z413" s="43">
        <v>0</v>
      </c>
      <c r="AA413" s="43">
        <v>0</v>
      </c>
      <c r="AB413" s="43">
        <v>0</v>
      </c>
      <c r="AD413" s="43">
        <f t="shared" si="641"/>
        <v>0</v>
      </c>
      <c r="AE413" s="43">
        <f t="shared" si="642"/>
        <v>0</v>
      </c>
      <c r="AF413" s="43">
        <f t="shared" si="643"/>
        <v>0</v>
      </c>
      <c r="AG413" s="43">
        <f t="shared" si="644"/>
        <v>0</v>
      </c>
      <c r="AH413" s="43">
        <f t="shared" si="645"/>
        <v>0</v>
      </c>
      <c r="AI413" s="43">
        <f t="shared" si="646"/>
        <v>0</v>
      </c>
      <c r="AJ413" s="43">
        <f t="shared" si="647"/>
        <v>0</v>
      </c>
      <c r="AK413" s="43">
        <f t="shared" si="648"/>
        <v>0</v>
      </c>
      <c r="AL413" s="43">
        <f t="shared" si="649"/>
        <v>0</v>
      </c>
      <c r="AM413" s="43">
        <f t="shared" si="650"/>
        <v>0</v>
      </c>
      <c r="AN413" s="43">
        <f t="shared" si="651"/>
        <v>0</v>
      </c>
      <c r="AO413" s="159">
        <f t="shared" si="652"/>
        <v>0</v>
      </c>
    </row>
    <row r="414" spans="1:41" ht="16.399999999999999" customHeight="1">
      <c r="A414" s="13"/>
      <c r="B414" s="21"/>
      <c r="C414" s="43">
        <f>SUMIF(Jan!$A:$A,TB!$A414,Jan!$H:$H)</f>
        <v>0</v>
      </c>
      <c r="D414" s="43">
        <f>SUMIF(Feb!$A:$A,TB!$A414,Feb!$H:$H)</f>
        <v>0</v>
      </c>
      <c r="E414" s="43">
        <f>SUMIF(Mar!$A:$A,TB!$A414,Mar!$H:$H)</f>
        <v>0</v>
      </c>
      <c r="F414" s="43">
        <f>SUMIF(Apr!$A:$A,TB!$A414,Apr!$H:$H)</f>
        <v>0</v>
      </c>
      <c r="G414" s="43">
        <f>SUMIF(May!$A:$A,TB!$A414,May!$H:$H)</f>
        <v>0</v>
      </c>
      <c r="H414" s="43">
        <f>SUMIF(Jun!$A:$A,TB!$A414,Jun!$H:$H)</f>
        <v>0</v>
      </c>
      <c r="I414" s="43">
        <f>SUMIF(Jul!$A:$A,TB!$A414,Jul!$H:$H)</f>
        <v>0</v>
      </c>
      <c r="J414" s="43">
        <f>SUMIF(Aug!$A:$A,TB!$A414,Aug!$H:$H)</f>
        <v>0</v>
      </c>
      <c r="K414" s="43">
        <f>SUMIF(Sep!$A:$A,TB!$A414,Sep!$H:$H)</f>
        <v>0</v>
      </c>
      <c r="L414" s="43">
        <f>SUMIF(Oct!$A:$A,TB!$A414,Oct!$H:$H)</f>
        <v>0</v>
      </c>
      <c r="M414" s="43">
        <f>SUMIF(Nov!$A:$A,TB!$A414,Nov!$H:$H)</f>
        <v>0</v>
      </c>
      <c r="N414" s="159">
        <f>SUMIF(Dec!$A:$A,TB!$A414,Dec!$H:$H)</f>
        <v>0</v>
      </c>
      <c r="O414" s="171"/>
      <c r="P414" s="171"/>
      <c r="Q414" s="164">
        <v>0</v>
      </c>
      <c r="R414" s="43">
        <v>0</v>
      </c>
      <c r="S414" s="43">
        <v>0</v>
      </c>
      <c r="T414" s="43">
        <v>0</v>
      </c>
      <c r="U414" s="43">
        <v>0</v>
      </c>
      <c r="V414" s="43">
        <v>0</v>
      </c>
      <c r="W414" s="43">
        <v>0</v>
      </c>
      <c r="X414" s="43">
        <v>0</v>
      </c>
      <c r="Y414" s="43">
        <v>0</v>
      </c>
      <c r="Z414" s="43">
        <v>0</v>
      </c>
      <c r="AA414" s="43">
        <v>0</v>
      </c>
      <c r="AB414" s="43">
        <v>0</v>
      </c>
      <c r="AD414" s="43">
        <f t="shared" si="641"/>
        <v>0</v>
      </c>
      <c r="AE414" s="43">
        <f t="shared" si="642"/>
        <v>0</v>
      </c>
      <c r="AF414" s="43">
        <f t="shared" si="643"/>
        <v>0</v>
      </c>
      <c r="AG414" s="43">
        <f t="shared" si="644"/>
        <v>0</v>
      </c>
      <c r="AH414" s="43">
        <f t="shared" si="645"/>
        <v>0</v>
      </c>
      <c r="AI414" s="43">
        <f t="shared" si="646"/>
        <v>0</v>
      </c>
      <c r="AJ414" s="43">
        <f t="shared" si="647"/>
        <v>0</v>
      </c>
      <c r="AK414" s="43">
        <f t="shared" si="648"/>
        <v>0</v>
      </c>
      <c r="AL414" s="43">
        <f t="shared" si="649"/>
        <v>0</v>
      </c>
      <c r="AM414" s="43">
        <f t="shared" si="650"/>
        <v>0</v>
      </c>
      <c r="AN414" s="43">
        <f t="shared" si="651"/>
        <v>0</v>
      </c>
      <c r="AO414" s="159">
        <f t="shared" si="652"/>
        <v>0</v>
      </c>
    </row>
    <row r="415" spans="1:41" ht="16.399999999999999" customHeight="1">
      <c r="A415" s="17" t="s">
        <v>77</v>
      </c>
      <c r="B415" s="18"/>
      <c r="C415" s="19">
        <f t="shared" ref="C415" si="653">ROUND(SUM(C368:C414),2)</f>
        <v>-282204.03999999998</v>
      </c>
      <c r="D415" s="19">
        <f t="shared" ref="D415:N415" si="654">ROUND(SUM(D368:D414),2)</f>
        <v>-547149.47</v>
      </c>
      <c r="E415" s="19">
        <f t="shared" si="654"/>
        <v>-843145.75</v>
      </c>
      <c r="F415" s="19">
        <f t="shared" si="654"/>
        <v>-1158393.72</v>
      </c>
      <c r="G415" s="19">
        <f t="shared" si="654"/>
        <v>-1388736.98</v>
      </c>
      <c r="H415" s="19">
        <f t="shared" si="654"/>
        <v>-1633671.52</v>
      </c>
      <c r="I415" s="19">
        <f t="shared" si="654"/>
        <v>-1633671.52</v>
      </c>
      <c r="J415" s="19">
        <f t="shared" si="654"/>
        <v>-1633671.52</v>
      </c>
      <c r="K415" s="19">
        <f t="shared" si="654"/>
        <v>-1633671.52</v>
      </c>
      <c r="L415" s="19">
        <f t="shared" si="654"/>
        <v>-1633671.52</v>
      </c>
      <c r="M415" s="19">
        <f t="shared" si="654"/>
        <v>-1633671.52</v>
      </c>
      <c r="N415" s="158">
        <f t="shared" si="654"/>
        <v>-1633671.52</v>
      </c>
      <c r="O415" s="171"/>
      <c r="P415" s="171"/>
      <c r="Q415" s="163">
        <v>-273254.96999999997</v>
      </c>
      <c r="R415" s="19">
        <v>-538537.97</v>
      </c>
      <c r="S415" s="19">
        <v>-841822.35</v>
      </c>
      <c r="T415" s="19">
        <v>-1142460.03</v>
      </c>
      <c r="U415" s="19">
        <v>-1430652.5</v>
      </c>
      <c r="V415" s="19">
        <v>-1715042.08</v>
      </c>
      <c r="W415" s="19">
        <v>-2031931.38</v>
      </c>
      <c r="X415" s="19">
        <v>-2322393.5</v>
      </c>
      <c r="Y415" s="19">
        <v>-2594932.94</v>
      </c>
      <c r="Z415" s="19">
        <v>-2928178.09</v>
      </c>
      <c r="AA415" s="19">
        <v>-3223719.6</v>
      </c>
      <c r="AB415" s="19">
        <v>-3515839.03</v>
      </c>
      <c r="AD415" s="19">
        <f t="shared" ref="AD415:AO415" si="655">ROUND(SUM(AD368:AD414),2)</f>
        <v>-7103640.0899999999</v>
      </c>
      <c r="AE415" s="19">
        <f t="shared" si="655"/>
        <v>-13748279.449999999</v>
      </c>
      <c r="AF415" s="19">
        <f t="shared" si="655"/>
        <v>-21238335.559999999</v>
      </c>
      <c r="AG415" s="19">
        <f t="shared" si="655"/>
        <v>-29268207.399999999</v>
      </c>
      <c r="AH415" s="19">
        <f t="shared" si="655"/>
        <v>-35141989.289999999</v>
      </c>
      <c r="AI415" s="19">
        <f t="shared" si="655"/>
        <v>-41371914.409999996</v>
      </c>
      <c r="AJ415" s="19">
        <f t="shared" si="655"/>
        <v>-41371914.409999996</v>
      </c>
      <c r="AK415" s="19">
        <f t="shared" si="655"/>
        <v>-41371914.409999996</v>
      </c>
      <c r="AL415" s="19">
        <f t="shared" si="655"/>
        <v>-41371914.409999996</v>
      </c>
      <c r="AM415" s="19">
        <f t="shared" si="655"/>
        <v>-41371914.409999996</v>
      </c>
      <c r="AN415" s="19">
        <f t="shared" si="655"/>
        <v>-41371914.409999996</v>
      </c>
      <c r="AO415" s="19">
        <f t="shared" si="655"/>
        <v>-41371914.409999996</v>
      </c>
    </row>
    <row r="416" spans="1:41" ht="16.399999999999999" customHeight="1">
      <c r="A416" s="13"/>
      <c r="B416" s="22"/>
      <c r="C416" s="43">
        <f>SUMIF(Jan!$A:$A,TB!$A416,Jan!$H:$H)</f>
        <v>0</v>
      </c>
      <c r="D416" s="43">
        <f>SUMIF(Feb!$A:$A,TB!$A416,Feb!$H:$H)</f>
        <v>0</v>
      </c>
      <c r="E416" s="43">
        <f>SUMIF(Mar!$A:$A,TB!$A416,Mar!$H:$H)</f>
        <v>0</v>
      </c>
      <c r="F416" s="43">
        <f>SUMIF(Apr!$A:$A,TB!$A416,Apr!$H:$H)</f>
        <v>0</v>
      </c>
      <c r="G416" s="43">
        <f>SUMIF(May!$A:$A,TB!$A416,May!$H:$H)</f>
        <v>0</v>
      </c>
      <c r="H416" s="43">
        <f>SUMIF(Jun!$A:$A,TB!$A416,Jun!$H:$H)</f>
        <v>0</v>
      </c>
      <c r="I416" s="43">
        <f>SUMIF(Jul!$A:$A,TB!$A416,Jul!$H:$H)</f>
        <v>0</v>
      </c>
      <c r="J416" s="43">
        <f>SUMIF(Aug!$A:$A,TB!$A416,Aug!$H:$H)</f>
        <v>0</v>
      </c>
      <c r="K416" s="43">
        <f>SUMIF(Sep!$A:$A,TB!$A416,Sep!$H:$H)</f>
        <v>0</v>
      </c>
      <c r="L416" s="43">
        <f>SUMIF(Oct!$A:$A,TB!$A416,Oct!$H:$H)</f>
        <v>0</v>
      </c>
      <c r="M416" s="43">
        <f>SUMIF(Nov!$A:$A,TB!$A416,Nov!$H:$H)</f>
        <v>0</v>
      </c>
      <c r="N416" s="159">
        <f>SUMIF(Dec!$A:$A,TB!$A416,Dec!$H:$H)</f>
        <v>0</v>
      </c>
      <c r="O416" s="171"/>
      <c r="P416" s="171"/>
      <c r="Q416" s="164">
        <v>0</v>
      </c>
      <c r="R416" s="43">
        <v>0</v>
      </c>
      <c r="S416" s="43">
        <v>0</v>
      </c>
      <c r="T416" s="43">
        <v>0</v>
      </c>
      <c r="U416" s="43">
        <v>0</v>
      </c>
      <c r="V416" s="43">
        <v>0</v>
      </c>
      <c r="W416" s="43">
        <v>0</v>
      </c>
      <c r="X416" s="43">
        <v>0</v>
      </c>
      <c r="Y416" s="43">
        <v>0</v>
      </c>
      <c r="Z416" s="43">
        <v>0</v>
      </c>
      <c r="AA416" s="43">
        <v>0</v>
      </c>
      <c r="AB416" s="43">
        <v>0</v>
      </c>
      <c r="AD416" s="43">
        <f t="shared" ref="AD416:AD479" si="656">ROUND(C416*AD$2,2)</f>
        <v>0</v>
      </c>
      <c r="AE416" s="43">
        <f t="shared" ref="AE416:AE479" si="657">ROUND(D416*AE$2,2)</f>
        <v>0</v>
      </c>
      <c r="AF416" s="43">
        <f t="shared" ref="AF416:AF479" si="658">ROUND(E416*AF$2,2)</f>
        <v>0</v>
      </c>
      <c r="AG416" s="43">
        <f t="shared" ref="AG416:AG479" si="659">ROUND(F416*AG$2,2)</f>
        <v>0</v>
      </c>
      <c r="AH416" s="43">
        <f t="shared" ref="AH416:AH479" si="660">ROUND(G416*AH$2,2)</f>
        <v>0</v>
      </c>
      <c r="AI416" s="43">
        <f t="shared" ref="AI416:AI479" si="661">ROUND(H416*AI$2,2)</f>
        <v>0</v>
      </c>
      <c r="AJ416" s="43">
        <f t="shared" ref="AJ416:AJ479" si="662">ROUND(I416*AJ$2,2)</f>
        <v>0</v>
      </c>
      <c r="AK416" s="43">
        <f t="shared" ref="AK416:AK479" si="663">ROUND(J416*AK$2,2)</f>
        <v>0</v>
      </c>
      <c r="AL416" s="43">
        <f t="shared" ref="AL416:AL479" si="664">ROUND(K416*AL$2,2)</f>
        <v>0</v>
      </c>
      <c r="AM416" s="43">
        <f t="shared" ref="AM416:AM479" si="665">ROUND(L416*AM$2,2)</f>
        <v>0</v>
      </c>
      <c r="AN416" s="43">
        <f t="shared" ref="AN416:AN479" si="666">ROUND(M416*AN$2,2)</f>
        <v>0</v>
      </c>
      <c r="AO416" s="159">
        <f t="shared" ref="AO416:AO479" si="667">ROUND(N416*AO$2,2)</f>
        <v>0</v>
      </c>
    </row>
    <row r="417" spans="1:41" ht="16.399999999999999" customHeight="1">
      <c r="A417" s="13">
        <v>81001</v>
      </c>
      <c r="B417" s="22" t="s">
        <v>304</v>
      </c>
      <c r="C417" s="43">
        <f>SUMIF(Jan!$A:$A,TB!$A417,Jan!$H:$H)</f>
        <v>0</v>
      </c>
      <c r="D417" s="43">
        <f>SUMIF(Feb!$A:$A,TB!$A417,Feb!$H:$H)</f>
        <v>0</v>
      </c>
      <c r="E417" s="43">
        <f>SUMIF(Mar!$A:$A,TB!$A417,Mar!$H:$H)</f>
        <v>0</v>
      </c>
      <c r="F417" s="43">
        <f>SUMIF(Apr!$A:$A,TB!$A417,Apr!$H:$H)</f>
        <v>0</v>
      </c>
      <c r="G417" s="43">
        <f>SUMIF(May!$A:$A,TB!$A417,May!$H:$H)</f>
        <v>0</v>
      </c>
      <c r="H417" s="43">
        <f>SUMIF(Jun!$A:$A,TB!$A417,Jun!$H:$H)</f>
        <v>0</v>
      </c>
      <c r="I417" s="43">
        <f>SUMIF(Jul!$A:$A,TB!$A417,Jul!$H:$H)</f>
        <v>0</v>
      </c>
      <c r="J417" s="43">
        <f>SUMIF(Aug!$A:$A,TB!$A417,Aug!$H:$H)</f>
        <v>0</v>
      </c>
      <c r="K417" s="43">
        <f>SUMIF(Sep!$A:$A,TB!$A417,Sep!$H:$H)</f>
        <v>0</v>
      </c>
      <c r="L417" s="43">
        <f>SUMIF(Oct!$A:$A,TB!$A417,Oct!$H:$H)</f>
        <v>0</v>
      </c>
      <c r="M417" s="43">
        <f>SUMIF(Nov!$A:$A,TB!$A417,Nov!$H:$H)</f>
        <v>0</v>
      </c>
      <c r="N417" s="159">
        <f>SUMIF(Dec!$A:$A,TB!$A417,Dec!$H:$H)</f>
        <v>0</v>
      </c>
      <c r="O417" s="171"/>
      <c r="P417" s="171"/>
      <c r="Q417" s="164">
        <v>0</v>
      </c>
      <c r="R417" s="43">
        <v>0</v>
      </c>
      <c r="S417" s="43">
        <v>0</v>
      </c>
      <c r="T417" s="43">
        <v>0</v>
      </c>
      <c r="U417" s="43">
        <v>0</v>
      </c>
      <c r="V417" s="43">
        <v>0</v>
      </c>
      <c r="W417" s="43">
        <v>0</v>
      </c>
      <c r="X417" s="43">
        <v>0</v>
      </c>
      <c r="Y417" s="43">
        <v>0</v>
      </c>
      <c r="Z417" s="43">
        <v>0</v>
      </c>
      <c r="AA417" s="43">
        <v>0</v>
      </c>
      <c r="AB417" s="43">
        <v>0</v>
      </c>
      <c r="AD417" s="43">
        <f t="shared" si="656"/>
        <v>0</v>
      </c>
      <c r="AE417" s="43">
        <f t="shared" si="657"/>
        <v>0</v>
      </c>
      <c r="AF417" s="43">
        <f t="shared" si="658"/>
        <v>0</v>
      </c>
      <c r="AG417" s="43">
        <f t="shared" si="659"/>
        <v>0</v>
      </c>
      <c r="AH417" s="43">
        <f t="shared" si="660"/>
        <v>0</v>
      </c>
      <c r="AI417" s="43">
        <f t="shared" si="661"/>
        <v>0</v>
      </c>
      <c r="AJ417" s="43">
        <f t="shared" si="662"/>
        <v>0</v>
      </c>
      <c r="AK417" s="43">
        <f t="shared" si="663"/>
        <v>0</v>
      </c>
      <c r="AL417" s="43">
        <f t="shared" si="664"/>
        <v>0</v>
      </c>
      <c r="AM417" s="43">
        <f t="shared" si="665"/>
        <v>0</v>
      </c>
      <c r="AN417" s="43">
        <f t="shared" si="666"/>
        <v>0</v>
      </c>
      <c r="AO417" s="159">
        <f t="shared" si="667"/>
        <v>0</v>
      </c>
    </row>
    <row r="418" spans="1:41" ht="16.399999999999999" customHeight="1">
      <c r="A418" s="13">
        <v>81002</v>
      </c>
      <c r="B418" s="22" t="s">
        <v>305</v>
      </c>
      <c r="C418" s="43">
        <f>SUMIF(Jan!$A:$A,TB!$A418,Jan!$H:$H)</f>
        <v>0</v>
      </c>
      <c r="D418" s="43">
        <f>SUMIF(Feb!$A:$A,TB!$A418,Feb!$H:$H)</f>
        <v>0</v>
      </c>
      <c r="E418" s="43">
        <f>SUMIF(Mar!$A:$A,TB!$A418,Mar!$H:$H)</f>
        <v>0</v>
      </c>
      <c r="F418" s="43">
        <f>SUMIF(Apr!$A:$A,TB!$A418,Apr!$H:$H)</f>
        <v>0</v>
      </c>
      <c r="G418" s="43">
        <f>SUMIF(May!$A:$A,TB!$A418,May!$H:$H)</f>
        <v>0</v>
      </c>
      <c r="H418" s="43">
        <f>SUMIF(Jun!$A:$A,TB!$A418,Jun!$H:$H)</f>
        <v>0</v>
      </c>
      <c r="I418" s="43">
        <f>SUMIF(Jul!$A:$A,TB!$A418,Jul!$H:$H)</f>
        <v>0</v>
      </c>
      <c r="J418" s="43">
        <f>SUMIF(Aug!$A:$A,TB!$A418,Aug!$H:$H)</f>
        <v>0</v>
      </c>
      <c r="K418" s="43">
        <f>SUMIF(Sep!$A:$A,TB!$A418,Sep!$H:$H)</f>
        <v>0</v>
      </c>
      <c r="L418" s="43">
        <f>SUMIF(Oct!$A:$A,TB!$A418,Oct!$H:$H)</f>
        <v>0</v>
      </c>
      <c r="M418" s="43">
        <f>SUMIF(Nov!$A:$A,TB!$A418,Nov!$H:$H)</f>
        <v>0</v>
      </c>
      <c r="N418" s="159">
        <f>SUMIF(Dec!$A:$A,TB!$A418,Dec!$H:$H)</f>
        <v>0</v>
      </c>
      <c r="O418" s="171"/>
      <c r="P418" s="171"/>
      <c r="Q418" s="164">
        <v>0</v>
      </c>
      <c r="R418" s="43">
        <v>0</v>
      </c>
      <c r="S418" s="43">
        <v>0</v>
      </c>
      <c r="T418" s="43">
        <v>0</v>
      </c>
      <c r="U418" s="43">
        <v>0</v>
      </c>
      <c r="V418" s="43">
        <v>0</v>
      </c>
      <c r="W418" s="43">
        <v>0</v>
      </c>
      <c r="X418" s="43">
        <v>0</v>
      </c>
      <c r="Y418" s="43">
        <v>0</v>
      </c>
      <c r="Z418" s="43">
        <v>0</v>
      </c>
      <c r="AA418" s="43">
        <v>0</v>
      </c>
      <c r="AB418" s="43">
        <v>0</v>
      </c>
      <c r="AD418" s="43">
        <f t="shared" si="656"/>
        <v>0</v>
      </c>
      <c r="AE418" s="43">
        <f t="shared" si="657"/>
        <v>0</v>
      </c>
      <c r="AF418" s="43">
        <f t="shared" si="658"/>
        <v>0</v>
      </c>
      <c r="AG418" s="43">
        <f t="shared" si="659"/>
        <v>0</v>
      </c>
      <c r="AH418" s="43">
        <f t="shared" si="660"/>
        <v>0</v>
      </c>
      <c r="AI418" s="43">
        <f t="shared" si="661"/>
        <v>0</v>
      </c>
      <c r="AJ418" s="43">
        <f t="shared" si="662"/>
        <v>0</v>
      </c>
      <c r="AK418" s="43">
        <f t="shared" si="663"/>
        <v>0</v>
      </c>
      <c r="AL418" s="43">
        <f t="shared" si="664"/>
        <v>0</v>
      </c>
      <c r="AM418" s="43">
        <f t="shared" si="665"/>
        <v>0</v>
      </c>
      <c r="AN418" s="43">
        <f t="shared" si="666"/>
        <v>0</v>
      </c>
      <c r="AO418" s="159">
        <f t="shared" si="667"/>
        <v>0</v>
      </c>
    </row>
    <row r="419" spans="1:41" ht="16.399999999999999" customHeight="1">
      <c r="A419" s="13">
        <v>81003</v>
      </c>
      <c r="B419" s="22" t="s">
        <v>306</v>
      </c>
      <c r="C419" s="43">
        <f>SUMIF(Jan!$A:$A,TB!$A419,Jan!$H:$H)</f>
        <v>0</v>
      </c>
      <c r="D419" s="43">
        <f>SUMIF(Feb!$A:$A,TB!$A419,Feb!$H:$H)</f>
        <v>0</v>
      </c>
      <c r="E419" s="43">
        <f>SUMIF(Mar!$A:$A,TB!$A419,Mar!$H:$H)</f>
        <v>0</v>
      </c>
      <c r="F419" s="43">
        <f>SUMIF(Apr!$A:$A,TB!$A419,Apr!$H:$H)</f>
        <v>0</v>
      </c>
      <c r="G419" s="43">
        <f>SUMIF(May!$A:$A,TB!$A419,May!$H:$H)</f>
        <v>0</v>
      </c>
      <c r="H419" s="43">
        <f>SUMIF(Jun!$A:$A,TB!$A419,Jun!$H:$H)</f>
        <v>0</v>
      </c>
      <c r="I419" s="43">
        <f>SUMIF(Jul!$A:$A,TB!$A419,Jul!$H:$H)</f>
        <v>0</v>
      </c>
      <c r="J419" s="43">
        <f>SUMIF(Aug!$A:$A,TB!$A419,Aug!$H:$H)</f>
        <v>0</v>
      </c>
      <c r="K419" s="43">
        <f>SUMIF(Sep!$A:$A,TB!$A419,Sep!$H:$H)</f>
        <v>0</v>
      </c>
      <c r="L419" s="43">
        <f>SUMIF(Oct!$A:$A,TB!$A419,Oct!$H:$H)</f>
        <v>0</v>
      </c>
      <c r="M419" s="43">
        <f>SUMIF(Nov!$A:$A,TB!$A419,Nov!$H:$H)</f>
        <v>0</v>
      </c>
      <c r="N419" s="159">
        <f>SUMIF(Dec!$A:$A,TB!$A419,Dec!$H:$H)</f>
        <v>0</v>
      </c>
      <c r="O419" s="171"/>
      <c r="P419" s="171"/>
      <c r="Q419" s="164">
        <v>0</v>
      </c>
      <c r="R419" s="43">
        <v>0</v>
      </c>
      <c r="S419" s="43">
        <v>0</v>
      </c>
      <c r="T419" s="43">
        <v>0</v>
      </c>
      <c r="U419" s="43">
        <v>0</v>
      </c>
      <c r="V419" s="43">
        <v>0</v>
      </c>
      <c r="W419" s="43">
        <v>0</v>
      </c>
      <c r="X419" s="43">
        <v>0</v>
      </c>
      <c r="Y419" s="43">
        <v>0</v>
      </c>
      <c r="Z419" s="43">
        <v>0</v>
      </c>
      <c r="AA419" s="43">
        <v>0</v>
      </c>
      <c r="AB419" s="43">
        <v>0</v>
      </c>
      <c r="AD419" s="43">
        <f t="shared" si="656"/>
        <v>0</v>
      </c>
      <c r="AE419" s="43">
        <f t="shared" si="657"/>
        <v>0</v>
      </c>
      <c r="AF419" s="43">
        <f t="shared" si="658"/>
        <v>0</v>
      </c>
      <c r="AG419" s="43">
        <f t="shared" si="659"/>
        <v>0</v>
      </c>
      <c r="AH419" s="43">
        <f t="shared" si="660"/>
        <v>0</v>
      </c>
      <c r="AI419" s="43">
        <f t="shared" si="661"/>
        <v>0</v>
      </c>
      <c r="AJ419" s="43">
        <f t="shared" si="662"/>
        <v>0</v>
      </c>
      <c r="AK419" s="43">
        <f t="shared" si="663"/>
        <v>0</v>
      </c>
      <c r="AL419" s="43">
        <f t="shared" si="664"/>
        <v>0</v>
      </c>
      <c r="AM419" s="43">
        <f t="shared" si="665"/>
        <v>0</v>
      </c>
      <c r="AN419" s="43">
        <f t="shared" si="666"/>
        <v>0</v>
      </c>
      <c r="AO419" s="159">
        <f t="shared" si="667"/>
        <v>0</v>
      </c>
    </row>
    <row r="420" spans="1:41" ht="16.399999999999999" customHeight="1">
      <c r="A420" s="13">
        <v>81004</v>
      </c>
      <c r="B420" s="22" t="s">
        <v>307</v>
      </c>
      <c r="C420" s="43">
        <f>SUMIF(Jan!$A:$A,TB!$A420,Jan!$H:$H)</f>
        <v>0</v>
      </c>
      <c r="D420" s="43">
        <f>SUMIF(Feb!$A:$A,TB!$A420,Feb!$H:$H)</f>
        <v>0</v>
      </c>
      <c r="E420" s="43">
        <f>SUMIF(Mar!$A:$A,TB!$A420,Mar!$H:$H)</f>
        <v>0</v>
      </c>
      <c r="F420" s="43">
        <f>SUMIF(Apr!$A:$A,TB!$A420,Apr!$H:$H)</f>
        <v>0</v>
      </c>
      <c r="G420" s="43">
        <f>SUMIF(May!$A:$A,TB!$A420,May!$H:$H)</f>
        <v>0</v>
      </c>
      <c r="H420" s="43">
        <f>SUMIF(Jun!$A:$A,TB!$A420,Jun!$H:$H)</f>
        <v>0</v>
      </c>
      <c r="I420" s="43">
        <f>SUMIF(Jul!$A:$A,TB!$A420,Jul!$H:$H)</f>
        <v>0</v>
      </c>
      <c r="J420" s="43">
        <f>SUMIF(Aug!$A:$A,TB!$A420,Aug!$H:$H)</f>
        <v>0</v>
      </c>
      <c r="K420" s="43">
        <f>SUMIF(Sep!$A:$A,TB!$A420,Sep!$H:$H)</f>
        <v>0</v>
      </c>
      <c r="L420" s="43">
        <f>SUMIF(Oct!$A:$A,TB!$A420,Oct!$H:$H)</f>
        <v>0</v>
      </c>
      <c r="M420" s="43">
        <f>SUMIF(Nov!$A:$A,TB!$A420,Nov!$H:$H)</f>
        <v>0</v>
      </c>
      <c r="N420" s="159">
        <f>SUMIF(Dec!$A:$A,TB!$A420,Dec!$H:$H)</f>
        <v>0</v>
      </c>
      <c r="O420" s="171"/>
      <c r="P420" s="171"/>
      <c r="Q420" s="164">
        <v>0</v>
      </c>
      <c r="R420" s="43">
        <v>0</v>
      </c>
      <c r="S420" s="43">
        <v>0</v>
      </c>
      <c r="T420" s="43">
        <v>0</v>
      </c>
      <c r="U420" s="43">
        <v>0</v>
      </c>
      <c r="V420" s="43">
        <v>0</v>
      </c>
      <c r="W420" s="43">
        <v>0</v>
      </c>
      <c r="X420" s="43">
        <v>0</v>
      </c>
      <c r="Y420" s="43">
        <v>0</v>
      </c>
      <c r="Z420" s="43">
        <v>0</v>
      </c>
      <c r="AA420" s="43">
        <v>0</v>
      </c>
      <c r="AB420" s="43">
        <v>0</v>
      </c>
      <c r="AD420" s="43">
        <f t="shared" si="656"/>
        <v>0</v>
      </c>
      <c r="AE420" s="43">
        <f t="shared" si="657"/>
        <v>0</v>
      </c>
      <c r="AF420" s="43">
        <f t="shared" si="658"/>
        <v>0</v>
      </c>
      <c r="AG420" s="43">
        <f t="shared" si="659"/>
        <v>0</v>
      </c>
      <c r="AH420" s="43">
        <f t="shared" si="660"/>
        <v>0</v>
      </c>
      <c r="AI420" s="43">
        <f t="shared" si="661"/>
        <v>0</v>
      </c>
      <c r="AJ420" s="43">
        <f t="shared" si="662"/>
        <v>0</v>
      </c>
      <c r="AK420" s="43">
        <f t="shared" si="663"/>
        <v>0</v>
      </c>
      <c r="AL420" s="43">
        <f t="shared" si="664"/>
        <v>0</v>
      </c>
      <c r="AM420" s="43">
        <f t="shared" si="665"/>
        <v>0</v>
      </c>
      <c r="AN420" s="43">
        <f t="shared" si="666"/>
        <v>0</v>
      </c>
      <c r="AO420" s="159">
        <f t="shared" si="667"/>
        <v>0</v>
      </c>
    </row>
    <row r="421" spans="1:41" ht="16.399999999999999" customHeight="1">
      <c r="A421" s="13">
        <v>81005</v>
      </c>
      <c r="B421" s="22" t="s">
        <v>308</v>
      </c>
      <c r="C421" s="43">
        <f>SUMIF(Jan!$A:$A,TB!$A421,Jan!$H:$H)</f>
        <v>0</v>
      </c>
      <c r="D421" s="43">
        <f>SUMIF(Feb!$A:$A,TB!$A421,Feb!$H:$H)</f>
        <v>0</v>
      </c>
      <c r="E421" s="43">
        <f>SUMIF(Mar!$A:$A,TB!$A421,Mar!$H:$H)</f>
        <v>0</v>
      </c>
      <c r="F421" s="43">
        <f>SUMIF(Apr!$A:$A,TB!$A421,Apr!$H:$H)</f>
        <v>0</v>
      </c>
      <c r="G421" s="43">
        <f>SUMIF(May!$A:$A,TB!$A421,May!$H:$H)</f>
        <v>0</v>
      </c>
      <c r="H421" s="43">
        <f>SUMIF(Jun!$A:$A,TB!$A421,Jun!$H:$H)</f>
        <v>0</v>
      </c>
      <c r="I421" s="43">
        <f>SUMIF(Jul!$A:$A,TB!$A421,Jul!$H:$H)</f>
        <v>0</v>
      </c>
      <c r="J421" s="43">
        <f>SUMIF(Aug!$A:$A,TB!$A421,Aug!$H:$H)</f>
        <v>0</v>
      </c>
      <c r="K421" s="43">
        <f>SUMIF(Sep!$A:$A,TB!$A421,Sep!$H:$H)</f>
        <v>0</v>
      </c>
      <c r="L421" s="43">
        <f>SUMIF(Oct!$A:$A,TB!$A421,Oct!$H:$H)</f>
        <v>0</v>
      </c>
      <c r="M421" s="43">
        <f>SUMIF(Nov!$A:$A,TB!$A421,Nov!$H:$H)</f>
        <v>0</v>
      </c>
      <c r="N421" s="159">
        <f>SUMIF(Dec!$A:$A,TB!$A421,Dec!$H:$H)</f>
        <v>0</v>
      </c>
      <c r="O421" s="171"/>
      <c r="P421" s="171"/>
      <c r="Q421" s="164">
        <v>0</v>
      </c>
      <c r="R421" s="43">
        <v>0</v>
      </c>
      <c r="S421" s="43">
        <v>0</v>
      </c>
      <c r="T421" s="43">
        <v>0</v>
      </c>
      <c r="U421" s="43">
        <v>0</v>
      </c>
      <c r="V421" s="43">
        <v>0</v>
      </c>
      <c r="W421" s="43">
        <v>0</v>
      </c>
      <c r="X421" s="43">
        <v>0</v>
      </c>
      <c r="Y421" s="43">
        <v>0</v>
      </c>
      <c r="Z421" s="43">
        <v>0</v>
      </c>
      <c r="AA421" s="43">
        <v>0</v>
      </c>
      <c r="AB421" s="43">
        <v>0</v>
      </c>
      <c r="AD421" s="43">
        <f t="shared" si="656"/>
        <v>0</v>
      </c>
      <c r="AE421" s="43">
        <f t="shared" si="657"/>
        <v>0</v>
      </c>
      <c r="AF421" s="43">
        <f t="shared" si="658"/>
        <v>0</v>
      </c>
      <c r="AG421" s="43">
        <f t="shared" si="659"/>
        <v>0</v>
      </c>
      <c r="AH421" s="43">
        <f t="shared" si="660"/>
        <v>0</v>
      </c>
      <c r="AI421" s="43">
        <f t="shared" si="661"/>
        <v>0</v>
      </c>
      <c r="AJ421" s="43">
        <f t="shared" si="662"/>
        <v>0</v>
      </c>
      <c r="AK421" s="43">
        <f t="shared" si="663"/>
        <v>0</v>
      </c>
      <c r="AL421" s="43">
        <f t="shared" si="664"/>
        <v>0</v>
      </c>
      <c r="AM421" s="43">
        <f t="shared" si="665"/>
        <v>0</v>
      </c>
      <c r="AN421" s="43">
        <f t="shared" si="666"/>
        <v>0</v>
      </c>
      <c r="AO421" s="159">
        <f t="shared" si="667"/>
        <v>0</v>
      </c>
    </row>
    <row r="422" spans="1:41" ht="16.399999999999999" customHeight="1">
      <c r="A422" s="13">
        <v>81006</v>
      </c>
      <c r="B422" s="22" t="s">
        <v>309</v>
      </c>
      <c r="C422" s="43">
        <f>SUMIF(Jan!$A:$A,TB!$A422,Jan!$H:$H)</f>
        <v>0</v>
      </c>
      <c r="D422" s="43">
        <f>SUMIF(Feb!$A:$A,TB!$A422,Feb!$H:$H)</f>
        <v>0</v>
      </c>
      <c r="E422" s="43">
        <f>SUMIF(Mar!$A:$A,TB!$A422,Mar!$H:$H)</f>
        <v>0</v>
      </c>
      <c r="F422" s="43">
        <f>SUMIF(Apr!$A:$A,TB!$A422,Apr!$H:$H)</f>
        <v>0</v>
      </c>
      <c r="G422" s="43">
        <f>SUMIF(May!$A:$A,TB!$A422,May!$H:$H)</f>
        <v>0</v>
      </c>
      <c r="H422" s="43">
        <f>SUMIF(Jun!$A:$A,TB!$A422,Jun!$H:$H)</f>
        <v>0</v>
      </c>
      <c r="I422" s="43">
        <f>SUMIF(Jul!$A:$A,TB!$A422,Jul!$H:$H)</f>
        <v>0</v>
      </c>
      <c r="J422" s="43">
        <f>SUMIF(Aug!$A:$A,TB!$A422,Aug!$H:$H)</f>
        <v>0</v>
      </c>
      <c r="K422" s="43">
        <f>SUMIF(Sep!$A:$A,TB!$A422,Sep!$H:$H)</f>
        <v>0</v>
      </c>
      <c r="L422" s="43">
        <f>SUMIF(Oct!$A:$A,TB!$A422,Oct!$H:$H)</f>
        <v>0</v>
      </c>
      <c r="M422" s="43">
        <f>SUMIF(Nov!$A:$A,TB!$A422,Nov!$H:$H)</f>
        <v>0</v>
      </c>
      <c r="N422" s="159">
        <f>SUMIF(Dec!$A:$A,TB!$A422,Dec!$H:$H)</f>
        <v>0</v>
      </c>
      <c r="O422" s="171"/>
      <c r="P422" s="171"/>
      <c r="Q422" s="164">
        <v>0</v>
      </c>
      <c r="R422" s="43">
        <v>0</v>
      </c>
      <c r="S422" s="43">
        <v>0</v>
      </c>
      <c r="T422" s="43">
        <v>0</v>
      </c>
      <c r="U422" s="43">
        <v>0</v>
      </c>
      <c r="V422" s="43">
        <v>0</v>
      </c>
      <c r="W422" s="43">
        <v>0</v>
      </c>
      <c r="X422" s="43">
        <v>0</v>
      </c>
      <c r="Y422" s="43">
        <v>0</v>
      </c>
      <c r="Z422" s="43">
        <v>0</v>
      </c>
      <c r="AA422" s="43">
        <v>0</v>
      </c>
      <c r="AB422" s="43">
        <v>0</v>
      </c>
      <c r="AD422" s="43">
        <f t="shared" si="656"/>
        <v>0</v>
      </c>
      <c r="AE422" s="43">
        <f t="shared" si="657"/>
        <v>0</v>
      </c>
      <c r="AF422" s="43">
        <f t="shared" si="658"/>
        <v>0</v>
      </c>
      <c r="AG422" s="43">
        <f t="shared" si="659"/>
        <v>0</v>
      </c>
      <c r="AH422" s="43">
        <f t="shared" si="660"/>
        <v>0</v>
      </c>
      <c r="AI422" s="43">
        <f t="shared" si="661"/>
        <v>0</v>
      </c>
      <c r="AJ422" s="43">
        <f t="shared" si="662"/>
        <v>0</v>
      </c>
      <c r="AK422" s="43">
        <f t="shared" si="663"/>
        <v>0</v>
      </c>
      <c r="AL422" s="43">
        <f t="shared" si="664"/>
        <v>0</v>
      </c>
      <c r="AM422" s="43">
        <f t="shared" si="665"/>
        <v>0</v>
      </c>
      <c r="AN422" s="43">
        <f t="shared" si="666"/>
        <v>0</v>
      </c>
      <c r="AO422" s="159">
        <f t="shared" si="667"/>
        <v>0</v>
      </c>
    </row>
    <row r="423" spans="1:41" ht="16.399999999999999" customHeight="1">
      <c r="A423" s="13">
        <v>81007</v>
      </c>
      <c r="B423" s="22" t="s">
        <v>310</v>
      </c>
      <c r="C423" s="43">
        <f>SUMIF(Jan!$A:$A,TB!$A423,Jan!$H:$H)</f>
        <v>0</v>
      </c>
      <c r="D423" s="43">
        <f>SUMIF(Feb!$A:$A,TB!$A423,Feb!$H:$H)</f>
        <v>0</v>
      </c>
      <c r="E423" s="43">
        <f>SUMIF(Mar!$A:$A,TB!$A423,Mar!$H:$H)</f>
        <v>0</v>
      </c>
      <c r="F423" s="43">
        <f>SUMIF(Apr!$A:$A,TB!$A423,Apr!$H:$H)</f>
        <v>0</v>
      </c>
      <c r="G423" s="43">
        <f>SUMIF(May!$A:$A,TB!$A423,May!$H:$H)</f>
        <v>0</v>
      </c>
      <c r="H423" s="43">
        <f>SUMIF(Jun!$A:$A,TB!$A423,Jun!$H:$H)</f>
        <v>0</v>
      </c>
      <c r="I423" s="43">
        <f>SUMIF(Jul!$A:$A,TB!$A423,Jul!$H:$H)</f>
        <v>0</v>
      </c>
      <c r="J423" s="43">
        <f>SUMIF(Aug!$A:$A,TB!$A423,Aug!$H:$H)</f>
        <v>0</v>
      </c>
      <c r="K423" s="43">
        <f>SUMIF(Sep!$A:$A,TB!$A423,Sep!$H:$H)</f>
        <v>0</v>
      </c>
      <c r="L423" s="43">
        <f>SUMIF(Oct!$A:$A,TB!$A423,Oct!$H:$H)</f>
        <v>0</v>
      </c>
      <c r="M423" s="43">
        <f>SUMIF(Nov!$A:$A,TB!$A423,Nov!$H:$H)</f>
        <v>0</v>
      </c>
      <c r="N423" s="159">
        <f>SUMIF(Dec!$A:$A,TB!$A423,Dec!$H:$H)</f>
        <v>0</v>
      </c>
      <c r="O423" s="171"/>
      <c r="P423" s="171"/>
      <c r="Q423" s="164">
        <v>0</v>
      </c>
      <c r="R423" s="43">
        <v>0</v>
      </c>
      <c r="S423" s="43">
        <v>0</v>
      </c>
      <c r="T423" s="43">
        <v>0</v>
      </c>
      <c r="U423" s="43">
        <v>0</v>
      </c>
      <c r="V423" s="43">
        <v>0</v>
      </c>
      <c r="W423" s="43">
        <v>0</v>
      </c>
      <c r="X423" s="43">
        <v>0</v>
      </c>
      <c r="Y423" s="43">
        <v>0</v>
      </c>
      <c r="Z423" s="43">
        <v>0</v>
      </c>
      <c r="AA423" s="43">
        <v>0</v>
      </c>
      <c r="AB423" s="43">
        <v>0</v>
      </c>
      <c r="AD423" s="43">
        <f t="shared" si="656"/>
        <v>0</v>
      </c>
      <c r="AE423" s="43">
        <f t="shared" si="657"/>
        <v>0</v>
      </c>
      <c r="AF423" s="43">
        <f t="shared" si="658"/>
        <v>0</v>
      </c>
      <c r="AG423" s="43">
        <f t="shared" si="659"/>
        <v>0</v>
      </c>
      <c r="AH423" s="43">
        <f t="shared" si="660"/>
        <v>0</v>
      </c>
      <c r="AI423" s="43">
        <f t="shared" si="661"/>
        <v>0</v>
      </c>
      <c r="AJ423" s="43">
        <f t="shared" si="662"/>
        <v>0</v>
      </c>
      <c r="AK423" s="43">
        <f t="shared" si="663"/>
        <v>0</v>
      </c>
      <c r="AL423" s="43">
        <f t="shared" si="664"/>
        <v>0</v>
      </c>
      <c r="AM423" s="43">
        <f t="shared" si="665"/>
        <v>0</v>
      </c>
      <c r="AN423" s="43">
        <f t="shared" si="666"/>
        <v>0</v>
      </c>
      <c r="AO423" s="159">
        <f t="shared" si="667"/>
        <v>0</v>
      </c>
    </row>
    <row r="424" spans="1:41" ht="16.399999999999999" customHeight="1">
      <c r="A424" s="13">
        <v>81008</v>
      </c>
      <c r="B424" s="22" t="s">
        <v>311</v>
      </c>
      <c r="C424" s="43">
        <f>SUMIF(Jan!$A:$A,TB!$A424,Jan!$H:$H)</f>
        <v>0</v>
      </c>
      <c r="D424" s="43">
        <f>SUMIF(Feb!$A:$A,TB!$A424,Feb!$H:$H)</f>
        <v>0</v>
      </c>
      <c r="E424" s="43">
        <f>SUMIF(Mar!$A:$A,TB!$A424,Mar!$H:$H)</f>
        <v>0</v>
      </c>
      <c r="F424" s="43">
        <f>SUMIF(Apr!$A:$A,TB!$A424,Apr!$H:$H)</f>
        <v>0</v>
      </c>
      <c r="G424" s="43">
        <f>SUMIF(May!$A:$A,TB!$A424,May!$H:$H)</f>
        <v>0</v>
      </c>
      <c r="H424" s="43">
        <f>SUMIF(Jun!$A:$A,TB!$A424,Jun!$H:$H)</f>
        <v>0</v>
      </c>
      <c r="I424" s="43">
        <f>SUMIF(Jul!$A:$A,TB!$A424,Jul!$H:$H)</f>
        <v>0</v>
      </c>
      <c r="J424" s="43">
        <f>SUMIF(Aug!$A:$A,TB!$A424,Aug!$H:$H)</f>
        <v>0</v>
      </c>
      <c r="K424" s="43">
        <f>SUMIF(Sep!$A:$A,TB!$A424,Sep!$H:$H)</f>
        <v>0</v>
      </c>
      <c r="L424" s="43">
        <f>SUMIF(Oct!$A:$A,TB!$A424,Oct!$H:$H)</f>
        <v>0</v>
      </c>
      <c r="M424" s="43">
        <f>SUMIF(Nov!$A:$A,TB!$A424,Nov!$H:$H)</f>
        <v>0</v>
      </c>
      <c r="N424" s="159">
        <f>SUMIF(Dec!$A:$A,TB!$A424,Dec!$H:$H)</f>
        <v>0</v>
      </c>
      <c r="O424" s="171"/>
      <c r="P424" s="171"/>
      <c r="Q424" s="164">
        <v>0</v>
      </c>
      <c r="R424" s="43">
        <v>0</v>
      </c>
      <c r="S424" s="43">
        <v>0</v>
      </c>
      <c r="T424" s="43">
        <v>0</v>
      </c>
      <c r="U424" s="43">
        <v>0</v>
      </c>
      <c r="V424" s="43">
        <v>0</v>
      </c>
      <c r="W424" s="43">
        <v>0</v>
      </c>
      <c r="X424" s="43">
        <v>0</v>
      </c>
      <c r="Y424" s="43">
        <v>0</v>
      </c>
      <c r="Z424" s="43">
        <v>0</v>
      </c>
      <c r="AA424" s="43">
        <v>0</v>
      </c>
      <c r="AB424" s="43">
        <v>0</v>
      </c>
      <c r="AD424" s="43">
        <f t="shared" si="656"/>
        <v>0</v>
      </c>
      <c r="AE424" s="43">
        <f t="shared" si="657"/>
        <v>0</v>
      </c>
      <c r="AF424" s="43">
        <f t="shared" si="658"/>
        <v>0</v>
      </c>
      <c r="AG424" s="43">
        <f t="shared" si="659"/>
        <v>0</v>
      </c>
      <c r="AH424" s="43">
        <f t="shared" si="660"/>
        <v>0</v>
      </c>
      <c r="AI424" s="43">
        <f t="shared" si="661"/>
        <v>0</v>
      </c>
      <c r="AJ424" s="43">
        <f t="shared" si="662"/>
        <v>0</v>
      </c>
      <c r="AK424" s="43">
        <f t="shared" si="663"/>
        <v>0</v>
      </c>
      <c r="AL424" s="43">
        <f t="shared" si="664"/>
        <v>0</v>
      </c>
      <c r="AM424" s="43">
        <f t="shared" si="665"/>
        <v>0</v>
      </c>
      <c r="AN424" s="43">
        <f t="shared" si="666"/>
        <v>0</v>
      </c>
      <c r="AO424" s="159">
        <f t="shared" si="667"/>
        <v>0</v>
      </c>
    </row>
    <row r="425" spans="1:41" ht="16.399999999999999" customHeight="1">
      <c r="A425" s="13">
        <v>81009</v>
      </c>
      <c r="B425" s="22" t="s">
        <v>312</v>
      </c>
      <c r="C425" s="43">
        <f>SUMIF(Jan!$A:$A,TB!$A425,Jan!$H:$H)</f>
        <v>0</v>
      </c>
      <c r="D425" s="43">
        <f>SUMIF(Feb!$A:$A,TB!$A425,Feb!$H:$H)</f>
        <v>0</v>
      </c>
      <c r="E425" s="43">
        <f>SUMIF(Mar!$A:$A,TB!$A425,Mar!$H:$H)</f>
        <v>0</v>
      </c>
      <c r="F425" s="43">
        <f>SUMIF(Apr!$A:$A,TB!$A425,Apr!$H:$H)</f>
        <v>0</v>
      </c>
      <c r="G425" s="43">
        <f>SUMIF(May!$A:$A,TB!$A425,May!$H:$H)</f>
        <v>0</v>
      </c>
      <c r="H425" s="43">
        <f>SUMIF(Jun!$A:$A,TB!$A425,Jun!$H:$H)</f>
        <v>0</v>
      </c>
      <c r="I425" s="43">
        <f>SUMIF(Jul!$A:$A,TB!$A425,Jul!$H:$H)</f>
        <v>0</v>
      </c>
      <c r="J425" s="43">
        <f>SUMIF(Aug!$A:$A,TB!$A425,Aug!$H:$H)</f>
        <v>0</v>
      </c>
      <c r="K425" s="43">
        <f>SUMIF(Sep!$A:$A,TB!$A425,Sep!$H:$H)</f>
        <v>0</v>
      </c>
      <c r="L425" s="43">
        <f>SUMIF(Oct!$A:$A,TB!$A425,Oct!$H:$H)</f>
        <v>0</v>
      </c>
      <c r="M425" s="43">
        <f>SUMIF(Nov!$A:$A,TB!$A425,Nov!$H:$H)</f>
        <v>0</v>
      </c>
      <c r="N425" s="159">
        <f>SUMIF(Dec!$A:$A,TB!$A425,Dec!$H:$H)</f>
        <v>0</v>
      </c>
      <c r="O425" s="171"/>
      <c r="P425" s="171"/>
      <c r="Q425" s="164">
        <v>0</v>
      </c>
      <c r="R425" s="43">
        <v>0</v>
      </c>
      <c r="S425" s="43">
        <v>0</v>
      </c>
      <c r="T425" s="43">
        <v>0</v>
      </c>
      <c r="U425" s="43">
        <v>0</v>
      </c>
      <c r="V425" s="43">
        <v>0</v>
      </c>
      <c r="W425" s="43">
        <v>0</v>
      </c>
      <c r="X425" s="43">
        <v>0</v>
      </c>
      <c r="Y425" s="43">
        <v>0</v>
      </c>
      <c r="Z425" s="43">
        <v>0</v>
      </c>
      <c r="AA425" s="43">
        <v>0</v>
      </c>
      <c r="AB425" s="43">
        <v>0</v>
      </c>
      <c r="AD425" s="43">
        <f t="shared" si="656"/>
        <v>0</v>
      </c>
      <c r="AE425" s="43">
        <f t="shared" si="657"/>
        <v>0</v>
      </c>
      <c r="AF425" s="43">
        <f t="shared" si="658"/>
        <v>0</v>
      </c>
      <c r="AG425" s="43">
        <f t="shared" si="659"/>
        <v>0</v>
      </c>
      <c r="AH425" s="43">
        <f t="shared" si="660"/>
        <v>0</v>
      </c>
      <c r="AI425" s="43">
        <f t="shared" si="661"/>
        <v>0</v>
      </c>
      <c r="AJ425" s="43">
        <f t="shared" si="662"/>
        <v>0</v>
      </c>
      <c r="AK425" s="43">
        <f t="shared" si="663"/>
        <v>0</v>
      </c>
      <c r="AL425" s="43">
        <f t="shared" si="664"/>
        <v>0</v>
      </c>
      <c r="AM425" s="43">
        <f t="shared" si="665"/>
        <v>0</v>
      </c>
      <c r="AN425" s="43">
        <f t="shared" si="666"/>
        <v>0</v>
      </c>
      <c r="AO425" s="159">
        <f t="shared" si="667"/>
        <v>0</v>
      </c>
    </row>
    <row r="426" spans="1:41" ht="16.399999999999999" customHeight="1">
      <c r="A426" s="13">
        <v>81010</v>
      </c>
      <c r="B426" s="22" t="s">
        <v>313</v>
      </c>
      <c r="C426" s="43">
        <f>SUMIF(Jan!$A:$A,TB!$A426,Jan!$H:$H)</f>
        <v>0</v>
      </c>
      <c r="D426" s="43">
        <f>SUMIF(Feb!$A:$A,TB!$A426,Feb!$H:$H)</f>
        <v>0</v>
      </c>
      <c r="E426" s="43">
        <f>SUMIF(Mar!$A:$A,TB!$A426,Mar!$H:$H)</f>
        <v>0</v>
      </c>
      <c r="F426" s="43">
        <f>SUMIF(Apr!$A:$A,TB!$A426,Apr!$H:$H)</f>
        <v>0</v>
      </c>
      <c r="G426" s="43">
        <f>SUMIF(May!$A:$A,TB!$A426,May!$H:$H)</f>
        <v>0</v>
      </c>
      <c r="H426" s="43">
        <f>SUMIF(Jun!$A:$A,TB!$A426,Jun!$H:$H)</f>
        <v>0</v>
      </c>
      <c r="I426" s="43">
        <f>SUMIF(Jul!$A:$A,TB!$A426,Jul!$H:$H)</f>
        <v>0</v>
      </c>
      <c r="J426" s="43">
        <f>SUMIF(Aug!$A:$A,TB!$A426,Aug!$H:$H)</f>
        <v>0</v>
      </c>
      <c r="K426" s="43">
        <f>SUMIF(Sep!$A:$A,TB!$A426,Sep!$H:$H)</f>
        <v>0</v>
      </c>
      <c r="L426" s="43">
        <f>SUMIF(Oct!$A:$A,TB!$A426,Oct!$H:$H)</f>
        <v>0</v>
      </c>
      <c r="M426" s="43">
        <f>SUMIF(Nov!$A:$A,TB!$A426,Nov!$H:$H)</f>
        <v>0</v>
      </c>
      <c r="N426" s="159">
        <f>SUMIF(Dec!$A:$A,TB!$A426,Dec!$H:$H)</f>
        <v>0</v>
      </c>
      <c r="O426" s="171"/>
      <c r="P426" s="171"/>
      <c r="Q426" s="164">
        <v>0</v>
      </c>
      <c r="R426" s="43">
        <v>0</v>
      </c>
      <c r="S426" s="43">
        <v>0</v>
      </c>
      <c r="T426" s="43">
        <v>0</v>
      </c>
      <c r="U426" s="43">
        <v>0</v>
      </c>
      <c r="V426" s="43">
        <v>0</v>
      </c>
      <c r="W426" s="43">
        <v>0</v>
      </c>
      <c r="X426" s="43">
        <v>0</v>
      </c>
      <c r="Y426" s="43">
        <v>0</v>
      </c>
      <c r="Z426" s="43">
        <v>0</v>
      </c>
      <c r="AA426" s="43">
        <v>0</v>
      </c>
      <c r="AB426" s="43">
        <v>0</v>
      </c>
      <c r="AD426" s="43">
        <f t="shared" si="656"/>
        <v>0</v>
      </c>
      <c r="AE426" s="43">
        <f t="shared" si="657"/>
        <v>0</v>
      </c>
      <c r="AF426" s="43">
        <f t="shared" si="658"/>
        <v>0</v>
      </c>
      <c r="AG426" s="43">
        <f t="shared" si="659"/>
        <v>0</v>
      </c>
      <c r="AH426" s="43">
        <f t="shared" si="660"/>
        <v>0</v>
      </c>
      <c r="AI426" s="43">
        <f t="shared" si="661"/>
        <v>0</v>
      </c>
      <c r="AJ426" s="43">
        <f t="shared" si="662"/>
        <v>0</v>
      </c>
      <c r="AK426" s="43">
        <f t="shared" si="663"/>
        <v>0</v>
      </c>
      <c r="AL426" s="43">
        <f t="shared" si="664"/>
        <v>0</v>
      </c>
      <c r="AM426" s="43">
        <f t="shared" si="665"/>
        <v>0</v>
      </c>
      <c r="AN426" s="43">
        <f t="shared" si="666"/>
        <v>0</v>
      </c>
      <c r="AO426" s="159">
        <f t="shared" si="667"/>
        <v>0</v>
      </c>
    </row>
    <row r="427" spans="1:41" ht="16.399999999999999" customHeight="1">
      <c r="A427" s="13">
        <v>81011</v>
      </c>
      <c r="B427" s="22" t="s">
        <v>314</v>
      </c>
      <c r="C427" s="43">
        <f>SUMIF(Jan!$A:$A,TB!$A427,Jan!$H:$H)</f>
        <v>0</v>
      </c>
      <c r="D427" s="43">
        <f>SUMIF(Feb!$A:$A,TB!$A427,Feb!$H:$H)</f>
        <v>0</v>
      </c>
      <c r="E427" s="43">
        <f>SUMIF(Mar!$A:$A,TB!$A427,Mar!$H:$H)</f>
        <v>0</v>
      </c>
      <c r="F427" s="43">
        <f>SUMIF(Apr!$A:$A,TB!$A427,Apr!$H:$H)</f>
        <v>0</v>
      </c>
      <c r="G427" s="43">
        <f>SUMIF(May!$A:$A,TB!$A427,May!$H:$H)</f>
        <v>0</v>
      </c>
      <c r="H427" s="43">
        <f>SUMIF(Jun!$A:$A,TB!$A427,Jun!$H:$H)</f>
        <v>0</v>
      </c>
      <c r="I427" s="43">
        <f>SUMIF(Jul!$A:$A,TB!$A427,Jul!$H:$H)</f>
        <v>0</v>
      </c>
      <c r="J427" s="43">
        <f>SUMIF(Aug!$A:$A,TB!$A427,Aug!$H:$H)</f>
        <v>0</v>
      </c>
      <c r="K427" s="43">
        <f>SUMIF(Sep!$A:$A,TB!$A427,Sep!$H:$H)</f>
        <v>0</v>
      </c>
      <c r="L427" s="43">
        <f>SUMIF(Oct!$A:$A,TB!$A427,Oct!$H:$H)</f>
        <v>0</v>
      </c>
      <c r="M427" s="43">
        <f>SUMIF(Nov!$A:$A,TB!$A427,Nov!$H:$H)</f>
        <v>0</v>
      </c>
      <c r="N427" s="159">
        <f>SUMIF(Dec!$A:$A,TB!$A427,Dec!$H:$H)</f>
        <v>0</v>
      </c>
      <c r="O427" s="171"/>
      <c r="P427" s="171"/>
      <c r="Q427" s="164">
        <v>0</v>
      </c>
      <c r="R427" s="43">
        <v>0</v>
      </c>
      <c r="S427" s="43">
        <v>0</v>
      </c>
      <c r="T427" s="43">
        <v>0</v>
      </c>
      <c r="U427" s="43">
        <v>0</v>
      </c>
      <c r="V427" s="43">
        <v>0</v>
      </c>
      <c r="W427" s="43">
        <v>0</v>
      </c>
      <c r="X427" s="43">
        <v>0</v>
      </c>
      <c r="Y427" s="43">
        <v>0</v>
      </c>
      <c r="Z427" s="43">
        <v>0</v>
      </c>
      <c r="AA427" s="43">
        <v>0</v>
      </c>
      <c r="AB427" s="43">
        <v>0</v>
      </c>
      <c r="AD427" s="43">
        <f t="shared" si="656"/>
        <v>0</v>
      </c>
      <c r="AE427" s="43">
        <f t="shared" si="657"/>
        <v>0</v>
      </c>
      <c r="AF427" s="43">
        <f t="shared" si="658"/>
        <v>0</v>
      </c>
      <c r="AG427" s="43">
        <f t="shared" si="659"/>
        <v>0</v>
      </c>
      <c r="AH427" s="43">
        <f t="shared" si="660"/>
        <v>0</v>
      </c>
      <c r="AI427" s="43">
        <f t="shared" si="661"/>
        <v>0</v>
      </c>
      <c r="AJ427" s="43">
        <f t="shared" si="662"/>
        <v>0</v>
      </c>
      <c r="AK427" s="43">
        <f t="shared" si="663"/>
        <v>0</v>
      </c>
      <c r="AL427" s="43">
        <f t="shared" si="664"/>
        <v>0</v>
      </c>
      <c r="AM427" s="43">
        <f t="shared" si="665"/>
        <v>0</v>
      </c>
      <c r="AN427" s="43">
        <f t="shared" si="666"/>
        <v>0</v>
      </c>
      <c r="AO427" s="159">
        <f t="shared" si="667"/>
        <v>0</v>
      </c>
    </row>
    <row r="428" spans="1:41" ht="16.399999999999999" customHeight="1">
      <c r="A428" s="13">
        <v>81012</v>
      </c>
      <c r="B428" s="22" t="s">
        <v>315</v>
      </c>
      <c r="C428" s="43">
        <f>SUMIF(Jan!$A:$A,TB!$A428,Jan!$H:$H)</f>
        <v>0</v>
      </c>
      <c r="D428" s="43">
        <f>SUMIF(Feb!$A:$A,TB!$A428,Feb!$H:$H)</f>
        <v>0</v>
      </c>
      <c r="E428" s="43">
        <f>SUMIF(Mar!$A:$A,TB!$A428,Mar!$H:$H)</f>
        <v>0</v>
      </c>
      <c r="F428" s="43">
        <f>SUMIF(Apr!$A:$A,TB!$A428,Apr!$H:$H)</f>
        <v>0</v>
      </c>
      <c r="G428" s="43">
        <f>SUMIF(May!$A:$A,TB!$A428,May!$H:$H)</f>
        <v>0</v>
      </c>
      <c r="H428" s="43">
        <f>SUMIF(Jun!$A:$A,TB!$A428,Jun!$H:$H)</f>
        <v>0</v>
      </c>
      <c r="I428" s="43">
        <f>SUMIF(Jul!$A:$A,TB!$A428,Jul!$H:$H)</f>
        <v>0</v>
      </c>
      <c r="J428" s="43">
        <f>SUMIF(Aug!$A:$A,TB!$A428,Aug!$H:$H)</f>
        <v>0</v>
      </c>
      <c r="K428" s="43">
        <f>SUMIF(Sep!$A:$A,TB!$A428,Sep!$H:$H)</f>
        <v>0</v>
      </c>
      <c r="L428" s="43">
        <f>SUMIF(Oct!$A:$A,TB!$A428,Oct!$H:$H)</f>
        <v>0</v>
      </c>
      <c r="M428" s="43">
        <f>SUMIF(Nov!$A:$A,TB!$A428,Nov!$H:$H)</f>
        <v>0</v>
      </c>
      <c r="N428" s="159">
        <f>SUMIF(Dec!$A:$A,TB!$A428,Dec!$H:$H)</f>
        <v>0</v>
      </c>
      <c r="O428" s="171"/>
      <c r="P428" s="171"/>
      <c r="Q428" s="164">
        <v>0</v>
      </c>
      <c r="R428" s="43">
        <v>0</v>
      </c>
      <c r="S428" s="43">
        <v>0</v>
      </c>
      <c r="T428" s="43">
        <v>0</v>
      </c>
      <c r="U428" s="43">
        <v>0</v>
      </c>
      <c r="V428" s="43">
        <v>0</v>
      </c>
      <c r="W428" s="43">
        <v>0</v>
      </c>
      <c r="X428" s="43">
        <v>0</v>
      </c>
      <c r="Y428" s="43">
        <v>0</v>
      </c>
      <c r="Z428" s="43">
        <v>0</v>
      </c>
      <c r="AA428" s="43">
        <v>0</v>
      </c>
      <c r="AB428" s="43">
        <v>0</v>
      </c>
      <c r="AD428" s="43">
        <f t="shared" si="656"/>
        <v>0</v>
      </c>
      <c r="AE428" s="43">
        <f t="shared" si="657"/>
        <v>0</v>
      </c>
      <c r="AF428" s="43">
        <f t="shared" si="658"/>
        <v>0</v>
      </c>
      <c r="AG428" s="43">
        <f t="shared" si="659"/>
        <v>0</v>
      </c>
      <c r="AH428" s="43">
        <f t="shared" si="660"/>
        <v>0</v>
      </c>
      <c r="AI428" s="43">
        <f t="shared" si="661"/>
        <v>0</v>
      </c>
      <c r="AJ428" s="43">
        <f t="shared" si="662"/>
        <v>0</v>
      </c>
      <c r="AK428" s="43">
        <f t="shared" si="663"/>
        <v>0</v>
      </c>
      <c r="AL428" s="43">
        <f t="shared" si="664"/>
        <v>0</v>
      </c>
      <c r="AM428" s="43">
        <f t="shared" si="665"/>
        <v>0</v>
      </c>
      <c r="AN428" s="43">
        <f t="shared" si="666"/>
        <v>0</v>
      </c>
      <c r="AO428" s="159">
        <f t="shared" si="667"/>
        <v>0</v>
      </c>
    </row>
    <row r="429" spans="1:41" ht="16.399999999999999" customHeight="1">
      <c r="A429" s="13">
        <v>81013</v>
      </c>
      <c r="B429" s="22" t="s">
        <v>316</v>
      </c>
      <c r="C429" s="43">
        <f>SUMIF(Jan!$A:$A,TB!$A429,Jan!$H:$H)</f>
        <v>0</v>
      </c>
      <c r="D429" s="43">
        <f>SUMIF(Feb!$A:$A,TB!$A429,Feb!$H:$H)</f>
        <v>0</v>
      </c>
      <c r="E429" s="43">
        <f>SUMIF(Mar!$A:$A,TB!$A429,Mar!$H:$H)</f>
        <v>0</v>
      </c>
      <c r="F429" s="43">
        <f>SUMIF(Apr!$A:$A,TB!$A429,Apr!$H:$H)</f>
        <v>0</v>
      </c>
      <c r="G429" s="43">
        <f>SUMIF(May!$A:$A,TB!$A429,May!$H:$H)</f>
        <v>0</v>
      </c>
      <c r="H429" s="43">
        <f>SUMIF(Jun!$A:$A,TB!$A429,Jun!$H:$H)</f>
        <v>0</v>
      </c>
      <c r="I429" s="43">
        <f>SUMIF(Jul!$A:$A,TB!$A429,Jul!$H:$H)</f>
        <v>0</v>
      </c>
      <c r="J429" s="43">
        <f>SUMIF(Aug!$A:$A,TB!$A429,Aug!$H:$H)</f>
        <v>0</v>
      </c>
      <c r="K429" s="43">
        <f>SUMIF(Sep!$A:$A,TB!$A429,Sep!$H:$H)</f>
        <v>0</v>
      </c>
      <c r="L429" s="43">
        <f>SUMIF(Oct!$A:$A,TB!$A429,Oct!$H:$H)</f>
        <v>0</v>
      </c>
      <c r="M429" s="43">
        <f>SUMIF(Nov!$A:$A,TB!$A429,Nov!$H:$H)</f>
        <v>0</v>
      </c>
      <c r="N429" s="159">
        <f>SUMIF(Dec!$A:$A,TB!$A429,Dec!$H:$H)</f>
        <v>0</v>
      </c>
      <c r="O429" s="171"/>
      <c r="P429" s="171"/>
      <c r="Q429" s="164">
        <v>0</v>
      </c>
      <c r="R429" s="43">
        <v>0</v>
      </c>
      <c r="S429" s="43">
        <v>0</v>
      </c>
      <c r="T429" s="43">
        <v>0</v>
      </c>
      <c r="U429" s="43">
        <v>0</v>
      </c>
      <c r="V429" s="43">
        <v>0</v>
      </c>
      <c r="W429" s="43">
        <v>0</v>
      </c>
      <c r="X429" s="43">
        <v>0</v>
      </c>
      <c r="Y429" s="43">
        <v>0</v>
      </c>
      <c r="Z429" s="43">
        <v>0</v>
      </c>
      <c r="AA429" s="43">
        <v>0</v>
      </c>
      <c r="AB429" s="43">
        <v>0</v>
      </c>
      <c r="AD429" s="43">
        <f t="shared" si="656"/>
        <v>0</v>
      </c>
      <c r="AE429" s="43">
        <f t="shared" si="657"/>
        <v>0</v>
      </c>
      <c r="AF429" s="43">
        <f t="shared" si="658"/>
        <v>0</v>
      </c>
      <c r="AG429" s="43">
        <f t="shared" si="659"/>
        <v>0</v>
      </c>
      <c r="AH429" s="43">
        <f t="shared" si="660"/>
        <v>0</v>
      </c>
      <c r="AI429" s="43">
        <f t="shared" si="661"/>
        <v>0</v>
      </c>
      <c r="AJ429" s="43">
        <f t="shared" si="662"/>
        <v>0</v>
      </c>
      <c r="AK429" s="43">
        <f t="shared" si="663"/>
        <v>0</v>
      </c>
      <c r="AL429" s="43">
        <f t="shared" si="664"/>
        <v>0</v>
      </c>
      <c r="AM429" s="43">
        <f t="shared" si="665"/>
        <v>0</v>
      </c>
      <c r="AN429" s="43">
        <f t="shared" si="666"/>
        <v>0</v>
      </c>
      <c r="AO429" s="159">
        <f t="shared" si="667"/>
        <v>0</v>
      </c>
    </row>
    <row r="430" spans="1:41" ht="16.399999999999999" customHeight="1">
      <c r="A430" s="13">
        <v>81014</v>
      </c>
      <c r="B430" s="22" t="s">
        <v>317</v>
      </c>
      <c r="C430" s="43">
        <f>SUMIF(Jan!$A:$A,TB!$A430,Jan!$H:$H)</f>
        <v>0</v>
      </c>
      <c r="D430" s="43">
        <f>SUMIF(Feb!$A:$A,TB!$A430,Feb!$H:$H)</f>
        <v>0</v>
      </c>
      <c r="E430" s="43">
        <f>SUMIF(Mar!$A:$A,TB!$A430,Mar!$H:$H)</f>
        <v>0</v>
      </c>
      <c r="F430" s="43">
        <f>SUMIF(Apr!$A:$A,TB!$A430,Apr!$H:$H)</f>
        <v>0</v>
      </c>
      <c r="G430" s="43">
        <f>SUMIF(May!$A:$A,TB!$A430,May!$H:$H)</f>
        <v>0</v>
      </c>
      <c r="H430" s="43">
        <f>SUMIF(Jun!$A:$A,TB!$A430,Jun!$H:$H)</f>
        <v>0</v>
      </c>
      <c r="I430" s="43">
        <f>SUMIF(Jul!$A:$A,TB!$A430,Jul!$H:$H)</f>
        <v>0</v>
      </c>
      <c r="J430" s="43">
        <f>SUMIF(Aug!$A:$A,TB!$A430,Aug!$H:$H)</f>
        <v>0</v>
      </c>
      <c r="K430" s="43">
        <f>SUMIF(Sep!$A:$A,TB!$A430,Sep!$H:$H)</f>
        <v>0</v>
      </c>
      <c r="L430" s="43">
        <f>SUMIF(Oct!$A:$A,TB!$A430,Oct!$H:$H)</f>
        <v>0</v>
      </c>
      <c r="M430" s="43">
        <f>SUMIF(Nov!$A:$A,TB!$A430,Nov!$H:$H)</f>
        <v>0</v>
      </c>
      <c r="N430" s="159">
        <f>SUMIF(Dec!$A:$A,TB!$A430,Dec!$H:$H)</f>
        <v>0</v>
      </c>
      <c r="O430" s="171"/>
      <c r="P430" s="171"/>
      <c r="Q430" s="164">
        <v>0</v>
      </c>
      <c r="R430" s="43">
        <v>0</v>
      </c>
      <c r="S430" s="43">
        <v>0</v>
      </c>
      <c r="T430" s="43">
        <v>0</v>
      </c>
      <c r="U430" s="43">
        <v>0</v>
      </c>
      <c r="V430" s="43">
        <v>0</v>
      </c>
      <c r="W430" s="43">
        <v>0</v>
      </c>
      <c r="X430" s="43">
        <v>0</v>
      </c>
      <c r="Y430" s="43">
        <v>0</v>
      </c>
      <c r="Z430" s="43">
        <v>0</v>
      </c>
      <c r="AA430" s="43">
        <v>0</v>
      </c>
      <c r="AB430" s="43">
        <v>0</v>
      </c>
      <c r="AD430" s="43">
        <f t="shared" si="656"/>
        <v>0</v>
      </c>
      <c r="AE430" s="43">
        <f t="shared" si="657"/>
        <v>0</v>
      </c>
      <c r="AF430" s="43">
        <f t="shared" si="658"/>
        <v>0</v>
      </c>
      <c r="AG430" s="43">
        <f t="shared" si="659"/>
        <v>0</v>
      </c>
      <c r="AH430" s="43">
        <f t="shared" si="660"/>
        <v>0</v>
      </c>
      <c r="AI430" s="43">
        <f t="shared" si="661"/>
        <v>0</v>
      </c>
      <c r="AJ430" s="43">
        <f t="shared" si="662"/>
        <v>0</v>
      </c>
      <c r="AK430" s="43">
        <f t="shared" si="663"/>
        <v>0</v>
      </c>
      <c r="AL430" s="43">
        <f t="shared" si="664"/>
        <v>0</v>
      </c>
      <c r="AM430" s="43">
        <f t="shared" si="665"/>
        <v>0</v>
      </c>
      <c r="AN430" s="43">
        <f t="shared" si="666"/>
        <v>0</v>
      </c>
      <c r="AO430" s="159">
        <f t="shared" si="667"/>
        <v>0</v>
      </c>
    </row>
    <row r="431" spans="1:41" ht="16.399999999999999" customHeight="1">
      <c r="A431" s="13">
        <v>81015</v>
      </c>
      <c r="B431" s="22" t="s">
        <v>318</v>
      </c>
      <c r="C431" s="43">
        <f>SUMIF(Jan!$A:$A,TB!$A431,Jan!$H:$H)</f>
        <v>0</v>
      </c>
      <c r="D431" s="43">
        <f>SUMIF(Feb!$A:$A,TB!$A431,Feb!$H:$H)</f>
        <v>0</v>
      </c>
      <c r="E431" s="43">
        <f>SUMIF(Mar!$A:$A,TB!$A431,Mar!$H:$H)</f>
        <v>0</v>
      </c>
      <c r="F431" s="43">
        <f>SUMIF(Apr!$A:$A,TB!$A431,Apr!$H:$H)</f>
        <v>0</v>
      </c>
      <c r="G431" s="43">
        <f>SUMIF(May!$A:$A,TB!$A431,May!$H:$H)</f>
        <v>0</v>
      </c>
      <c r="H431" s="43">
        <f>SUMIF(Jun!$A:$A,TB!$A431,Jun!$H:$H)</f>
        <v>0</v>
      </c>
      <c r="I431" s="43">
        <f>SUMIF(Jul!$A:$A,TB!$A431,Jul!$H:$H)</f>
        <v>0</v>
      </c>
      <c r="J431" s="43">
        <f>SUMIF(Aug!$A:$A,TB!$A431,Aug!$H:$H)</f>
        <v>0</v>
      </c>
      <c r="K431" s="43">
        <f>SUMIF(Sep!$A:$A,TB!$A431,Sep!$H:$H)</f>
        <v>0</v>
      </c>
      <c r="L431" s="43">
        <f>SUMIF(Oct!$A:$A,TB!$A431,Oct!$H:$H)</f>
        <v>0</v>
      </c>
      <c r="M431" s="43">
        <f>SUMIF(Nov!$A:$A,TB!$A431,Nov!$H:$H)</f>
        <v>0</v>
      </c>
      <c r="N431" s="159">
        <f>SUMIF(Dec!$A:$A,TB!$A431,Dec!$H:$H)</f>
        <v>0</v>
      </c>
      <c r="O431" s="171"/>
      <c r="P431" s="171"/>
      <c r="Q431" s="164">
        <v>0</v>
      </c>
      <c r="R431" s="43">
        <v>0</v>
      </c>
      <c r="S431" s="43">
        <v>0</v>
      </c>
      <c r="T431" s="43">
        <v>0</v>
      </c>
      <c r="U431" s="43">
        <v>0</v>
      </c>
      <c r="V431" s="43">
        <v>0</v>
      </c>
      <c r="W431" s="43">
        <v>0</v>
      </c>
      <c r="X431" s="43">
        <v>0</v>
      </c>
      <c r="Y431" s="43">
        <v>0</v>
      </c>
      <c r="Z431" s="43">
        <v>0</v>
      </c>
      <c r="AA431" s="43">
        <v>0</v>
      </c>
      <c r="AB431" s="43">
        <v>0</v>
      </c>
      <c r="AD431" s="43">
        <f t="shared" si="656"/>
        <v>0</v>
      </c>
      <c r="AE431" s="43">
        <f t="shared" si="657"/>
        <v>0</v>
      </c>
      <c r="AF431" s="43">
        <f t="shared" si="658"/>
        <v>0</v>
      </c>
      <c r="AG431" s="43">
        <f t="shared" si="659"/>
        <v>0</v>
      </c>
      <c r="AH431" s="43">
        <f t="shared" si="660"/>
        <v>0</v>
      </c>
      <c r="AI431" s="43">
        <f t="shared" si="661"/>
        <v>0</v>
      </c>
      <c r="AJ431" s="43">
        <f t="shared" si="662"/>
        <v>0</v>
      </c>
      <c r="AK431" s="43">
        <f t="shared" si="663"/>
        <v>0</v>
      </c>
      <c r="AL431" s="43">
        <f t="shared" si="664"/>
        <v>0</v>
      </c>
      <c r="AM431" s="43">
        <f t="shared" si="665"/>
        <v>0</v>
      </c>
      <c r="AN431" s="43">
        <f t="shared" si="666"/>
        <v>0</v>
      </c>
      <c r="AO431" s="159">
        <f t="shared" si="667"/>
        <v>0</v>
      </c>
    </row>
    <row r="432" spans="1:41" ht="16.399999999999999" customHeight="1">
      <c r="A432" s="13">
        <v>81016</v>
      </c>
      <c r="B432" s="22" t="s">
        <v>319</v>
      </c>
      <c r="C432" s="43">
        <f>SUMIF(Jan!$A:$A,TB!$A432,Jan!$H:$H)</f>
        <v>0</v>
      </c>
      <c r="D432" s="43">
        <f>SUMIF(Feb!$A:$A,TB!$A432,Feb!$H:$H)</f>
        <v>0</v>
      </c>
      <c r="E432" s="43">
        <f>SUMIF(Mar!$A:$A,TB!$A432,Mar!$H:$H)</f>
        <v>0</v>
      </c>
      <c r="F432" s="43">
        <f>SUMIF(Apr!$A:$A,TB!$A432,Apr!$H:$H)</f>
        <v>0</v>
      </c>
      <c r="G432" s="43">
        <f>SUMIF(May!$A:$A,TB!$A432,May!$H:$H)</f>
        <v>0</v>
      </c>
      <c r="H432" s="43">
        <f>SUMIF(Jun!$A:$A,TB!$A432,Jun!$H:$H)</f>
        <v>0</v>
      </c>
      <c r="I432" s="43">
        <f>SUMIF(Jul!$A:$A,TB!$A432,Jul!$H:$H)</f>
        <v>0</v>
      </c>
      <c r="J432" s="43">
        <f>SUMIF(Aug!$A:$A,TB!$A432,Aug!$H:$H)</f>
        <v>0</v>
      </c>
      <c r="K432" s="43">
        <f>SUMIF(Sep!$A:$A,TB!$A432,Sep!$H:$H)</f>
        <v>0</v>
      </c>
      <c r="L432" s="43">
        <f>SUMIF(Oct!$A:$A,TB!$A432,Oct!$H:$H)</f>
        <v>0</v>
      </c>
      <c r="M432" s="43">
        <f>SUMIF(Nov!$A:$A,TB!$A432,Nov!$H:$H)</f>
        <v>0</v>
      </c>
      <c r="N432" s="159">
        <f>SUMIF(Dec!$A:$A,TB!$A432,Dec!$H:$H)</f>
        <v>0</v>
      </c>
      <c r="O432" s="171"/>
      <c r="P432" s="171"/>
      <c r="Q432" s="164">
        <v>0</v>
      </c>
      <c r="R432" s="43">
        <v>0</v>
      </c>
      <c r="S432" s="43">
        <v>0</v>
      </c>
      <c r="T432" s="43">
        <v>0</v>
      </c>
      <c r="U432" s="43">
        <v>0</v>
      </c>
      <c r="V432" s="43">
        <v>0</v>
      </c>
      <c r="W432" s="43">
        <v>0</v>
      </c>
      <c r="X432" s="43">
        <v>0</v>
      </c>
      <c r="Y432" s="43">
        <v>0</v>
      </c>
      <c r="Z432" s="43">
        <v>0</v>
      </c>
      <c r="AA432" s="43">
        <v>0</v>
      </c>
      <c r="AB432" s="43">
        <v>0</v>
      </c>
      <c r="AD432" s="43">
        <f t="shared" si="656"/>
        <v>0</v>
      </c>
      <c r="AE432" s="43">
        <f t="shared" si="657"/>
        <v>0</v>
      </c>
      <c r="AF432" s="43">
        <f t="shared" si="658"/>
        <v>0</v>
      </c>
      <c r="AG432" s="43">
        <f t="shared" si="659"/>
        <v>0</v>
      </c>
      <c r="AH432" s="43">
        <f t="shared" si="660"/>
        <v>0</v>
      </c>
      <c r="AI432" s="43">
        <f t="shared" si="661"/>
        <v>0</v>
      </c>
      <c r="AJ432" s="43">
        <f t="shared" si="662"/>
        <v>0</v>
      </c>
      <c r="AK432" s="43">
        <f t="shared" si="663"/>
        <v>0</v>
      </c>
      <c r="AL432" s="43">
        <f t="shared" si="664"/>
        <v>0</v>
      </c>
      <c r="AM432" s="43">
        <f t="shared" si="665"/>
        <v>0</v>
      </c>
      <c r="AN432" s="43">
        <f t="shared" si="666"/>
        <v>0</v>
      </c>
      <c r="AO432" s="159">
        <f t="shared" si="667"/>
        <v>0</v>
      </c>
    </row>
    <row r="433" spans="1:41" ht="16.399999999999999" customHeight="1">
      <c r="A433" s="13">
        <v>81017</v>
      </c>
      <c r="B433" s="22" t="s">
        <v>320</v>
      </c>
      <c r="C433" s="43">
        <f>SUMIF(Jan!$A:$A,TB!$A433,Jan!$H:$H)</f>
        <v>0</v>
      </c>
      <c r="D433" s="43">
        <f>SUMIF(Feb!$A:$A,TB!$A433,Feb!$H:$H)</f>
        <v>0</v>
      </c>
      <c r="E433" s="43">
        <f>SUMIF(Mar!$A:$A,TB!$A433,Mar!$H:$H)</f>
        <v>0</v>
      </c>
      <c r="F433" s="43">
        <f>SUMIF(Apr!$A:$A,TB!$A433,Apr!$H:$H)</f>
        <v>0</v>
      </c>
      <c r="G433" s="43">
        <f>SUMIF(May!$A:$A,TB!$A433,May!$H:$H)</f>
        <v>0</v>
      </c>
      <c r="H433" s="43">
        <f>SUMIF(Jun!$A:$A,TB!$A433,Jun!$H:$H)</f>
        <v>0</v>
      </c>
      <c r="I433" s="43">
        <f>SUMIF(Jul!$A:$A,TB!$A433,Jul!$H:$H)</f>
        <v>0</v>
      </c>
      <c r="J433" s="43">
        <f>SUMIF(Aug!$A:$A,TB!$A433,Aug!$H:$H)</f>
        <v>0</v>
      </c>
      <c r="K433" s="43">
        <f>SUMIF(Sep!$A:$A,TB!$A433,Sep!$H:$H)</f>
        <v>0</v>
      </c>
      <c r="L433" s="43">
        <f>SUMIF(Oct!$A:$A,TB!$A433,Oct!$H:$H)</f>
        <v>0</v>
      </c>
      <c r="M433" s="43">
        <f>SUMIF(Nov!$A:$A,TB!$A433,Nov!$H:$H)</f>
        <v>0</v>
      </c>
      <c r="N433" s="159">
        <f>SUMIF(Dec!$A:$A,TB!$A433,Dec!$H:$H)</f>
        <v>0</v>
      </c>
      <c r="O433" s="171"/>
      <c r="P433" s="171"/>
      <c r="Q433" s="164">
        <v>0</v>
      </c>
      <c r="R433" s="43">
        <v>0</v>
      </c>
      <c r="S433" s="43">
        <v>0</v>
      </c>
      <c r="T433" s="43">
        <v>0</v>
      </c>
      <c r="U433" s="43">
        <v>0</v>
      </c>
      <c r="V433" s="43">
        <v>0</v>
      </c>
      <c r="W433" s="43">
        <v>0</v>
      </c>
      <c r="X433" s="43">
        <v>0</v>
      </c>
      <c r="Y433" s="43">
        <v>0</v>
      </c>
      <c r="Z433" s="43">
        <v>0</v>
      </c>
      <c r="AA433" s="43">
        <v>0</v>
      </c>
      <c r="AB433" s="43">
        <v>0</v>
      </c>
      <c r="AD433" s="43">
        <f t="shared" si="656"/>
        <v>0</v>
      </c>
      <c r="AE433" s="43">
        <f t="shared" si="657"/>
        <v>0</v>
      </c>
      <c r="AF433" s="43">
        <f t="shared" si="658"/>
        <v>0</v>
      </c>
      <c r="AG433" s="43">
        <f t="shared" si="659"/>
        <v>0</v>
      </c>
      <c r="AH433" s="43">
        <f t="shared" si="660"/>
        <v>0</v>
      </c>
      <c r="AI433" s="43">
        <f t="shared" si="661"/>
        <v>0</v>
      </c>
      <c r="AJ433" s="43">
        <f t="shared" si="662"/>
        <v>0</v>
      </c>
      <c r="AK433" s="43">
        <f t="shared" si="663"/>
        <v>0</v>
      </c>
      <c r="AL433" s="43">
        <f t="shared" si="664"/>
        <v>0</v>
      </c>
      <c r="AM433" s="43">
        <f t="shared" si="665"/>
        <v>0</v>
      </c>
      <c r="AN433" s="43">
        <f t="shared" si="666"/>
        <v>0</v>
      </c>
      <c r="AO433" s="159">
        <f t="shared" si="667"/>
        <v>0</v>
      </c>
    </row>
    <row r="434" spans="1:41" ht="16.399999999999999" customHeight="1">
      <c r="A434" s="13">
        <v>81018</v>
      </c>
      <c r="B434" s="22" t="s">
        <v>321</v>
      </c>
      <c r="C434" s="43">
        <f>SUMIF(Jan!$A:$A,TB!$A434,Jan!$H:$H)</f>
        <v>0</v>
      </c>
      <c r="D434" s="43">
        <f>SUMIF(Feb!$A:$A,TB!$A434,Feb!$H:$H)</f>
        <v>0</v>
      </c>
      <c r="E434" s="43">
        <f>SUMIF(Mar!$A:$A,TB!$A434,Mar!$H:$H)</f>
        <v>0</v>
      </c>
      <c r="F434" s="43">
        <f>SUMIF(Apr!$A:$A,TB!$A434,Apr!$H:$H)</f>
        <v>0</v>
      </c>
      <c r="G434" s="43">
        <f>SUMIF(May!$A:$A,TB!$A434,May!$H:$H)</f>
        <v>0</v>
      </c>
      <c r="H434" s="43">
        <f>SUMIF(Jun!$A:$A,TB!$A434,Jun!$H:$H)</f>
        <v>0</v>
      </c>
      <c r="I434" s="43">
        <f>SUMIF(Jul!$A:$A,TB!$A434,Jul!$H:$H)</f>
        <v>0</v>
      </c>
      <c r="J434" s="43">
        <f>SUMIF(Aug!$A:$A,TB!$A434,Aug!$H:$H)</f>
        <v>0</v>
      </c>
      <c r="K434" s="43">
        <f>SUMIF(Sep!$A:$A,TB!$A434,Sep!$H:$H)</f>
        <v>0</v>
      </c>
      <c r="L434" s="43">
        <f>SUMIF(Oct!$A:$A,TB!$A434,Oct!$H:$H)</f>
        <v>0</v>
      </c>
      <c r="M434" s="43">
        <f>SUMIF(Nov!$A:$A,TB!$A434,Nov!$H:$H)</f>
        <v>0</v>
      </c>
      <c r="N434" s="159">
        <f>SUMIF(Dec!$A:$A,TB!$A434,Dec!$H:$H)</f>
        <v>0</v>
      </c>
      <c r="O434" s="171"/>
      <c r="P434" s="171"/>
      <c r="Q434" s="164">
        <v>0</v>
      </c>
      <c r="R434" s="43">
        <v>0</v>
      </c>
      <c r="S434" s="43">
        <v>0</v>
      </c>
      <c r="T434" s="43">
        <v>0</v>
      </c>
      <c r="U434" s="43">
        <v>0</v>
      </c>
      <c r="V434" s="43">
        <v>0</v>
      </c>
      <c r="W434" s="43">
        <v>0</v>
      </c>
      <c r="X434" s="43">
        <v>0</v>
      </c>
      <c r="Y434" s="43">
        <v>0</v>
      </c>
      <c r="Z434" s="43">
        <v>0</v>
      </c>
      <c r="AA434" s="43">
        <v>0</v>
      </c>
      <c r="AB434" s="43">
        <v>0</v>
      </c>
      <c r="AD434" s="43">
        <f t="shared" si="656"/>
        <v>0</v>
      </c>
      <c r="AE434" s="43">
        <f t="shared" si="657"/>
        <v>0</v>
      </c>
      <c r="AF434" s="43">
        <f t="shared" si="658"/>
        <v>0</v>
      </c>
      <c r="AG434" s="43">
        <f t="shared" si="659"/>
        <v>0</v>
      </c>
      <c r="AH434" s="43">
        <f t="shared" si="660"/>
        <v>0</v>
      </c>
      <c r="AI434" s="43">
        <f t="shared" si="661"/>
        <v>0</v>
      </c>
      <c r="AJ434" s="43">
        <f t="shared" si="662"/>
        <v>0</v>
      </c>
      <c r="AK434" s="43">
        <f t="shared" si="663"/>
        <v>0</v>
      </c>
      <c r="AL434" s="43">
        <f t="shared" si="664"/>
        <v>0</v>
      </c>
      <c r="AM434" s="43">
        <f t="shared" si="665"/>
        <v>0</v>
      </c>
      <c r="AN434" s="43">
        <f t="shared" si="666"/>
        <v>0</v>
      </c>
      <c r="AO434" s="159">
        <f t="shared" si="667"/>
        <v>0</v>
      </c>
    </row>
    <row r="435" spans="1:41" ht="16.399999999999999" customHeight="1">
      <c r="A435" s="13">
        <v>81019</v>
      </c>
      <c r="B435" s="22" t="s">
        <v>322</v>
      </c>
      <c r="C435" s="43">
        <f>SUMIF(Jan!$A:$A,TB!$A435,Jan!$H:$H)</f>
        <v>0</v>
      </c>
      <c r="D435" s="43">
        <f>SUMIF(Feb!$A:$A,TB!$A435,Feb!$H:$H)</f>
        <v>0</v>
      </c>
      <c r="E435" s="43">
        <f>SUMIF(Mar!$A:$A,TB!$A435,Mar!$H:$H)</f>
        <v>0</v>
      </c>
      <c r="F435" s="43">
        <f>SUMIF(Apr!$A:$A,TB!$A435,Apr!$H:$H)</f>
        <v>0</v>
      </c>
      <c r="G435" s="43">
        <f>SUMIF(May!$A:$A,TB!$A435,May!$H:$H)</f>
        <v>0</v>
      </c>
      <c r="H435" s="43">
        <f>SUMIF(Jun!$A:$A,TB!$A435,Jun!$H:$H)</f>
        <v>0</v>
      </c>
      <c r="I435" s="43">
        <f>SUMIF(Jul!$A:$A,TB!$A435,Jul!$H:$H)</f>
        <v>0</v>
      </c>
      <c r="J435" s="43">
        <f>SUMIF(Aug!$A:$A,TB!$A435,Aug!$H:$H)</f>
        <v>0</v>
      </c>
      <c r="K435" s="43">
        <f>SUMIF(Sep!$A:$A,TB!$A435,Sep!$H:$H)</f>
        <v>0</v>
      </c>
      <c r="L435" s="43">
        <f>SUMIF(Oct!$A:$A,TB!$A435,Oct!$H:$H)</f>
        <v>0</v>
      </c>
      <c r="M435" s="43">
        <f>SUMIF(Nov!$A:$A,TB!$A435,Nov!$H:$H)</f>
        <v>0</v>
      </c>
      <c r="N435" s="159">
        <f>SUMIF(Dec!$A:$A,TB!$A435,Dec!$H:$H)</f>
        <v>0</v>
      </c>
      <c r="O435" s="171"/>
      <c r="P435" s="171"/>
      <c r="Q435" s="164">
        <v>0</v>
      </c>
      <c r="R435" s="43">
        <v>0</v>
      </c>
      <c r="S435" s="43">
        <v>0</v>
      </c>
      <c r="T435" s="43">
        <v>0</v>
      </c>
      <c r="U435" s="43">
        <v>0</v>
      </c>
      <c r="V435" s="43">
        <v>0</v>
      </c>
      <c r="W435" s="43">
        <v>0</v>
      </c>
      <c r="X435" s="43">
        <v>0</v>
      </c>
      <c r="Y435" s="43">
        <v>0</v>
      </c>
      <c r="Z435" s="43">
        <v>0</v>
      </c>
      <c r="AA435" s="43">
        <v>0</v>
      </c>
      <c r="AB435" s="43">
        <v>0</v>
      </c>
      <c r="AD435" s="43">
        <f t="shared" si="656"/>
        <v>0</v>
      </c>
      <c r="AE435" s="43">
        <f t="shared" si="657"/>
        <v>0</v>
      </c>
      <c r="AF435" s="43">
        <f t="shared" si="658"/>
        <v>0</v>
      </c>
      <c r="AG435" s="43">
        <f t="shared" si="659"/>
        <v>0</v>
      </c>
      <c r="AH435" s="43">
        <f t="shared" si="660"/>
        <v>0</v>
      </c>
      <c r="AI435" s="43">
        <f t="shared" si="661"/>
        <v>0</v>
      </c>
      <c r="AJ435" s="43">
        <f t="shared" si="662"/>
        <v>0</v>
      </c>
      <c r="AK435" s="43">
        <f t="shared" si="663"/>
        <v>0</v>
      </c>
      <c r="AL435" s="43">
        <f t="shared" si="664"/>
        <v>0</v>
      </c>
      <c r="AM435" s="43">
        <f t="shared" si="665"/>
        <v>0</v>
      </c>
      <c r="AN435" s="43">
        <f t="shared" si="666"/>
        <v>0</v>
      </c>
      <c r="AO435" s="159">
        <f t="shared" si="667"/>
        <v>0</v>
      </c>
    </row>
    <row r="436" spans="1:41" ht="16.399999999999999" customHeight="1">
      <c r="A436" s="13">
        <v>81020</v>
      </c>
      <c r="B436" s="22" t="s">
        <v>323</v>
      </c>
      <c r="C436" s="43">
        <f>SUMIF(Jan!$A:$A,TB!$A436,Jan!$H:$H)</f>
        <v>0</v>
      </c>
      <c r="D436" s="43">
        <f>SUMIF(Feb!$A:$A,TB!$A436,Feb!$H:$H)</f>
        <v>0</v>
      </c>
      <c r="E436" s="43">
        <f>SUMIF(Mar!$A:$A,TB!$A436,Mar!$H:$H)</f>
        <v>0</v>
      </c>
      <c r="F436" s="43">
        <f>SUMIF(Apr!$A:$A,TB!$A436,Apr!$H:$H)</f>
        <v>0</v>
      </c>
      <c r="G436" s="43">
        <f>SUMIF(May!$A:$A,TB!$A436,May!$H:$H)</f>
        <v>0</v>
      </c>
      <c r="H436" s="43">
        <f>SUMIF(Jun!$A:$A,TB!$A436,Jun!$H:$H)</f>
        <v>0</v>
      </c>
      <c r="I436" s="43">
        <f>SUMIF(Jul!$A:$A,TB!$A436,Jul!$H:$H)</f>
        <v>0</v>
      </c>
      <c r="J436" s="43">
        <f>SUMIF(Aug!$A:$A,TB!$A436,Aug!$H:$H)</f>
        <v>0</v>
      </c>
      <c r="K436" s="43">
        <f>SUMIF(Sep!$A:$A,TB!$A436,Sep!$H:$H)</f>
        <v>0</v>
      </c>
      <c r="L436" s="43">
        <f>SUMIF(Oct!$A:$A,TB!$A436,Oct!$H:$H)</f>
        <v>0</v>
      </c>
      <c r="M436" s="43">
        <f>SUMIF(Nov!$A:$A,TB!$A436,Nov!$H:$H)</f>
        <v>0</v>
      </c>
      <c r="N436" s="159">
        <f>SUMIF(Dec!$A:$A,TB!$A436,Dec!$H:$H)</f>
        <v>0</v>
      </c>
      <c r="O436" s="171"/>
      <c r="P436" s="171"/>
      <c r="Q436" s="164">
        <v>0</v>
      </c>
      <c r="R436" s="43">
        <v>0</v>
      </c>
      <c r="S436" s="43">
        <v>0</v>
      </c>
      <c r="T436" s="43">
        <v>0</v>
      </c>
      <c r="U436" s="43">
        <v>0</v>
      </c>
      <c r="V436" s="43">
        <v>0</v>
      </c>
      <c r="W436" s="43">
        <v>0</v>
      </c>
      <c r="X436" s="43">
        <v>0</v>
      </c>
      <c r="Y436" s="43">
        <v>0</v>
      </c>
      <c r="Z436" s="43">
        <v>0</v>
      </c>
      <c r="AA436" s="43">
        <v>0</v>
      </c>
      <c r="AB436" s="43">
        <v>0</v>
      </c>
      <c r="AD436" s="43">
        <f t="shared" si="656"/>
        <v>0</v>
      </c>
      <c r="AE436" s="43">
        <f t="shared" si="657"/>
        <v>0</v>
      </c>
      <c r="AF436" s="43">
        <f t="shared" si="658"/>
        <v>0</v>
      </c>
      <c r="AG436" s="43">
        <f t="shared" si="659"/>
        <v>0</v>
      </c>
      <c r="AH436" s="43">
        <f t="shared" si="660"/>
        <v>0</v>
      </c>
      <c r="AI436" s="43">
        <f t="shared" si="661"/>
        <v>0</v>
      </c>
      <c r="AJ436" s="43">
        <f t="shared" si="662"/>
        <v>0</v>
      </c>
      <c r="AK436" s="43">
        <f t="shared" si="663"/>
        <v>0</v>
      </c>
      <c r="AL436" s="43">
        <f t="shared" si="664"/>
        <v>0</v>
      </c>
      <c r="AM436" s="43">
        <f t="shared" si="665"/>
        <v>0</v>
      </c>
      <c r="AN436" s="43">
        <f t="shared" si="666"/>
        <v>0</v>
      </c>
      <c r="AO436" s="159">
        <f t="shared" si="667"/>
        <v>0</v>
      </c>
    </row>
    <row r="437" spans="1:41" ht="16.399999999999999" customHeight="1">
      <c r="A437" s="13">
        <v>81021</v>
      </c>
      <c r="B437" s="22" t="s">
        <v>324</v>
      </c>
      <c r="C437" s="43">
        <f>SUMIF(Jan!$A:$A,TB!$A437,Jan!$H:$H)</f>
        <v>0</v>
      </c>
      <c r="D437" s="43">
        <f>SUMIF(Feb!$A:$A,TB!$A437,Feb!$H:$H)</f>
        <v>0</v>
      </c>
      <c r="E437" s="43">
        <f>SUMIF(Mar!$A:$A,TB!$A437,Mar!$H:$H)</f>
        <v>0</v>
      </c>
      <c r="F437" s="43">
        <f>SUMIF(Apr!$A:$A,TB!$A437,Apr!$H:$H)</f>
        <v>0</v>
      </c>
      <c r="G437" s="43">
        <f>SUMIF(May!$A:$A,TB!$A437,May!$H:$H)</f>
        <v>0</v>
      </c>
      <c r="H437" s="43">
        <f>SUMIF(Jun!$A:$A,TB!$A437,Jun!$H:$H)</f>
        <v>0</v>
      </c>
      <c r="I437" s="43">
        <f>SUMIF(Jul!$A:$A,TB!$A437,Jul!$H:$H)</f>
        <v>0</v>
      </c>
      <c r="J437" s="43">
        <f>SUMIF(Aug!$A:$A,TB!$A437,Aug!$H:$H)</f>
        <v>0</v>
      </c>
      <c r="K437" s="43">
        <f>SUMIF(Sep!$A:$A,TB!$A437,Sep!$H:$H)</f>
        <v>0</v>
      </c>
      <c r="L437" s="43">
        <f>SUMIF(Oct!$A:$A,TB!$A437,Oct!$H:$H)</f>
        <v>0</v>
      </c>
      <c r="M437" s="43">
        <f>SUMIF(Nov!$A:$A,TB!$A437,Nov!$H:$H)</f>
        <v>0</v>
      </c>
      <c r="N437" s="159">
        <f>SUMIF(Dec!$A:$A,TB!$A437,Dec!$H:$H)</f>
        <v>0</v>
      </c>
      <c r="O437" s="171"/>
      <c r="P437" s="171"/>
      <c r="Q437" s="164">
        <v>0</v>
      </c>
      <c r="R437" s="43">
        <v>0</v>
      </c>
      <c r="S437" s="43">
        <v>0</v>
      </c>
      <c r="T437" s="43">
        <v>0</v>
      </c>
      <c r="U437" s="43">
        <v>0</v>
      </c>
      <c r="V437" s="43">
        <v>0</v>
      </c>
      <c r="W437" s="43">
        <v>0</v>
      </c>
      <c r="X437" s="43">
        <v>0</v>
      </c>
      <c r="Y437" s="43">
        <v>0</v>
      </c>
      <c r="Z437" s="43">
        <v>0</v>
      </c>
      <c r="AA437" s="43">
        <v>0</v>
      </c>
      <c r="AB437" s="43">
        <v>0</v>
      </c>
      <c r="AD437" s="43">
        <f t="shared" si="656"/>
        <v>0</v>
      </c>
      <c r="AE437" s="43">
        <f t="shared" si="657"/>
        <v>0</v>
      </c>
      <c r="AF437" s="43">
        <f t="shared" si="658"/>
        <v>0</v>
      </c>
      <c r="AG437" s="43">
        <f t="shared" si="659"/>
        <v>0</v>
      </c>
      <c r="AH437" s="43">
        <f t="shared" si="660"/>
        <v>0</v>
      </c>
      <c r="AI437" s="43">
        <f t="shared" si="661"/>
        <v>0</v>
      </c>
      <c r="AJ437" s="43">
        <f t="shared" si="662"/>
        <v>0</v>
      </c>
      <c r="AK437" s="43">
        <f t="shared" si="663"/>
        <v>0</v>
      </c>
      <c r="AL437" s="43">
        <f t="shared" si="664"/>
        <v>0</v>
      </c>
      <c r="AM437" s="43">
        <f t="shared" si="665"/>
        <v>0</v>
      </c>
      <c r="AN437" s="43">
        <f t="shared" si="666"/>
        <v>0</v>
      </c>
      <c r="AO437" s="159">
        <f t="shared" si="667"/>
        <v>0</v>
      </c>
    </row>
    <row r="438" spans="1:41" ht="16.399999999999999" customHeight="1">
      <c r="A438" s="13">
        <v>81022</v>
      </c>
      <c r="B438" s="22" t="s">
        <v>325</v>
      </c>
      <c r="C438" s="43">
        <f>SUMIF(Jan!$A:$A,TB!$A438,Jan!$H:$H)</f>
        <v>0</v>
      </c>
      <c r="D438" s="43">
        <f>SUMIF(Feb!$A:$A,TB!$A438,Feb!$H:$H)</f>
        <v>0</v>
      </c>
      <c r="E438" s="43">
        <f>SUMIF(Mar!$A:$A,TB!$A438,Mar!$H:$H)</f>
        <v>0</v>
      </c>
      <c r="F438" s="43">
        <f>SUMIF(Apr!$A:$A,TB!$A438,Apr!$H:$H)</f>
        <v>0</v>
      </c>
      <c r="G438" s="43">
        <f>SUMIF(May!$A:$A,TB!$A438,May!$H:$H)</f>
        <v>0</v>
      </c>
      <c r="H438" s="43">
        <f>SUMIF(Jun!$A:$A,TB!$A438,Jun!$H:$H)</f>
        <v>0</v>
      </c>
      <c r="I438" s="43">
        <f>SUMIF(Jul!$A:$A,TB!$A438,Jul!$H:$H)</f>
        <v>0</v>
      </c>
      <c r="J438" s="43">
        <f>SUMIF(Aug!$A:$A,TB!$A438,Aug!$H:$H)</f>
        <v>0</v>
      </c>
      <c r="K438" s="43">
        <f>SUMIF(Sep!$A:$A,TB!$A438,Sep!$H:$H)</f>
        <v>0</v>
      </c>
      <c r="L438" s="43">
        <f>SUMIF(Oct!$A:$A,TB!$A438,Oct!$H:$H)</f>
        <v>0</v>
      </c>
      <c r="M438" s="43">
        <f>SUMIF(Nov!$A:$A,TB!$A438,Nov!$H:$H)</f>
        <v>0</v>
      </c>
      <c r="N438" s="159">
        <f>SUMIF(Dec!$A:$A,TB!$A438,Dec!$H:$H)</f>
        <v>0</v>
      </c>
      <c r="O438" s="171"/>
      <c r="P438" s="171"/>
      <c r="Q438" s="164">
        <v>0</v>
      </c>
      <c r="R438" s="43">
        <v>0</v>
      </c>
      <c r="S438" s="43">
        <v>0</v>
      </c>
      <c r="T438" s="43">
        <v>0</v>
      </c>
      <c r="U438" s="43">
        <v>0</v>
      </c>
      <c r="V438" s="43">
        <v>0</v>
      </c>
      <c r="W438" s="43">
        <v>0</v>
      </c>
      <c r="X438" s="43">
        <v>0</v>
      </c>
      <c r="Y438" s="43">
        <v>0</v>
      </c>
      <c r="Z438" s="43">
        <v>0</v>
      </c>
      <c r="AA438" s="43">
        <v>0</v>
      </c>
      <c r="AB438" s="43">
        <v>0</v>
      </c>
      <c r="AD438" s="43">
        <f t="shared" si="656"/>
        <v>0</v>
      </c>
      <c r="AE438" s="43">
        <f t="shared" si="657"/>
        <v>0</v>
      </c>
      <c r="AF438" s="43">
        <f t="shared" si="658"/>
        <v>0</v>
      </c>
      <c r="AG438" s="43">
        <f t="shared" si="659"/>
        <v>0</v>
      </c>
      <c r="AH438" s="43">
        <f t="shared" si="660"/>
        <v>0</v>
      </c>
      <c r="AI438" s="43">
        <f t="shared" si="661"/>
        <v>0</v>
      </c>
      <c r="AJ438" s="43">
        <f t="shared" si="662"/>
        <v>0</v>
      </c>
      <c r="AK438" s="43">
        <f t="shared" si="663"/>
        <v>0</v>
      </c>
      <c r="AL438" s="43">
        <f t="shared" si="664"/>
        <v>0</v>
      </c>
      <c r="AM438" s="43">
        <f t="shared" si="665"/>
        <v>0</v>
      </c>
      <c r="AN438" s="43">
        <f t="shared" si="666"/>
        <v>0</v>
      </c>
      <c r="AO438" s="159">
        <f t="shared" si="667"/>
        <v>0</v>
      </c>
    </row>
    <row r="439" spans="1:41" ht="16.399999999999999" customHeight="1">
      <c r="A439" s="13">
        <v>81023</v>
      </c>
      <c r="B439" s="22" t="s">
        <v>326</v>
      </c>
      <c r="C439" s="43">
        <f>SUMIF(Jan!$A:$A,TB!$A439,Jan!$H:$H)</f>
        <v>0</v>
      </c>
      <c r="D439" s="43">
        <f>SUMIF(Feb!$A:$A,TB!$A439,Feb!$H:$H)</f>
        <v>0</v>
      </c>
      <c r="E439" s="43">
        <f>SUMIF(Mar!$A:$A,TB!$A439,Mar!$H:$H)</f>
        <v>0</v>
      </c>
      <c r="F439" s="43">
        <f>SUMIF(Apr!$A:$A,TB!$A439,Apr!$H:$H)</f>
        <v>0</v>
      </c>
      <c r="G439" s="43">
        <f>SUMIF(May!$A:$A,TB!$A439,May!$H:$H)</f>
        <v>0</v>
      </c>
      <c r="H439" s="43">
        <f>SUMIF(Jun!$A:$A,TB!$A439,Jun!$H:$H)</f>
        <v>0</v>
      </c>
      <c r="I439" s="43">
        <f>SUMIF(Jul!$A:$A,TB!$A439,Jul!$H:$H)</f>
        <v>0</v>
      </c>
      <c r="J439" s="43">
        <f>SUMIF(Aug!$A:$A,TB!$A439,Aug!$H:$H)</f>
        <v>0</v>
      </c>
      <c r="K439" s="43">
        <f>SUMIF(Sep!$A:$A,TB!$A439,Sep!$H:$H)</f>
        <v>0</v>
      </c>
      <c r="L439" s="43">
        <f>SUMIF(Oct!$A:$A,TB!$A439,Oct!$H:$H)</f>
        <v>0</v>
      </c>
      <c r="M439" s="43">
        <f>SUMIF(Nov!$A:$A,TB!$A439,Nov!$H:$H)</f>
        <v>0</v>
      </c>
      <c r="N439" s="159">
        <f>SUMIF(Dec!$A:$A,TB!$A439,Dec!$H:$H)</f>
        <v>0</v>
      </c>
      <c r="O439" s="171"/>
      <c r="P439" s="171"/>
      <c r="Q439" s="164">
        <v>0</v>
      </c>
      <c r="R439" s="43">
        <v>0</v>
      </c>
      <c r="S439" s="43">
        <v>0</v>
      </c>
      <c r="T439" s="43">
        <v>0</v>
      </c>
      <c r="U439" s="43">
        <v>0</v>
      </c>
      <c r="V439" s="43">
        <v>0</v>
      </c>
      <c r="W439" s="43">
        <v>0</v>
      </c>
      <c r="X439" s="43">
        <v>0</v>
      </c>
      <c r="Y439" s="43">
        <v>0</v>
      </c>
      <c r="Z439" s="43">
        <v>0</v>
      </c>
      <c r="AA439" s="43">
        <v>0</v>
      </c>
      <c r="AB439" s="43">
        <v>0</v>
      </c>
      <c r="AD439" s="43">
        <f t="shared" si="656"/>
        <v>0</v>
      </c>
      <c r="AE439" s="43">
        <f t="shared" si="657"/>
        <v>0</v>
      </c>
      <c r="AF439" s="43">
        <f t="shared" si="658"/>
        <v>0</v>
      </c>
      <c r="AG439" s="43">
        <f t="shared" si="659"/>
        <v>0</v>
      </c>
      <c r="AH439" s="43">
        <f t="shared" si="660"/>
        <v>0</v>
      </c>
      <c r="AI439" s="43">
        <f t="shared" si="661"/>
        <v>0</v>
      </c>
      <c r="AJ439" s="43">
        <f t="shared" si="662"/>
        <v>0</v>
      </c>
      <c r="AK439" s="43">
        <f t="shared" si="663"/>
        <v>0</v>
      </c>
      <c r="AL439" s="43">
        <f t="shared" si="664"/>
        <v>0</v>
      </c>
      <c r="AM439" s="43">
        <f t="shared" si="665"/>
        <v>0</v>
      </c>
      <c r="AN439" s="43">
        <f t="shared" si="666"/>
        <v>0</v>
      </c>
      <c r="AO439" s="159">
        <f t="shared" si="667"/>
        <v>0</v>
      </c>
    </row>
    <row r="440" spans="1:41" ht="16.399999999999999" customHeight="1">
      <c r="A440" s="13">
        <v>81024</v>
      </c>
      <c r="B440" s="22" t="s">
        <v>327</v>
      </c>
      <c r="C440" s="43">
        <f>SUMIF(Jan!$A:$A,TB!$A440,Jan!$H:$H)</f>
        <v>0</v>
      </c>
      <c r="D440" s="43">
        <f>SUMIF(Feb!$A:$A,TB!$A440,Feb!$H:$H)</f>
        <v>0</v>
      </c>
      <c r="E440" s="43">
        <f>SUMIF(Mar!$A:$A,TB!$A440,Mar!$H:$H)</f>
        <v>0</v>
      </c>
      <c r="F440" s="43">
        <f>SUMIF(Apr!$A:$A,TB!$A440,Apr!$H:$H)</f>
        <v>0</v>
      </c>
      <c r="G440" s="43">
        <f>SUMIF(May!$A:$A,TB!$A440,May!$H:$H)</f>
        <v>0</v>
      </c>
      <c r="H440" s="43">
        <f>SUMIF(Jun!$A:$A,TB!$A440,Jun!$H:$H)</f>
        <v>0</v>
      </c>
      <c r="I440" s="43">
        <f>SUMIF(Jul!$A:$A,TB!$A440,Jul!$H:$H)</f>
        <v>0</v>
      </c>
      <c r="J440" s="43">
        <f>SUMIF(Aug!$A:$A,TB!$A440,Aug!$H:$H)</f>
        <v>0</v>
      </c>
      <c r="K440" s="43">
        <f>SUMIF(Sep!$A:$A,TB!$A440,Sep!$H:$H)</f>
        <v>0</v>
      </c>
      <c r="L440" s="43">
        <f>SUMIF(Oct!$A:$A,TB!$A440,Oct!$H:$H)</f>
        <v>0</v>
      </c>
      <c r="M440" s="43">
        <f>SUMIF(Nov!$A:$A,TB!$A440,Nov!$H:$H)</f>
        <v>0</v>
      </c>
      <c r="N440" s="159">
        <f>SUMIF(Dec!$A:$A,TB!$A440,Dec!$H:$H)</f>
        <v>0</v>
      </c>
      <c r="O440" s="171"/>
      <c r="P440" s="171"/>
      <c r="Q440" s="164">
        <v>0</v>
      </c>
      <c r="R440" s="43">
        <v>0</v>
      </c>
      <c r="S440" s="43">
        <v>0</v>
      </c>
      <c r="T440" s="43">
        <v>0</v>
      </c>
      <c r="U440" s="43">
        <v>0</v>
      </c>
      <c r="V440" s="43">
        <v>0</v>
      </c>
      <c r="W440" s="43">
        <v>0</v>
      </c>
      <c r="X440" s="43">
        <v>0</v>
      </c>
      <c r="Y440" s="43">
        <v>0</v>
      </c>
      <c r="Z440" s="43">
        <v>0</v>
      </c>
      <c r="AA440" s="43">
        <v>0</v>
      </c>
      <c r="AB440" s="43">
        <v>0</v>
      </c>
      <c r="AD440" s="43">
        <f t="shared" si="656"/>
        <v>0</v>
      </c>
      <c r="AE440" s="43">
        <f t="shared" si="657"/>
        <v>0</v>
      </c>
      <c r="AF440" s="43">
        <f t="shared" si="658"/>
        <v>0</v>
      </c>
      <c r="AG440" s="43">
        <f t="shared" si="659"/>
        <v>0</v>
      </c>
      <c r="AH440" s="43">
        <f t="shared" si="660"/>
        <v>0</v>
      </c>
      <c r="AI440" s="43">
        <f t="shared" si="661"/>
        <v>0</v>
      </c>
      <c r="AJ440" s="43">
        <f t="shared" si="662"/>
        <v>0</v>
      </c>
      <c r="AK440" s="43">
        <f t="shared" si="663"/>
        <v>0</v>
      </c>
      <c r="AL440" s="43">
        <f t="shared" si="664"/>
        <v>0</v>
      </c>
      <c r="AM440" s="43">
        <f t="shared" si="665"/>
        <v>0</v>
      </c>
      <c r="AN440" s="43">
        <f t="shared" si="666"/>
        <v>0</v>
      </c>
      <c r="AO440" s="159">
        <f t="shared" si="667"/>
        <v>0</v>
      </c>
    </row>
    <row r="441" spans="1:41" ht="16.399999999999999" customHeight="1">
      <c r="A441" s="13">
        <v>81025</v>
      </c>
      <c r="B441" s="22" t="s">
        <v>328</v>
      </c>
      <c r="C441" s="43">
        <f>SUMIF(Jan!$A:$A,TB!$A441,Jan!$H:$H)</f>
        <v>0</v>
      </c>
      <c r="D441" s="43">
        <f>SUMIF(Feb!$A:$A,TB!$A441,Feb!$H:$H)</f>
        <v>0</v>
      </c>
      <c r="E441" s="43">
        <f>SUMIF(Mar!$A:$A,TB!$A441,Mar!$H:$H)</f>
        <v>0</v>
      </c>
      <c r="F441" s="43">
        <f>SUMIF(Apr!$A:$A,TB!$A441,Apr!$H:$H)</f>
        <v>0</v>
      </c>
      <c r="G441" s="43">
        <f>SUMIF(May!$A:$A,TB!$A441,May!$H:$H)</f>
        <v>0</v>
      </c>
      <c r="H441" s="43">
        <f>SUMIF(Jun!$A:$A,TB!$A441,Jun!$H:$H)</f>
        <v>0</v>
      </c>
      <c r="I441" s="43">
        <f>SUMIF(Jul!$A:$A,TB!$A441,Jul!$H:$H)</f>
        <v>0</v>
      </c>
      <c r="J441" s="43">
        <f>SUMIF(Aug!$A:$A,TB!$A441,Aug!$H:$H)</f>
        <v>0</v>
      </c>
      <c r="K441" s="43">
        <f>SUMIF(Sep!$A:$A,TB!$A441,Sep!$H:$H)</f>
        <v>0</v>
      </c>
      <c r="L441" s="43">
        <f>SUMIF(Oct!$A:$A,TB!$A441,Oct!$H:$H)</f>
        <v>0</v>
      </c>
      <c r="M441" s="43">
        <f>SUMIF(Nov!$A:$A,TB!$A441,Nov!$H:$H)</f>
        <v>0</v>
      </c>
      <c r="N441" s="159">
        <f>SUMIF(Dec!$A:$A,TB!$A441,Dec!$H:$H)</f>
        <v>0</v>
      </c>
      <c r="O441" s="171"/>
      <c r="P441" s="171"/>
      <c r="Q441" s="164">
        <v>0</v>
      </c>
      <c r="R441" s="43">
        <v>0</v>
      </c>
      <c r="S441" s="43">
        <v>0</v>
      </c>
      <c r="T441" s="43">
        <v>0</v>
      </c>
      <c r="U441" s="43">
        <v>0</v>
      </c>
      <c r="V441" s="43">
        <v>0</v>
      </c>
      <c r="W441" s="43">
        <v>0</v>
      </c>
      <c r="X441" s="43">
        <v>0</v>
      </c>
      <c r="Y441" s="43">
        <v>0</v>
      </c>
      <c r="Z441" s="43">
        <v>0</v>
      </c>
      <c r="AA441" s="43">
        <v>0</v>
      </c>
      <c r="AB441" s="43">
        <v>0</v>
      </c>
      <c r="AD441" s="43">
        <f t="shared" si="656"/>
        <v>0</v>
      </c>
      <c r="AE441" s="43">
        <f t="shared" si="657"/>
        <v>0</v>
      </c>
      <c r="AF441" s="43">
        <f t="shared" si="658"/>
        <v>0</v>
      </c>
      <c r="AG441" s="43">
        <f t="shared" si="659"/>
        <v>0</v>
      </c>
      <c r="AH441" s="43">
        <f t="shared" si="660"/>
        <v>0</v>
      </c>
      <c r="AI441" s="43">
        <f t="shared" si="661"/>
        <v>0</v>
      </c>
      <c r="AJ441" s="43">
        <f t="shared" si="662"/>
        <v>0</v>
      </c>
      <c r="AK441" s="43">
        <f t="shared" si="663"/>
        <v>0</v>
      </c>
      <c r="AL441" s="43">
        <f t="shared" si="664"/>
        <v>0</v>
      </c>
      <c r="AM441" s="43">
        <f t="shared" si="665"/>
        <v>0</v>
      </c>
      <c r="AN441" s="43">
        <f t="shared" si="666"/>
        <v>0</v>
      </c>
      <c r="AO441" s="159">
        <f t="shared" si="667"/>
        <v>0</v>
      </c>
    </row>
    <row r="442" spans="1:41" ht="16.399999999999999" customHeight="1">
      <c r="A442" s="13">
        <v>81026</v>
      </c>
      <c r="B442" s="22" t="s">
        <v>329</v>
      </c>
      <c r="C442" s="43">
        <f>SUMIF(Jan!$A:$A,TB!$A442,Jan!$H:$H)</f>
        <v>0</v>
      </c>
      <c r="D442" s="43">
        <f>SUMIF(Feb!$A:$A,TB!$A442,Feb!$H:$H)</f>
        <v>0</v>
      </c>
      <c r="E442" s="43">
        <f>SUMIF(Mar!$A:$A,TB!$A442,Mar!$H:$H)</f>
        <v>0</v>
      </c>
      <c r="F442" s="43">
        <f>SUMIF(Apr!$A:$A,TB!$A442,Apr!$H:$H)</f>
        <v>0</v>
      </c>
      <c r="G442" s="43">
        <f>SUMIF(May!$A:$A,TB!$A442,May!$H:$H)</f>
        <v>0</v>
      </c>
      <c r="H442" s="43">
        <f>SUMIF(Jun!$A:$A,TB!$A442,Jun!$H:$H)</f>
        <v>0</v>
      </c>
      <c r="I442" s="43">
        <f>SUMIF(Jul!$A:$A,TB!$A442,Jul!$H:$H)</f>
        <v>0</v>
      </c>
      <c r="J442" s="43">
        <f>SUMIF(Aug!$A:$A,TB!$A442,Aug!$H:$H)</f>
        <v>0</v>
      </c>
      <c r="K442" s="43">
        <f>SUMIF(Sep!$A:$A,TB!$A442,Sep!$H:$H)</f>
        <v>0</v>
      </c>
      <c r="L442" s="43">
        <f>SUMIF(Oct!$A:$A,TB!$A442,Oct!$H:$H)</f>
        <v>0</v>
      </c>
      <c r="M442" s="43">
        <f>SUMIF(Nov!$A:$A,TB!$A442,Nov!$H:$H)</f>
        <v>0</v>
      </c>
      <c r="N442" s="159">
        <f>SUMIF(Dec!$A:$A,TB!$A442,Dec!$H:$H)</f>
        <v>0</v>
      </c>
      <c r="O442" s="171"/>
      <c r="P442" s="171"/>
      <c r="Q442" s="164">
        <v>0</v>
      </c>
      <c r="R442" s="43">
        <v>0</v>
      </c>
      <c r="S442" s="43">
        <v>0</v>
      </c>
      <c r="T442" s="43">
        <v>0</v>
      </c>
      <c r="U442" s="43">
        <v>0</v>
      </c>
      <c r="V442" s="43">
        <v>0</v>
      </c>
      <c r="W442" s="43">
        <v>0</v>
      </c>
      <c r="X442" s="43">
        <v>0</v>
      </c>
      <c r="Y442" s="43">
        <v>0</v>
      </c>
      <c r="Z442" s="43">
        <v>0</v>
      </c>
      <c r="AA442" s="43">
        <v>0</v>
      </c>
      <c r="AB442" s="43">
        <v>0</v>
      </c>
      <c r="AD442" s="43">
        <f t="shared" si="656"/>
        <v>0</v>
      </c>
      <c r="AE442" s="43">
        <f t="shared" si="657"/>
        <v>0</v>
      </c>
      <c r="AF442" s="43">
        <f t="shared" si="658"/>
        <v>0</v>
      </c>
      <c r="AG442" s="43">
        <f t="shared" si="659"/>
        <v>0</v>
      </c>
      <c r="AH442" s="43">
        <f t="shared" si="660"/>
        <v>0</v>
      </c>
      <c r="AI442" s="43">
        <f t="shared" si="661"/>
        <v>0</v>
      </c>
      <c r="AJ442" s="43">
        <f t="shared" si="662"/>
        <v>0</v>
      </c>
      <c r="AK442" s="43">
        <f t="shared" si="663"/>
        <v>0</v>
      </c>
      <c r="AL442" s="43">
        <f t="shared" si="664"/>
        <v>0</v>
      </c>
      <c r="AM442" s="43">
        <f t="shared" si="665"/>
        <v>0</v>
      </c>
      <c r="AN442" s="43">
        <f t="shared" si="666"/>
        <v>0</v>
      </c>
      <c r="AO442" s="159">
        <f t="shared" si="667"/>
        <v>0</v>
      </c>
    </row>
    <row r="443" spans="1:41" ht="16.399999999999999" customHeight="1">
      <c r="A443" s="13">
        <v>81027</v>
      </c>
      <c r="B443" s="22" t="s">
        <v>330</v>
      </c>
      <c r="C443" s="43">
        <f>SUMIF(Jan!$A:$A,TB!$A443,Jan!$H:$H)</f>
        <v>0</v>
      </c>
      <c r="D443" s="43">
        <f>SUMIF(Feb!$A:$A,TB!$A443,Feb!$H:$H)</f>
        <v>0</v>
      </c>
      <c r="E443" s="43">
        <f>SUMIF(Mar!$A:$A,TB!$A443,Mar!$H:$H)</f>
        <v>0</v>
      </c>
      <c r="F443" s="43">
        <f>SUMIF(Apr!$A:$A,TB!$A443,Apr!$H:$H)</f>
        <v>0</v>
      </c>
      <c r="G443" s="43">
        <f>SUMIF(May!$A:$A,TB!$A443,May!$H:$H)</f>
        <v>0</v>
      </c>
      <c r="H443" s="43">
        <f>SUMIF(Jun!$A:$A,TB!$A443,Jun!$H:$H)</f>
        <v>0</v>
      </c>
      <c r="I443" s="43">
        <f>SUMIF(Jul!$A:$A,TB!$A443,Jul!$H:$H)</f>
        <v>0</v>
      </c>
      <c r="J443" s="43">
        <f>SUMIF(Aug!$A:$A,TB!$A443,Aug!$H:$H)</f>
        <v>0</v>
      </c>
      <c r="K443" s="43">
        <f>SUMIF(Sep!$A:$A,TB!$A443,Sep!$H:$H)</f>
        <v>0</v>
      </c>
      <c r="L443" s="43">
        <f>SUMIF(Oct!$A:$A,TB!$A443,Oct!$H:$H)</f>
        <v>0</v>
      </c>
      <c r="M443" s="43">
        <f>SUMIF(Nov!$A:$A,TB!$A443,Nov!$H:$H)</f>
        <v>0</v>
      </c>
      <c r="N443" s="159">
        <f>SUMIF(Dec!$A:$A,TB!$A443,Dec!$H:$H)</f>
        <v>0</v>
      </c>
      <c r="O443" s="171"/>
      <c r="P443" s="171"/>
      <c r="Q443" s="164">
        <v>0</v>
      </c>
      <c r="R443" s="43">
        <v>0</v>
      </c>
      <c r="S443" s="43">
        <v>0</v>
      </c>
      <c r="T443" s="43">
        <v>0</v>
      </c>
      <c r="U443" s="43">
        <v>0</v>
      </c>
      <c r="V443" s="43">
        <v>0</v>
      </c>
      <c r="W443" s="43">
        <v>0</v>
      </c>
      <c r="X443" s="43">
        <v>0</v>
      </c>
      <c r="Y443" s="43">
        <v>0</v>
      </c>
      <c r="Z443" s="43">
        <v>0</v>
      </c>
      <c r="AA443" s="43">
        <v>0</v>
      </c>
      <c r="AB443" s="43">
        <v>0</v>
      </c>
      <c r="AD443" s="43">
        <f t="shared" si="656"/>
        <v>0</v>
      </c>
      <c r="AE443" s="43">
        <f t="shared" si="657"/>
        <v>0</v>
      </c>
      <c r="AF443" s="43">
        <f t="shared" si="658"/>
        <v>0</v>
      </c>
      <c r="AG443" s="43">
        <f t="shared" si="659"/>
        <v>0</v>
      </c>
      <c r="AH443" s="43">
        <f t="shared" si="660"/>
        <v>0</v>
      </c>
      <c r="AI443" s="43">
        <f t="shared" si="661"/>
        <v>0</v>
      </c>
      <c r="AJ443" s="43">
        <f t="shared" si="662"/>
        <v>0</v>
      </c>
      <c r="AK443" s="43">
        <f t="shared" si="663"/>
        <v>0</v>
      </c>
      <c r="AL443" s="43">
        <f t="shared" si="664"/>
        <v>0</v>
      </c>
      <c r="AM443" s="43">
        <f t="shared" si="665"/>
        <v>0</v>
      </c>
      <c r="AN443" s="43">
        <f t="shared" si="666"/>
        <v>0</v>
      </c>
      <c r="AO443" s="159">
        <f t="shared" si="667"/>
        <v>0</v>
      </c>
    </row>
    <row r="444" spans="1:41" ht="16.399999999999999" customHeight="1">
      <c r="A444" s="13">
        <v>81028</v>
      </c>
      <c r="B444" s="22" t="s">
        <v>331</v>
      </c>
      <c r="C444" s="43">
        <f>SUMIF(Jan!$A:$A,TB!$A444,Jan!$H:$H)</f>
        <v>0</v>
      </c>
      <c r="D444" s="43">
        <f>SUMIF(Feb!$A:$A,TB!$A444,Feb!$H:$H)</f>
        <v>0</v>
      </c>
      <c r="E444" s="43">
        <f>SUMIF(Mar!$A:$A,TB!$A444,Mar!$H:$H)</f>
        <v>0</v>
      </c>
      <c r="F444" s="43">
        <f>SUMIF(Apr!$A:$A,TB!$A444,Apr!$H:$H)</f>
        <v>0</v>
      </c>
      <c r="G444" s="43">
        <f>SUMIF(May!$A:$A,TB!$A444,May!$H:$H)</f>
        <v>0</v>
      </c>
      <c r="H444" s="43">
        <f>SUMIF(Jun!$A:$A,TB!$A444,Jun!$H:$H)</f>
        <v>0</v>
      </c>
      <c r="I444" s="43">
        <f>SUMIF(Jul!$A:$A,TB!$A444,Jul!$H:$H)</f>
        <v>0</v>
      </c>
      <c r="J444" s="43">
        <f>SUMIF(Aug!$A:$A,TB!$A444,Aug!$H:$H)</f>
        <v>0</v>
      </c>
      <c r="K444" s="43">
        <f>SUMIF(Sep!$A:$A,TB!$A444,Sep!$H:$H)</f>
        <v>0</v>
      </c>
      <c r="L444" s="43">
        <f>SUMIF(Oct!$A:$A,TB!$A444,Oct!$H:$H)</f>
        <v>0</v>
      </c>
      <c r="M444" s="43">
        <f>SUMIF(Nov!$A:$A,TB!$A444,Nov!$H:$H)</f>
        <v>0</v>
      </c>
      <c r="N444" s="159">
        <f>SUMIF(Dec!$A:$A,TB!$A444,Dec!$H:$H)</f>
        <v>0</v>
      </c>
      <c r="O444" s="171"/>
      <c r="P444" s="171"/>
      <c r="Q444" s="164">
        <v>0</v>
      </c>
      <c r="R444" s="43">
        <v>0</v>
      </c>
      <c r="S444" s="43">
        <v>0</v>
      </c>
      <c r="T444" s="43">
        <v>0</v>
      </c>
      <c r="U444" s="43">
        <v>0</v>
      </c>
      <c r="V444" s="43">
        <v>0</v>
      </c>
      <c r="W444" s="43">
        <v>0</v>
      </c>
      <c r="X444" s="43">
        <v>0</v>
      </c>
      <c r="Y444" s="43">
        <v>0</v>
      </c>
      <c r="Z444" s="43">
        <v>0</v>
      </c>
      <c r="AA444" s="43">
        <v>0</v>
      </c>
      <c r="AB444" s="43">
        <v>0</v>
      </c>
      <c r="AD444" s="43">
        <f t="shared" si="656"/>
        <v>0</v>
      </c>
      <c r="AE444" s="43">
        <f t="shared" si="657"/>
        <v>0</v>
      </c>
      <c r="AF444" s="43">
        <f t="shared" si="658"/>
        <v>0</v>
      </c>
      <c r="AG444" s="43">
        <f t="shared" si="659"/>
        <v>0</v>
      </c>
      <c r="AH444" s="43">
        <f t="shared" si="660"/>
        <v>0</v>
      </c>
      <c r="AI444" s="43">
        <f t="shared" si="661"/>
        <v>0</v>
      </c>
      <c r="AJ444" s="43">
        <f t="shared" si="662"/>
        <v>0</v>
      </c>
      <c r="AK444" s="43">
        <f t="shared" si="663"/>
        <v>0</v>
      </c>
      <c r="AL444" s="43">
        <f t="shared" si="664"/>
        <v>0</v>
      </c>
      <c r="AM444" s="43">
        <f t="shared" si="665"/>
        <v>0</v>
      </c>
      <c r="AN444" s="43">
        <f t="shared" si="666"/>
        <v>0</v>
      </c>
      <c r="AO444" s="159">
        <f t="shared" si="667"/>
        <v>0</v>
      </c>
    </row>
    <row r="445" spans="1:41" ht="16.399999999999999" customHeight="1">
      <c r="A445" s="13">
        <v>81998</v>
      </c>
      <c r="B445" s="22" t="s">
        <v>348</v>
      </c>
      <c r="C445" s="43">
        <f>SUMIF(Jan!$A:$A,TB!$A445,Jan!$H:$H)</f>
        <v>0</v>
      </c>
      <c r="D445" s="43">
        <f>SUMIF(Feb!$A:$A,TB!$A445,Feb!$H:$H)</f>
        <v>0</v>
      </c>
      <c r="E445" s="43">
        <f>SUMIF(Mar!$A:$A,TB!$A445,Mar!$H:$H)</f>
        <v>0</v>
      </c>
      <c r="F445" s="43">
        <f>SUMIF(Apr!$A:$A,TB!$A445,Apr!$H:$H)</f>
        <v>0</v>
      </c>
      <c r="G445" s="43">
        <f>SUMIF(May!$A:$A,TB!$A445,May!$H:$H)</f>
        <v>0</v>
      </c>
      <c r="H445" s="43">
        <f>SUMIF(Jun!$A:$A,TB!$A445,Jun!$H:$H)</f>
        <v>0</v>
      </c>
      <c r="I445" s="43">
        <f>SUMIF(Jul!$A:$A,TB!$A445,Jul!$H:$H)</f>
        <v>0</v>
      </c>
      <c r="J445" s="43">
        <f>SUMIF(Aug!$A:$A,TB!$A445,Aug!$H:$H)</f>
        <v>0</v>
      </c>
      <c r="K445" s="43">
        <f>SUMIF(Sep!$A:$A,TB!$A445,Sep!$H:$H)</f>
        <v>0</v>
      </c>
      <c r="L445" s="43">
        <f>SUMIF(Oct!$A:$A,TB!$A445,Oct!$H:$H)</f>
        <v>0</v>
      </c>
      <c r="M445" s="43">
        <f>SUMIF(Nov!$A:$A,TB!$A445,Nov!$H:$H)</f>
        <v>0</v>
      </c>
      <c r="N445" s="159">
        <f>SUMIF(Dec!$A:$A,TB!$A445,Dec!$H:$H)</f>
        <v>0</v>
      </c>
      <c r="O445" s="171"/>
      <c r="P445" s="171"/>
      <c r="Q445" s="164">
        <v>0</v>
      </c>
      <c r="R445" s="43">
        <v>0</v>
      </c>
      <c r="S445" s="43">
        <v>0</v>
      </c>
      <c r="T445" s="43">
        <v>0</v>
      </c>
      <c r="U445" s="43">
        <v>0</v>
      </c>
      <c r="V445" s="43">
        <v>0</v>
      </c>
      <c r="W445" s="43">
        <v>0</v>
      </c>
      <c r="X445" s="43">
        <v>0</v>
      </c>
      <c r="Y445" s="43">
        <v>0</v>
      </c>
      <c r="Z445" s="43">
        <v>0</v>
      </c>
      <c r="AA445" s="43">
        <v>0</v>
      </c>
      <c r="AB445" s="43">
        <v>0</v>
      </c>
      <c r="AD445" s="43">
        <f t="shared" si="656"/>
        <v>0</v>
      </c>
      <c r="AE445" s="43">
        <f t="shared" si="657"/>
        <v>0</v>
      </c>
      <c r="AF445" s="43">
        <f t="shared" si="658"/>
        <v>0</v>
      </c>
      <c r="AG445" s="43">
        <f t="shared" si="659"/>
        <v>0</v>
      </c>
      <c r="AH445" s="43">
        <f t="shared" si="660"/>
        <v>0</v>
      </c>
      <c r="AI445" s="43">
        <f t="shared" si="661"/>
        <v>0</v>
      </c>
      <c r="AJ445" s="43">
        <f t="shared" si="662"/>
        <v>0</v>
      </c>
      <c r="AK445" s="43">
        <f t="shared" si="663"/>
        <v>0</v>
      </c>
      <c r="AL445" s="43">
        <f t="shared" si="664"/>
        <v>0</v>
      </c>
      <c r="AM445" s="43">
        <f t="shared" si="665"/>
        <v>0</v>
      </c>
      <c r="AN445" s="43">
        <f t="shared" si="666"/>
        <v>0</v>
      </c>
      <c r="AO445" s="159">
        <f t="shared" si="667"/>
        <v>0</v>
      </c>
    </row>
    <row r="446" spans="1:41" ht="16.399999999999999" customHeight="1">
      <c r="A446" s="13">
        <v>82099</v>
      </c>
      <c r="B446" s="22" t="s">
        <v>349</v>
      </c>
      <c r="C446" s="43">
        <f>SUMIF(Jan!$A:$A,TB!$A446,Jan!$H:$H)</f>
        <v>0</v>
      </c>
      <c r="D446" s="43">
        <f>SUMIF(Feb!$A:$A,TB!$A446,Feb!$H:$H)</f>
        <v>0</v>
      </c>
      <c r="E446" s="43">
        <f>SUMIF(Mar!$A:$A,TB!$A446,Mar!$H:$H)</f>
        <v>0</v>
      </c>
      <c r="F446" s="43">
        <f>SUMIF(Apr!$A:$A,TB!$A446,Apr!$H:$H)</f>
        <v>0</v>
      </c>
      <c r="G446" s="43">
        <f>SUMIF(May!$A:$A,TB!$A446,May!$H:$H)</f>
        <v>0</v>
      </c>
      <c r="H446" s="43">
        <f>SUMIF(Jun!$A:$A,TB!$A446,Jun!$H:$H)</f>
        <v>0</v>
      </c>
      <c r="I446" s="43">
        <f>SUMIF(Jul!$A:$A,TB!$A446,Jul!$H:$H)</f>
        <v>0</v>
      </c>
      <c r="J446" s="43">
        <f>SUMIF(Aug!$A:$A,TB!$A446,Aug!$H:$H)</f>
        <v>0</v>
      </c>
      <c r="K446" s="43">
        <f>SUMIF(Sep!$A:$A,TB!$A446,Sep!$H:$H)</f>
        <v>0</v>
      </c>
      <c r="L446" s="43">
        <f>SUMIF(Oct!$A:$A,TB!$A446,Oct!$H:$H)</f>
        <v>0</v>
      </c>
      <c r="M446" s="43">
        <f>SUMIF(Nov!$A:$A,TB!$A446,Nov!$H:$H)</f>
        <v>0</v>
      </c>
      <c r="N446" s="159">
        <f>SUMIF(Dec!$A:$A,TB!$A446,Dec!$H:$H)</f>
        <v>0</v>
      </c>
      <c r="O446" s="171"/>
      <c r="P446" s="171"/>
      <c r="Q446" s="164">
        <v>0</v>
      </c>
      <c r="R446" s="43">
        <v>0</v>
      </c>
      <c r="S446" s="43">
        <v>0</v>
      </c>
      <c r="T446" s="43">
        <v>0</v>
      </c>
      <c r="U446" s="43">
        <v>0</v>
      </c>
      <c r="V446" s="43">
        <v>0</v>
      </c>
      <c r="W446" s="43">
        <v>0</v>
      </c>
      <c r="X446" s="43">
        <v>0</v>
      </c>
      <c r="Y446" s="43">
        <v>0</v>
      </c>
      <c r="Z446" s="43">
        <v>0</v>
      </c>
      <c r="AA446" s="43">
        <v>0</v>
      </c>
      <c r="AB446" s="43">
        <v>0</v>
      </c>
      <c r="AD446" s="43">
        <f t="shared" si="656"/>
        <v>0</v>
      </c>
      <c r="AE446" s="43">
        <f t="shared" si="657"/>
        <v>0</v>
      </c>
      <c r="AF446" s="43">
        <f t="shared" si="658"/>
        <v>0</v>
      </c>
      <c r="AG446" s="43">
        <f t="shared" si="659"/>
        <v>0</v>
      </c>
      <c r="AH446" s="43">
        <f t="shared" si="660"/>
        <v>0</v>
      </c>
      <c r="AI446" s="43">
        <f t="shared" si="661"/>
        <v>0</v>
      </c>
      <c r="AJ446" s="43">
        <f t="shared" si="662"/>
        <v>0</v>
      </c>
      <c r="AK446" s="43">
        <f t="shared" si="663"/>
        <v>0</v>
      </c>
      <c r="AL446" s="43">
        <f t="shared" si="664"/>
        <v>0</v>
      </c>
      <c r="AM446" s="43">
        <f t="shared" si="665"/>
        <v>0</v>
      </c>
      <c r="AN446" s="43">
        <f t="shared" si="666"/>
        <v>0</v>
      </c>
      <c r="AO446" s="159">
        <f t="shared" si="667"/>
        <v>0</v>
      </c>
    </row>
    <row r="447" spans="1:41" ht="16.399999999999999" customHeight="1">
      <c r="A447" s="13">
        <v>82100</v>
      </c>
      <c r="B447" s="22" t="s">
        <v>350</v>
      </c>
      <c r="C447" s="43">
        <f>SUMIF(Jan!$A:$A,TB!$A447,Jan!$H:$H)</f>
        <v>0</v>
      </c>
      <c r="D447" s="43">
        <f>SUMIF(Feb!$A:$A,TB!$A447,Feb!$H:$H)</f>
        <v>0</v>
      </c>
      <c r="E447" s="43">
        <f>SUMIF(Mar!$A:$A,TB!$A447,Mar!$H:$H)</f>
        <v>0</v>
      </c>
      <c r="F447" s="43">
        <f>SUMIF(Apr!$A:$A,TB!$A447,Apr!$H:$H)</f>
        <v>0</v>
      </c>
      <c r="G447" s="43">
        <f>SUMIF(May!$A:$A,TB!$A447,May!$H:$H)</f>
        <v>0</v>
      </c>
      <c r="H447" s="43">
        <f>SUMIF(Jun!$A:$A,TB!$A447,Jun!$H:$H)</f>
        <v>0</v>
      </c>
      <c r="I447" s="43">
        <f>SUMIF(Jul!$A:$A,TB!$A447,Jul!$H:$H)</f>
        <v>0</v>
      </c>
      <c r="J447" s="43">
        <f>SUMIF(Aug!$A:$A,TB!$A447,Aug!$H:$H)</f>
        <v>0</v>
      </c>
      <c r="K447" s="43">
        <f>SUMIF(Sep!$A:$A,TB!$A447,Sep!$H:$H)</f>
        <v>0</v>
      </c>
      <c r="L447" s="43">
        <f>SUMIF(Oct!$A:$A,TB!$A447,Oct!$H:$H)</f>
        <v>0</v>
      </c>
      <c r="M447" s="43">
        <f>SUMIF(Nov!$A:$A,TB!$A447,Nov!$H:$H)</f>
        <v>0</v>
      </c>
      <c r="N447" s="159">
        <f>SUMIF(Dec!$A:$A,TB!$A447,Dec!$H:$H)</f>
        <v>0</v>
      </c>
      <c r="O447" s="171"/>
      <c r="P447" s="171"/>
      <c r="Q447" s="164">
        <v>0</v>
      </c>
      <c r="R447" s="43">
        <v>0</v>
      </c>
      <c r="S447" s="43">
        <v>0</v>
      </c>
      <c r="T447" s="43">
        <v>0</v>
      </c>
      <c r="U447" s="43">
        <v>0</v>
      </c>
      <c r="V447" s="43">
        <v>0</v>
      </c>
      <c r="W447" s="43">
        <v>0</v>
      </c>
      <c r="X447" s="43">
        <v>0</v>
      </c>
      <c r="Y447" s="43">
        <v>0</v>
      </c>
      <c r="Z447" s="43">
        <v>0</v>
      </c>
      <c r="AA447" s="43">
        <v>0</v>
      </c>
      <c r="AB447" s="43">
        <v>0</v>
      </c>
      <c r="AD447" s="43">
        <f t="shared" si="656"/>
        <v>0</v>
      </c>
      <c r="AE447" s="43">
        <f t="shared" si="657"/>
        <v>0</v>
      </c>
      <c r="AF447" s="43">
        <f t="shared" si="658"/>
        <v>0</v>
      </c>
      <c r="AG447" s="43">
        <f t="shared" si="659"/>
        <v>0</v>
      </c>
      <c r="AH447" s="43">
        <f t="shared" si="660"/>
        <v>0</v>
      </c>
      <c r="AI447" s="43">
        <f t="shared" si="661"/>
        <v>0</v>
      </c>
      <c r="AJ447" s="43">
        <f t="shared" si="662"/>
        <v>0</v>
      </c>
      <c r="AK447" s="43">
        <f t="shared" si="663"/>
        <v>0</v>
      </c>
      <c r="AL447" s="43">
        <f t="shared" si="664"/>
        <v>0</v>
      </c>
      <c r="AM447" s="43">
        <f t="shared" si="665"/>
        <v>0</v>
      </c>
      <c r="AN447" s="43">
        <f t="shared" si="666"/>
        <v>0</v>
      </c>
      <c r="AO447" s="159">
        <f t="shared" si="667"/>
        <v>0</v>
      </c>
    </row>
    <row r="448" spans="1:41" ht="16.399999999999999" customHeight="1">
      <c r="A448" s="13">
        <v>82101</v>
      </c>
      <c r="B448" s="22" t="s">
        <v>351</v>
      </c>
      <c r="C448" s="43">
        <f>SUMIF(Jan!$A:$A,TB!$A448,Jan!$H:$H)</f>
        <v>27085.86</v>
      </c>
      <c r="D448" s="43">
        <f>SUMIF(Feb!$A:$A,TB!$A448,Feb!$H:$H)</f>
        <v>53485.440000000002</v>
      </c>
      <c r="E448" s="43">
        <f>SUMIF(Mar!$A:$A,TB!$A448,Mar!$H:$H)</f>
        <v>80720.52</v>
      </c>
      <c r="F448" s="43">
        <f>SUMIF(Apr!$A:$A,TB!$A448,Apr!$H:$H)</f>
        <v>107311.27</v>
      </c>
      <c r="G448" s="43">
        <f>SUMIF(May!$A:$A,TB!$A448,May!$H:$H)</f>
        <v>135725.51</v>
      </c>
      <c r="H448" s="43">
        <f>SUMIF(Jun!$A:$A,TB!$A448,Jun!$H:$H)</f>
        <v>162392.16</v>
      </c>
      <c r="I448" s="43">
        <f>SUMIF(Jul!$A:$A,TB!$A448,Jul!$H:$H)</f>
        <v>162392.16</v>
      </c>
      <c r="J448" s="43">
        <f>SUMIF(Aug!$A:$A,TB!$A448,Aug!$H:$H)</f>
        <v>162392.16</v>
      </c>
      <c r="K448" s="43">
        <f>SUMIF(Sep!$A:$A,TB!$A448,Sep!$H:$H)</f>
        <v>162392.16</v>
      </c>
      <c r="L448" s="43">
        <f>SUMIF(Oct!$A:$A,TB!$A448,Oct!$H:$H)</f>
        <v>162392.16</v>
      </c>
      <c r="M448" s="43">
        <f>SUMIF(Nov!$A:$A,TB!$A448,Nov!$H:$H)</f>
        <v>162392.16</v>
      </c>
      <c r="N448" s="159">
        <f>SUMIF(Dec!$A:$A,TB!$A448,Dec!$H:$H)</f>
        <v>162392.16</v>
      </c>
      <c r="O448" s="171"/>
      <c r="P448" s="171"/>
      <c r="Q448" s="164">
        <v>32074.05</v>
      </c>
      <c r="R448" s="43">
        <v>51524.800000000003</v>
      </c>
      <c r="S448" s="43">
        <v>78750.61</v>
      </c>
      <c r="T448" s="43">
        <v>104906.96</v>
      </c>
      <c r="U448" s="43">
        <v>131003.99</v>
      </c>
      <c r="V448" s="43">
        <v>157103.82</v>
      </c>
      <c r="W448" s="43">
        <v>183492.26</v>
      </c>
      <c r="X448" s="43">
        <v>208639.34</v>
      </c>
      <c r="Y448" s="43">
        <v>232753.07</v>
      </c>
      <c r="Z448" s="43">
        <v>259037.05</v>
      </c>
      <c r="AA448" s="43">
        <v>286065.34999999998</v>
      </c>
      <c r="AB448" s="43">
        <v>311526.8</v>
      </c>
      <c r="AD448" s="43">
        <f t="shared" si="656"/>
        <v>681805.27</v>
      </c>
      <c r="AE448" s="43">
        <f t="shared" si="657"/>
        <v>1343934</v>
      </c>
      <c r="AF448" s="43">
        <f t="shared" si="658"/>
        <v>2033301.47</v>
      </c>
      <c r="AG448" s="43">
        <f t="shared" si="659"/>
        <v>2711348.01</v>
      </c>
      <c r="AH448" s="43">
        <f t="shared" si="660"/>
        <v>3434534.03</v>
      </c>
      <c r="AI448" s="43">
        <f t="shared" si="661"/>
        <v>4112500.26</v>
      </c>
      <c r="AJ448" s="43">
        <f t="shared" si="662"/>
        <v>4112500.26</v>
      </c>
      <c r="AK448" s="43">
        <f t="shared" si="663"/>
        <v>4112500.26</v>
      </c>
      <c r="AL448" s="43">
        <f t="shared" si="664"/>
        <v>4112500.26</v>
      </c>
      <c r="AM448" s="43">
        <f t="shared" si="665"/>
        <v>4112500.26</v>
      </c>
      <c r="AN448" s="43">
        <f t="shared" si="666"/>
        <v>4112500.26</v>
      </c>
      <c r="AO448" s="159">
        <f t="shared" si="667"/>
        <v>4112500.26</v>
      </c>
    </row>
    <row r="449" spans="1:41" ht="16.399999999999999" customHeight="1">
      <c r="A449" s="13">
        <v>82102</v>
      </c>
      <c r="B449" s="22" t="s">
        <v>352</v>
      </c>
      <c r="C449" s="43">
        <f>SUMIF(Jan!$A:$A,TB!$A449,Jan!$H:$H)</f>
        <v>4090.09</v>
      </c>
      <c r="D449" s="43">
        <f>SUMIF(Feb!$A:$A,TB!$A449,Feb!$H:$H)</f>
        <v>8180.18</v>
      </c>
      <c r="E449" s="43">
        <f>SUMIF(Mar!$A:$A,TB!$A449,Mar!$H:$H)</f>
        <v>12270.27</v>
      </c>
      <c r="F449" s="43">
        <f>SUMIF(Apr!$A:$A,TB!$A449,Apr!$H:$H)</f>
        <v>16360.36</v>
      </c>
      <c r="G449" s="43">
        <f>SUMIF(May!$A:$A,TB!$A449,May!$H:$H)</f>
        <v>21658.45</v>
      </c>
      <c r="H449" s="43">
        <f>SUMIF(Jun!$A:$A,TB!$A449,Jun!$H:$H)</f>
        <v>24919.16</v>
      </c>
      <c r="I449" s="43">
        <f>SUMIF(Jul!$A:$A,TB!$A449,Jul!$H:$H)</f>
        <v>24919.16</v>
      </c>
      <c r="J449" s="43">
        <f>SUMIF(Aug!$A:$A,TB!$A449,Aug!$H:$H)</f>
        <v>24919.16</v>
      </c>
      <c r="K449" s="43">
        <f>SUMIF(Sep!$A:$A,TB!$A449,Sep!$H:$H)</f>
        <v>24919.16</v>
      </c>
      <c r="L449" s="43">
        <f>SUMIF(Oct!$A:$A,TB!$A449,Oct!$H:$H)</f>
        <v>24919.16</v>
      </c>
      <c r="M449" s="43">
        <f>SUMIF(Nov!$A:$A,TB!$A449,Nov!$H:$H)</f>
        <v>24919.16</v>
      </c>
      <c r="N449" s="159">
        <f>SUMIF(Dec!$A:$A,TB!$A449,Dec!$H:$H)</f>
        <v>24919.16</v>
      </c>
      <c r="O449" s="171"/>
      <c r="P449" s="171"/>
      <c r="Q449" s="164">
        <v>-1293</v>
      </c>
      <c r="R449" s="43">
        <v>6540</v>
      </c>
      <c r="S449" s="43">
        <v>10290</v>
      </c>
      <c r="T449" s="43">
        <v>14040</v>
      </c>
      <c r="U449" s="43">
        <v>17790</v>
      </c>
      <c r="V449" s="43">
        <v>21540</v>
      </c>
      <c r="W449" s="43">
        <v>25290</v>
      </c>
      <c r="X449" s="43">
        <v>29040</v>
      </c>
      <c r="Y449" s="43">
        <v>32790</v>
      </c>
      <c r="Z449" s="43">
        <v>36540</v>
      </c>
      <c r="AA449" s="43">
        <v>40290</v>
      </c>
      <c r="AB449" s="43">
        <v>38500</v>
      </c>
      <c r="AD449" s="43">
        <f t="shared" si="656"/>
        <v>102955.75</v>
      </c>
      <c r="AE449" s="43">
        <f t="shared" si="657"/>
        <v>205544.2</v>
      </c>
      <c r="AF449" s="43">
        <f t="shared" si="658"/>
        <v>309080.74</v>
      </c>
      <c r="AG449" s="43">
        <f t="shared" si="659"/>
        <v>413364.13</v>
      </c>
      <c r="AH449" s="43">
        <f t="shared" si="660"/>
        <v>548067.07999999996</v>
      </c>
      <c r="AI449" s="43">
        <f t="shared" si="661"/>
        <v>631065.27</v>
      </c>
      <c r="AJ449" s="43">
        <f t="shared" si="662"/>
        <v>631065.27</v>
      </c>
      <c r="AK449" s="43">
        <f t="shared" si="663"/>
        <v>631065.27</v>
      </c>
      <c r="AL449" s="43">
        <f t="shared" si="664"/>
        <v>631065.27</v>
      </c>
      <c r="AM449" s="43">
        <f t="shared" si="665"/>
        <v>631065.27</v>
      </c>
      <c r="AN449" s="43">
        <f t="shared" si="666"/>
        <v>631065.27</v>
      </c>
      <c r="AO449" s="159">
        <f t="shared" si="667"/>
        <v>631065.27</v>
      </c>
    </row>
    <row r="450" spans="1:41" ht="16.399999999999999" customHeight="1">
      <c r="A450" s="13">
        <v>82103</v>
      </c>
      <c r="B450" s="22" t="s">
        <v>353</v>
      </c>
      <c r="C450" s="43">
        <f>SUMIF(Jan!$A:$A,TB!$A450,Jan!$H:$H)</f>
        <v>2966.18</v>
      </c>
      <c r="D450" s="43">
        <f>SUMIF(Feb!$A:$A,TB!$A450,Feb!$H:$H)</f>
        <v>5785.29</v>
      </c>
      <c r="E450" s="43">
        <f>SUMIF(Mar!$A:$A,TB!$A450,Mar!$H:$H)</f>
        <v>8421.5300000000007</v>
      </c>
      <c r="F450" s="43">
        <f>SUMIF(Apr!$A:$A,TB!$A450,Apr!$H:$H)</f>
        <v>10798.51</v>
      </c>
      <c r="G450" s="43">
        <f>SUMIF(May!$A:$A,TB!$A450,May!$H:$H)</f>
        <v>13370.31</v>
      </c>
      <c r="H450" s="43">
        <f>SUMIF(Jun!$A:$A,TB!$A450,Jun!$H:$H)</f>
        <v>15466.06</v>
      </c>
      <c r="I450" s="43">
        <f>SUMIF(Jul!$A:$A,TB!$A450,Jul!$H:$H)</f>
        <v>15466.06</v>
      </c>
      <c r="J450" s="43">
        <f>SUMIF(Aug!$A:$A,TB!$A450,Aug!$H:$H)</f>
        <v>15466.06</v>
      </c>
      <c r="K450" s="43">
        <f>SUMIF(Sep!$A:$A,TB!$A450,Sep!$H:$H)</f>
        <v>15466.06</v>
      </c>
      <c r="L450" s="43">
        <f>SUMIF(Oct!$A:$A,TB!$A450,Oct!$H:$H)</f>
        <v>15466.06</v>
      </c>
      <c r="M450" s="43">
        <f>SUMIF(Nov!$A:$A,TB!$A450,Nov!$H:$H)</f>
        <v>15466.06</v>
      </c>
      <c r="N450" s="159">
        <f>SUMIF(Dec!$A:$A,TB!$A450,Dec!$H:$H)</f>
        <v>15466.06</v>
      </c>
      <c r="O450" s="171"/>
      <c r="P450" s="171"/>
      <c r="Q450" s="164">
        <v>2682.58</v>
      </c>
      <c r="R450" s="43">
        <v>5472.22</v>
      </c>
      <c r="S450" s="43">
        <v>8275.36</v>
      </c>
      <c r="T450" s="43">
        <v>11134.13</v>
      </c>
      <c r="U450" s="43">
        <v>13495.96</v>
      </c>
      <c r="V450" s="43">
        <v>16364.84</v>
      </c>
      <c r="W450" s="43">
        <v>19043.03</v>
      </c>
      <c r="X450" s="43">
        <v>21461.55</v>
      </c>
      <c r="Y450" s="43">
        <v>23662.87</v>
      </c>
      <c r="Z450" s="43">
        <v>26488.52</v>
      </c>
      <c r="AA450" s="43">
        <v>30037.48</v>
      </c>
      <c r="AB450" s="43">
        <v>32744.09</v>
      </c>
      <c r="AD450" s="43">
        <f t="shared" si="656"/>
        <v>74664.679999999993</v>
      </c>
      <c r="AE450" s="43">
        <f t="shared" si="657"/>
        <v>145367.56</v>
      </c>
      <c r="AF450" s="43">
        <f t="shared" si="658"/>
        <v>212133.29</v>
      </c>
      <c r="AG450" s="43">
        <f t="shared" si="659"/>
        <v>272837.31</v>
      </c>
      <c r="AH450" s="43">
        <f t="shared" si="660"/>
        <v>338335.69</v>
      </c>
      <c r="AI450" s="43">
        <f t="shared" si="661"/>
        <v>391670.24</v>
      </c>
      <c r="AJ450" s="43">
        <f t="shared" si="662"/>
        <v>391670.24</v>
      </c>
      <c r="AK450" s="43">
        <f t="shared" si="663"/>
        <v>391670.24</v>
      </c>
      <c r="AL450" s="43">
        <f t="shared" si="664"/>
        <v>391670.24</v>
      </c>
      <c r="AM450" s="43">
        <f t="shared" si="665"/>
        <v>391670.24</v>
      </c>
      <c r="AN450" s="43">
        <f t="shared" si="666"/>
        <v>391670.24</v>
      </c>
      <c r="AO450" s="159">
        <f t="shared" si="667"/>
        <v>391670.24</v>
      </c>
    </row>
    <row r="451" spans="1:41" ht="16.399999999999999" customHeight="1">
      <c r="A451" s="13">
        <v>82104</v>
      </c>
      <c r="B451" s="22" t="s">
        <v>354</v>
      </c>
      <c r="C451" s="43">
        <f>SUMIF(Jan!$A:$A,TB!$A451,Jan!$H:$H)</f>
        <v>14198.7</v>
      </c>
      <c r="D451" s="43">
        <f>SUMIF(Feb!$A:$A,TB!$A451,Feb!$H:$H)</f>
        <v>28004.54</v>
      </c>
      <c r="E451" s="43">
        <f>SUMIF(Mar!$A:$A,TB!$A451,Mar!$H:$H)</f>
        <v>42256.85</v>
      </c>
      <c r="F451" s="43">
        <f>SUMIF(Apr!$A:$A,TB!$A451,Apr!$H:$H)</f>
        <v>56241.09</v>
      </c>
      <c r="G451" s="43">
        <f>SUMIF(May!$A:$A,TB!$A451,May!$H:$H)</f>
        <v>70657.59</v>
      </c>
      <c r="H451" s="43">
        <f>SUMIF(Jun!$A:$A,TB!$A451,Jun!$H:$H)</f>
        <v>84736.59</v>
      </c>
      <c r="I451" s="43">
        <f>SUMIF(Jul!$A:$A,TB!$A451,Jul!$H:$H)</f>
        <v>84736.59</v>
      </c>
      <c r="J451" s="43">
        <f>SUMIF(Aug!$A:$A,TB!$A451,Aug!$H:$H)</f>
        <v>84736.59</v>
      </c>
      <c r="K451" s="43">
        <f>SUMIF(Sep!$A:$A,TB!$A451,Sep!$H:$H)</f>
        <v>84736.59</v>
      </c>
      <c r="L451" s="43">
        <f>SUMIF(Oct!$A:$A,TB!$A451,Oct!$H:$H)</f>
        <v>84736.59</v>
      </c>
      <c r="M451" s="43">
        <f>SUMIF(Nov!$A:$A,TB!$A451,Nov!$H:$H)</f>
        <v>84736.59</v>
      </c>
      <c r="N451" s="159">
        <f>SUMIF(Dec!$A:$A,TB!$A451,Dec!$H:$H)</f>
        <v>84736.59</v>
      </c>
      <c r="O451" s="171"/>
      <c r="P451" s="171"/>
      <c r="Q451" s="164">
        <v>14051.93</v>
      </c>
      <c r="R451" s="43">
        <v>27459.11</v>
      </c>
      <c r="S451" s="43">
        <v>42089.91</v>
      </c>
      <c r="T451" s="43">
        <v>56016.91</v>
      </c>
      <c r="U451" s="43">
        <v>69943.91</v>
      </c>
      <c r="V451" s="43">
        <v>83815.05</v>
      </c>
      <c r="W451" s="43">
        <v>97560.05</v>
      </c>
      <c r="X451" s="43">
        <v>110614.66</v>
      </c>
      <c r="Y451" s="43">
        <v>122922.26</v>
      </c>
      <c r="Z451" s="43">
        <v>136527.65</v>
      </c>
      <c r="AA451" s="43">
        <v>150416.29999999999</v>
      </c>
      <c r="AB451" s="43">
        <v>163558.9</v>
      </c>
      <c r="AD451" s="43">
        <f t="shared" si="656"/>
        <v>357409.68</v>
      </c>
      <c r="AE451" s="43">
        <f t="shared" si="657"/>
        <v>703672.88</v>
      </c>
      <c r="AF451" s="43">
        <f t="shared" si="658"/>
        <v>1064424.7</v>
      </c>
      <c r="AG451" s="43">
        <f t="shared" si="659"/>
        <v>1420998.63</v>
      </c>
      <c r="AH451" s="43">
        <f t="shared" si="660"/>
        <v>1787990.31</v>
      </c>
      <c r="AI451" s="43">
        <f t="shared" si="661"/>
        <v>2145911.77</v>
      </c>
      <c r="AJ451" s="43">
        <f t="shared" si="662"/>
        <v>2145911.77</v>
      </c>
      <c r="AK451" s="43">
        <f t="shared" si="663"/>
        <v>2145911.77</v>
      </c>
      <c r="AL451" s="43">
        <f t="shared" si="664"/>
        <v>2145911.77</v>
      </c>
      <c r="AM451" s="43">
        <f t="shared" si="665"/>
        <v>2145911.77</v>
      </c>
      <c r="AN451" s="43">
        <f t="shared" si="666"/>
        <v>2145911.77</v>
      </c>
      <c r="AO451" s="159">
        <f t="shared" si="667"/>
        <v>2145911.77</v>
      </c>
    </row>
    <row r="452" spans="1:41" ht="16.399999999999999" customHeight="1">
      <c r="A452" s="13">
        <v>82105</v>
      </c>
      <c r="B452" s="22" t="s">
        <v>355</v>
      </c>
      <c r="C452" s="43">
        <f>SUMIF(Jan!$A:$A,TB!$A452,Jan!$H:$H)</f>
        <v>4411</v>
      </c>
      <c r="D452" s="43">
        <f>SUMIF(Feb!$A:$A,TB!$A452,Feb!$H:$H)</f>
        <v>8882</v>
      </c>
      <c r="E452" s="43">
        <f>SUMIF(Mar!$A:$A,TB!$A452,Mar!$H:$H)</f>
        <v>13359</v>
      </c>
      <c r="F452" s="43">
        <f>SUMIF(Apr!$A:$A,TB!$A452,Apr!$H:$H)</f>
        <v>17736</v>
      </c>
      <c r="G452" s="43">
        <f>SUMIF(May!$A:$A,TB!$A452,May!$H:$H)</f>
        <v>22345</v>
      </c>
      <c r="H452" s="43">
        <f>SUMIF(Jun!$A:$A,TB!$A452,Jun!$H:$H)</f>
        <v>26694</v>
      </c>
      <c r="I452" s="43">
        <f>SUMIF(Jul!$A:$A,TB!$A452,Jul!$H:$H)</f>
        <v>26694</v>
      </c>
      <c r="J452" s="43">
        <f>SUMIF(Aug!$A:$A,TB!$A452,Aug!$H:$H)</f>
        <v>26694</v>
      </c>
      <c r="K452" s="43">
        <f>SUMIF(Sep!$A:$A,TB!$A452,Sep!$H:$H)</f>
        <v>26694</v>
      </c>
      <c r="L452" s="43">
        <f>SUMIF(Oct!$A:$A,TB!$A452,Oct!$H:$H)</f>
        <v>26694</v>
      </c>
      <c r="M452" s="43">
        <f>SUMIF(Nov!$A:$A,TB!$A452,Nov!$H:$H)</f>
        <v>26694</v>
      </c>
      <c r="N452" s="159">
        <f>SUMIF(Dec!$A:$A,TB!$A452,Dec!$H:$H)</f>
        <v>26694</v>
      </c>
      <c r="O452" s="171"/>
      <c r="P452" s="171"/>
      <c r="Q452" s="164">
        <v>4095</v>
      </c>
      <c r="R452" s="43">
        <v>8390</v>
      </c>
      <c r="S452" s="43">
        <v>12757</v>
      </c>
      <c r="T452" s="43">
        <v>17106</v>
      </c>
      <c r="U452" s="43">
        <v>21436</v>
      </c>
      <c r="V452" s="43">
        <v>25719</v>
      </c>
      <c r="W452" s="43">
        <v>30119</v>
      </c>
      <c r="X452" s="43">
        <v>34491</v>
      </c>
      <c r="Y452" s="43">
        <v>38550</v>
      </c>
      <c r="Z452" s="43">
        <v>42818</v>
      </c>
      <c r="AA452" s="43">
        <v>47272</v>
      </c>
      <c r="AB452" s="43">
        <v>55333</v>
      </c>
      <c r="AD452" s="43">
        <f t="shared" si="656"/>
        <v>111033.69</v>
      </c>
      <c r="AE452" s="43">
        <f t="shared" si="657"/>
        <v>223178.9</v>
      </c>
      <c r="AF452" s="43">
        <f t="shared" si="658"/>
        <v>336505.19</v>
      </c>
      <c r="AG452" s="43">
        <f t="shared" si="659"/>
        <v>448121.32</v>
      </c>
      <c r="AH452" s="43">
        <f t="shared" si="660"/>
        <v>565440.23</v>
      </c>
      <c r="AI452" s="43">
        <f t="shared" si="661"/>
        <v>676012.2</v>
      </c>
      <c r="AJ452" s="43">
        <f t="shared" si="662"/>
        <v>676012.2</v>
      </c>
      <c r="AK452" s="43">
        <f t="shared" si="663"/>
        <v>676012.2</v>
      </c>
      <c r="AL452" s="43">
        <f t="shared" si="664"/>
        <v>676012.2</v>
      </c>
      <c r="AM452" s="43">
        <f t="shared" si="665"/>
        <v>676012.2</v>
      </c>
      <c r="AN452" s="43">
        <f t="shared" si="666"/>
        <v>676012.2</v>
      </c>
      <c r="AO452" s="159">
        <f t="shared" si="667"/>
        <v>676012.2</v>
      </c>
    </row>
    <row r="453" spans="1:41" ht="16.399999999999999" customHeight="1">
      <c r="A453" s="13">
        <v>82106</v>
      </c>
      <c r="B453" s="22" t="s">
        <v>356</v>
      </c>
      <c r="C453" s="43">
        <f>SUMIF(Jan!$A:$A,TB!$A453,Jan!$H:$H)</f>
        <v>19</v>
      </c>
      <c r="D453" s="43">
        <f>SUMIF(Feb!$A:$A,TB!$A453,Feb!$H:$H)</f>
        <v>122</v>
      </c>
      <c r="E453" s="43">
        <f>SUMIF(Mar!$A:$A,TB!$A453,Mar!$H:$H)</f>
        <v>228</v>
      </c>
      <c r="F453" s="43">
        <f>SUMIF(Apr!$A:$A,TB!$A453,Apr!$H:$H)</f>
        <v>332</v>
      </c>
      <c r="G453" s="43">
        <f>SUMIF(May!$A:$A,TB!$A453,May!$H:$H)</f>
        <v>436</v>
      </c>
      <c r="H453" s="43">
        <f>SUMIF(Jun!$A:$A,TB!$A453,Jun!$H:$H)</f>
        <v>539</v>
      </c>
      <c r="I453" s="43">
        <f>SUMIF(Jul!$A:$A,TB!$A453,Jul!$H:$H)</f>
        <v>539</v>
      </c>
      <c r="J453" s="43">
        <f>SUMIF(Aug!$A:$A,TB!$A453,Aug!$H:$H)</f>
        <v>539</v>
      </c>
      <c r="K453" s="43">
        <f>SUMIF(Sep!$A:$A,TB!$A453,Sep!$H:$H)</f>
        <v>539</v>
      </c>
      <c r="L453" s="43">
        <f>SUMIF(Oct!$A:$A,TB!$A453,Oct!$H:$H)</f>
        <v>539</v>
      </c>
      <c r="M453" s="43">
        <f>SUMIF(Nov!$A:$A,TB!$A453,Nov!$H:$H)</f>
        <v>539</v>
      </c>
      <c r="N453" s="159">
        <f>SUMIF(Dec!$A:$A,TB!$A453,Dec!$H:$H)</f>
        <v>539</v>
      </c>
      <c r="O453" s="171"/>
      <c r="P453" s="171"/>
      <c r="Q453" s="164">
        <v>138</v>
      </c>
      <c r="R453" s="43">
        <v>239</v>
      </c>
      <c r="S453" s="43">
        <v>347</v>
      </c>
      <c r="T453" s="43">
        <v>452</v>
      </c>
      <c r="U453" s="43">
        <v>555</v>
      </c>
      <c r="V453" s="43">
        <v>659</v>
      </c>
      <c r="W453" s="43">
        <v>762</v>
      </c>
      <c r="X453" s="43">
        <v>860</v>
      </c>
      <c r="Y453" s="43">
        <v>953</v>
      </c>
      <c r="Z453" s="43">
        <v>1050</v>
      </c>
      <c r="AA453" s="43">
        <v>1150</v>
      </c>
      <c r="AB453" s="43">
        <v>1362</v>
      </c>
      <c r="AD453" s="43">
        <f t="shared" si="656"/>
        <v>478.27</v>
      </c>
      <c r="AE453" s="43">
        <f t="shared" si="657"/>
        <v>3065.51</v>
      </c>
      <c r="AF453" s="43">
        <f t="shared" si="658"/>
        <v>5743.18</v>
      </c>
      <c r="AG453" s="43">
        <f t="shared" si="659"/>
        <v>8388.3799999999992</v>
      </c>
      <c r="AH453" s="43">
        <f t="shared" si="660"/>
        <v>11032.98</v>
      </c>
      <c r="AI453" s="43">
        <f t="shared" si="661"/>
        <v>13649.91</v>
      </c>
      <c r="AJ453" s="43">
        <f t="shared" si="662"/>
        <v>13649.91</v>
      </c>
      <c r="AK453" s="43">
        <f t="shared" si="663"/>
        <v>13649.91</v>
      </c>
      <c r="AL453" s="43">
        <f t="shared" si="664"/>
        <v>13649.91</v>
      </c>
      <c r="AM453" s="43">
        <f t="shared" si="665"/>
        <v>13649.91</v>
      </c>
      <c r="AN453" s="43">
        <f t="shared" si="666"/>
        <v>13649.91</v>
      </c>
      <c r="AO453" s="159">
        <f t="shared" si="667"/>
        <v>13649.91</v>
      </c>
    </row>
    <row r="454" spans="1:41" ht="16.399999999999999" customHeight="1">
      <c r="A454" s="13">
        <v>82107</v>
      </c>
      <c r="B454" s="22" t="s">
        <v>357</v>
      </c>
      <c r="C454" s="43">
        <f>SUMIF(Jan!$A:$A,TB!$A454,Jan!$H:$H)</f>
        <v>1950</v>
      </c>
      <c r="D454" s="43">
        <f>SUMIF(Feb!$A:$A,TB!$A454,Feb!$H:$H)</f>
        <v>3900</v>
      </c>
      <c r="E454" s="43">
        <f>SUMIF(Mar!$A:$A,TB!$A454,Mar!$H:$H)</f>
        <v>5850</v>
      </c>
      <c r="F454" s="43">
        <f>SUMIF(Apr!$A:$A,TB!$A454,Apr!$H:$H)</f>
        <v>7800</v>
      </c>
      <c r="G454" s="43">
        <f>SUMIF(May!$A:$A,TB!$A454,May!$H:$H)</f>
        <v>9750</v>
      </c>
      <c r="H454" s="43">
        <f>SUMIF(Jun!$A:$A,TB!$A454,Jun!$H:$H)</f>
        <v>11700</v>
      </c>
      <c r="I454" s="43">
        <f>SUMIF(Jul!$A:$A,TB!$A454,Jul!$H:$H)</f>
        <v>11700</v>
      </c>
      <c r="J454" s="43">
        <f>SUMIF(Aug!$A:$A,TB!$A454,Aug!$H:$H)</f>
        <v>11700</v>
      </c>
      <c r="K454" s="43">
        <f>SUMIF(Sep!$A:$A,TB!$A454,Sep!$H:$H)</f>
        <v>11700</v>
      </c>
      <c r="L454" s="43">
        <f>SUMIF(Oct!$A:$A,TB!$A454,Oct!$H:$H)</f>
        <v>11700</v>
      </c>
      <c r="M454" s="43">
        <f>SUMIF(Nov!$A:$A,TB!$A454,Nov!$H:$H)</f>
        <v>11700</v>
      </c>
      <c r="N454" s="159">
        <f>SUMIF(Dec!$A:$A,TB!$A454,Dec!$H:$H)</f>
        <v>11700</v>
      </c>
      <c r="O454" s="171"/>
      <c r="P454" s="171"/>
      <c r="Q454" s="164">
        <v>2150</v>
      </c>
      <c r="R454" s="43">
        <v>4300</v>
      </c>
      <c r="S454" s="43">
        <v>6450</v>
      </c>
      <c r="T454" s="43">
        <v>9132.7099999999991</v>
      </c>
      <c r="U454" s="43">
        <v>11282.71</v>
      </c>
      <c r="V454" s="43">
        <v>13432.71</v>
      </c>
      <c r="W454" s="43">
        <v>15582.71</v>
      </c>
      <c r="X454" s="43">
        <v>17327.36</v>
      </c>
      <c r="Y454" s="43">
        <v>18677.36</v>
      </c>
      <c r="Z454" s="43">
        <v>20027.36</v>
      </c>
      <c r="AA454" s="43">
        <v>21377.360000000001</v>
      </c>
      <c r="AB454" s="43">
        <v>23927.360000000001</v>
      </c>
      <c r="AD454" s="43">
        <f t="shared" si="656"/>
        <v>49085.4</v>
      </c>
      <c r="AE454" s="43">
        <f t="shared" si="657"/>
        <v>97995.69</v>
      </c>
      <c r="AF454" s="43">
        <f t="shared" si="658"/>
        <v>147357.99</v>
      </c>
      <c r="AG454" s="43">
        <f t="shared" si="659"/>
        <v>197076.36</v>
      </c>
      <c r="AH454" s="43">
        <f t="shared" si="660"/>
        <v>246723.75</v>
      </c>
      <c r="AI454" s="43">
        <f t="shared" si="661"/>
        <v>296296.65000000002</v>
      </c>
      <c r="AJ454" s="43">
        <f t="shared" si="662"/>
        <v>296296.65000000002</v>
      </c>
      <c r="AK454" s="43">
        <f t="shared" si="663"/>
        <v>296296.65000000002</v>
      </c>
      <c r="AL454" s="43">
        <f t="shared" si="664"/>
        <v>296296.65000000002</v>
      </c>
      <c r="AM454" s="43">
        <f t="shared" si="665"/>
        <v>296296.65000000002</v>
      </c>
      <c r="AN454" s="43">
        <f t="shared" si="666"/>
        <v>296296.65000000002</v>
      </c>
      <c r="AO454" s="159">
        <f t="shared" si="667"/>
        <v>296296.65000000002</v>
      </c>
    </row>
    <row r="455" spans="1:41" ht="16.399999999999999" customHeight="1">
      <c r="A455" s="13">
        <v>82108</v>
      </c>
      <c r="B455" s="22" t="s">
        <v>358</v>
      </c>
      <c r="C455" s="43">
        <f>SUMIF(Jan!$A:$A,TB!$A455,Jan!$H:$H)</f>
        <v>0</v>
      </c>
      <c r="D455" s="43">
        <f>SUMIF(Feb!$A:$A,TB!$A455,Feb!$H:$H)</f>
        <v>0</v>
      </c>
      <c r="E455" s="43">
        <f>SUMIF(Mar!$A:$A,TB!$A455,Mar!$H:$H)</f>
        <v>0</v>
      </c>
      <c r="F455" s="43">
        <f>SUMIF(Apr!$A:$A,TB!$A455,Apr!$H:$H)</f>
        <v>0</v>
      </c>
      <c r="G455" s="43">
        <f>SUMIF(May!$A:$A,TB!$A455,May!$H:$H)</f>
        <v>0</v>
      </c>
      <c r="H455" s="43">
        <f>SUMIF(Jun!$A:$A,TB!$A455,Jun!$H:$H)</f>
        <v>0</v>
      </c>
      <c r="I455" s="43">
        <f>SUMIF(Jul!$A:$A,TB!$A455,Jul!$H:$H)</f>
        <v>0</v>
      </c>
      <c r="J455" s="43">
        <f>SUMIF(Aug!$A:$A,TB!$A455,Aug!$H:$H)</f>
        <v>0</v>
      </c>
      <c r="K455" s="43">
        <f>SUMIF(Sep!$A:$A,TB!$A455,Sep!$H:$H)</f>
        <v>0</v>
      </c>
      <c r="L455" s="43">
        <f>SUMIF(Oct!$A:$A,TB!$A455,Oct!$H:$H)</f>
        <v>0</v>
      </c>
      <c r="M455" s="43">
        <f>SUMIF(Nov!$A:$A,TB!$A455,Nov!$H:$H)</f>
        <v>0</v>
      </c>
      <c r="N455" s="159">
        <f>SUMIF(Dec!$A:$A,TB!$A455,Dec!$H:$H)</f>
        <v>0</v>
      </c>
      <c r="O455" s="171"/>
      <c r="P455" s="171"/>
      <c r="Q455" s="164">
        <v>0</v>
      </c>
      <c r="R455" s="43">
        <v>0</v>
      </c>
      <c r="S455" s="43">
        <v>0</v>
      </c>
      <c r="T455" s="43">
        <v>0</v>
      </c>
      <c r="U455" s="43">
        <v>0</v>
      </c>
      <c r="V455" s="43">
        <v>0</v>
      </c>
      <c r="W455" s="43">
        <v>0</v>
      </c>
      <c r="X455" s="43">
        <v>0</v>
      </c>
      <c r="Y455" s="43">
        <v>0</v>
      </c>
      <c r="Z455" s="43">
        <v>0</v>
      </c>
      <c r="AA455" s="43">
        <v>0</v>
      </c>
      <c r="AB455" s="43">
        <v>-798.56</v>
      </c>
      <c r="AD455" s="43">
        <f t="shared" si="656"/>
        <v>0</v>
      </c>
      <c r="AE455" s="43">
        <f t="shared" si="657"/>
        <v>0</v>
      </c>
      <c r="AF455" s="43">
        <f t="shared" si="658"/>
        <v>0</v>
      </c>
      <c r="AG455" s="43">
        <f t="shared" si="659"/>
        <v>0</v>
      </c>
      <c r="AH455" s="43">
        <f t="shared" si="660"/>
        <v>0</v>
      </c>
      <c r="AI455" s="43">
        <f t="shared" si="661"/>
        <v>0</v>
      </c>
      <c r="AJ455" s="43">
        <f t="shared" si="662"/>
        <v>0</v>
      </c>
      <c r="AK455" s="43">
        <f t="shared" si="663"/>
        <v>0</v>
      </c>
      <c r="AL455" s="43">
        <f t="shared" si="664"/>
        <v>0</v>
      </c>
      <c r="AM455" s="43">
        <f t="shared" si="665"/>
        <v>0</v>
      </c>
      <c r="AN455" s="43">
        <f t="shared" si="666"/>
        <v>0</v>
      </c>
      <c r="AO455" s="159">
        <f t="shared" si="667"/>
        <v>0</v>
      </c>
    </row>
    <row r="456" spans="1:41" ht="16.399999999999999" customHeight="1">
      <c r="A456" s="13">
        <v>82109</v>
      </c>
      <c r="B456" s="22" t="s">
        <v>359</v>
      </c>
      <c r="C456" s="43">
        <f>SUMIF(Jan!$A:$A,TB!$A456,Jan!$H:$H)</f>
        <v>71883.789999999994</v>
      </c>
      <c r="D456" s="43">
        <f>SUMIF(Feb!$A:$A,TB!$A456,Feb!$H:$H)</f>
        <v>143767.54</v>
      </c>
      <c r="E456" s="43">
        <f>SUMIF(Mar!$A:$A,TB!$A456,Mar!$H:$H)</f>
        <v>215651.37</v>
      </c>
      <c r="F456" s="43">
        <f>SUMIF(Apr!$A:$A,TB!$A456,Apr!$H:$H)</f>
        <v>287535.15999999997</v>
      </c>
      <c r="G456" s="43">
        <f>SUMIF(May!$A:$A,TB!$A456,May!$H:$H)</f>
        <v>359418.95</v>
      </c>
      <c r="H456" s="43">
        <f>SUMIF(Jun!$A:$A,TB!$A456,Jun!$H:$H)</f>
        <v>431940.74</v>
      </c>
      <c r="I456" s="43">
        <f>SUMIF(Jul!$A:$A,TB!$A456,Jul!$H:$H)</f>
        <v>431940.74</v>
      </c>
      <c r="J456" s="43">
        <f>SUMIF(Aug!$A:$A,TB!$A456,Aug!$H:$H)</f>
        <v>431940.74</v>
      </c>
      <c r="K456" s="43">
        <f>SUMIF(Sep!$A:$A,TB!$A456,Sep!$H:$H)</f>
        <v>431940.74</v>
      </c>
      <c r="L456" s="43">
        <f>SUMIF(Oct!$A:$A,TB!$A456,Oct!$H:$H)</f>
        <v>431940.74</v>
      </c>
      <c r="M456" s="43">
        <f>SUMIF(Nov!$A:$A,TB!$A456,Nov!$H:$H)</f>
        <v>431940.74</v>
      </c>
      <c r="N456" s="159">
        <f>SUMIF(Dec!$A:$A,TB!$A456,Dec!$H:$H)</f>
        <v>431940.74</v>
      </c>
      <c r="O456" s="171"/>
      <c r="P456" s="171"/>
      <c r="Q456" s="164">
        <v>71883.789999999994</v>
      </c>
      <c r="R456" s="43">
        <v>143767.57999999999</v>
      </c>
      <c r="S456" s="43">
        <v>215651.37</v>
      </c>
      <c r="T456" s="43">
        <v>287535.15999999997</v>
      </c>
      <c r="U456" s="43">
        <v>359418.95</v>
      </c>
      <c r="V456" s="43">
        <v>431302.74</v>
      </c>
      <c r="W456" s="43">
        <v>503186.53</v>
      </c>
      <c r="X456" s="43">
        <v>575070.31999999995</v>
      </c>
      <c r="Y456" s="43">
        <v>646954.11</v>
      </c>
      <c r="Z456" s="43">
        <v>718837.9</v>
      </c>
      <c r="AA456" s="43">
        <v>790721.69</v>
      </c>
      <c r="AB456" s="43">
        <v>862605.48</v>
      </c>
      <c r="AD456" s="43">
        <f t="shared" si="656"/>
        <v>1809458.76</v>
      </c>
      <c r="AE456" s="43">
        <f t="shared" si="657"/>
        <v>3612461.35</v>
      </c>
      <c r="AF456" s="43">
        <f t="shared" si="658"/>
        <v>5432128.6200000001</v>
      </c>
      <c r="AG456" s="43">
        <f t="shared" si="659"/>
        <v>7264920.8600000003</v>
      </c>
      <c r="AH456" s="43">
        <f t="shared" si="660"/>
        <v>9095096.5299999993</v>
      </c>
      <c r="AI456" s="43">
        <f t="shared" si="661"/>
        <v>10938683.27</v>
      </c>
      <c r="AJ456" s="43">
        <f t="shared" si="662"/>
        <v>10938683.27</v>
      </c>
      <c r="AK456" s="43">
        <f t="shared" si="663"/>
        <v>10938683.27</v>
      </c>
      <c r="AL456" s="43">
        <f t="shared" si="664"/>
        <v>10938683.27</v>
      </c>
      <c r="AM456" s="43">
        <f t="shared" si="665"/>
        <v>10938683.27</v>
      </c>
      <c r="AN456" s="43">
        <f t="shared" si="666"/>
        <v>10938683.27</v>
      </c>
      <c r="AO456" s="159">
        <f t="shared" si="667"/>
        <v>10938683.27</v>
      </c>
    </row>
    <row r="457" spans="1:41" ht="16.399999999999999" customHeight="1">
      <c r="A457" s="13">
        <v>82201</v>
      </c>
      <c r="B457" s="22" t="s">
        <v>360</v>
      </c>
      <c r="C457" s="43">
        <f>SUMIF(Jan!$A:$A,TB!$A457,Jan!$H:$H)</f>
        <v>863.07</v>
      </c>
      <c r="D457" s="43">
        <f>SUMIF(Feb!$A:$A,TB!$A457,Feb!$H:$H)</f>
        <v>1726.14</v>
      </c>
      <c r="E457" s="43">
        <f>SUMIF(Mar!$A:$A,TB!$A457,Mar!$H:$H)</f>
        <v>2589.21</v>
      </c>
      <c r="F457" s="43">
        <f>SUMIF(Apr!$A:$A,TB!$A457,Apr!$H:$H)</f>
        <v>3452.28</v>
      </c>
      <c r="G457" s="43">
        <f>SUMIF(May!$A:$A,TB!$A457,May!$H:$H)</f>
        <v>4315.3500000000004</v>
      </c>
      <c r="H457" s="43">
        <f>SUMIF(Jun!$A:$A,TB!$A457,Jun!$H:$H)</f>
        <v>5178.42</v>
      </c>
      <c r="I457" s="43">
        <f>SUMIF(Jul!$A:$A,TB!$A457,Jul!$H:$H)</f>
        <v>5178.42</v>
      </c>
      <c r="J457" s="43">
        <f>SUMIF(Aug!$A:$A,TB!$A457,Aug!$H:$H)</f>
        <v>5178.42</v>
      </c>
      <c r="K457" s="43">
        <f>SUMIF(Sep!$A:$A,TB!$A457,Sep!$H:$H)</f>
        <v>5178.42</v>
      </c>
      <c r="L457" s="43">
        <f>SUMIF(Oct!$A:$A,TB!$A457,Oct!$H:$H)</f>
        <v>5178.42</v>
      </c>
      <c r="M457" s="43">
        <f>SUMIF(Nov!$A:$A,TB!$A457,Nov!$H:$H)</f>
        <v>5178.42</v>
      </c>
      <c r="N457" s="159">
        <f>SUMIF(Dec!$A:$A,TB!$A457,Dec!$H:$H)</f>
        <v>5178.42</v>
      </c>
      <c r="O457" s="171"/>
      <c r="P457" s="171"/>
      <c r="Q457" s="164">
        <v>706.25</v>
      </c>
      <c r="R457" s="43">
        <v>1412.5</v>
      </c>
      <c r="S457" s="43">
        <v>2118.75</v>
      </c>
      <c r="T457" s="43">
        <v>2825</v>
      </c>
      <c r="U457" s="43">
        <v>3531.25</v>
      </c>
      <c r="V457" s="43">
        <v>4237.5</v>
      </c>
      <c r="W457" s="43">
        <v>4943.75</v>
      </c>
      <c r="X457" s="43">
        <v>5650</v>
      </c>
      <c r="Y457" s="43">
        <v>6356.25</v>
      </c>
      <c r="Z457" s="43">
        <v>7062.5</v>
      </c>
      <c r="AA457" s="43">
        <v>7925.57</v>
      </c>
      <c r="AB457" s="43">
        <v>8788.64</v>
      </c>
      <c r="AD457" s="43">
        <f t="shared" si="656"/>
        <v>21725.200000000001</v>
      </c>
      <c r="AE457" s="43">
        <f t="shared" si="657"/>
        <v>43372.89</v>
      </c>
      <c r="AF457" s="43">
        <f t="shared" si="658"/>
        <v>65220.65</v>
      </c>
      <c r="AG457" s="43">
        <f t="shared" si="659"/>
        <v>87226</v>
      </c>
      <c r="AH457" s="43">
        <f t="shared" si="660"/>
        <v>109199.93</v>
      </c>
      <c r="AI457" s="43">
        <f t="shared" si="661"/>
        <v>131140.9</v>
      </c>
      <c r="AJ457" s="43">
        <f t="shared" si="662"/>
        <v>131140.9</v>
      </c>
      <c r="AK457" s="43">
        <f t="shared" si="663"/>
        <v>131140.9</v>
      </c>
      <c r="AL457" s="43">
        <f t="shared" si="664"/>
        <v>131140.9</v>
      </c>
      <c r="AM457" s="43">
        <f t="shared" si="665"/>
        <v>131140.9</v>
      </c>
      <c r="AN457" s="43">
        <f t="shared" si="666"/>
        <v>131140.9</v>
      </c>
      <c r="AO457" s="159">
        <f t="shared" si="667"/>
        <v>131140.9</v>
      </c>
    </row>
    <row r="458" spans="1:41" ht="16.399999999999999" customHeight="1">
      <c r="A458" s="13">
        <v>82202</v>
      </c>
      <c r="B458" s="22" t="s">
        <v>361</v>
      </c>
      <c r="C458" s="43">
        <f>SUMIF(Jan!$A:$A,TB!$A458,Jan!$H:$H)</f>
        <v>0</v>
      </c>
      <c r="D458" s="43">
        <f>SUMIF(Feb!$A:$A,TB!$A458,Feb!$H:$H)</f>
        <v>0</v>
      </c>
      <c r="E458" s="43">
        <f>SUMIF(Mar!$A:$A,TB!$A458,Mar!$H:$H)</f>
        <v>0</v>
      </c>
      <c r="F458" s="43">
        <f>SUMIF(Apr!$A:$A,TB!$A458,Apr!$H:$H)</f>
        <v>0</v>
      </c>
      <c r="G458" s="43">
        <f>SUMIF(May!$A:$A,TB!$A458,May!$H:$H)</f>
        <v>0</v>
      </c>
      <c r="H458" s="43">
        <f>SUMIF(Jun!$A:$A,TB!$A458,Jun!$H:$H)</f>
        <v>0</v>
      </c>
      <c r="I458" s="43">
        <f>SUMIF(Jul!$A:$A,TB!$A458,Jul!$H:$H)</f>
        <v>0</v>
      </c>
      <c r="J458" s="43">
        <f>SUMIF(Aug!$A:$A,TB!$A458,Aug!$H:$H)</f>
        <v>0</v>
      </c>
      <c r="K458" s="43">
        <f>SUMIF(Sep!$A:$A,TB!$A458,Sep!$H:$H)</f>
        <v>0</v>
      </c>
      <c r="L458" s="43">
        <f>SUMIF(Oct!$A:$A,TB!$A458,Oct!$H:$H)</f>
        <v>0</v>
      </c>
      <c r="M458" s="43">
        <f>SUMIF(Nov!$A:$A,TB!$A458,Nov!$H:$H)</f>
        <v>0</v>
      </c>
      <c r="N458" s="159">
        <f>SUMIF(Dec!$A:$A,TB!$A458,Dec!$H:$H)</f>
        <v>0</v>
      </c>
      <c r="O458" s="171"/>
      <c r="P458" s="171"/>
      <c r="Q458" s="164">
        <v>0</v>
      </c>
      <c r="R458" s="43">
        <v>0</v>
      </c>
      <c r="S458" s="43">
        <v>0</v>
      </c>
      <c r="T458" s="43">
        <v>0</v>
      </c>
      <c r="U458" s="43">
        <v>0</v>
      </c>
      <c r="V458" s="43">
        <v>0</v>
      </c>
      <c r="W458" s="43">
        <v>0</v>
      </c>
      <c r="X458" s="43">
        <v>0</v>
      </c>
      <c r="Y458" s="43">
        <v>0</v>
      </c>
      <c r="Z458" s="43">
        <v>0</v>
      </c>
      <c r="AA458" s="43">
        <v>0</v>
      </c>
      <c r="AB458" s="43">
        <v>0</v>
      </c>
      <c r="AD458" s="43">
        <f t="shared" si="656"/>
        <v>0</v>
      </c>
      <c r="AE458" s="43">
        <f t="shared" si="657"/>
        <v>0</v>
      </c>
      <c r="AF458" s="43">
        <f t="shared" si="658"/>
        <v>0</v>
      </c>
      <c r="AG458" s="43">
        <f t="shared" si="659"/>
        <v>0</v>
      </c>
      <c r="AH458" s="43">
        <f t="shared" si="660"/>
        <v>0</v>
      </c>
      <c r="AI458" s="43">
        <f t="shared" si="661"/>
        <v>0</v>
      </c>
      <c r="AJ458" s="43">
        <f t="shared" si="662"/>
        <v>0</v>
      </c>
      <c r="AK458" s="43">
        <f t="shared" si="663"/>
        <v>0</v>
      </c>
      <c r="AL458" s="43">
        <f t="shared" si="664"/>
        <v>0</v>
      </c>
      <c r="AM458" s="43">
        <f t="shared" si="665"/>
        <v>0</v>
      </c>
      <c r="AN458" s="43">
        <f t="shared" si="666"/>
        <v>0</v>
      </c>
      <c r="AO458" s="159">
        <f t="shared" si="667"/>
        <v>0</v>
      </c>
    </row>
    <row r="459" spans="1:41" ht="16.399999999999999" customHeight="1">
      <c r="A459" s="13">
        <v>82203</v>
      </c>
      <c r="B459" s="22" t="s">
        <v>362</v>
      </c>
      <c r="C459" s="43">
        <f>SUMIF(Jan!$A:$A,TB!$A459,Jan!$H:$H)</f>
        <v>60331.08</v>
      </c>
      <c r="D459" s="43">
        <f>SUMIF(Feb!$A:$A,TB!$A459,Feb!$H:$H)</f>
        <v>122593.67</v>
      </c>
      <c r="E459" s="43">
        <f>SUMIF(Mar!$A:$A,TB!$A459,Mar!$H:$H)</f>
        <v>185436.17</v>
      </c>
      <c r="F459" s="43">
        <f>SUMIF(Apr!$A:$A,TB!$A459,Apr!$H:$H)</f>
        <v>263881</v>
      </c>
      <c r="G459" s="43">
        <f>SUMIF(May!$A:$A,TB!$A459,May!$H:$H)</f>
        <v>318332.90999999997</v>
      </c>
      <c r="H459" s="43">
        <f>SUMIF(Jun!$A:$A,TB!$A459,Jun!$H:$H)</f>
        <v>390086.53</v>
      </c>
      <c r="I459" s="43">
        <f>SUMIF(Jul!$A:$A,TB!$A459,Jul!$H:$H)</f>
        <v>390086.53</v>
      </c>
      <c r="J459" s="43">
        <f>SUMIF(Aug!$A:$A,TB!$A459,Aug!$H:$H)</f>
        <v>390086.53</v>
      </c>
      <c r="K459" s="43">
        <f>SUMIF(Sep!$A:$A,TB!$A459,Sep!$H:$H)</f>
        <v>390086.53</v>
      </c>
      <c r="L459" s="43">
        <f>SUMIF(Oct!$A:$A,TB!$A459,Oct!$H:$H)</f>
        <v>390086.53</v>
      </c>
      <c r="M459" s="43">
        <f>SUMIF(Nov!$A:$A,TB!$A459,Nov!$H:$H)</f>
        <v>390086.53</v>
      </c>
      <c r="N459" s="159">
        <f>SUMIF(Dec!$A:$A,TB!$A459,Dec!$H:$H)</f>
        <v>390086.53</v>
      </c>
      <c r="O459" s="171"/>
      <c r="P459" s="171"/>
      <c r="Q459" s="164">
        <v>62044.38</v>
      </c>
      <c r="R459" s="43">
        <v>131052.64</v>
      </c>
      <c r="S459" s="43">
        <v>200849.26</v>
      </c>
      <c r="T459" s="43">
        <v>279218.73</v>
      </c>
      <c r="U459" s="43">
        <v>341679.72</v>
      </c>
      <c r="V459" s="43">
        <v>409185.92</v>
      </c>
      <c r="W459" s="43">
        <v>481921.01</v>
      </c>
      <c r="X459" s="43">
        <v>544763.51</v>
      </c>
      <c r="Y459" s="43">
        <v>594385.15</v>
      </c>
      <c r="Z459" s="43">
        <v>676536.96</v>
      </c>
      <c r="AA459" s="43">
        <v>754957.34</v>
      </c>
      <c r="AB459" s="43">
        <v>823868.13</v>
      </c>
      <c r="AD459" s="43">
        <f t="shared" si="656"/>
        <v>1518653.95</v>
      </c>
      <c r="AE459" s="43">
        <f t="shared" si="657"/>
        <v>3080423.41</v>
      </c>
      <c r="AF459" s="43">
        <f t="shared" si="658"/>
        <v>4671025.8600000003</v>
      </c>
      <c r="AG459" s="43">
        <f t="shared" si="659"/>
        <v>6667270.1200000001</v>
      </c>
      <c r="AH459" s="43">
        <f t="shared" si="660"/>
        <v>8055414.29</v>
      </c>
      <c r="AI459" s="43">
        <f t="shared" si="661"/>
        <v>9878746.3300000001</v>
      </c>
      <c r="AJ459" s="43">
        <f t="shared" si="662"/>
        <v>9878746.3300000001</v>
      </c>
      <c r="AK459" s="43">
        <f t="shared" si="663"/>
        <v>9878746.3300000001</v>
      </c>
      <c r="AL459" s="43">
        <f t="shared" si="664"/>
        <v>9878746.3300000001</v>
      </c>
      <c r="AM459" s="43">
        <f t="shared" si="665"/>
        <v>9878746.3300000001</v>
      </c>
      <c r="AN459" s="43">
        <f t="shared" si="666"/>
        <v>9878746.3300000001</v>
      </c>
      <c r="AO459" s="159">
        <f t="shared" si="667"/>
        <v>9878746.3300000001</v>
      </c>
    </row>
    <row r="460" spans="1:41" ht="16.399999999999999" customHeight="1">
      <c r="A460" s="13">
        <v>82204</v>
      </c>
      <c r="B460" s="22" t="s">
        <v>363</v>
      </c>
      <c r="C460" s="43">
        <f>SUMIF(Jan!$A:$A,TB!$A460,Jan!$H:$H)</f>
        <v>11625</v>
      </c>
      <c r="D460" s="43">
        <f>SUMIF(Feb!$A:$A,TB!$A460,Feb!$H:$H)</f>
        <v>23250</v>
      </c>
      <c r="E460" s="43">
        <f>SUMIF(Mar!$A:$A,TB!$A460,Mar!$H:$H)</f>
        <v>34875</v>
      </c>
      <c r="F460" s="43">
        <f>SUMIF(Apr!$A:$A,TB!$A460,Apr!$H:$H)</f>
        <v>46500</v>
      </c>
      <c r="G460" s="43">
        <f>SUMIF(May!$A:$A,TB!$A460,May!$H:$H)</f>
        <v>54250</v>
      </c>
      <c r="H460" s="43">
        <f>SUMIF(Jun!$A:$A,TB!$A460,Jun!$H:$H)</f>
        <v>62000</v>
      </c>
      <c r="I460" s="43">
        <f>SUMIF(Jul!$A:$A,TB!$A460,Jul!$H:$H)</f>
        <v>62000</v>
      </c>
      <c r="J460" s="43">
        <f>SUMIF(Aug!$A:$A,TB!$A460,Aug!$H:$H)</f>
        <v>62000</v>
      </c>
      <c r="K460" s="43">
        <f>SUMIF(Sep!$A:$A,TB!$A460,Sep!$H:$H)</f>
        <v>62000</v>
      </c>
      <c r="L460" s="43">
        <f>SUMIF(Oct!$A:$A,TB!$A460,Oct!$H:$H)</f>
        <v>62000</v>
      </c>
      <c r="M460" s="43">
        <f>SUMIF(Nov!$A:$A,TB!$A460,Nov!$H:$H)</f>
        <v>62000</v>
      </c>
      <c r="N460" s="159">
        <f>SUMIF(Dec!$A:$A,TB!$A460,Dec!$H:$H)</f>
        <v>62000</v>
      </c>
      <c r="O460" s="171"/>
      <c r="P460" s="171"/>
      <c r="Q460" s="164">
        <v>7750</v>
      </c>
      <c r="R460" s="43">
        <v>15500</v>
      </c>
      <c r="S460" s="43">
        <v>23250</v>
      </c>
      <c r="T460" s="43">
        <v>31000</v>
      </c>
      <c r="U460" s="43">
        <v>38750</v>
      </c>
      <c r="V460" s="43">
        <v>46500</v>
      </c>
      <c r="W460" s="43">
        <v>54250</v>
      </c>
      <c r="X460" s="43">
        <v>62000</v>
      </c>
      <c r="Y460" s="43">
        <v>69750</v>
      </c>
      <c r="Z460" s="43">
        <v>81375</v>
      </c>
      <c r="AA460" s="43">
        <v>93000</v>
      </c>
      <c r="AB460" s="43">
        <v>104625</v>
      </c>
      <c r="AD460" s="43">
        <f t="shared" si="656"/>
        <v>292624.5</v>
      </c>
      <c r="AE460" s="43">
        <f t="shared" si="657"/>
        <v>584205.07999999996</v>
      </c>
      <c r="AF460" s="43">
        <f t="shared" si="658"/>
        <v>878480.33</v>
      </c>
      <c r="AG460" s="43">
        <f t="shared" si="659"/>
        <v>1174878.3</v>
      </c>
      <c r="AH460" s="43">
        <f t="shared" si="660"/>
        <v>1372796.25</v>
      </c>
      <c r="AI460" s="43">
        <f t="shared" si="661"/>
        <v>1570119</v>
      </c>
      <c r="AJ460" s="43">
        <f t="shared" si="662"/>
        <v>1570119</v>
      </c>
      <c r="AK460" s="43">
        <f t="shared" si="663"/>
        <v>1570119</v>
      </c>
      <c r="AL460" s="43">
        <f t="shared" si="664"/>
        <v>1570119</v>
      </c>
      <c r="AM460" s="43">
        <f t="shared" si="665"/>
        <v>1570119</v>
      </c>
      <c r="AN460" s="43">
        <f t="shared" si="666"/>
        <v>1570119</v>
      </c>
      <c r="AO460" s="159">
        <f t="shared" si="667"/>
        <v>1570119</v>
      </c>
    </row>
    <row r="461" spans="1:41" ht="16.399999999999999" customHeight="1">
      <c r="A461" s="13">
        <v>82205</v>
      </c>
      <c r="B461" s="22" t="s">
        <v>364</v>
      </c>
      <c r="C461" s="43">
        <f>SUMIF(Jan!$A:$A,TB!$A461,Jan!$H:$H)</f>
        <v>28608.25</v>
      </c>
      <c r="D461" s="43">
        <f>SUMIF(Feb!$A:$A,TB!$A461,Feb!$H:$H)</f>
        <v>54408</v>
      </c>
      <c r="E461" s="43">
        <f>SUMIF(Mar!$A:$A,TB!$A461,Mar!$H:$H)</f>
        <v>83866.5</v>
      </c>
      <c r="F461" s="43">
        <f>SUMIF(Apr!$A:$A,TB!$A461,Apr!$H:$H)</f>
        <v>113664.5</v>
      </c>
      <c r="G461" s="43">
        <f>SUMIF(May!$A:$A,TB!$A461,May!$H:$H)</f>
        <v>139873.25</v>
      </c>
      <c r="H461" s="43">
        <f>SUMIF(Jun!$A:$A,TB!$A461,Jun!$H:$H)</f>
        <v>180810.5</v>
      </c>
      <c r="I461" s="43">
        <f>SUMIF(Jul!$A:$A,TB!$A461,Jul!$H:$H)</f>
        <v>180810.5</v>
      </c>
      <c r="J461" s="43">
        <f>SUMIF(Aug!$A:$A,TB!$A461,Aug!$H:$H)</f>
        <v>180810.5</v>
      </c>
      <c r="K461" s="43">
        <f>SUMIF(Sep!$A:$A,TB!$A461,Sep!$H:$H)</f>
        <v>180810.5</v>
      </c>
      <c r="L461" s="43">
        <f>SUMIF(Oct!$A:$A,TB!$A461,Oct!$H:$H)</f>
        <v>180810.5</v>
      </c>
      <c r="M461" s="43">
        <f>SUMIF(Nov!$A:$A,TB!$A461,Nov!$H:$H)</f>
        <v>180810.5</v>
      </c>
      <c r="N461" s="159">
        <f>SUMIF(Dec!$A:$A,TB!$A461,Dec!$H:$H)</f>
        <v>180810.5</v>
      </c>
      <c r="O461" s="171"/>
      <c r="P461" s="171"/>
      <c r="Q461" s="164">
        <v>17894.5</v>
      </c>
      <c r="R461" s="43">
        <v>43976.5</v>
      </c>
      <c r="S461" s="43">
        <v>68520.05</v>
      </c>
      <c r="T461" s="43">
        <v>91728.8</v>
      </c>
      <c r="U461" s="43">
        <v>116360.8</v>
      </c>
      <c r="V461" s="43">
        <v>139038.29999999999</v>
      </c>
      <c r="W461" s="43">
        <v>167101.29999999999</v>
      </c>
      <c r="X461" s="43">
        <v>193979.8</v>
      </c>
      <c r="Y461" s="43">
        <v>221506.3</v>
      </c>
      <c r="Z461" s="43">
        <v>249512.05</v>
      </c>
      <c r="AA461" s="43">
        <v>275937.8</v>
      </c>
      <c r="AB461" s="43">
        <v>302108.05</v>
      </c>
      <c r="AD461" s="43">
        <f t="shared" si="656"/>
        <v>720126.87</v>
      </c>
      <c r="AE461" s="43">
        <f t="shared" si="657"/>
        <v>1367115.26</v>
      </c>
      <c r="AF461" s="43">
        <f t="shared" si="658"/>
        <v>2112546.8199999998</v>
      </c>
      <c r="AG461" s="43">
        <f t="shared" si="659"/>
        <v>2871869.99</v>
      </c>
      <c r="AH461" s="43">
        <f t="shared" si="660"/>
        <v>3539492.59</v>
      </c>
      <c r="AI461" s="43">
        <f t="shared" si="661"/>
        <v>4578935.51</v>
      </c>
      <c r="AJ461" s="43">
        <f t="shared" si="662"/>
        <v>4578935.51</v>
      </c>
      <c r="AK461" s="43">
        <f t="shared" si="663"/>
        <v>4578935.51</v>
      </c>
      <c r="AL461" s="43">
        <f t="shared" si="664"/>
        <v>4578935.51</v>
      </c>
      <c r="AM461" s="43">
        <f t="shared" si="665"/>
        <v>4578935.51</v>
      </c>
      <c r="AN461" s="43">
        <f t="shared" si="666"/>
        <v>4578935.51</v>
      </c>
      <c r="AO461" s="159">
        <f t="shared" si="667"/>
        <v>4578935.51</v>
      </c>
    </row>
    <row r="462" spans="1:41" ht="16.399999999999999" customHeight="1">
      <c r="A462" s="13">
        <v>82600</v>
      </c>
      <c r="B462" s="22" t="s">
        <v>365</v>
      </c>
      <c r="C462" s="43">
        <f>SUMIF(Jan!$A:$A,TB!$A462,Jan!$H:$H)</f>
        <v>0</v>
      </c>
      <c r="D462" s="43">
        <f>SUMIF(Feb!$A:$A,TB!$A462,Feb!$H:$H)</f>
        <v>0</v>
      </c>
      <c r="E462" s="43">
        <f>SUMIF(Mar!$A:$A,TB!$A462,Mar!$H:$H)</f>
        <v>0</v>
      </c>
      <c r="F462" s="43">
        <f>SUMIF(Apr!$A:$A,TB!$A462,Apr!$H:$H)</f>
        <v>0</v>
      </c>
      <c r="G462" s="43">
        <f>SUMIF(May!$A:$A,TB!$A462,May!$H:$H)</f>
        <v>0</v>
      </c>
      <c r="H462" s="43">
        <f>SUMIF(Jun!$A:$A,TB!$A462,Jun!$H:$H)</f>
        <v>0</v>
      </c>
      <c r="I462" s="43">
        <f>SUMIF(Jul!$A:$A,TB!$A462,Jul!$H:$H)</f>
        <v>0</v>
      </c>
      <c r="J462" s="43">
        <f>SUMIF(Aug!$A:$A,TB!$A462,Aug!$H:$H)</f>
        <v>0</v>
      </c>
      <c r="K462" s="43">
        <f>SUMIF(Sep!$A:$A,TB!$A462,Sep!$H:$H)</f>
        <v>0</v>
      </c>
      <c r="L462" s="43">
        <f>SUMIF(Oct!$A:$A,TB!$A462,Oct!$H:$H)</f>
        <v>0</v>
      </c>
      <c r="M462" s="43">
        <f>SUMIF(Nov!$A:$A,TB!$A462,Nov!$H:$H)</f>
        <v>0</v>
      </c>
      <c r="N462" s="159">
        <f>SUMIF(Dec!$A:$A,TB!$A462,Dec!$H:$H)</f>
        <v>0</v>
      </c>
      <c r="O462" s="171"/>
      <c r="P462" s="171"/>
      <c r="Q462" s="164">
        <v>0</v>
      </c>
      <c r="R462" s="43">
        <v>0</v>
      </c>
      <c r="S462" s="43">
        <v>0</v>
      </c>
      <c r="T462" s="43">
        <v>0</v>
      </c>
      <c r="U462" s="43">
        <v>0</v>
      </c>
      <c r="V462" s="43">
        <v>0</v>
      </c>
      <c r="W462" s="43">
        <v>0</v>
      </c>
      <c r="X462" s="43">
        <v>0</v>
      </c>
      <c r="Y462" s="43">
        <v>0</v>
      </c>
      <c r="Z462" s="43">
        <v>0</v>
      </c>
      <c r="AA462" s="43">
        <v>0</v>
      </c>
      <c r="AB462" s="43">
        <v>0</v>
      </c>
      <c r="AD462" s="43">
        <f t="shared" si="656"/>
        <v>0</v>
      </c>
      <c r="AE462" s="43">
        <f t="shared" si="657"/>
        <v>0</v>
      </c>
      <c r="AF462" s="43">
        <f t="shared" si="658"/>
        <v>0</v>
      </c>
      <c r="AG462" s="43">
        <f t="shared" si="659"/>
        <v>0</v>
      </c>
      <c r="AH462" s="43">
        <f t="shared" si="660"/>
        <v>0</v>
      </c>
      <c r="AI462" s="43">
        <f t="shared" si="661"/>
        <v>0</v>
      </c>
      <c r="AJ462" s="43">
        <f t="shared" si="662"/>
        <v>0</v>
      </c>
      <c r="AK462" s="43">
        <f t="shared" si="663"/>
        <v>0</v>
      </c>
      <c r="AL462" s="43">
        <f t="shared" si="664"/>
        <v>0</v>
      </c>
      <c r="AM462" s="43">
        <f t="shared" si="665"/>
        <v>0</v>
      </c>
      <c r="AN462" s="43">
        <f t="shared" si="666"/>
        <v>0</v>
      </c>
      <c r="AO462" s="159">
        <f t="shared" si="667"/>
        <v>0</v>
      </c>
    </row>
    <row r="463" spans="1:41" ht="16.399999999999999" customHeight="1">
      <c r="A463" s="13">
        <v>82601</v>
      </c>
      <c r="B463" s="22" t="s">
        <v>366</v>
      </c>
      <c r="C463" s="43">
        <f>SUMIF(Jan!$A:$A,TB!$A463,Jan!$H:$H)</f>
        <v>2135</v>
      </c>
      <c r="D463" s="43">
        <f>SUMIF(Feb!$A:$A,TB!$A463,Feb!$H:$H)</f>
        <v>4047.6</v>
      </c>
      <c r="E463" s="43">
        <f>SUMIF(Mar!$A:$A,TB!$A463,Mar!$H:$H)</f>
        <v>6182.6</v>
      </c>
      <c r="F463" s="43">
        <f>SUMIF(Apr!$A:$A,TB!$A463,Apr!$H:$H)</f>
        <v>8228.02</v>
      </c>
      <c r="G463" s="43">
        <f>SUMIF(May!$A:$A,TB!$A463,May!$H:$H)</f>
        <v>8228.02</v>
      </c>
      <c r="H463" s="43">
        <f>SUMIF(Jun!$A:$A,TB!$A463,Jun!$H:$H)</f>
        <v>8228.02</v>
      </c>
      <c r="I463" s="43">
        <f>SUMIF(Jul!$A:$A,TB!$A463,Jul!$H:$H)</f>
        <v>8228.02</v>
      </c>
      <c r="J463" s="43">
        <f>SUMIF(Aug!$A:$A,TB!$A463,Aug!$H:$H)</f>
        <v>8228.02</v>
      </c>
      <c r="K463" s="43">
        <f>SUMIF(Sep!$A:$A,TB!$A463,Sep!$H:$H)</f>
        <v>8228.02</v>
      </c>
      <c r="L463" s="43">
        <f>SUMIF(Oct!$A:$A,TB!$A463,Oct!$H:$H)</f>
        <v>8228.02</v>
      </c>
      <c r="M463" s="43">
        <f>SUMIF(Nov!$A:$A,TB!$A463,Nov!$H:$H)</f>
        <v>8228.02</v>
      </c>
      <c r="N463" s="159">
        <f>SUMIF(Dec!$A:$A,TB!$A463,Dec!$H:$H)</f>
        <v>8228.02</v>
      </c>
      <c r="O463" s="171"/>
      <c r="P463" s="171"/>
      <c r="Q463" s="164">
        <v>3723</v>
      </c>
      <c r="R463" s="43">
        <v>7020</v>
      </c>
      <c r="S463" s="43">
        <v>10530</v>
      </c>
      <c r="T463" s="43">
        <v>13817</v>
      </c>
      <c r="U463" s="43">
        <v>17022</v>
      </c>
      <c r="V463" s="43">
        <v>19925.12</v>
      </c>
      <c r="W463" s="43">
        <v>23195.119999999999</v>
      </c>
      <c r="X463" s="43">
        <v>26465.119999999999</v>
      </c>
      <c r="Y463" s="43">
        <v>29735.119999999999</v>
      </c>
      <c r="Z463" s="43">
        <v>31870.12</v>
      </c>
      <c r="AA463" s="43">
        <v>33881.94</v>
      </c>
      <c r="AB463" s="43">
        <v>35974.239999999998</v>
      </c>
      <c r="AD463" s="43">
        <f t="shared" si="656"/>
        <v>53742.22</v>
      </c>
      <c r="AE463" s="43">
        <f t="shared" si="657"/>
        <v>101704.45</v>
      </c>
      <c r="AF463" s="43">
        <f t="shared" si="658"/>
        <v>155735.98000000001</v>
      </c>
      <c r="AG463" s="43">
        <f t="shared" si="659"/>
        <v>207890.8</v>
      </c>
      <c r="AH463" s="43">
        <f t="shared" si="660"/>
        <v>208210.05</v>
      </c>
      <c r="AI463" s="43">
        <f t="shared" si="661"/>
        <v>208370.49</v>
      </c>
      <c r="AJ463" s="43">
        <f t="shared" si="662"/>
        <v>208370.49</v>
      </c>
      <c r="AK463" s="43">
        <f t="shared" si="663"/>
        <v>208370.49</v>
      </c>
      <c r="AL463" s="43">
        <f t="shared" si="664"/>
        <v>208370.49</v>
      </c>
      <c r="AM463" s="43">
        <f t="shared" si="665"/>
        <v>208370.49</v>
      </c>
      <c r="AN463" s="43">
        <f t="shared" si="666"/>
        <v>208370.49</v>
      </c>
      <c r="AO463" s="159">
        <f t="shared" si="667"/>
        <v>208370.49</v>
      </c>
    </row>
    <row r="464" spans="1:41" ht="16.399999999999999" customHeight="1">
      <c r="A464" s="13">
        <v>82602</v>
      </c>
      <c r="B464" s="22" t="s">
        <v>367</v>
      </c>
      <c r="C464" s="43">
        <f>SUMIF(Jan!$A:$A,TB!$A464,Jan!$H:$H)</f>
        <v>302</v>
      </c>
      <c r="D464" s="43">
        <f>SUMIF(Feb!$A:$A,TB!$A464,Feb!$H:$H)</f>
        <v>604</v>
      </c>
      <c r="E464" s="43">
        <f>SUMIF(Mar!$A:$A,TB!$A464,Mar!$H:$H)</f>
        <v>906</v>
      </c>
      <c r="F464" s="43">
        <f>SUMIF(Apr!$A:$A,TB!$A464,Apr!$H:$H)</f>
        <v>1208</v>
      </c>
      <c r="G464" s="43">
        <f>SUMIF(May!$A:$A,TB!$A464,May!$H:$H)</f>
        <v>0</v>
      </c>
      <c r="H464" s="43">
        <f>SUMIF(Jun!$A:$A,TB!$A464,Jun!$H:$H)</f>
        <v>0</v>
      </c>
      <c r="I464" s="43">
        <f>SUMIF(Jul!$A:$A,TB!$A464,Jul!$H:$H)</f>
        <v>0</v>
      </c>
      <c r="J464" s="43">
        <f>SUMIF(Aug!$A:$A,TB!$A464,Aug!$H:$H)</f>
        <v>0</v>
      </c>
      <c r="K464" s="43">
        <f>SUMIF(Sep!$A:$A,TB!$A464,Sep!$H:$H)</f>
        <v>0</v>
      </c>
      <c r="L464" s="43">
        <f>SUMIF(Oct!$A:$A,TB!$A464,Oct!$H:$H)</f>
        <v>0</v>
      </c>
      <c r="M464" s="43">
        <f>SUMIF(Nov!$A:$A,TB!$A464,Nov!$H:$H)</f>
        <v>0</v>
      </c>
      <c r="N464" s="159">
        <f>SUMIF(Dec!$A:$A,TB!$A464,Dec!$H:$H)</f>
        <v>0</v>
      </c>
      <c r="O464" s="171"/>
      <c r="P464" s="171"/>
      <c r="Q464" s="164">
        <v>270.33</v>
      </c>
      <c r="R464" s="43">
        <v>966.66</v>
      </c>
      <c r="S464" s="43">
        <v>1449.99</v>
      </c>
      <c r="T464" s="43">
        <v>1933.32</v>
      </c>
      <c r="U464" s="43">
        <v>2416.65</v>
      </c>
      <c r="V464" s="43">
        <v>2899.98</v>
      </c>
      <c r="W464" s="43">
        <v>3383.31</v>
      </c>
      <c r="X464" s="43">
        <v>3866.64</v>
      </c>
      <c r="Y464" s="43">
        <v>4349.97</v>
      </c>
      <c r="Z464" s="43">
        <v>4833.3</v>
      </c>
      <c r="AA464" s="43">
        <v>5316.63</v>
      </c>
      <c r="AB464" s="43">
        <v>3840</v>
      </c>
      <c r="AD464" s="43">
        <f t="shared" si="656"/>
        <v>7601.94</v>
      </c>
      <c r="AE464" s="43">
        <f t="shared" si="657"/>
        <v>15176.77</v>
      </c>
      <c r="AF464" s="43">
        <f t="shared" si="658"/>
        <v>22821.599999999999</v>
      </c>
      <c r="AG464" s="43">
        <f t="shared" si="659"/>
        <v>30521.57</v>
      </c>
      <c r="AH464" s="43">
        <f t="shared" si="660"/>
        <v>0</v>
      </c>
      <c r="AI464" s="43">
        <f t="shared" si="661"/>
        <v>0</v>
      </c>
      <c r="AJ464" s="43">
        <f t="shared" si="662"/>
        <v>0</v>
      </c>
      <c r="AK464" s="43">
        <f t="shared" si="663"/>
        <v>0</v>
      </c>
      <c r="AL464" s="43">
        <f t="shared" si="664"/>
        <v>0</v>
      </c>
      <c r="AM464" s="43">
        <f t="shared" si="665"/>
        <v>0</v>
      </c>
      <c r="AN464" s="43">
        <f t="shared" si="666"/>
        <v>0</v>
      </c>
      <c r="AO464" s="159">
        <f t="shared" si="667"/>
        <v>0</v>
      </c>
    </row>
    <row r="465" spans="1:41" ht="16.399999999999999" customHeight="1">
      <c r="A465" s="13">
        <v>82603</v>
      </c>
      <c r="B465" s="22" t="s">
        <v>368</v>
      </c>
      <c r="C465" s="43">
        <f>SUMIF(Jan!$A:$A,TB!$A465,Jan!$H:$H)</f>
        <v>972</v>
      </c>
      <c r="D465" s="43">
        <f>SUMIF(Feb!$A:$A,TB!$A465,Feb!$H:$H)</f>
        <v>1953.6</v>
      </c>
      <c r="E465" s="43">
        <f>SUMIF(Mar!$A:$A,TB!$A465,Mar!$H:$H)</f>
        <v>2604</v>
      </c>
      <c r="F465" s="43">
        <f>SUMIF(Apr!$A:$A,TB!$A465,Apr!$H:$H)</f>
        <v>4240.8</v>
      </c>
      <c r="G465" s="43">
        <f>SUMIF(May!$A:$A,TB!$A465,May!$H:$H)</f>
        <v>4240.8</v>
      </c>
      <c r="H465" s="43">
        <f>SUMIF(Jun!$A:$A,TB!$A465,Jun!$H:$H)</f>
        <v>4240.8</v>
      </c>
      <c r="I465" s="43">
        <f>SUMIF(Jul!$A:$A,TB!$A465,Jul!$H:$H)</f>
        <v>4240.8</v>
      </c>
      <c r="J465" s="43">
        <f>SUMIF(Aug!$A:$A,TB!$A465,Aug!$H:$H)</f>
        <v>4240.8</v>
      </c>
      <c r="K465" s="43">
        <f>SUMIF(Sep!$A:$A,TB!$A465,Sep!$H:$H)</f>
        <v>4240.8</v>
      </c>
      <c r="L465" s="43">
        <f>SUMIF(Oct!$A:$A,TB!$A465,Oct!$H:$H)</f>
        <v>4240.8</v>
      </c>
      <c r="M465" s="43">
        <f>SUMIF(Nov!$A:$A,TB!$A465,Nov!$H:$H)</f>
        <v>4240.8</v>
      </c>
      <c r="N465" s="159">
        <f>SUMIF(Dec!$A:$A,TB!$A465,Dec!$H:$H)</f>
        <v>4240.8</v>
      </c>
      <c r="O465" s="171"/>
      <c r="P465" s="171"/>
      <c r="Q465" s="164">
        <v>892.59</v>
      </c>
      <c r="R465" s="43">
        <v>1993.24</v>
      </c>
      <c r="S465" s="43">
        <v>3121.31</v>
      </c>
      <c r="T465" s="43">
        <v>5082.09</v>
      </c>
      <c r="U465" s="43">
        <v>6869.16</v>
      </c>
      <c r="V465" s="43">
        <v>8212.08</v>
      </c>
      <c r="W465" s="43">
        <v>9830.75</v>
      </c>
      <c r="X465" s="43">
        <v>11449.57</v>
      </c>
      <c r="Y465" s="43">
        <v>13276.48</v>
      </c>
      <c r="Z465" s="43">
        <v>14020.48</v>
      </c>
      <c r="AA465" s="43">
        <v>14687.68</v>
      </c>
      <c r="AB465" s="43">
        <v>15507.28</v>
      </c>
      <c r="AD465" s="43">
        <f t="shared" si="656"/>
        <v>24467.18</v>
      </c>
      <c r="AE465" s="43">
        <f t="shared" si="657"/>
        <v>49088.3</v>
      </c>
      <c r="AF465" s="43">
        <f t="shared" si="658"/>
        <v>65593.2</v>
      </c>
      <c r="AG465" s="43">
        <f t="shared" si="659"/>
        <v>107148.9</v>
      </c>
      <c r="AH465" s="43">
        <f t="shared" si="660"/>
        <v>107313.44</v>
      </c>
      <c r="AI465" s="43">
        <f t="shared" si="661"/>
        <v>107396.14</v>
      </c>
      <c r="AJ465" s="43">
        <f t="shared" si="662"/>
        <v>107396.14</v>
      </c>
      <c r="AK465" s="43">
        <f t="shared" si="663"/>
        <v>107396.14</v>
      </c>
      <c r="AL465" s="43">
        <f t="shared" si="664"/>
        <v>107396.14</v>
      </c>
      <c r="AM465" s="43">
        <f t="shared" si="665"/>
        <v>107396.14</v>
      </c>
      <c r="AN465" s="43">
        <f t="shared" si="666"/>
        <v>107396.14</v>
      </c>
      <c r="AO465" s="159">
        <f t="shared" si="667"/>
        <v>107396.14</v>
      </c>
    </row>
    <row r="466" spans="1:41" ht="16.399999999999999" customHeight="1">
      <c r="A466" s="13">
        <v>82604</v>
      </c>
      <c r="B466" s="22" t="s">
        <v>369</v>
      </c>
      <c r="C466" s="43">
        <f>SUMIF(Jan!$A:$A,TB!$A466,Jan!$H:$H)</f>
        <v>1265</v>
      </c>
      <c r="D466" s="43">
        <f>SUMIF(Feb!$A:$A,TB!$A466,Feb!$H:$H)</f>
        <v>2398.23</v>
      </c>
      <c r="E466" s="43">
        <f>SUMIF(Mar!$A:$A,TB!$A466,Mar!$H:$H)</f>
        <v>3663.23</v>
      </c>
      <c r="F466" s="43">
        <f>SUMIF(Apr!$A:$A,TB!$A466,Apr!$H:$H)</f>
        <v>4875.22</v>
      </c>
      <c r="G466" s="43">
        <f>SUMIF(May!$A:$A,TB!$A466,May!$H:$H)</f>
        <v>4875.22</v>
      </c>
      <c r="H466" s="43">
        <f>SUMIF(Jun!$A:$A,TB!$A466,Jun!$H:$H)</f>
        <v>4875.22</v>
      </c>
      <c r="I466" s="43">
        <f>SUMIF(Jul!$A:$A,TB!$A466,Jul!$H:$H)</f>
        <v>4875.22</v>
      </c>
      <c r="J466" s="43">
        <f>SUMIF(Aug!$A:$A,TB!$A466,Aug!$H:$H)</f>
        <v>4875.22</v>
      </c>
      <c r="K466" s="43">
        <f>SUMIF(Sep!$A:$A,TB!$A466,Sep!$H:$H)</f>
        <v>4875.22</v>
      </c>
      <c r="L466" s="43">
        <f>SUMIF(Oct!$A:$A,TB!$A466,Oct!$H:$H)</f>
        <v>4875.22</v>
      </c>
      <c r="M466" s="43">
        <f>SUMIF(Nov!$A:$A,TB!$A466,Nov!$H:$H)</f>
        <v>4875.22</v>
      </c>
      <c r="N466" s="159">
        <f>SUMIF(Dec!$A:$A,TB!$A466,Dec!$H:$H)</f>
        <v>4875.22</v>
      </c>
      <c r="O466" s="171"/>
      <c r="P466" s="171"/>
      <c r="Q466" s="164">
        <v>1950</v>
      </c>
      <c r="R466" s="43">
        <v>3900</v>
      </c>
      <c r="S466" s="43">
        <v>5850</v>
      </c>
      <c r="T466" s="43">
        <v>7870.2</v>
      </c>
      <c r="U466" s="43">
        <v>9865.2000000000007</v>
      </c>
      <c r="V466" s="43">
        <v>11680.82</v>
      </c>
      <c r="W466" s="43">
        <v>13710.82</v>
      </c>
      <c r="X466" s="43">
        <v>15740.82</v>
      </c>
      <c r="Y466" s="43">
        <v>17770.82</v>
      </c>
      <c r="Z466" s="43">
        <v>19035.82</v>
      </c>
      <c r="AA466" s="43">
        <v>20300.82</v>
      </c>
      <c r="AB466" s="43">
        <v>21540.52</v>
      </c>
      <c r="AD466" s="43">
        <f t="shared" si="656"/>
        <v>31842.58</v>
      </c>
      <c r="AE466" s="43">
        <f t="shared" si="657"/>
        <v>60260.57</v>
      </c>
      <c r="AF466" s="43">
        <f t="shared" si="658"/>
        <v>92274.57</v>
      </c>
      <c r="AG466" s="43">
        <f t="shared" si="659"/>
        <v>123178.28</v>
      </c>
      <c r="AH466" s="43">
        <f t="shared" si="660"/>
        <v>123367.44</v>
      </c>
      <c r="AI466" s="43">
        <f t="shared" si="661"/>
        <v>123462.51</v>
      </c>
      <c r="AJ466" s="43">
        <f t="shared" si="662"/>
        <v>123462.51</v>
      </c>
      <c r="AK466" s="43">
        <f t="shared" si="663"/>
        <v>123462.51</v>
      </c>
      <c r="AL466" s="43">
        <f t="shared" si="664"/>
        <v>123462.51</v>
      </c>
      <c r="AM466" s="43">
        <f t="shared" si="665"/>
        <v>123462.51</v>
      </c>
      <c r="AN466" s="43">
        <f t="shared" si="666"/>
        <v>123462.51</v>
      </c>
      <c r="AO466" s="159">
        <f t="shared" si="667"/>
        <v>123462.51</v>
      </c>
    </row>
    <row r="467" spans="1:41" ht="16.399999999999999" customHeight="1">
      <c r="A467" s="13">
        <v>82605</v>
      </c>
      <c r="B467" s="22" t="s">
        <v>370</v>
      </c>
      <c r="C467" s="43">
        <f>SUMIF(Jan!$A:$A,TB!$A467,Jan!$H:$H)</f>
        <v>0</v>
      </c>
      <c r="D467" s="43">
        <f>SUMIF(Feb!$A:$A,TB!$A467,Feb!$H:$H)</f>
        <v>0</v>
      </c>
      <c r="E467" s="43">
        <f>SUMIF(Mar!$A:$A,TB!$A467,Mar!$H:$H)</f>
        <v>0</v>
      </c>
      <c r="F467" s="43">
        <f>SUMIF(Apr!$A:$A,TB!$A467,Apr!$H:$H)</f>
        <v>0</v>
      </c>
      <c r="G467" s="43">
        <f>SUMIF(May!$A:$A,TB!$A467,May!$H:$H)</f>
        <v>0</v>
      </c>
      <c r="H467" s="43">
        <f>SUMIF(Jun!$A:$A,TB!$A467,Jun!$H:$H)</f>
        <v>0</v>
      </c>
      <c r="I467" s="43">
        <f>SUMIF(Jul!$A:$A,TB!$A467,Jul!$H:$H)</f>
        <v>0</v>
      </c>
      <c r="J467" s="43">
        <f>SUMIF(Aug!$A:$A,TB!$A467,Aug!$H:$H)</f>
        <v>0</v>
      </c>
      <c r="K467" s="43">
        <f>SUMIF(Sep!$A:$A,TB!$A467,Sep!$H:$H)</f>
        <v>0</v>
      </c>
      <c r="L467" s="43">
        <f>SUMIF(Oct!$A:$A,TB!$A467,Oct!$H:$H)</f>
        <v>0</v>
      </c>
      <c r="M467" s="43">
        <f>SUMIF(Nov!$A:$A,TB!$A467,Nov!$H:$H)</f>
        <v>0</v>
      </c>
      <c r="N467" s="159">
        <f>SUMIF(Dec!$A:$A,TB!$A467,Dec!$H:$H)</f>
        <v>0</v>
      </c>
      <c r="O467" s="171"/>
      <c r="P467" s="171"/>
      <c r="Q467" s="164">
        <v>266</v>
      </c>
      <c r="R467" s="43">
        <v>544</v>
      </c>
      <c r="S467" s="43">
        <v>822</v>
      </c>
      <c r="T467" s="43">
        <v>897</v>
      </c>
      <c r="U467" s="43">
        <v>897</v>
      </c>
      <c r="V467" s="43">
        <v>897</v>
      </c>
      <c r="W467" s="43">
        <v>897</v>
      </c>
      <c r="X467" s="43">
        <v>897</v>
      </c>
      <c r="Y467" s="43">
        <v>897</v>
      </c>
      <c r="Z467" s="43">
        <v>897</v>
      </c>
      <c r="AA467" s="43">
        <v>897</v>
      </c>
      <c r="AB467" s="43">
        <v>897</v>
      </c>
      <c r="AD467" s="43">
        <f t="shared" si="656"/>
        <v>0</v>
      </c>
      <c r="AE467" s="43">
        <f t="shared" si="657"/>
        <v>0</v>
      </c>
      <c r="AF467" s="43">
        <f t="shared" si="658"/>
        <v>0</v>
      </c>
      <c r="AG467" s="43">
        <f t="shared" si="659"/>
        <v>0</v>
      </c>
      <c r="AH467" s="43">
        <f t="shared" si="660"/>
        <v>0</v>
      </c>
      <c r="AI467" s="43">
        <f t="shared" si="661"/>
        <v>0</v>
      </c>
      <c r="AJ467" s="43">
        <f t="shared" si="662"/>
        <v>0</v>
      </c>
      <c r="AK467" s="43">
        <f t="shared" si="663"/>
        <v>0</v>
      </c>
      <c r="AL467" s="43">
        <f t="shared" si="664"/>
        <v>0</v>
      </c>
      <c r="AM467" s="43">
        <f t="shared" si="665"/>
        <v>0</v>
      </c>
      <c r="AN467" s="43">
        <f t="shared" si="666"/>
        <v>0</v>
      </c>
      <c r="AO467" s="159">
        <f t="shared" si="667"/>
        <v>0</v>
      </c>
    </row>
    <row r="468" spans="1:41" ht="16.399999999999999" customHeight="1">
      <c r="A468" s="13">
        <v>82606</v>
      </c>
      <c r="B468" s="22" t="s">
        <v>371</v>
      </c>
      <c r="C468" s="43">
        <f>SUMIF(Jan!$A:$A,TB!$A468,Jan!$H:$H)</f>
        <v>0</v>
      </c>
      <c r="D468" s="43">
        <f>SUMIF(Feb!$A:$A,TB!$A468,Feb!$H:$H)</f>
        <v>10</v>
      </c>
      <c r="E468" s="43">
        <f>SUMIF(Mar!$A:$A,TB!$A468,Mar!$H:$H)</f>
        <v>20</v>
      </c>
      <c r="F468" s="43">
        <f>SUMIF(Apr!$A:$A,TB!$A468,Apr!$H:$H)</f>
        <v>31</v>
      </c>
      <c r="G468" s="43">
        <f>SUMIF(May!$A:$A,TB!$A468,May!$H:$H)</f>
        <v>31</v>
      </c>
      <c r="H468" s="43">
        <f>SUMIF(Jun!$A:$A,TB!$A468,Jun!$H:$H)</f>
        <v>31</v>
      </c>
      <c r="I468" s="43">
        <f>SUMIF(Jul!$A:$A,TB!$A468,Jul!$H:$H)</f>
        <v>31</v>
      </c>
      <c r="J468" s="43">
        <f>SUMIF(Aug!$A:$A,TB!$A468,Aug!$H:$H)</f>
        <v>31</v>
      </c>
      <c r="K468" s="43">
        <f>SUMIF(Sep!$A:$A,TB!$A468,Sep!$H:$H)</f>
        <v>31</v>
      </c>
      <c r="L468" s="43">
        <f>SUMIF(Oct!$A:$A,TB!$A468,Oct!$H:$H)</f>
        <v>31</v>
      </c>
      <c r="M468" s="43">
        <f>SUMIF(Nov!$A:$A,TB!$A468,Nov!$H:$H)</f>
        <v>31</v>
      </c>
      <c r="N468" s="159">
        <f>SUMIF(Dec!$A:$A,TB!$A468,Dec!$H:$H)</f>
        <v>31</v>
      </c>
      <c r="O468" s="171"/>
      <c r="P468" s="171"/>
      <c r="Q468" s="164">
        <v>22</v>
      </c>
      <c r="R468" s="43">
        <v>38</v>
      </c>
      <c r="S468" s="43">
        <v>55</v>
      </c>
      <c r="T468" s="43">
        <v>73</v>
      </c>
      <c r="U468" s="43">
        <v>83</v>
      </c>
      <c r="V468" s="43">
        <v>92</v>
      </c>
      <c r="W468" s="43">
        <v>102</v>
      </c>
      <c r="X468" s="43">
        <v>113</v>
      </c>
      <c r="Y468" s="43">
        <v>124</v>
      </c>
      <c r="Z468" s="43">
        <v>134</v>
      </c>
      <c r="AA468" s="43">
        <v>144</v>
      </c>
      <c r="AB468" s="43">
        <v>165</v>
      </c>
      <c r="AD468" s="43">
        <f t="shared" si="656"/>
        <v>0</v>
      </c>
      <c r="AE468" s="43">
        <f t="shared" si="657"/>
        <v>251.27</v>
      </c>
      <c r="AF468" s="43">
        <f t="shared" si="658"/>
        <v>503.79</v>
      </c>
      <c r="AG468" s="43">
        <f t="shared" si="659"/>
        <v>783.25</v>
      </c>
      <c r="AH468" s="43">
        <f t="shared" si="660"/>
        <v>784.46</v>
      </c>
      <c r="AI468" s="43">
        <f t="shared" si="661"/>
        <v>785.06</v>
      </c>
      <c r="AJ468" s="43">
        <f t="shared" si="662"/>
        <v>785.06</v>
      </c>
      <c r="AK468" s="43">
        <f t="shared" si="663"/>
        <v>785.06</v>
      </c>
      <c r="AL468" s="43">
        <f t="shared" si="664"/>
        <v>785.06</v>
      </c>
      <c r="AM468" s="43">
        <f t="shared" si="665"/>
        <v>785.06</v>
      </c>
      <c r="AN468" s="43">
        <f t="shared" si="666"/>
        <v>785.06</v>
      </c>
      <c r="AO468" s="159">
        <f t="shared" si="667"/>
        <v>785.06</v>
      </c>
    </row>
    <row r="469" spans="1:41" ht="16.399999999999999" customHeight="1">
      <c r="A469" s="13">
        <v>82607</v>
      </c>
      <c r="B469" s="22" t="s">
        <v>372</v>
      </c>
      <c r="C469" s="43">
        <f>SUMIF(Jan!$A:$A,TB!$A469,Jan!$H:$H)</f>
        <v>400</v>
      </c>
      <c r="D469" s="43">
        <f>SUMIF(Feb!$A:$A,TB!$A469,Feb!$H:$H)</f>
        <v>800</v>
      </c>
      <c r="E469" s="43">
        <f>SUMIF(Mar!$A:$A,TB!$A469,Mar!$H:$H)</f>
        <v>1200</v>
      </c>
      <c r="F469" s="43">
        <f>SUMIF(Apr!$A:$A,TB!$A469,Apr!$H:$H)</f>
        <v>1600</v>
      </c>
      <c r="G469" s="43">
        <f>SUMIF(May!$A:$A,TB!$A469,May!$H:$H)</f>
        <v>2000</v>
      </c>
      <c r="H469" s="43">
        <f>SUMIF(Jun!$A:$A,TB!$A469,Jun!$H:$H)</f>
        <v>2013.16</v>
      </c>
      <c r="I469" s="43">
        <f>SUMIF(Jul!$A:$A,TB!$A469,Jul!$H:$H)</f>
        <v>2013.16</v>
      </c>
      <c r="J469" s="43">
        <f>SUMIF(Aug!$A:$A,TB!$A469,Aug!$H:$H)</f>
        <v>2013.16</v>
      </c>
      <c r="K469" s="43">
        <f>SUMIF(Sep!$A:$A,TB!$A469,Sep!$H:$H)</f>
        <v>2013.16</v>
      </c>
      <c r="L469" s="43">
        <f>SUMIF(Oct!$A:$A,TB!$A469,Oct!$H:$H)</f>
        <v>2013.16</v>
      </c>
      <c r="M469" s="43">
        <f>SUMIF(Nov!$A:$A,TB!$A469,Nov!$H:$H)</f>
        <v>2013.16</v>
      </c>
      <c r="N469" s="159">
        <f>SUMIF(Dec!$A:$A,TB!$A469,Dec!$H:$H)</f>
        <v>2013.16</v>
      </c>
      <c r="O469" s="171"/>
      <c r="P469" s="171"/>
      <c r="Q469" s="164">
        <v>400</v>
      </c>
      <c r="R469" s="43">
        <v>800</v>
      </c>
      <c r="S469" s="43">
        <v>1200</v>
      </c>
      <c r="T469" s="43">
        <v>1600</v>
      </c>
      <c r="U469" s="43">
        <v>2600</v>
      </c>
      <c r="V469" s="43">
        <v>3600</v>
      </c>
      <c r="W469" s="43">
        <v>4600</v>
      </c>
      <c r="X469" s="43">
        <v>5600</v>
      </c>
      <c r="Y469" s="43">
        <v>6600</v>
      </c>
      <c r="Z469" s="43">
        <v>7600</v>
      </c>
      <c r="AA469" s="43">
        <v>8600</v>
      </c>
      <c r="AB469" s="43">
        <v>8400</v>
      </c>
      <c r="AD469" s="43">
        <f t="shared" si="656"/>
        <v>10068.799999999999</v>
      </c>
      <c r="AE469" s="43">
        <f t="shared" si="657"/>
        <v>20101.68</v>
      </c>
      <c r="AF469" s="43">
        <f t="shared" si="658"/>
        <v>30227.279999999999</v>
      </c>
      <c r="AG469" s="43">
        <f t="shared" si="659"/>
        <v>40425.919999999998</v>
      </c>
      <c r="AH469" s="43">
        <f t="shared" si="660"/>
        <v>50610</v>
      </c>
      <c r="AI469" s="43">
        <f t="shared" si="661"/>
        <v>50982.27</v>
      </c>
      <c r="AJ469" s="43">
        <f t="shared" si="662"/>
        <v>50982.27</v>
      </c>
      <c r="AK469" s="43">
        <f t="shared" si="663"/>
        <v>50982.27</v>
      </c>
      <c r="AL469" s="43">
        <f t="shared" si="664"/>
        <v>50982.27</v>
      </c>
      <c r="AM469" s="43">
        <f t="shared" si="665"/>
        <v>50982.27</v>
      </c>
      <c r="AN469" s="43">
        <f t="shared" si="666"/>
        <v>50982.27</v>
      </c>
      <c r="AO469" s="159">
        <f t="shared" si="667"/>
        <v>50982.27</v>
      </c>
    </row>
    <row r="470" spans="1:41" ht="16.399999999999999" customHeight="1">
      <c r="A470" s="13">
        <v>82700</v>
      </c>
      <c r="B470" s="22" t="s">
        <v>373</v>
      </c>
      <c r="C470" s="43">
        <f>SUMIF(Jan!$A:$A,TB!$A470,Jan!$H:$H)</f>
        <v>0</v>
      </c>
      <c r="D470" s="43">
        <f>SUMIF(Feb!$A:$A,TB!$A470,Feb!$H:$H)</f>
        <v>0</v>
      </c>
      <c r="E470" s="43">
        <f>SUMIF(Mar!$A:$A,TB!$A470,Mar!$H:$H)</f>
        <v>0</v>
      </c>
      <c r="F470" s="43">
        <f>SUMIF(Apr!$A:$A,TB!$A470,Apr!$H:$H)</f>
        <v>0</v>
      </c>
      <c r="G470" s="43">
        <f>SUMIF(May!$A:$A,TB!$A470,May!$H:$H)</f>
        <v>0</v>
      </c>
      <c r="H470" s="43">
        <f>SUMIF(Jun!$A:$A,TB!$A470,Jun!$H:$H)</f>
        <v>0</v>
      </c>
      <c r="I470" s="43">
        <f>SUMIF(Jul!$A:$A,TB!$A470,Jul!$H:$H)</f>
        <v>0</v>
      </c>
      <c r="J470" s="43">
        <f>SUMIF(Aug!$A:$A,TB!$A470,Aug!$H:$H)</f>
        <v>0</v>
      </c>
      <c r="K470" s="43">
        <f>SUMIF(Sep!$A:$A,TB!$A470,Sep!$H:$H)</f>
        <v>0</v>
      </c>
      <c r="L470" s="43">
        <f>SUMIF(Oct!$A:$A,TB!$A470,Oct!$H:$H)</f>
        <v>0</v>
      </c>
      <c r="M470" s="43">
        <f>SUMIF(Nov!$A:$A,TB!$A470,Nov!$H:$H)</f>
        <v>0</v>
      </c>
      <c r="N470" s="159">
        <f>SUMIF(Dec!$A:$A,TB!$A470,Dec!$H:$H)</f>
        <v>0</v>
      </c>
      <c r="O470" s="171"/>
      <c r="P470" s="171"/>
      <c r="Q470" s="164">
        <v>0</v>
      </c>
      <c r="R470" s="43">
        <v>0</v>
      </c>
      <c r="S470" s="43">
        <v>0</v>
      </c>
      <c r="T470" s="43">
        <v>0</v>
      </c>
      <c r="U470" s="43">
        <v>0</v>
      </c>
      <c r="V470" s="43">
        <v>0</v>
      </c>
      <c r="W470" s="43">
        <v>0</v>
      </c>
      <c r="X470" s="43">
        <v>0</v>
      </c>
      <c r="Y470" s="43">
        <v>0</v>
      </c>
      <c r="Z470" s="43">
        <v>0</v>
      </c>
      <c r="AA470" s="43">
        <v>0</v>
      </c>
      <c r="AB470" s="43">
        <v>0</v>
      </c>
      <c r="AD470" s="43">
        <f t="shared" si="656"/>
        <v>0</v>
      </c>
      <c r="AE470" s="43">
        <f t="shared" si="657"/>
        <v>0</v>
      </c>
      <c r="AF470" s="43">
        <f t="shared" si="658"/>
        <v>0</v>
      </c>
      <c r="AG470" s="43">
        <f t="shared" si="659"/>
        <v>0</v>
      </c>
      <c r="AH470" s="43">
        <f t="shared" si="660"/>
        <v>0</v>
      </c>
      <c r="AI470" s="43">
        <f t="shared" si="661"/>
        <v>0</v>
      </c>
      <c r="AJ470" s="43">
        <f t="shared" si="662"/>
        <v>0</v>
      </c>
      <c r="AK470" s="43">
        <f t="shared" si="663"/>
        <v>0</v>
      </c>
      <c r="AL470" s="43">
        <f t="shared" si="664"/>
        <v>0</v>
      </c>
      <c r="AM470" s="43">
        <f t="shared" si="665"/>
        <v>0</v>
      </c>
      <c r="AN470" s="43">
        <f t="shared" si="666"/>
        <v>0</v>
      </c>
      <c r="AO470" s="159">
        <f t="shared" si="667"/>
        <v>0</v>
      </c>
    </row>
    <row r="471" spans="1:41" ht="16.399999999999999" customHeight="1">
      <c r="A471" s="13">
        <v>82701</v>
      </c>
      <c r="B471" s="22" t="s">
        <v>374</v>
      </c>
      <c r="C471" s="43">
        <f>SUMIF(Jan!$A:$A,TB!$A471,Jan!$H:$H)</f>
        <v>22000</v>
      </c>
      <c r="D471" s="43">
        <f>SUMIF(Feb!$A:$A,TB!$A471,Feb!$H:$H)</f>
        <v>44000</v>
      </c>
      <c r="E471" s="43">
        <f>SUMIF(Mar!$A:$A,TB!$A471,Mar!$H:$H)</f>
        <v>68000</v>
      </c>
      <c r="F471" s="43">
        <f>SUMIF(Apr!$A:$A,TB!$A471,Apr!$H:$H)</f>
        <v>88000</v>
      </c>
      <c r="G471" s="43">
        <f>SUMIF(May!$A:$A,TB!$A471,May!$H:$H)</f>
        <v>88000</v>
      </c>
      <c r="H471" s="43">
        <f>SUMIF(Jun!$A:$A,TB!$A471,Jun!$H:$H)</f>
        <v>88000</v>
      </c>
      <c r="I471" s="43">
        <f>SUMIF(Jul!$A:$A,TB!$A471,Jul!$H:$H)</f>
        <v>88000</v>
      </c>
      <c r="J471" s="43">
        <f>SUMIF(Aug!$A:$A,TB!$A471,Aug!$H:$H)</f>
        <v>88000</v>
      </c>
      <c r="K471" s="43">
        <f>SUMIF(Sep!$A:$A,TB!$A471,Sep!$H:$H)</f>
        <v>88000</v>
      </c>
      <c r="L471" s="43">
        <f>SUMIF(Oct!$A:$A,TB!$A471,Oct!$H:$H)</f>
        <v>88000</v>
      </c>
      <c r="M471" s="43">
        <f>SUMIF(Nov!$A:$A,TB!$A471,Nov!$H:$H)</f>
        <v>88000</v>
      </c>
      <c r="N471" s="159">
        <f>SUMIF(Dec!$A:$A,TB!$A471,Dec!$H:$H)</f>
        <v>88000</v>
      </c>
      <c r="O471" s="171"/>
      <c r="P471" s="171"/>
      <c r="Q471" s="164">
        <v>22000</v>
      </c>
      <c r="R471" s="43">
        <v>44000</v>
      </c>
      <c r="S471" s="43">
        <v>66000</v>
      </c>
      <c r="T471" s="43">
        <v>88000</v>
      </c>
      <c r="U471" s="43">
        <v>110000</v>
      </c>
      <c r="V471" s="43">
        <v>132000</v>
      </c>
      <c r="W471" s="43">
        <v>154000</v>
      </c>
      <c r="X471" s="43">
        <v>176000</v>
      </c>
      <c r="Y471" s="43">
        <v>198000</v>
      </c>
      <c r="Z471" s="43">
        <v>220000</v>
      </c>
      <c r="AA471" s="43">
        <v>242000</v>
      </c>
      <c r="AB471" s="43">
        <v>264000</v>
      </c>
      <c r="AD471" s="43">
        <f t="shared" si="656"/>
        <v>553784</v>
      </c>
      <c r="AE471" s="43">
        <f t="shared" si="657"/>
        <v>1105592.3999999999</v>
      </c>
      <c r="AF471" s="43">
        <f t="shared" si="658"/>
        <v>1712879.2</v>
      </c>
      <c r="AG471" s="43">
        <f t="shared" si="659"/>
        <v>2223425.6</v>
      </c>
      <c r="AH471" s="43">
        <f t="shared" si="660"/>
        <v>2226840</v>
      </c>
      <c r="AI471" s="43">
        <f t="shared" si="661"/>
        <v>2228556</v>
      </c>
      <c r="AJ471" s="43">
        <f t="shared" si="662"/>
        <v>2228556</v>
      </c>
      <c r="AK471" s="43">
        <f t="shared" si="663"/>
        <v>2228556</v>
      </c>
      <c r="AL471" s="43">
        <f t="shared" si="664"/>
        <v>2228556</v>
      </c>
      <c r="AM471" s="43">
        <f t="shared" si="665"/>
        <v>2228556</v>
      </c>
      <c r="AN471" s="43">
        <f t="shared" si="666"/>
        <v>2228556</v>
      </c>
      <c r="AO471" s="159">
        <f t="shared" si="667"/>
        <v>2228556</v>
      </c>
    </row>
    <row r="472" spans="1:41" ht="16.399999999999999" customHeight="1">
      <c r="A472" s="13">
        <v>82702</v>
      </c>
      <c r="B472" s="22" t="s">
        <v>375</v>
      </c>
      <c r="C472" s="43">
        <f>SUMIF(Jan!$A:$A,TB!$A472,Jan!$H:$H)</f>
        <v>500</v>
      </c>
      <c r="D472" s="43">
        <f>SUMIF(Feb!$A:$A,TB!$A472,Feb!$H:$H)</f>
        <v>1000</v>
      </c>
      <c r="E472" s="43">
        <f>SUMIF(Mar!$A:$A,TB!$A472,Mar!$H:$H)</f>
        <v>1975</v>
      </c>
      <c r="F472" s="43">
        <f>SUMIF(Apr!$A:$A,TB!$A472,Apr!$H:$H)</f>
        <v>3595</v>
      </c>
      <c r="G472" s="43">
        <f>SUMIF(May!$A:$A,TB!$A472,May!$H:$H)</f>
        <v>3745</v>
      </c>
      <c r="H472" s="43">
        <f>SUMIF(Jun!$A:$A,TB!$A472,Jun!$H:$H)</f>
        <v>3745</v>
      </c>
      <c r="I472" s="43">
        <f>SUMIF(Jul!$A:$A,TB!$A472,Jul!$H:$H)</f>
        <v>3745</v>
      </c>
      <c r="J472" s="43">
        <f>SUMIF(Aug!$A:$A,TB!$A472,Aug!$H:$H)</f>
        <v>3745</v>
      </c>
      <c r="K472" s="43">
        <f>SUMIF(Sep!$A:$A,TB!$A472,Sep!$H:$H)</f>
        <v>3745</v>
      </c>
      <c r="L472" s="43">
        <f>SUMIF(Oct!$A:$A,TB!$A472,Oct!$H:$H)</f>
        <v>3745</v>
      </c>
      <c r="M472" s="43">
        <f>SUMIF(Nov!$A:$A,TB!$A472,Nov!$H:$H)</f>
        <v>3745</v>
      </c>
      <c r="N472" s="159">
        <f>SUMIF(Dec!$A:$A,TB!$A472,Dec!$H:$H)</f>
        <v>3745</v>
      </c>
      <c r="O472" s="171"/>
      <c r="P472" s="171"/>
      <c r="Q472" s="164">
        <v>1800</v>
      </c>
      <c r="R472" s="43">
        <v>2700</v>
      </c>
      <c r="S472" s="43">
        <v>4410</v>
      </c>
      <c r="T472" s="43">
        <v>5960</v>
      </c>
      <c r="U472" s="43">
        <v>7640</v>
      </c>
      <c r="V472" s="43">
        <v>9105</v>
      </c>
      <c r="W472" s="43">
        <v>10420</v>
      </c>
      <c r="X472" s="43">
        <v>11495</v>
      </c>
      <c r="Y472" s="43">
        <v>11625</v>
      </c>
      <c r="Z472" s="43">
        <v>11745</v>
      </c>
      <c r="AA472" s="43">
        <v>12675</v>
      </c>
      <c r="AB472" s="43">
        <v>13035</v>
      </c>
      <c r="AD472" s="43">
        <f t="shared" si="656"/>
        <v>12586</v>
      </c>
      <c r="AE472" s="43">
        <f t="shared" si="657"/>
        <v>25127.1</v>
      </c>
      <c r="AF472" s="43">
        <f t="shared" si="658"/>
        <v>49749.07</v>
      </c>
      <c r="AG472" s="43">
        <f t="shared" si="659"/>
        <v>90831.99</v>
      </c>
      <c r="AH472" s="43">
        <f t="shared" si="660"/>
        <v>94767.23</v>
      </c>
      <c r="AI472" s="43">
        <f t="shared" si="661"/>
        <v>94840.25</v>
      </c>
      <c r="AJ472" s="43">
        <f t="shared" si="662"/>
        <v>94840.25</v>
      </c>
      <c r="AK472" s="43">
        <f t="shared" si="663"/>
        <v>94840.25</v>
      </c>
      <c r="AL472" s="43">
        <f t="shared" si="664"/>
        <v>94840.25</v>
      </c>
      <c r="AM472" s="43">
        <f t="shared" si="665"/>
        <v>94840.25</v>
      </c>
      <c r="AN472" s="43">
        <f t="shared" si="666"/>
        <v>94840.25</v>
      </c>
      <c r="AO472" s="159">
        <f t="shared" si="667"/>
        <v>94840.25</v>
      </c>
    </row>
    <row r="473" spans="1:41" ht="16.399999999999999" customHeight="1">
      <c r="A473" s="13">
        <v>82703</v>
      </c>
      <c r="B473" s="22" t="s">
        <v>376</v>
      </c>
      <c r="C473" s="43">
        <f>SUMIF(Jan!$A:$A,TB!$A473,Jan!$H:$H)</f>
        <v>4109.53</v>
      </c>
      <c r="D473" s="43">
        <f>SUMIF(Feb!$A:$A,TB!$A473,Feb!$H:$H)</f>
        <v>8523.84</v>
      </c>
      <c r="E473" s="43">
        <f>SUMIF(Mar!$A:$A,TB!$A473,Mar!$H:$H)</f>
        <v>13510.03</v>
      </c>
      <c r="F473" s="43">
        <f>SUMIF(Apr!$A:$A,TB!$A473,Apr!$H:$H)</f>
        <v>19694.349999999999</v>
      </c>
      <c r="G473" s="43">
        <f>SUMIF(May!$A:$A,TB!$A473,May!$H:$H)</f>
        <v>19694.349999999999</v>
      </c>
      <c r="H473" s="43">
        <f>SUMIF(Jun!$A:$A,TB!$A473,Jun!$H:$H)</f>
        <v>19694.349999999999</v>
      </c>
      <c r="I473" s="43">
        <f>SUMIF(Jul!$A:$A,TB!$A473,Jul!$H:$H)</f>
        <v>19694.349999999999</v>
      </c>
      <c r="J473" s="43">
        <f>SUMIF(Aug!$A:$A,TB!$A473,Aug!$H:$H)</f>
        <v>19694.349999999999</v>
      </c>
      <c r="K473" s="43">
        <f>SUMIF(Sep!$A:$A,TB!$A473,Sep!$H:$H)</f>
        <v>19694.349999999999</v>
      </c>
      <c r="L473" s="43">
        <f>SUMIF(Oct!$A:$A,TB!$A473,Oct!$H:$H)</f>
        <v>19694.349999999999</v>
      </c>
      <c r="M473" s="43">
        <f>SUMIF(Nov!$A:$A,TB!$A473,Nov!$H:$H)</f>
        <v>19694.349999999999</v>
      </c>
      <c r="N473" s="159">
        <f>SUMIF(Dec!$A:$A,TB!$A473,Dec!$H:$H)</f>
        <v>19694.349999999999</v>
      </c>
      <c r="O473" s="171"/>
      <c r="P473" s="171"/>
      <c r="Q473" s="164">
        <v>4368.0600000000004</v>
      </c>
      <c r="R473" s="43">
        <v>9804.0499999999993</v>
      </c>
      <c r="S473" s="43">
        <v>17365.63</v>
      </c>
      <c r="T473" s="43">
        <v>23195.59</v>
      </c>
      <c r="U473" s="43">
        <v>28597.63</v>
      </c>
      <c r="V473" s="43">
        <v>33262.47</v>
      </c>
      <c r="W473" s="43">
        <v>39039.57</v>
      </c>
      <c r="X473" s="43">
        <v>44442.92</v>
      </c>
      <c r="Y473" s="43">
        <v>48769.440000000002</v>
      </c>
      <c r="Z473" s="43">
        <v>52899.66</v>
      </c>
      <c r="AA473" s="43">
        <v>58379.65</v>
      </c>
      <c r="AB473" s="43">
        <v>63768.69</v>
      </c>
      <c r="AD473" s="43">
        <f t="shared" si="656"/>
        <v>103445.09</v>
      </c>
      <c r="AE473" s="43">
        <f t="shared" si="657"/>
        <v>214179.38</v>
      </c>
      <c r="AF473" s="43">
        <f t="shared" si="658"/>
        <v>340309.55</v>
      </c>
      <c r="AG473" s="43">
        <f t="shared" si="659"/>
        <v>497601.39</v>
      </c>
      <c r="AH473" s="43">
        <f t="shared" si="660"/>
        <v>498365.53</v>
      </c>
      <c r="AI473" s="43">
        <f t="shared" si="661"/>
        <v>498749.57</v>
      </c>
      <c r="AJ473" s="43">
        <f t="shared" si="662"/>
        <v>498749.57</v>
      </c>
      <c r="AK473" s="43">
        <f t="shared" si="663"/>
        <v>498749.57</v>
      </c>
      <c r="AL473" s="43">
        <f t="shared" si="664"/>
        <v>498749.57</v>
      </c>
      <c r="AM473" s="43">
        <f t="shared" si="665"/>
        <v>498749.57</v>
      </c>
      <c r="AN473" s="43">
        <f t="shared" si="666"/>
        <v>498749.57</v>
      </c>
      <c r="AO473" s="159">
        <f t="shared" si="667"/>
        <v>498749.57</v>
      </c>
    </row>
    <row r="474" spans="1:41" ht="16.399999999999999" customHeight="1">
      <c r="A474" s="13">
        <v>82704</v>
      </c>
      <c r="B474" s="22" t="s">
        <v>377</v>
      </c>
      <c r="C474" s="43">
        <f>SUMIF(Jan!$A:$A,TB!$A474,Jan!$H:$H)</f>
        <v>255.89</v>
      </c>
      <c r="D474" s="43">
        <f>SUMIF(Feb!$A:$A,TB!$A474,Feb!$H:$H)</f>
        <v>521.39</v>
      </c>
      <c r="E474" s="43">
        <f>SUMIF(Mar!$A:$A,TB!$A474,Mar!$H:$H)</f>
        <v>754.07</v>
      </c>
      <c r="F474" s="43">
        <f>SUMIF(Apr!$A:$A,TB!$A474,Apr!$H:$H)</f>
        <v>1084.44</v>
      </c>
      <c r="G474" s="43">
        <f>SUMIF(May!$A:$A,TB!$A474,May!$H:$H)</f>
        <v>1084.44</v>
      </c>
      <c r="H474" s="43">
        <f>SUMIF(Jun!$A:$A,TB!$A474,Jun!$H:$H)</f>
        <v>1084.44</v>
      </c>
      <c r="I474" s="43">
        <f>SUMIF(Jul!$A:$A,TB!$A474,Jul!$H:$H)</f>
        <v>1084.44</v>
      </c>
      <c r="J474" s="43">
        <f>SUMIF(Aug!$A:$A,TB!$A474,Aug!$H:$H)</f>
        <v>1084.44</v>
      </c>
      <c r="K474" s="43">
        <f>SUMIF(Sep!$A:$A,TB!$A474,Sep!$H:$H)</f>
        <v>1084.44</v>
      </c>
      <c r="L474" s="43">
        <f>SUMIF(Oct!$A:$A,TB!$A474,Oct!$H:$H)</f>
        <v>1084.44</v>
      </c>
      <c r="M474" s="43">
        <f>SUMIF(Nov!$A:$A,TB!$A474,Nov!$H:$H)</f>
        <v>1084.44</v>
      </c>
      <c r="N474" s="159">
        <f>SUMIF(Dec!$A:$A,TB!$A474,Dec!$H:$H)</f>
        <v>1084.44</v>
      </c>
      <c r="O474" s="171"/>
      <c r="P474" s="171"/>
      <c r="Q474" s="164">
        <v>321.62</v>
      </c>
      <c r="R474" s="43">
        <v>764.43</v>
      </c>
      <c r="S474" s="43">
        <v>1194.99</v>
      </c>
      <c r="T474" s="43">
        <v>1721.5</v>
      </c>
      <c r="U474" s="43">
        <v>2033.41</v>
      </c>
      <c r="V474" s="43">
        <v>2516.7199999999998</v>
      </c>
      <c r="W474" s="43">
        <v>2982.97</v>
      </c>
      <c r="X474" s="43">
        <v>3371.38</v>
      </c>
      <c r="Y474" s="43">
        <v>3645.77</v>
      </c>
      <c r="Z474" s="43">
        <v>3871.72</v>
      </c>
      <c r="AA474" s="43">
        <v>4140.01</v>
      </c>
      <c r="AB474" s="43">
        <v>4448.18</v>
      </c>
      <c r="AD474" s="43">
        <f t="shared" si="656"/>
        <v>6441.26</v>
      </c>
      <c r="AE474" s="43">
        <f t="shared" si="657"/>
        <v>13101.02</v>
      </c>
      <c r="AF474" s="43">
        <f t="shared" si="658"/>
        <v>18994.57</v>
      </c>
      <c r="AG474" s="43">
        <f t="shared" si="659"/>
        <v>27399.68</v>
      </c>
      <c r="AH474" s="43">
        <f t="shared" si="660"/>
        <v>27441.75</v>
      </c>
      <c r="AI474" s="43">
        <f t="shared" si="661"/>
        <v>27462.9</v>
      </c>
      <c r="AJ474" s="43">
        <f t="shared" si="662"/>
        <v>27462.9</v>
      </c>
      <c r="AK474" s="43">
        <f t="shared" si="663"/>
        <v>27462.9</v>
      </c>
      <c r="AL474" s="43">
        <f t="shared" si="664"/>
        <v>27462.9</v>
      </c>
      <c r="AM474" s="43">
        <f t="shared" si="665"/>
        <v>27462.9</v>
      </c>
      <c r="AN474" s="43">
        <f t="shared" si="666"/>
        <v>27462.9</v>
      </c>
      <c r="AO474" s="159">
        <f t="shared" si="667"/>
        <v>27462.9</v>
      </c>
    </row>
    <row r="475" spans="1:41" ht="16.399999999999999" customHeight="1">
      <c r="A475" s="13">
        <v>82705</v>
      </c>
      <c r="B475" s="22" t="s">
        <v>378</v>
      </c>
      <c r="C475" s="43">
        <f>SUMIF(Jan!$A:$A,TB!$A475,Jan!$H:$H)</f>
        <v>650</v>
      </c>
      <c r="D475" s="43">
        <f>SUMIF(Feb!$A:$A,TB!$A475,Feb!$H:$H)</f>
        <v>1300</v>
      </c>
      <c r="E475" s="43">
        <f>SUMIF(Mar!$A:$A,TB!$A475,Mar!$H:$H)</f>
        <v>0</v>
      </c>
      <c r="F475" s="43">
        <f>SUMIF(Apr!$A:$A,TB!$A475,Apr!$H:$H)</f>
        <v>650</v>
      </c>
      <c r="G475" s="43">
        <f>SUMIF(May!$A:$A,TB!$A475,May!$H:$H)</f>
        <v>0</v>
      </c>
      <c r="H475" s="43">
        <f>SUMIF(Jun!$A:$A,TB!$A475,Jun!$H:$H)</f>
        <v>0</v>
      </c>
      <c r="I475" s="43">
        <f>SUMIF(Jul!$A:$A,TB!$A475,Jul!$H:$H)</f>
        <v>0</v>
      </c>
      <c r="J475" s="43">
        <f>SUMIF(Aug!$A:$A,TB!$A475,Aug!$H:$H)</f>
        <v>0</v>
      </c>
      <c r="K475" s="43">
        <f>SUMIF(Sep!$A:$A,TB!$A475,Sep!$H:$H)</f>
        <v>0</v>
      </c>
      <c r="L475" s="43">
        <f>SUMIF(Oct!$A:$A,TB!$A475,Oct!$H:$H)</f>
        <v>0</v>
      </c>
      <c r="M475" s="43">
        <f>SUMIF(Nov!$A:$A,TB!$A475,Nov!$H:$H)</f>
        <v>0</v>
      </c>
      <c r="N475" s="159">
        <f>SUMIF(Dec!$A:$A,TB!$A475,Dec!$H:$H)</f>
        <v>0</v>
      </c>
      <c r="O475" s="171"/>
      <c r="P475" s="171"/>
      <c r="Q475" s="164">
        <v>650</v>
      </c>
      <c r="R475" s="43">
        <v>1300</v>
      </c>
      <c r="S475" s="43">
        <v>0</v>
      </c>
      <c r="T475" s="43">
        <v>650</v>
      </c>
      <c r="U475" s="43">
        <v>1300</v>
      </c>
      <c r="V475" s="43">
        <v>0</v>
      </c>
      <c r="W475" s="43">
        <v>650</v>
      </c>
      <c r="X475" s="43">
        <v>1300</v>
      </c>
      <c r="Y475" s="43">
        <v>0</v>
      </c>
      <c r="Z475" s="43">
        <v>650</v>
      </c>
      <c r="AA475" s="43">
        <v>1300</v>
      </c>
      <c r="AB475" s="43">
        <v>0</v>
      </c>
      <c r="AD475" s="43">
        <f t="shared" si="656"/>
        <v>16361.8</v>
      </c>
      <c r="AE475" s="43">
        <f t="shared" si="657"/>
        <v>32665.23</v>
      </c>
      <c r="AF475" s="43">
        <f t="shared" si="658"/>
        <v>0</v>
      </c>
      <c r="AG475" s="43">
        <f t="shared" si="659"/>
        <v>16423.03</v>
      </c>
      <c r="AH475" s="43">
        <f t="shared" si="660"/>
        <v>0</v>
      </c>
      <c r="AI475" s="43">
        <f t="shared" si="661"/>
        <v>0</v>
      </c>
      <c r="AJ475" s="43">
        <f t="shared" si="662"/>
        <v>0</v>
      </c>
      <c r="AK475" s="43">
        <f t="shared" si="663"/>
        <v>0</v>
      </c>
      <c r="AL475" s="43">
        <f t="shared" si="664"/>
        <v>0</v>
      </c>
      <c r="AM475" s="43">
        <f t="shared" si="665"/>
        <v>0</v>
      </c>
      <c r="AN475" s="43">
        <f t="shared" si="666"/>
        <v>0</v>
      </c>
      <c r="AO475" s="159">
        <f t="shared" si="667"/>
        <v>0</v>
      </c>
    </row>
    <row r="476" spans="1:41" ht="16.399999999999999" customHeight="1">
      <c r="A476" s="13">
        <v>82706</v>
      </c>
      <c r="B476" s="22" t="s">
        <v>379</v>
      </c>
      <c r="C476" s="43">
        <f>SUMIF(Jan!$A:$A,TB!$A476,Jan!$H:$H)</f>
        <v>96</v>
      </c>
      <c r="D476" s="43">
        <f>SUMIF(Feb!$A:$A,TB!$A476,Feb!$H:$H)</f>
        <v>480</v>
      </c>
      <c r="E476" s="43">
        <f>SUMIF(Mar!$A:$A,TB!$A476,Mar!$H:$H)</f>
        <v>480</v>
      </c>
      <c r="F476" s="43">
        <f>SUMIF(Apr!$A:$A,TB!$A476,Apr!$H:$H)</f>
        <v>610</v>
      </c>
      <c r="G476" s="43">
        <f>SUMIF(May!$A:$A,TB!$A476,May!$H:$H)</f>
        <v>994</v>
      </c>
      <c r="H476" s="43">
        <f>SUMIF(Jun!$A:$A,TB!$A476,Jun!$H:$H)</f>
        <v>994</v>
      </c>
      <c r="I476" s="43">
        <f>SUMIF(Jul!$A:$A,TB!$A476,Jul!$H:$H)</f>
        <v>994</v>
      </c>
      <c r="J476" s="43">
        <f>SUMIF(Aug!$A:$A,TB!$A476,Aug!$H:$H)</f>
        <v>994</v>
      </c>
      <c r="K476" s="43">
        <f>SUMIF(Sep!$A:$A,TB!$A476,Sep!$H:$H)</f>
        <v>994</v>
      </c>
      <c r="L476" s="43">
        <f>SUMIF(Oct!$A:$A,TB!$A476,Oct!$H:$H)</f>
        <v>994</v>
      </c>
      <c r="M476" s="43">
        <f>SUMIF(Nov!$A:$A,TB!$A476,Nov!$H:$H)</f>
        <v>994</v>
      </c>
      <c r="N476" s="159">
        <f>SUMIF(Dec!$A:$A,TB!$A476,Dec!$H:$H)</f>
        <v>994</v>
      </c>
      <c r="O476" s="171"/>
      <c r="P476" s="171"/>
      <c r="Q476" s="164">
        <v>1624</v>
      </c>
      <c r="R476" s="43">
        <v>2075</v>
      </c>
      <c r="S476" s="43">
        <v>2660</v>
      </c>
      <c r="T476" s="43">
        <v>3678</v>
      </c>
      <c r="U476" s="43">
        <v>6789</v>
      </c>
      <c r="V476" s="43">
        <v>7299</v>
      </c>
      <c r="W476" s="43">
        <v>11779</v>
      </c>
      <c r="X476" s="43">
        <v>12295</v>
      </c>
      <c r="Y476" s="43">
        <v>12295</v>
      </c>
      <c r="Z476" s="43">
        <v>14783</v>
      </c>
      <c r="AA476" s="43">
        <v>17871</v>
      </c>
      <c r="AB476" s="43">
        <v>18347.5</v>
      </c>
      <c r="AD476" s="43">
        <f t="shared" si="656"/>
        <v>2416.5100000000002</v>
      </c>
      <c r="AE476" s="43">
        <f t="shared" si="657"/>
        <v>12061.01</v>
      </c>
      <c r="AF476" s="43">
        <f t="shared" si="658"/>
        <v>12090.91</v>
      </c>
      <c r="AG476" s="43">
        <f t="shared" si="659"/>
        <v>15412.38</v>
      </c>
      <c r="AH476" s="43">
        <f t="shared" si="660"/>
        <v>25153.17</v>
      </c>
      <c r="AI476" s="43">
        <f t="shared" si="661"/>
        <v>25172.55</v>
      </c>
      <c r="AJ476" s="43">
        <f t="shared" si="662"/>
        <v>25172.55</v>
      </c>
      <c r="AK476" s="43">
        <f t="shared" si="663"/>
        <v>25172.55</v>
      </c>
      <c r="AL476" s="43">
        <f t="shared" si="664"/>
        <v>25172.55</v>
      </c>
      <c r="AM476" s="43">
        <f t="shared" si="665"/>
        <v>25172.55</v>
      </c>
      <c r="AN476" s="43">
        <f t="shared" si="666"/>
        <v>25172.55</v>
      </c>
      <c r="AO476" s="159">
        <f t="shared" si="667"/>
        <v>25172.55</v>
      </c>
    </row>
    <row r="477" spans="1:41" ht="16.399999999999999" customHeight="1">
      <c r="A477" s="13">
        <v>83006</v>
      </c>
      <c r="B477" s="22" t="s">
        <v>380</v>
      </c>
      <c r="C477" s="43">
        <f>SUMIF(Jan!$A:$A,TB!$A477,Jan!$H:$H)</f>
        <v>0</v>
      </c>
      <c r="D477" s="43">
        <f>SUMIF(Feb!$A:$A,TB!$A477,Feb!$H:$H)</f>
        <v>0</v>
      </c>
      <c r="E477" s="43">
        <f>SUMIF(Mar!$A:$A,TB!$A477,Mar!$H:$H)</f>
        <v>0</v>
      </c>
      <c r="F477" s="43">
        <f>SUMIF(Apr!$A:$A,TB!$A477,Apr!$H:$H)</f>
        <v>0</v>
      </c>
      <c r="G477" s="43">
        <f>SUMIF(May!$A:$A,TB!$A477,May!$H:$H)</f>
        <v>0</v>
      </c>
      <c r="H477" s="43">
        <f>SUMIF(Jun!$A:$A,TB!$A477,Jun!$H:$H)</f>
        <v>0</v>
      </c>
      <c r="I477" s="43">
        <f>SUMIF(Jul!$A:$A,TB!$A477,Jul!$H:$H)</f>
        <v>0</v>
      </c>
      <c r="J477" s="43">
        <f>SUMIF(Aug!$A:$A,TB!$A477,Aug!$H:$H)</f>
        <v>0</v>
      </c>
      <c r="K477" s="43">
        <f>SUMIF(Sep!$A:$A,TB!$A477,Sep!$H:$H)</f>
        <v>0</v>
      </c>
      <c r="L477" s="43">
        <f>SUMIF(Oct!$A:$A,TB!$A477,Oct!$H:$H)</f>
        <v>0</v>
      </c>
      <c r="M477" s="43">
        <f>SUMIF(Nov!$A:$A,TB!$A477,Nov!$H:$H)</f>
        <v>0</v>
      </c>
      <c r="N477" s="159">
        <f>SUMIF(Dec!$A:$A,TB!$A477,Dec!$H:$H)</f>
        <v>0</v>
      </c>
      <c r="O477" s="171"/>
      <c r="P477" s="171"/>
      <c r="Q477" s="164">
        <v>0</v>
      </c>
      <c r="R477" s="43">
        <v>0</v>
      </c>
      <c r="S477" s="43">
        <v>0</v>
      </c>
      <c r="T477" s="43">
        <v>0</v>
      </c>
      <c r="U477" s="43">
        <v>0</v>
      </c>
      <c r="V477" s="43">
        <v>0</v>
      </c>
      <c r="W477" s="43">
        <v>0</v>
      </c>
      <c r="X477" s="43">
        <v>0</v>
      </c>
      <c r="Y477" s="43">
        <v>0</v>
      </c>
      <c r="Z477" s="43">
        <v>0</v>
      </c>
      <c r="AA477" s="43">
        <v>0</v>
      </c>
      <c r="AB477" s="43">
        <v>0</v>
      </c>
      <c r="AD477" s="43">
        <f t="shared" si="656"/>
        <v>0</v>
      </c>
      <c r="AE477" s="43">
        <f t="shared" si="657"/>
        <v>0</v>
      </c>
      <c r="AF477" s="43">
        <f t="shared" si="658"/>
        <v>0</v>
      </c>
      <c r="AG477" s="43">
        <f t="shared" si="659"/>
        <v>0</v>
      </c>
      <c r="AH477" s="43">
        <f t="shared" si="660"/>
        <v>0</v>
      </c>
      <c r="AI477" s="43">
        <f t="shared" si="661"/>
        <v>0</v>
      </c>
      <c r="AJ477" s="43">
        <f t="shared" si="662"/>
        <v>0</v>
      </c>
      <c r="AK477" s="43">
        <f t="shared" si="663"/>
        <v>0</v>
      </c>
      <c r="AL477" s="43">
        <f t="shared" si="664"/>
        <v>0</v>
      </c>
      <c r="AM477" s="43">
        <f t="shared" si="665"/>
        <v>0</v>
      </c>
      <c r="AN477" s="43">
        <f t="shared" si="666"/>
        <v>0</v>
      </c>
      <c r="AO477" s="159">
        <f t="shared" si="667"/>
        <v>0</v>
      </c>
    </row>
    <row r="478" spans="1:41" ht="16.399999999999999" customHeight="1">
      <c r="A478" s="13">
        <v>84100</v>
      </c>
      <c r="B478" s="22" t="s">
        <v>381</v>
      </c>
      <c r="C478" s="43">
        <f>SUMIF(Jan!$A:$A,TB!$A478,Jan!$H:$H)</f>
        <v>0</v>
      </c>
      <c r="D478" s="43">
        <f>SUMIF(Feb!$A:$A,TB!$A478,Feb!$H:$H)</f>
        <v>0</v>
      </c>
      <c r="E478" s="43">
        <f>SUMIF(Mar!$A:$A,TB!$A478,Mar!$H:$H)</f>
        <v>0</v>
      </c>
      <c r="F478" s="43">
        <f>SUMIF(Apr!$A:$A,TB!$A478,Apr!$H:$H)</f>
        <v>0</v>
      </c>
      <c r="G478" s="43">
        <f>SUMIF(May!$A:$A,TB!$A478,May!$H:$H)</f>
        <v>0</v>
      </c>
      <c r="H478" s="43">
        <f>SUMIF(Jun!$A:$A,TB!$A478,Jun!$H:$H)</f>
        <v>0</v>
      </c>
      <c r="I478" s="43">
        <f>SUMIF(Jul!$A:$A,TB!$A478,Jul!$H:$H)</f>
        <v>0</v>
      </c>
      <c r="J478" s="43">
        <f>SUMIF(Aug!$A:$A,TB!$A478,Aug!$H:$H)</f>
        <v>0</v>
      </c>
      <c r="K478" s="43">
        <f>SUMIF(Sep!$A:$A,TB!$A478,Sep!$H:$H)</f>
        <v>0</v>
      </c>
      <c r="L478" s="43">
        <f>SUMIF(Oct!$A:$A,TB!$A478,Oct!$H:$H)</f>
        <v>0</v>
      </c>
      <c r="M478" s="43">
        <f>SUMIF(Nov!$A:$A,TB!$A478,Nov!$H:$H)</f>
        <v>0</v>
      </c>
      <c r="N478" s="159">
        <f>SUMIF(Dec!$A:$A,TB!$A478,Dec!$H:$H)</f>
        <v>0</v>
      </c>
      <c r="O478" s="171"/>
      <c r="P478" s="171"/>
      <c r="Q478" s="164">
        <v>0</v>
      </c>
      <c r="R478" s="43">
        <v>0</v>
      </c>
      <c r="S478" s="43">
        <v>0</v>
      </c>
      <c r="T478" s="43">
        <v>0</v>
      </c>
      <c r="U478" s="43">
        <v>0</v>
      </c>
      <c r="V478" s="43">
        <v>0</v>
      </c>
      <c r="W478" s="43">
        <v>0</v>
      </c>
      <c r="X478" s="43">
        <v>0</v>
      </c>
      <c r="Y478" s="43">
        <v>0</v>
      </c>
      <c r="Z478" s="43">
        <v>0</v>
      </c>
      <c r="AA478" s="43">
        <v>0</v>
      </c>
      <c r="AB478" s="43">
        <v>0</v>
      </c>
      <c r="AD478" s="43">
        <f t="shared" si="656"/>
        <v>0</v>
      </c>
      <c r="AE478" s="43">
        <f t="shared" si="657"/>
        <v>0</v>
      </c>
      <c r="AF478" s="43">
        <f t="shared" si="658"/>
        <v>0</v>
      </c>
      <c r="AG478" s="43">
        <f t="shared" si="659"/>
        <v>0</v>
      </c>
      <c r="AH478" s="43">
        <f t="shared" si="660"/>
        <v>0</v>
      </c>
      <c r="AI478" s="43">
        <f t="shared" si="661"/>
        <v>0</v>
      </c>
      <c r="AJ478" s="43">
        <f t="shared" si="662"/>
        <v>0</v>
      </c>
      <c r="AK478" s="43">
        <f t="shared" si="663"/>
        <v>0</v>
      </c>
      <c r="AL478" s="43">
        <f t="shared" si="664"/>
        <v>0</v>
      </c>
      <c r="AM478" s="43">
        <f t="shared" si="665"/>
        <v>0</v>
      </c>
      <c r="AN478" s="43">
        <f t="shared" si="666"/>
        <v>0</v>
      </c>
      <c r="AO478" s="159">
        <f t="shared" si="667"/>
        <v>0</v>
      </c>
    </row>
    <row r="479" spans="1:41" ht="16.399999999999999" customHeight="1">
      <c r="A479" s="13">
        <v>84101</v>
      </c>
      <c r="B479" s="22" t="s">
        <v>382</v>
      </c>
      <c r="C479" s="43">
        <f>SUMIF(Jan!$A:$A,TB!$A479,Jan!$H:$H)</f>
        <v>0</v>
      </c>
      <c r="D479" s="43">
        <f>SUMIF(Feb!$A:$A,TB!$A479,Feb!$H:$H)</f>
        <v>0</v>
      </c>
      <c r="E479" s="43">
        <f>SUMIF(Mar!$A:$A,TB!$A479,Mar!$H:$H)</f>
        <v>0</v>
      </c>
      <c r="F479" s="43">
        <f>SUMIF(Apr!$A:$A,TB!$A479,Apr!$H:$H)</f>
        <v>0</v>
      </c>
      <c r="G479" s="43">
        <f>SUMIF(May!$A:$A,TB!$A479,May!$H:$H)</f>
        <v>0</v>
      </c>
      <c r="H479" s="43">
        <f>SUMIF(Jun!$A:$A,TB!$A479,Jun!$H:$H)</f>
        <v>0</v>
      </c>
      <c r="I479" s="43">
        <f>SUMIF(Jul!$A:$A,TB!$A479,Jul!$H:$H)</f>
        <v>0</v>
      </c>
      <c r="J479" s="43">
        <f>SUMIF(Aug!$A:$A,TB!$A479,Aug!$H:$H)</f>
        <v>0</v>
      </c>
      <c r="K479" s="43">
        <f>SUMIF(Sep!$A:$A,TB!$A479,Sep!$H:$H)</f>
        <v>0</v>
      </c>
      <c r="L479" s="43">
        <f>SUMIF(Oct!$A:$A,TB!$A479,Oct!$H:$H)</f>
        <v>0</v>
      </c>
      <c r="M479" s="43">
        <f>SUMIF(Nov!$A:$A,TB!$A479,Nov!$H:$H)</f>
        <v>0</v>
      </c>
      <c r="N479" s="159">
        <f>SUMIF(Dec!$A:$A,TB!$A479,Dec!$H:$H)</f>
        <v>0</v>
      </c>
      <c r="O479" s="171"/>
      <c r="P479" s="171"/>
      <c r="Q479" s="164">
        <v>0</v>
      </c>
      <c r="R479" s="43">
        <v>0</v>
      </c>
      <c r="S479" s="43">
        <v>0</v>
      </c>
      <c r="T479" s="43">
        <v>0</v>
      </c>
      <c r="U479" s="43">
        <v>0</v>
      </c>
      <c r="V479" s="43">
        <v>0</v>
      </c>
      <c r="W479" s="43">
        <v>0</v>
      </c>
      <c r="X479" s="43">
        <v>0</v>
      </c>
      <c r="Y479" s="43">
        <v>0</v>
      </c>
      <c r="Z479" s="43">
        <v>0</v>
      </c>
      <c r="AA479" s="43">
        <v>0</v>
      </c>
      <c r="AB479" s="43">
        <v>0</v>
      </c>
      <c r="AD479" s="43">
        <f t="shared" si="656"/>
        <v>0</v>
      </c>
      <c r="AE479" s="43">
        <f t="shared" si="657"/>
        <v>0</v>
      </c>
      <c r="AF479" s="43">
        <f t="shared" si="658"/>
        <v>0</v>
      </c>
      <c r="AG479" s="43">
        <f t="shared" si="659"/>
        <v>0</v>
      </c>
      <c r="AH479" s="43">
        <f t="shared" si="660"/>
        <v>0</v>
      </c>
      <c r="AI479" s="43">
        <f t="shared" si="661"/>
        <v>0</v>
      </c>
      <c r="AJ479" s="43">
        <f t="shared" si="662"/>
        <v>0</v>
      </c>
      <c r="AK479" s="43">
        <f t="shared" si="663"/>
        <v>0</v>
      </c>
      <c r="AL479" s="43">
        <f t="shared" si="664"/>
        <v>0</v>
      </c>
      <c r="AM479" s="43">
        <f t="shared" si="665"/>
        <v>0</v>
      </c>
      <c r="AN479" s="43">
        <f t="shared" si="666"/>
        <v>0</v>
      </c>
      <c r="AO479" s="159">
        <f t="shared" si="667"/>
        <v>0</v>
      </c>
    </row>
    <row r="480" spans="1:41" ht="16.399999999999999" customHeight="1">
      <c r="A480" s="13">
        <v>84102</v>
      </c>
      <c r="B480" s="22" t="s">
        <v>383</v>
      </c>
      <c r="C480" s="43">
        <f>SUMIF(Jan!$A:$A,TB!$A480,Jan!$H:$H)</f>
        <v>0</v>
      </c>
      <c r="D480" s="43">
        <f>SUMIF(Feb!$A:$A,TB!$A480,Feb!$H:$H)</f>
        <v>0</v>
      </c>
      <c r="E480" s="43">
        <f>SUMIF(Mar!$A:$A,TB!$A480,Mar!$H:$H)</f>
        <v>0</v>
      </c>
      <c r="F480" s="43">
        <f>SUMIF(Apr!$A:$A,TB!$A480,Apr!$H:$H)</f>
        <v>0</v>
      </c>
      <c r="G480" s="43">
        <f>SUMIF(May!$A:$A,TB!$A480,May!$H:$H)</f>
        <v>0</v>
      </c>
      <c r="H480" s="43">
        <f>SUMIF(Jun!$A:$A,TB!$A480,Jun!$H:$H)</f>
        <v>0</v>
      </c>
      <c r="I480" s="43">
        <f>SUMIF(Jul!$A:$A,TB!$A480,Jul!$H:$H)</f>
        <v>0</v>
      </c>
      <c r="J480" s="43">
        <f>SUMIF(Aug!$A:$A,TB!$A480,Aug!$H:$H)</f>
        <v>0</v>
      </c>
      <c r="K480" s="43">
        <f>SUMIF(Sep!$A:$A,TB!$A480,Sep!$H:$H)</f>
        <v>0</v>
      </c>
      <c r="L480" s="43">
        <f>SUMIF(Oct!$A:$A,TB!$A480,Oct!$H:$H)</f>
        <v>0</v>
      </c>
      <c r="M480" s="43">
        <f>SUMIF(Nov!$A:$A,TB!$A480,Nov!$H:$H)</f>
        <v>0</v>
      </c>
      <c r="N480" s="159">
        <f>SUMIF(Dec!$A:$A,TB!$A480,Dec!$H:$H)</f>
        <v>0</v>
      </c>
      <c r="O480" s="171"/>
      <c r="P480" s="171"/>
      <c r="Q480" s="164">
        <v>0</v>
      </c>
      <c r="R480" s="43">
        <v>0</v>
      </c>
      <c r="S480" s="43">
        <v>0</v>
      </c>
      <c r="T480" s="43">
        <v>0</v>
      </c>
      <c r="U480" s="43">
        <v>0</v>
      </c>
      <c r="V480" s="43">
        <v>0</v>
      </c>
      <c r="W480" s="43">
        <v>0</v>
      </c>
      <c r="X480" s="43">
        <v>0</v>
      </c>
      <c r="Y480" s="43">
        <v>0</v>
      </c>
      <c r="Z480" s="43">
        <v>0</v>
      </c>
      <c r="AA480" s="43">
        <v>0</v>
      </c>
      <c r="AB480" s="43">
        <v>0</v>
      </c>
      <c r="AD480" s="43">
        <f t="shared" ref="AD480:AD494" si="668">ROUND(C480*AD$2,2)</f>
        <v>0</v>
      </c>
      <c r="AE480" s="43">
        <f t="shared" ref="AE480:AE494" si="669">ROUND(D480*AE$2,2)</f>
        <v>0</v>
      </c>
      <c r="AF480" s="43">
        <f t="shared" ref="AF480:AF494" si="670">ROUND(E480*AF$2,2)</f>
        <v>0</v>
      </c>
      <c r="AG480" s="43">
        <f t="shared" ref="AG480:AG494" si="671">ROUND(F480*AG$2,2)</f>
        <v>0</v>
      </c>
      <c r="AH480" s="43">
        <f t="shared" ref="AH480:AH494" si="672">ROUND(G480*AH$2,2)</f>
        <v>0</v>
      </c>
      <c r="AI480" s="43">
        <f t="shared" ref="AI480:AI494" si="673">ROUND(H480*AI$2,2)</f>
        <v>0</v>
      </c>
      <c r="AJ480" s="43">
        <f t="shared" ref="AJ480:AJ494" si="674">ROUND(I480*AJ$2,2)</f>
        <v>0</v>
      </c>
      <c r="AK480" s="43">
        <f t="shared" ref="AK480:AK494" si="675">ROUND(J480*AK$2,2)</f>
        <v>0</v>
      </c>
      <c r="AL480" s="43">
        <f t="shared" ref="AL480:AL494" si="676">ROUND(K480*AL$2,2)</f>
        <v>0</v>
      </c>
      <c r="AM480" s="43">
        <f t="shared" ref="AM480:AM494" si="677">ROUND(L480*AM$2,2)</f>
        <v>0</v>
      </c>
      <c r="AN480" s="43">
        <f t="shared" ref="AN480:AN494" si="678">ROUND(M480*AN$2,2)</f>
        <v>0</v>
      </c>
      <c r="AO480" s="159">
        <f t="shared" ref="AO480:AO494" si="679">ROUND(N480*AO$2,2)</f>
        <v>0</v>
      </c>
    </row>
    <row r="481" spans="1:41" ht="16.399999999999999" customHeight="1">
      <c r="A481" s="13">
        <v>84103</v>
      </c>
      <c r="B481" s="22" t="s">
        <v>384</v>
      </c>
      <c r="C481" s="43">
        <f>SUMIF(Jan!$A:$A,TB!$A481,Jan!$H:$H)</f>
        <v>0</v>
      </c>
      <c r="D481" s="43">
        <f>SUMIF(Feb!$A:$A,TB!$A481,Feb!$H:$H)</f>
        <v>0</v>
      </c>
      <c r="E481" s="43">
        <f>SUMIF(Mar!$A:$A,TB!$A481,Mar!$H:$H)</f>
        <v>0</v>
      </c>
      <c r="F481" s="43">
        <f>SUMIF(Apr!$A:$A,TB!$A481,Apr!$H:$H)</f>
        <v>0</v>
      </c>
      <c r="G481" s="43">
        <f>SUMIF(May!$A:$A,TB!$A481,May!$H:$H)</f>
        <v>0</v>
      </c>
      <c r="H481" s="43">
        <f>SUMIF(Jun!$A:$A,TB!$A481,Jun!$H:$H)</f>
        <v>0</v>
      </c>
      <c r="I481" s="43">
        <f>SUMIF(Jul!$A:$A,TB!$A481,Jul!$H:$H)</f>
        <v>0</v>
      </c>
      <c r="J481" s="43">
        <f>SUMIF(Aug!$A:$A,TB!$A481,Aug!$H:$H)</f>
        <v>0</v>
      </c>
      <c r="K481" s="43">
        <f>SUMIF(Sep!$A:$A,TB!$A481,Sep!$H:$H)</f>
        <v>0</v>
      </c>
      <c r="L481" s="43">
        <f>SUMIF(Oct!$A:$A,TB!$A481,Oct!$H:$H)</f>
        <v>0</v>
      </c>
      <c r="M481" s="43">
        <f>SUMIF(Nov!$A:$A,TB!$A481,Nov!$H:$H)</f>
        <v>0</v>
      </c>
      <c r="N481" s="159">
        <f>SUMIF(Dec!$A:$A,TB!$A481,Dec!$H:$H)</f>
        <v>0</v>
      </c>
      <c r="O481" s="171"/>
      <c r="P481" s="171"/>
      <c r="Q481" s="164">
        <v>0</v>
      </c>
      <c r="R481" s="43">
        <v>0</v>
      </c>
      <c r="S481" s="43">
        <v>0</v>
      </c>
      <c r="T481" s="43">
        <v>0</v>
      </c>
      <c r="U481" s="43">
        <v>0</v>
      </c>
      <c r="V481" s="43">
        <v>0</v>
      </c>
      <c r="W481" s="43">
        <v>0</v>
      </c>
      <c r="X481" s="43">
        <v>0</v>
      </c>
      <c r="Y481" s="43">
        <v>0</v>
      </c>
      <c r="Z481" s="43">
        <v>0</v>
      </c>
      <c r="AA481" s="43">
        <v>0</v>
      </c>
      <c r="AB481" s="43">
        <v>0</v>
      </c>
      <c r="AD481" s="43">
        <f t="shared" si="668"/>
        <v>0</v>
      </c>
      <c r="AE481" s="43">
        <f t="shared" si="669"/>
        <v>0</v>
      </c>
      <c r="AF481" s="43">
        <f t="shared" si="670"/>
        <v>0</v>
      </c>
      <c r="AG481" s="43">
        <f t="shared" si="671"/>
        <v>0</v>
      </c>
      <c r="AH481" s="43">
        <f t="shared" si="672"/>
        <v>0</v>
      </c>
      <c r="AI481" s="43">
        <f t="shared" si="673"/>
        <v>0</v>
      </c>
      <c r="AJ481" s="43">
        <f t="shared" si="674"/>
        <v>0</v>
      </c>
      <c r="AK481" s="43">
        <f t="shared" si="675"/>
        <v>0</v>
      </c>
      <c r="AL481" s="43">
        <f t="shared" si="676"/>
        <v>0</v>
      </c>
      <c r="AM481" s="43">
        <f t="shared" si="677"/>
        <v>0</v>
      </c>
      <c r="AN481" s="43">
        <f t="shared" si="678"/>
        <v>0</v>
      </c>
      <c r="AO481" s="159">
        <f t="shared" si="679"/>
        <v>0</v>
      </c>
    </row>
    <row r="482" spans="1:41" ht="16.399999999999999" customHeight="1">
      <c r="A482" s="13">
        <v>84104</v>
      </c>
      <c r="B482" s="22" t="s">
        <v>385</v>
      </c>
      <c r="C482" s="43">
        <f>SUMIF(Jan!$A:$A,TB!$A482,Jan!$H:$H)</f>
        <v>0</v>
      </c>
      <c r="D482" s="43">
        <f>SUMIF(Feb!$A:$A,TB!$A482,Feb!$H:$H)</f>
        <v>0</v>
      </c>
      <c r="E482" s="43">
        <f>SUMIF(Mar!$A:$A,TB!$A482,Mar!$H:$H)</f>
        <v>0</v>
      </c>
      <c r="F482" s="43">
        <f>SUMIF(Apr!$A:$A,TB!$A482,Apr!$H:$H)</f>
        <v>0</v>
      </c>
      <c r="G482" s="43">
        <f>SUMIF(May!$A:$A,TB!$A482,May!$H:$H)</f>
        <v>0</v>
      </c>
      <c r="H482" s="43">
        <f>SUMIF(Jun!$A:$A,TB!$A482,Jun!$H:$H)</f>
        <v>0</v>
      </c>
      <c r="I482" s="43">
        <f>SUMIF(Jul!$A:$A,TB!$A482,Jul!$H:$H)</f>
        <v>0</v>
      </c>
      <c r="J482" s="43">
        <f>SUMIF(Aug!$A:$A,TB!$A482,Aug!$H:$H)</f>
        <v>0</v>
      </c>
      <c r="K482" s="43">
        <f>SUMIF(Sep!$A:$A,TB!$A482,Sep!$H:$H)</f>
        <v>0</v>
      </c>
      <c r="L482" s="43">
        <f>SUMIF(Oct!$A:$A,TB!$A482,Oct!$H:$H)</f>
        <v>0</v>
      </c>
      <c r="M482" s="43">
        <f>SUMIF(Nov!$A:$A,TB!$A482,Nov!$H:$H)</f>
        <v>0</v>
      </c>
      <c r="N482" s="159">
        <f>SUMIF(Dec!$A:$A,TB!$A482,Dec!$H:$H)</f>
        <v>0</v>
      </c>
      <c r="O482" s="171"/>
      <c r="P482" s="171"/>
      <c r="Q482" s="164">
        <v>0</v>
      </c>
      <c r="R482" s="43">
        <v>0</v>
      </c>
      <c r="S482" s="43">
        <v>0</v>
      </c>
      <c r="T482" s="43">
        <v>0</v>
      </c>
      <c r="U482" s="43">
        <v>0</v>
      </c>
      <c r="V482" s="43">
        <v>0</v>
      </c>
      <c r="W482" s="43">
        <v>0</v>
      </c>
      <c r="X482" s="43">
        <v>0</v>
      </c>
      <c r="Y482" s="43">
        <v>0</v>
      </c>
      <c r="Z482" s="43">
        <v>0</v>
      </c>
      <c r="AA482" s="43">
        <v>0</v>
      </c>
      <c r="AB482" s="43">
        <v>0</v>
      </c>
      <c r="AD482" s="43">
        <f t="shared" si="668"/>
        <v>0</v>
      </c>
      <c r="AE482" s="43">
        <f t="shared" si="669"/>
        <v>0</v>
      </c>
      <c r="AF482" s="43">
        <f t="shared" si="670"/>
        <v>0</v>
      </c>
      <c r="AG482" s="43">
        <f t="shared" si="671"/>
        <v>0</v>
      </c>
      <c r="AH482" s="43">
        <f t="shared" si="672"/>
        <v>0</v>
      </c>
      <c r="AI482" s="43">
        <f t="shared" si="673"/>
        <v>0</v>
      </c>
      <c r="AJ482" s="43">
        <f t="shared" si="674"/>
        <v>0</v>
      </c>
      <c r="AK482" s="43">
        <f t="shared" si="675"/>
        <v>0</v>
      </c>
      <c r="AL482" s="43">
        <f t="shared" si="676"/>
        <v>0</v>
      </c>
      <c r="AM482" s="43">
        <f t="shared" si="677"/>
        <v>0</v>
      </c>
      <c r="AN482" s="43">
        <f t="shared" si="678"/>
        <v>0</v>
      </c>
      <c r="AO482" s="159">
        <f t="shared" si="679"/>
        <v>0</v>
      </c>
    </row>
    <row r="483" spans="1:41" ht="16.399999999999999" customHeight="1">
      <c r="A483" s="13">
        <v>84201</v>
      </c>
      <c r="B483" s="22" t="s">
        <v>343</v>
      </c>
      <c r="C483" s="43">
        <f>SUMIF(Jan!$A:$A,TB!$A483,Jan!$H:$H)</f>
        <v>0</v>
      </c>
      <c r="D483" s="43">
        <f>SUMIF(Feb!$A:$A,TB!$A483,Feb!$H:$H)</f>
        <v>0</v>
      </c>
      <c r="E483" s="43">
        <f>SUMIF(Mar!$A:$A,TB!$A483,Mar!$H:$H)</f>
        <v>0</v>
      </c>
      <c r="F483" s="43">
        <f>SUMIF(Apr!$A:$A,TB!$A483,Apr!$H:$H)</f>
        <v>0</v>
      </c>
      <c r="G483" s="43">
        <f>SUMIF(May!$A:$A,TB!$A483,May!$H:$H)</f>
        <v>0</v>
      </c>
      <c r="H483" s="43">
        <f>SUMIF(Jun!$A:$A,TB!$A483,Jun!$H:$H)</f>
        <v>0</v>
      </c>
      <c r="I483" s="43">
        <f>SUMIF(Jul!$A:$A,TB!$A483,Jul!$H:$H)</f>
        <v>0</v>
      </c>
      <c r="J483" s="43">
        <f>SUMIF(Aug!$A:$A,TB!$A483,Aug!$H:$H)</f>
        <v>0</v>
      </c>
      <c r="K483" s="43">
        <f>SUMIF(Sep!$A:$A,TB!$A483,Sep!$H:$H)</f>
        <v>0</v>
      </c>
      <c r="L483" s="43">
        <f>SUMIF(Oct!$A:$A,TB!$A483,Oct!$H:$H)</f>
        <v>0</v>
      </c>
      <c r="M483" s="43">
        <f>SUMIF(Nov!$A:$A,TB!$A483,Nov!$H:$H)</f>
        <v>0</v>
      </c>
      <c r="N483" s="159">
        <f>SUMIF(Dec!$A:$A,TB!$A483,Dec!$H:$H)</f>
        <v>0</v>
      </c>
      <c r="O483" s="171"/>
      <c r="P483" s="171"/>
      <c r="Q483" s="164">
        <v>0</v>
      </c>
      <c r="R483" s="43">
        <v>0</v>
      </c>
      <c r="S483" s="43">
        <v>0</v>
      </c>
      <c r="T483" s="43">
        <v>0</v>
      </c>
      <c r="U483" s="43">
        <v>0</v>
      </c>
      <c r="V483" s="43">
        <v>0</v>
      </c>
      <c r="W483" s="43">
        <v>0</v>
      </c>
      <c r="X483" s="43">
        <v>0</v>
      </c>
      <c r="Y483" s="43">
        <v>0</v>
      </c>
      <c r="Z483" s="43">
        <v>0</v>
      </c>
      <c r="AA483" s="43">
        <v>0</v>
      </c>
      <c r="AB483" s="43">
        <v>0</v>
      </c>
      <c r="AD483" s="43">
        <f t="shared" si="668"/>
        <v>0</v>
      </c>
      <c r="AE483" s="43">
        <f t="shared" si="669"/>
        <v>0</v>
      </c>
      <c r="AF483" s="43">
        <f t="shared" si="670"/>
        <v>0</v>
      </c>
      <c r="AG483" s="43">
        <f t="shared" si="671"/>
        <v>0</v>
      </c>
      <c r="AH483" s="43">
        <f t="shared" si="672"/>
        <v>0</v>
      </c>
      <c r="AI483" s="43">
        <f t="shared" si="673"/>
        <v>0</v>
      </c>
      <c r="AJ483" s="43">
        <f t="shared" si="674"/>
        <v>0</v>
      </c>
      <c r="AK483" s="43">
        <f t="shared" si="675"/>
        <v>0</v>
      </c>
      <c r="AL483" s="43">
        <f t="shared" si="676"/>
        <v>0</v>
      </c>
      <c r="AM483" s="43">
        <f t="shared" si="677"/>
        <v>0</v>
      </c>
      <c r="AN483" s="43">
        <f t="shared" si="678"/>
        <v>0</v>
      </c>
      <c r="AO483" s="159">
        <f t="shared" si="679"/>
        <v>0</v>
      </c>
    </row>
    <row r="484" spans="1:41" ht="16.399999999999999" customHeight="1">
      <c r="A484" s="13">
        <v>84202</v>
      </c>
      <c r="B484" s="22" t="s">
        <v>344</v>
      </c>
      <c r="C484" s="43">
        <f>SUMIF(Jan!$A:$A,TB!$A484,Jan!$H:$H)</f>
        <v>0</v>
      </c>
      <c r="D484" s="43">
        <f>SUMIF(Feb!$A:$A,TB!$A484,Feb!$H:$H)</f>
        <v>0</v>
      </c>
      <c r="E484" s="43">
        <f>SUMIF(Mar!$A:$A,TB!$A484,Mar!$H:$H)</f>
        <v>0</v>
      </c>
      <c r="F484" s="43">
        <f>SUMIF(Apr!$A:$A,TB!$A484,Apr!$H:$H)</f>
        <v>0</v>
      </c>
      <c r="G484" s="43">
        <f>SUMIF(May!$A:$A,TB!$A484,May!$H:$H)</f>
        <v>0</v>
      </c>
      <c r="H484" s="43">
        <f>SUMIF(Jun!$A:$A,TB!$A484,Jun!$H:$H)</f>
        <v>0</v>
      </c>
      <c r="I484" s="43">
        <f>SUMIF(Jul!$A:$A,TB!$A484,Jul!$H:$H)</f>
        <v>0</v>
      </c>
      <c r="J484" s="43">
        <f>SUMIF(Aug!$A:$A,TB!$A484,Aug!$H:$H)</f>
        <v>0</v>
      </c>
      <c r="K484" s="43">
        <f>SUMIF(Sep!$A:$A,TB!$A484,Sep!$H:$H)</f>
        <v>0</v>
      </c>
      <c r="L484" s="43">
        <f>SUMIF(Oct!$A:$A,TB!$A484,Oct!$H:$H)</f>
        <v>0</v>
      </c>
      <c r="M484" s="43">
        <f>SUMIF(Nov!$A:$A,TB!$A484,Nov!$H:$H)</f>
        <v>0</v>
      </c>
      <c r="N484" s="159">
        <f>SUMIF(Dec!$A:$A,TB!$A484,Dec!$H:$H)</f>
        <v>0</v>
      </c>
      <c r="O484" s="171"/>
      <c r="P484" s="171"/>
      <c r="Q484" s="164">
        <v>0</v>
      </c>
      <c r="R484" s="43">
        <v>0</v>
      </c>
      <c r="S484" s="43">
        <v>0</v>
      </c>
      <c r="T484" s="43">
        <v>0</v>
      </c>
      <c r="U484" s="43">
        <v>0</v>
      </c>
      <c r="V484" s="43">
        <v>0</v>
      </c>
      <c r="W484" s="43">
        <v>0</v>
      </c>
      <c r="X484" s="43">
        <v>0</v>
      </c>
      <c r="Y484" s="43">
        <v>0</v>
      </c>
      <c r="Z484" s="43">
        <v>0</v>
      </c>
      <c r="AA484" s="43">
        <v>0</v>
      </c>
      <c r="AB484" s="43">
        <v>0</v>
      </c>
      <c r="AD484" s="43">
        <f t="shared" si="668"/>
        <v>0</v>
      </c>
      <c r="AE484" s="43">
        <f t="shared" si="669"/>
        <v>0</v>
      </c>
      <c r="AF484" s="43">
        <f t="shared" si="670"/>
        <v>0</v>
      </c>
      <c r="AG484" s="43">
        <f t="shared" si="671"/>
        <v>0</v>
      </c>
      <c r="AH484" s="43">
        <f t="shared" si="672"/>
        <v>0</v>
      </c>
      <c r="AI484" s="43">
        <f t="shared" si="673"/>
        <v>0</v>
      </c>
      <c r="AJ484" s="43">
        <f t="shared" si="674"/>
        <v>0</v>
      </c>
      <c r="AK484" s="43">
        <f t="shared" si="675"/>
        <v>0</v>
      </c>
      <c r="AL484" s="43">
        <f t="shared" si="676"/>
        <v>0</v>
      </c>
      <c r="AM484" s="43">
        <f t="shared" si="677"/>
        <v>0</v>
      </c>
      <c r="AN484" s="43">
        <f t="shared" si="678"/>
        <v>0</v>
      </c>
      <c r="AO484" s="159">
        <f t="shared" si="679"/>
        <v>0</v>
      </c>
    </row>
    <row r="485" spans="1:41" ht="16.399999999999999" customHeight="1">
      <c r="A485" s="13">
        <v>84203</v>
      </c>
      <c r="B485" s="22" t="s">
        <v>345</v>
      </c>
      <c r="C485" s="43">
        <f>SUMIF(Jan!$A:$A,TB!$A485,Jan!$H:$H)</f>
        <v>0</v>
      </c>
      <c r="D485" s="43">
        <f>SUMIF(Feb!$A:$A,TB!$A485,Feb!$H:$H)</f>
        <v>0</v>
      </c>
      <c r="E485" s="43">
        <f>SUMIF(Mar!$A:$A,TB!$A485,Mar!$H:$H)</f>
        <v>0</v>
      </c>
      <c r="F485" s="43">
        <f>SUMIF(Apr!$A:$A,TB!$A485,Apr!$H:$H)</f>
        <v>0</v>
      </c>
      <c r="G485" s="43">
        <f>SUMIF(May!$A:$A,TB!$A485,May!$H:$H)</f>
        <v>0</v>
      </c>
      <c r="H485" s="43">
        <f>SUMIF(Jun!$A:$A,TB!$A485,Jun!$H:$H)</f>
        <v>0</v>
      </c>
      <c r="I485" s="43">
        <f>SUMIF(Jul!$A:$A,TB!$A485,Jul!$H:$H)</f>
        <v>0</v>
      </c>
      <c r="J485" s="43">
        <f>SUMIF(Aug!$A:$A,TB!$A485,Aug!$H:$H)</f>
        <v>0</v>
      </c>
      <c r="K485" s="43">
        <f>SUMIF(Sep!$A:$A,TB!$A485,Sep!$H:$H)</f>
        <v>0</v>
      </c>
      <c r="L485" s="43">
        <f>SUMIF(Oct!$A:$A,TB!$A485,Oct!$H:$H)</f>
        <v>0</v>
      </c>
      <c r="M485" s="43">
        <f>SUMIF(Nov!$A:$A,TB!$A485,Nov!$H:$H)</f>
        <v>0</v>
      </c>
      <c r="N485" s="159">
        <f>SUMIF(Dec!$A:$A,TB!$A485,Dec!$H:$H)</f>
        <v>0</v>
      </c>
      <c r="O485" s="171"/>
      <c r="P485" s="171"/>
      <c r="Q485" s="164">
        <v>0</v>
      </c>
      <c r="R485" s="43">
        <v>0</v>
      </c>
      <c r="S485" s="43">
        <v>0</v>
      </c>
      <c r="T485" s="43">
        <v>0</v>
      </c>
      <c r="U485" s="43">
        <v>0</v>
      </c>
      <c r="V485" s="43">
        <v>0</v>
      </c>
      <c r="W485" s="43">
        <v>0</v>
      </c>
      <c r="X485" s="43">
        <v>0</v>
      </c>
      <c r="Y485" s="43">
        <v>0</v>
      </c>
      <c r="Z485" s="43">
        <v>0</v>
      </c>
      <c r="AA485" s="43">
        <v>0</v>
      </c>
      <c r="AB485" s="43">
        <v>0</v>
      </c>
      <c r="AD485" s="43">
        <f t="shared" si="668"/>
        <v>0</v>
      </c>
      <c r="AE485" s="43">
        <f t="shared" si="669"/>
        <v>0</v>
      </c>
      <c r="AF485" s="43">
        <f t="shared" si="670"/>
        <v>0</v>
      </c>
      <c r="AG485" s="43">
        <f t="shared" si="671"/>
        <v>0</v>
      </c>
      <c r="AH485" s="43">
        <f t="shared" si="672"/>
        <v>0</v>
      </c>
      <c r="AI485" s="43">
        <f t="shared" si="673"/>
        <v>0</v>
      </c>
      <c r="AJ485" s="43">
        <f t="shared" si="674"/>
        <v>0</v>
      </c>
      <c r="AK485" s="43">
        <f t="shared" si="675"/>
        <v>0</v>
      </c>
      <c r="AL485" s="43">
        <f t="shared" si="676"/>
        <v>0</v>
      </c>
      <c r="AM485" s="43">
        <f t="shared" si="677"/>
        <v>0</v>
      </c>
      <c r="AN485" s="43">
        <f t="shared" si="678"/>
        <v>0</v>
      </c>
      <c r="AO485" s="159">
        <f t="shared" si="679"/>
        <v>0</v>
      </c>
    </row>
    <row r="486" spans="1:41" ht="16.399999999999999" customHeight="1">
      <c r="A486" s="13">
        <v>84204</v>
      </c>
      <c r="B486" s="22" t="s">
        <v>346</v>
      </c>
      <c r="C486" s="43">
        <f>SUMIF(Jan!$A:$A,TB!$A486,Jan!$H:$H)</f>
        <v>0</v>
      </c>
      <c r="D486" s="43">
        <f>SUMIF(Feb!$A:$A,TB!$A486,Feb!$H:$H)</f>
        <v>0</v>
      </c>
      <c r="E486" s="43">
        <f>SUMIF(Mar!$A:$A,TB!$A486,Mar!$H:$H)</f>
        <v>0</v>
      </c>
      <c r="F486" s="43">
        <f>SUMIF(Apr!$A:$A,TB!$A486,Apr!$H:$H)</f>
        <v>0</v>
      </c>
      <c r="G486" s="43">
        <f>SUMIF(May!$A:$A,TB!$A486,May!$H:$H)</f>
        <v>0</v>
      </c>
      <c r="H486" s="43">
        <f>SUMIF(Jun!$A:$A,TB!$A486,Jun!$H:$H)</f>
        <v>0</v>
      </c>
      <c r="I486" s="43">
        <f>SUMIF(Jul!$A:$A,TB!$A486,Jul!$H:$H)</f>
        <v>0</v>
      </c>
      <c r="J486" s="43">
        <f>SUMIF(Aug!$A:$A,TB!$A486,Aug!$H:$H)</f>
        <v>0</v>
      </c>
      <c r="K486" s="43">
        <f>SUMIF(Sep!$A:$A,TB!$A486,Sep!$H:$H)</f>
        <v>0</v>
      </c>
      <c r="L486" s="43">
        <f>SUMIF(Oct!$A:$A,TB!$A486,Oct!$H:$H)</f>
        <v>0</v>
      </c>
      <c r="M486" s="43">
        <f>SUMIF(Nov!$A:$A,TB!$A486,Nov!$H:$H)</f>
        <v>0</v>
      </c>
      <c r="N486" s="159">
        <f>SUMIF(Dec!$A:$A,TB!$A486,Dec!$H:$H)</f>
        <v>0</v>
      </c>
      <c r="O486" s="171"/>
      <c r="P486" s="171"/>
      <c r="Q486" s="164">
        <v>0</v>
      </c>
      <c r="R486" s="43">
        <v>0</v>
      </c>
      <c r="S486" s="43">
        <v>0</v>
      </c>
      <c r="T486" s="43">
        <v>0</v>
      </c>
      <c r="U486" s="43">
        <v>0</v>
      </c>
      <c r="V486" s="43">
        <v>0</v>
      </c>
      <c r="W486" s="43">
        <v>0</v>
      </c>
      <c r="X486" s="43">
        <v>0</v>
      </c>
      <c r="Y486" s="43">
        <v>0</v>
      </c>
      <c r="Z486" s="43">
        <v>0</v>
      </c>
      <c r="AA486" s="43">
        <v>0</v>
      </c>
      <c r="AB486" s="43">
        <v>0</v>
      </c>
      <c r="AD486" s="43">
        <f t="shared" si="668"/>
        <v>0</v>
      </c>
      <c r="AE486" s="43">
        <f t="shared" si="669"/>
        <v>0</v>
      </c>
      <c r="AF486" s="43">
        <f t="shared" si="670"/>
        <v>0</v>
      </c>
      <c r="AG486" s="43">
        <f t="shared" si="671"/>
        <v>0</v>
      </c>
      <c r="AH486" s="43">
        <f t="shared" si="672"/>
        <v>0</v>
      </c>
      <c r="AI486" s="43">
        <f t="shared" si="673"/>
        <v>0</v>
      </c>
      <c r="AJ486" s="43">
        <f t="shared" si="674"/>
        <v>0</v>
      </c>
      <c r="AK486" s="43">
        <f t="shared" si="675"/>
        <v>0</v>
      </c>
      <c r="AL486" s="43">
        <f t="shared" si="676"/>
        <v>0</v>
      </c>
      <c r="AM486" s="43">
        <f t="shared" si="677"/>
        <v>0</v>
      </c>
      <c r="AN486" s="43">
        <f t="shared" si="678"/>
        <v>0</v>
      </c>
      <c r="AO486" s="159">
        <f t="shared" si="679"/>
        <v>0</v>
      </c>
    </row>
    <row r="487" spans="1:41" ht="16.399999999999999" customHeight="1">
      <c r="A487" s="13">
        <v>84205</v>
      </c>
      <c r="B487" s="22" t="s">
        <v>386</v>
      </c>
      <c r="C487" s="43">
        <f>SUMIF(Jan!$A:$A,TB!$A487,Jan!$H:$H)</f>
        <v>0</v>
      </c>
      <c r="D487" s="43">
        <f>SUMIF(Feb!$A:$A,TB!$A487,Feb!$H:$H)</f>
        <v>0</v>
      </c>
      <c r="E487" s="43">
        <f>SUMIF(Mar!$A:$A,TB!$A487,Mar!$H:$H)</f>
        <v>0</v>
      </c>
      <c r="F487" s="43">
        <f>SUMIF(Apr!$A:$A,TB!$A487,Apr!$H:$H)</f>
        <v>0</v>
      </c>
      <c r="G487" s="43">
        <f>SUMIF(May!$A:$A,TB!$A487,May!$H:$H)</f>
        <v>0</v>
      </c>
      <c r="H487" s="43">
        <f>SUMIF(Jun!$A:$A,TB!$A487,Jun!$H:$H)</f>
        <v>0</v>
      </c>
      <c r="I487" s="43">
        <f>SUMIF(Jul!$A:$A,TB!$A487,Jul!$H:$H)</f>
        <v>0</v>
      </c>
      <c r="J487" s="43">
        <f>SUMIF(Aug!$A:$A,TB!$A487,Aug!$H:$H)</f>
        <v>0</v>
      </c>
      <c r="K487" s="43">
        <f>SUMIF(Sep!$A:$A,TB!$A487,Sep!$H:$H)</f>
        <v>0</v>
      </c>
      <c r="L487" s="43">
        <f>SUMIF(Oct!$A:$A,TB!$A487,Oct!$H:$H)</f>
        <v>0</v>
      </c>
      <c r="M487" s="43">
        <f>SUMIF(Nov!$A:$A,TB!$A487,Nov!$H:$H)</f>
        <v>0</v>
      </c>
      <c r="N487" s="159">
        <f>SUMIF(Dec!$A:$A,TB!$A487,Dec!$H:$H)</f>
        <v>0</v>
      </c>
      <c r="O487" s="171"/>
      <c r="P487" s="171"/>
      <c r="Q487" s="164">
        <v>0</v>
      </c>
      <c r="R487" s="43">
        <v>0</v>
      </c>
      <c r="S487" s="43">
        <v>0</v>
      </c>
      <c r="T487" s="43">
        <v>0</v>
      </c>
      <c r="U487" s="43">
        <v>0</v>
      </c>
      <c r="V487" s="43">
        <v>0</v>
      </c>
      <c r="W487" s="43">
        <v>0</v>
      </c>
      <c r="X487" s="43">
        <v>0</v>
      </c>
      <c r="Y487" s="43">
        <v>0</v>
      </c>
      <c r="Z487" s="43">
        <v>0</v>
      </c>
      <c r="AA487" s="43">
        <v>0</v>
      </c>
      <c r="AB487" s="43">
        <v>0</v>
      </c>
      <c r="AD487" s="43">
        <f t="shared" si="668"/>
        <v>0</v>
      </c>
      <c r="AE487" s="43">
        <f t="shared" si="669"/>
        <v>0</v>
      </c>
      <c r="AF487" s="43">
        <f t="shared" si="670"/>
        <v>0</v>
      </c>
      <c r="AG487" s="43">
        <f t="shared" si="671"/>
        <v>0</v>
      </c>
      <c r="AH487" s="43">
        <f t="shared" si="672"/>
        <v>0</v>
      </c>
      <c r="AI487" s="43">
        <f t="shared" si="673"/>
        <v>0</v>
      </c>
      <c r="AJ487" s="43">
        <f t="shared" si="674"/>
        <v>0</v>
      </c>
      <c r="AK487" s="43">
        <f t="shared" si="675"/>
        <v>0</v>
      </c>
      <c r="AL487" s="43">
        <f t="shared" si="676"/>
        <v>0</v>
      </c>
      <c r="AM487" s="43">
        <f t="shared" si="677"/>
        <v>0</v>
      </c>
      <c r="AN487" s="43">
        <f t="shared" si="678"/>
        <v>0</v>
      </c>
      <c r="AO487" s="159">
        <f t="shared" si="679"/>
        <v>0</v>
      </c>
    </row>
    <row r="488" spans="1:41" ht="16.399999999999999" customHeight="1">
      <c r="A488" s="13">
        <v>84206</v>
      </c>
      <c r="B488" s="22" t="s">
        <v>387</v>
      </c>
      <c r="C488" s="43">
        <f>SUMIF(Jan!$A:$A,TB!$A488,Jan!$H:$H)</f>
        <v>0</v>
      </c>
      <c r="D488" s="43">
        <f>SUMIF(Feb!$A:$A,TB!$A488,Feb!$H:$H)</f>
        <v>0</v>
      </c>
      <c r="E488" s="43">
        <f>SUMIF(Mar!$A:$A,TB!$A488,Mar!$H:$H)</f>
        <v>0</v>
      </c>
      <c r="F488" s="43">
        <f>SUMIF(Apr!$A:$A,TB!$A488,Apr!$H:$H)</f>
        <v>0</v>
      </c>
      <c r="G488" s="43">
        <f>SUMIF(May!$A:$A,TB!$A488,May!$H:$H)</f>
        <v>0</v>
      </c>
      <c r="H488" s="43">
        <f>SUMIF(Jun!$A:$A,TB!$A488,Jun!$H:$H)</f>
        <v>0</v>
      </c>
      <c r="I488" s="43">
        <f>SUMIF(Jul!$A:$A,TB!$A488,Jul!$H:$H)</f>
        <v>0</v>
      </c>
      <c r="J488" s="43">
        <f>SUMIF(Aug!$A:$A,TB!$A488,Aug!$H:$H)</f>
        <v>0</v>
      </c>
      <c r="K488" s="43">
        <f>SUMIF(Sep!$A:$A,TB!$A488,Sep!$H:$H)</f>
        <v>0</v>
      </c>
      <c r="L488" s="43">
        <f>SUMIF(Oct!$A:$A,TB!$A488,Oct!$H:$H)</f>
        <v>0</v>
      </c>
      <c r="M488" s="43">
        <f>SUMIF(Nov!$A:$A,TB!$A488,Nov!$H:$H)</f>
        <v>0</v>
      </c>
      <c r="N488" s="159">
        <f>SUMIF(Dec!$A:$A,TB!$A488,Dec!$H:$H)</f>
        <v>0</v>
      </c>
      <c r="O488" s="171"/>
      <c r="P488" s="171"/>
      <c r="Q488" s="164">
        <v>0</v>
      </c>
      <c r="R488" s="43">
        <v>0</v>
      </c>
      <c r="S488" s="43">
        <v>0</v>
      </c>
      <c r="T488" s="43">
        <v>0</v>
      </c>
      <c r="U488" s="43">
        <v>0</v>
      </c>
      <c r="V488" s="43">
        <v>0</v>
      </c>
      <c r="W488" s="43">
        <v>0</v>
      </c>
      <c r="X488" s="43">
        <v>0</v>
      </c>
      <c r="Y488" s="43">
        <v>0</v>
      </c>
      <c r="Z488" s="43">
        <v>0</v>
      </c>
      <c r="AA488" s="43">
        <v>0</v>
      </c>
      <c r="AB488" s="43">
        <v>0</v>
      </c>
      <c r="AD488" s="43">
        <f t="shared" si="668"/>
        <v>0</v>
      </c>
      <c r="AE488" s="43">
        <f t="shared" si="669"/>
        <v>0</v>
      </c>
      <c r="AF488" s="43">
        <f t="shared" si="670"/>
        <v>0</v>
      </c>
      <c r="AG488" s="43">
        <f t="shared" si="671"/>
        <v>0</v>
      </c>
      <c r="AH488" s="43">
        <f t="shared" si="672"/>
        <v>0</v>
      </c>
      <c r="AI488" s="43">
        <f t="shared" si="673"/>
        <v>0</v>
      </c>
      <c r="AJ488" s="43">
        <f t="shared" si="674"/>
        <v>0</v>
      </c>
      <c r="AK488" s="43">
        <f t="shared" si="675"/>
        <v>0</v>
      </c>
      <c r="AL488" s="43">
        <f t="shared" si="676"/>
        <v>0</v>
      </c>
      <c r="AM488" s="43">
        <f t="shared" si="677"/>
        <v>0</v>
      </c>
      <c r="AN488" s="43">
        <f t="shared" si="678"/>
        <v>0</v>
      </c>
      <c r="AO488" s="159">
        <f t="shared" si="679"/>
        <v>0</v>
      </c>
    </row>
    <row r="489" spans="1:41" ht="16.399999999999999" customHeight="1">
      <c r="A489" s="13">
        <v>84207</v>
      </c>
      <c r="B489" s="22" t="s">
        <v>388</v>
      </c>
      <c r="C489" s="43">
        <f>SUMIF(Jan!$A:$A,TB!$A489,Jan!$H:$H)</f>
        <v>0</v>
      </c>
      <c r="D489" s="43">
        <f>SUMIF(Feb!$A:$A,TB!$A489,Feb!$H:$H)</f>
        <v>0</v>
      </c>
      <c r="E489" s="43">
        <f>SUMIF(Mar!$A:$A,TB!$A489,Mar!$H:$H)</f>
        <v>0</v>
      </c>
      <c r="F489" s="43">
        <f>SUMIF(Apr!$A:$A,TB!$A489,Apr!$H:$H)</f>
        <v>0</v>
      </c>
      <c r="G489" s="43">
        <f>SUMIF(May!$A:$A,TB!$A489,May!$H:$H)</f>
        <v>0</v>
      </c>
      <c r="H489" s="43">
        <f>SUMIF(Jun!$A:$A,TB!$A489,Jun!$H:$H)</f>
        <v>0</v>
      </c>
      <c r="I489" s="43">
        <f>SUMIF(Jul!$A:$A,TB!$A489,Jul!$H:$H)</f>
        <v>0</v>
      </c>
      <c r="J489" s="43">
        <f>SUMIF(Aug!$A:$A,TB!$A489,Aug!$H:$H)</f>
        <v>0</v>
      </c>
      <c r="K489" s="43">
        <f>SUMIF(Sep!$A:$A,TB!$A489,Sep!$H:$H)</f>
        <v>0</v>
      </c>
      <c r="L489" s="43">
        <f>SUMIF(Oct!$A:$A,TB!$A489,Oct!$H:$H)</f>
        <v>0</v>
      </c>
      <c r="M489" s="43">
        <f>SUMIF(Nov!$A:$A,TB!$A489,Nov!$H:$H)</f>
        <v>0</v>
      </c>
      <c r="N489" s="159">
        <f>SUMIF(Dec!$A:$A,TB!$A489,Dec!$H:$H)</f>
        <v>0</v>
      </c>
      <c r="O489" s="171"/>
      <c r="P489" s="171"/>
      <c r="Q489" s="164">
        <v>0</v>
      </c>
      <c r="R489" s="43">
        <v>0</v>
      </c>
      <c r="S489" s="43">
        <v>0</v>
      </c>
      <c r="T489" s="43">
        <v>0</v>
      </c>
      <c r="U489" s="43">
        <v>0</v>
      </c>
      <c r="V489" s="43">
        <v>0</v>
      </c>
      <c r="W489" s="43">
        <v>0</v>
      </c>
      <c r="X489" s="43">
        <v>0</v>
      </c>
      <c r="Y489" s="43">
        <v>0</v>
      </c>
      <c r="Z489" s="43">
        <v>0</v>
      </c>
      <c r="AA489" s="43">
        <v>0</v>
      </c>
      <c r="AB489" s="43">
        <v>0</v>
      </c>
      <c r="AD489" s="43">
        <f t="shared" si="668"/>
        <v>0</v>
      </c>
      <c r="AE489" s="43">
        <f t="shared" si="669"/>
        <v>0</v>
      </c>
      <c r="AF489" s="43">
        <f t="shared" si="670"/>
        <v>0</v>
      </c>
      <c r="AG489" s="43">
        <f t="shared" si="671"/>
        <v>0</v>
      </c>
      <c r="AH489" s="43">
        <f t="shared" si="672"/>
        <v>0</v>
      </c>
      <c r="AI489" s="43">
        <f t="shared" si="673"/>
        <v>0</v>
      </c>
      <c r="AJ489" s="43">
        <f t="shared" si="674"/>
        <v>0</v>
      </c>
      <c r="AK489" s="43">
        <f t="shared" si="675"/>
        <v>0</v>
      </c>
      <c r="AL489" s="43">
        <f t="shared" si="676"/>
        <v>0</v>
      </c>
      <c r="AM489" s="43">
        <f t="shared" si="677"/>
        <v>0</v>
      </c>
      <c r="AN489" s="43">
        <f t="shared" si="678"/>
        <v>0</v>
      </c>
      <c r="AO489" s="159">
        <f t="shared" si="679"/>
        <v>0</v>
      </c>
    </row>
    <row r="490" spans="1:41" ht="16.399999999999999" customHeight="1">
      <c r="A490" s="13">
        <v>84300</v>
      </c>
      <c r="B490" s="22" t="s">
        <v>389</v>
      </c>
      <c r="C490" s="43">
        <f>SUMIF(Jan!$A:$A,TB!$A490,Jan!$H:$H)</f>
        <v>0</v>
      </c>
      <c r="D490" s="43">
        <f>SUMIF(Feb!$A:$A,TB!$A490,Feb!$H:$H)</f>
        <v>0</v>
      </c>
      <c r="E490" s="43">
        <f>SUMIF(Mar!$A:$A,TB!$A490,Mar!$H:$H)</f>
        <v>0</v>
      </c>
      <c r="F490" s="43">
        <f>SUMIF(Apr!$A:$A,TB!$A490,Apr!$H:$H)</f>
        <v>0</v>
      </c>
      <c r="G490" s="43">
        <f>SUMIF(May!$A:$A,TB!$A490,May!$H:$H)</f>
        <v>0</v>
      </c>
      <c r="H490" s="43">
        <f>SUMIF(Jun!$A:$A,TB!$A490,Jun!$H:$H)</f>
        <v>0</v>
      </c>
      <c r="I490" s="43">
        <f>SUMIF(Jul!$A:$A,TB!$A490,Jul!$H:$H)</f>
        <v>0</v>
      </c>
      <c r="J490" s="43">
        <f>SUMIF(Aug!$A:$A,TB!$A490,Aug!$H:$H)</f>
        <v>0</v>
      </c>
      <c r="K490" s="43">
        <f>SUMIF(Sep!$A:$A,TB!$A490,Sep!$H:$H)</f>
        <v>0</v>
      </c>
      <c r="L490" s="43">
        <f>SUMIF(Oct!$A:$A,TB!$A490,Oct!$H:$H)</f>
        <v>0</v>
      </c>
      <c r="M490" s="43">
        <f>SUMIF(Nov!$A:$A,TB!$A490,Nov!$H:$H)</f>
        <v>0</v>
      </c>
      <c r="N490" s="159">
        <f>SUMIF(Dec!$A:$A,TB!$A490,Dec!$H:$H)</f>
        <v>0</v>
      </c>
      <c r="O490" s="171"/>
      <c r="P490" s="171"/>
      <c r="Q490" s="164">
        <v>0</v>
      </c>
      <c r="R490" s="43">
        <v>0</v>
      </c>
      <c r="S490" s="43">
        <v>0</v>
      </c>
      <c r="T490" s="43">
        <v>0</v>
      </c>
      <c r="U490" s="43">
        <v>0</v>
      </c>
      <c r="V490" s="43">
        <v>0</v>
      </c>
      <c r="W490" s="43">
        <v>0</v>
      </c>
      <c r="X490" s="43">
        <v>0</v>
      </c>
      <c r="Y490" s="43">
        <v>0</v>
      </c>
      <c r="Z490" s="43">
        <v>0</v>
      </c>
      <c r="AA490" s="43">
        <v>0</v>
      </c>
      <c r="AB490" s="43">
        <v>0</v>
      </c>
      <c r="AD490" s="43">
        <f t="shared" si="668"/>
        <v>0</v>
      </c>
      <c r="AE490" s="43">
        <f t="shared" si="669"/>
        <v>0</v>
      </c>
      <c r="AF490" s="43">
        <f t="shared" si="670"/>
        <v>0</v>
      </c>
      <c r="AG490" s="43">
        <f t="shared" si="671"/>
        <v>0</v>
      </c>
      <c r="AH490" s="43">
        <f t="shared" si="672"/>
        <v>0</v>
      </c>
      <c r="AI490" s="43">
        <f t="shared" si="673"/>
        <v>0</v>
      </c>
      <c r="AJ490" s="43">
        <f t="shared" si="674"/>
        <v>0</v>
      </c>
      <c r="AK490" s="43">
        <f t="shared" si="675"/>
        <v>0</v>
      </c>
      <c r="AL490" s="43">
        <f t="shared" si="676"/>
        <v>0</v>
      </c>
      <c r="AM490" s="43">
        <f t="shared" si="677"/>
        <v>0</v>
      </c>
      <c r="AN490" s="43">
        <f t="shared" si="678"/>
        <v>0</v>
      </c>
      <c r="AO490" s="159">
        <f t="shared" si="679"/>
        <v>0</v>
      </c>
    </row>
    <row r="491" spans="1:41" ht="16.399999999999999" customHeight="1">
      <c r="A491" s="13">
        <v>85001</v>
      </c>
      <c r="B491" s="22" t="s">
        <v>390</v>
      </c>
      <c r="C491" s="43">
        <f>SUMIF(Jan!$A:$A,TB!$A491,Jan!$H:$H)</f>
        <v>0</v>
      </c>
      <c r="D491" s="43">
        <f>SUMIF(Feb!$A:$A,TB!$A491,Feb!$H:$H)</f>
        <v>0</v>
      </c>
      <c r="E491" s="43">
        <f>SUMIF(Mar!$A:$A,TB!$A491,Mar!$H:$H)</f>
        <v>0</v>
      </c>
      <c r="F491" s="43">
        <f>SUMIF(Apr!$A:$A,TB!$A491,Apr!$H:$H)</f>
        <v>0</v>
      </c>
      <c r="G491" s="43">
        <f>SUMIF(May!$A:$A,TB!$A491,May!$H:$H)</f>
        <v>0</v>
      </c>
      <c r="H491" s="43">
        <f>SUMIF(Jun!$A:$A,TB!$A491,Jun!$H:$H)</f>
        <v>0</v>
      </c>
      <c r="I491" s="43">
        <f>SUMIF(Jul!$A:$A,TB!$A491,Jul!$H:$H)</f>
        <v>0</v>
      </c>
      <c r="J491" s="43">
        <f>SUMIF(Aug!$A:$A,TB!$A491,Aug!$H:$H)</f>
        <v>0</v>
      </c>
      <c r="K491" s="43">
        <f>SUMIF(Sep!$A:$A,TB!$A491,Sep!$H:$H)</f>
        <v>0</v>
      </c>
      <c r="L491" s="43">
        <f>SUMIF(Oct!$A:$A,TB!$A491,Oct!$H:$H)</f>
        <v>0</v>
      </c>
      <c r="M491" s="43">
        <f>SUMIF(Nov!$A:$A,TB!$A491,Nov!$H:$H)</f>
        <v>0</v>
      </c>
      <c r="N491" s="159">
        <f>SUMIF(Dec!$A:$A,TB!$A491,Dec!$H:$H)</f>
        <v>0</v>
      </c>
      <c r="O491" s="171"/>
      <c r="P491" s="171"/>
      <c r="Q491" s="164">
        <v>0</v>
      </c>
      <c r="R491" s="43">
        <v>0</v>
      </c>
      <c r="S491" s="43">
        <v>0</v>
      </c>
      <c r="T491" s="43">
        <v>0</v>
      </c>
      <c r="U491" s="43">
        <v>0</v>
      </c>
      <c r="V491" s="43">
        <v>0</v>
      </c>
      <c r="W491" s="43">
        <v>0</v>
      </c>
      <c r="X491" s="43">
        <v>0</v>
      </c>
      <c r="Y491" s="43">
        <v>0</v>
      </c>
      <c r="Z491" s="43">
        <v>0</v>
      </c>
      <c r="AA491" s="43">
        <v>0</v>
      </c>
      <c r="AB491" s="43">
        <v>0</v>
      </c>
      <c r="AD491" s="43">
        <f t="shared" si="668"/>
        <v>0</v>
      </c>
      <c r="AE491" s="43">
        <f t="shared" si="669"/>
        <v>0</v>
      </c>
      <c r="AF491" s="43">
        <f t="shared" si="670"/>
        <v>0</v>
      </c>
      <c r="AG491" s="43">
        <f t="shared" si="671"/>
        <v>0</v>
      </c>
      <c r="AH491" s="43">
        <f t="shared" si="672"/>
        <v>0</v>
      </c>
      <c r="AI491" s="43">
        <f t="shared" si="673"/>
        <v>0</v>
      </c>
      <c r="AJ491" s="43">
        <f t="shared" si="674"/>
        <v>0</v>
      </c>
      <c r="AK491" s="43">
        <f t="shared" si="675"/>
        <v>0</v>
      </c>
      <c r="AL491" s="43">
        <f t="shared" si="676"/>
        <v>0</v>
      </c>
      <c r="AM491" s="43">
        <f t="shared" si="677"/>
        <v>0</v>
      </c>
      <c r="AN491" s="43">
        <f t="shared" si="678"/>
        <v>0</v>
      </c>
      <c r="AO491" s="159">
        <f t="shared" si="679"/>
        <v>0</v>
      </c>
    </row>
    <row r="492" spans="1:41" ht="16.399999999999999" customHeight="1">
      <c r="A492" s="13">
        <v>85002</v>
      </c>
      <c r="B492" s="22" t="s">
        <v>391</v>
      </c>
      <c r="C492" s="43">
        <f>SUMIF(Jan!$A:$A,TB!$A492,Jan!$H:$H)</f>
        <v>0</v>
      </c>
      <c r="D492" s="43">
        <f>SUMIF(Feb!$A:$A,TB!$A492,Feb!$H:$H)</f>
        <v>0</v>
      </c>
      <c r="E492" s="43">
        <f>SUMIF(Mar!$A:$A,TB!$A492,Mar!$H:$H)</f>
        <v>0</v>
      </c>
      <c r="F492" s="43">
        <f>SUMIF(Apr!$A:$A,TB!$A492,Apr!$H:$H)</f>
        <v>0</v>
      </c>
      <c r="G492" s="43">
        <f>SUMIF(May!$A:$A,TB!$A492,May!$H:$H)</f>
        <v>0</v>
      </c>
      <c r="H492" s="43">
        <f>SUMIF(Jun!$A:$A,TB!$A492,Jun!$H:$H)</f>
        <v>0</v>
      </c>
      <c r="I492" s="43">
        <f>SUMIF(Jul!$A:$A,TB!$A492,Jul!$H:$H)</f>
        <v>0</v>
      </c>
      <c r="J492" s="43">
        <f>SUMIF(Aug!$A:$A,TB!$A492,Aug!$H:$H)</f>
        <v>0</v>
      </c>
      <c r="K492" s="43">
        <f>SUMIF(Sep!$A:$A,TB!$A492,Sep!$H:$H)</f>
        <v>0</v>
      </c>
      <c r="L492" s="43">
        <f>SUMIF(Oct!$A:$A,TB!$A492,Oct!$H:$H)</f>
        <v>0</v>
      </c>
      <c r="M492" s="43">
        <f>SUMIF(Nov!$A:$A,TB!$A492,Nov!$H:$H)</f>
        <v>0</v>
      </c>
      <c r="N492" s="159">
        <f>SUMIF(Dec!$A:$A,TB!$A492,Dec!$H:$H)</f>
        <v>0</v>
      </c>
      <c r="O492" s="171"/>
      <c r="P492" s="171"/>
      <c r="Q492" s="164">
        <v>0</v>
      </c>
      <c r="R492" s="43">
        <v>0</v>
      </c>
      <c r="S492" s="43">
        <v>0</v>
      </c>
      <c r="T492" s="43">
        <v>0</v>
      </c>
      <c r="U492" s="43">
        <v>0</v>
      </c>
      <c r="V492" s="43">
        <v>0</v>
      </c>
      <c r="W492" s="43">
        <v>0</v>
      </c>
      <c r="X492" s="43">
        <v>0</v>
      </c>
      <c r="Y492" s="43">
        <v>0</v>
      </c>
      <c r="Z492" s="43">
        <v>0</v>
      </c>
      <c r="AA492" s="43">
        <v>0</v>
      </c>
      <c r="AB492" s="43">
        <v>0</v>
      </c>
      <c r="AD492" s="43">
        <f t="shared" si="668"/>
        <v>0</v>
      </c>
      <c r="AE492" s="43">
        <f t="shared" si="669"/>
        <v>0</v>
      </c>
      <c r="AF492" s="43">
        <f t="shared" si="670"/>
        <v>0</v>
      </c>
      <c r="AG492" s="43">
        <f t="shared" si="671"/>
        <v>0</v>
      </c>
      <c r="AH492" s="43">
        <f t="shared" si="672"/>
        <v>0</v>
      </c>
      <c r="AI492" s="43">
        <f t="shared" si="673"/>
        <v>0</v>
      </c>
      <c r="AJ492" s="43">
        <f t="shared" si="674"/>
        <v>0</v>
      </c>
      <c r="AK492" s="43">
        <f t="shared" si="675"/>
        <v>0</v>
      </c>
      <c r="AL492" s="43">
        <f t="shared" si="676"/>
        <v>0</v>
      </c>
      <c r="AM492" s="43">
        <f t="shared" si="677"/>
        <v>0</v>
      </c>
      <c r="AN492" s="43">
        <f t="shared" si="678"/>
        <v>0</v>
      </c>
      <c r="AO492" s="159">
        <f t="shared" si="679"/>
        <v>0</v>
      </c>
    </row>
    <row r="493" spans="1:41" ht="16.399999999999999" customHeight="1">
      <c r="A493" s="13"/>
      <c r="B493" s="21"/>
      <c r="C493" s="43">
        <f>SUMIF(Jan!$A:$A,TB!$A493,Jan!$H:$H)</f>
        <v>0</v>
      </c>
      <c r="D493" s="43">
        <f>SUMIF(Feb!$A:$A,TB!$A493,Feb!$H:$H)</f>
        <v>0</v>
      </c>
      <c r="E493" s="43">
        <f>SUMIF(Mar!$A:$A,TB!$A493,Mar!$H:$H)</f>
        <v>0</v>
      </c>
      <c r="F493" s="43">
        <f>SUMIF(Apr!$A:$A,TB!$A493,Apr!$H:$H)</f>
        <v>0</v>
      </c>
      <c r="G493" s="43">
        <f>SUMIF(May!$A:$A,TB!$A493,May!$H:$H)</f>
        <v>0</v>
      </c>
      <c r="H493" s="43">
        <f>SUMIF(Jun!$A:$A,TB!$A493,Jun!$H:$H)</f>
        <v>0</v>
      </c>
      <c r="I493" s="43">
        <f>SUMIF(Jul!$A:$A,TB!$A493,Jul!$H:$H)</f>
        <v>0</v>
      </c>
      <c r="J493" s="43">
        <f>SUMIF(Aug!$A:$A,TB!$A493,Aug!$H:$H)</f>
        <v>0</v>
      </c>
      <c r="K493" s="43">
        <f>SUMIF(Sep!$A:$A,TB!$A493,Sep!$H:$H)</f>
        <v>0</v>
      </c>
      <c r="L493" s="43">
        <f>SUMIF(Oct!$A:$A,TB!$A493,Oct!$H:$H)</f>
        <v>0</v>
      </c>
      <c r="M493" s="43">
        <f>SUMIF(Nov!$A:$A,TB!$A493,Nov!$H:$H)</f>
        <v>0</v>
      </c>
      <c r="N493" s="159">
        <f>SUMIF(Dec!$A:$A,TB!$A493,Dec!$H:$H)</f>
        <v>0</v>
      </c>
      <c r="O493" s="171"/>
      <c r="P493" s="171"/>
      <c r="Q493" s="164">
        <v>0</v>
      </c>
      <c r="R493" s="43">
        <v>0</v>
      </c>
      <c r="S493" s="43">
        <v>0</v>
      </c>
      <c r="T493" s="43">
        <v>0</v>
      </c>
      <c r="U493" s="43">
        <v>0</v>
      </c>
      <c r="V493" s="43">
        <v>0</v>
      </c>
      <c r="W493" s="43">
        <v>0</v>
      </c>
      <c r="X493" s="43">
        <v>0</v>
      </c>
      <c r="Y493" s="43">
        <v>0</v>
      </c>
      <c r="Z493" s="43">
        <v>0</v>
      </c>
      <c r="AA493" s="43">
        <v>0</v>
      </c>
      <c r="AB493" s="43">
        <v>0</v>
      </c>
      <c r="AD493" s="43">
        <f t="shared" si="668"/>
        <v>0</v>
      </c>
      <c r="AE493" s="43">
        <f t="shared" si="669"/>
        <v>0</v>
      </c>
      <c r="AF493" s="43">
        <f t="shared" si="670"/>
        <v>0</v>
      </c>
      <c r="AG493" s="43">
        <f t="shared" si="671"/>
        <v>0</v>
      </c>
      <c r="AH493" s="43">
        <f t="shared" si="672"/>
        <v>0</v>
      </c>
      <c r="AI493" s="43">
        <f t="shared" si="673"/>
        <v>0</v>
      </c>
      <c r="AJ493" s="43">
        <f t="shared" si="674"/>
        <v>0</v>
      </c>
      <c r="AK493" s="43">
        <f t="shared" si="675"/>
        <v>0</v>
      </c>
      <c r="AL493" s="43">
        <f t="shared" si="676"/>
        <v>0</v>
      </c>
      <c r="AM493" s="43">
        <f t="shared" si="677"/>
        <v>0</v>
      </c>
      <c r="AN493" s="43">
        <f t="shared" si="678"/>
        <v>0</v>
      </c>
      <c r="AO493" s="159">
        <f t="shared" si="679"/>
        <v>0</v>
      </c>
    </row>
    <row r="494" spans="1:41" ht="16.399999999999999" customHeight="1">
      <c r="A494" s="13"/>
      <c r="B494" s="21"/>
      <c r="C494" s="43">
        <f>SUMIF(Jan!$A:$A,TB!$A494,Jan!$H:$H)</f>
        <v>0</v>
      </c>
      <c r="D494" s="43">
        <f>SUMIF(Feb!$A:$A,TB!$A494,Feb!$H:$H)</f>
        <v>0</v>
      </c>
      <c r="E494" s="43">
        <f>SUMIF(Mar!$A:$A,TB!$A494,Mar!$H:$H)</f>
        <v>0</v>
      </c>
      <c r="F494" s="43">
        <f>SUMIF(Apr!$A:$A,TB!$A494,Apr!$H:$H)</f>
        <v>0</v>
      </c>
      <c r="G494" s="43">
        <f>SUMIF(May!$A:$A,TB!$A494,May!$H:$H)</f>
        <v>0</v>
      </c>
      <c r="H494" s="43">
        <f>SUMIF(Jun!$A:$A,TB!$A494,Jun!$H:$H)</f>
        <v>0</v>
      </c>
      <c r="I494" s="43">
        <f>SUMIF(Jul!$A:$A,TB!$A494,Jul!$H:$H)</f>
        <v>0</v>
      </c>
      <c r="J494" s="43">
        <f>SUMIF(Aug!$A:$A,TB!$A494,Aug!$H:$H)</f>
        <v>0</v>
      </c>
      <c r="K494" s="43">
        <f>SUMIF(Sep!$A:$A,TB!$A494,Sep!$H:$H)</f>
        <v>0</v>
      </c>
      <c r="L494" s="43">
        <f>SUMIF(Oct!$A:$A,TB!$A494,Oct!$H:$H)</f>
        <v>0</v>
      </c>
      <c r="M494" s="43">
        <f>SUMIF(Nov!$A:$A,TB!$A494,Nov!$H:$H)</f>
        <v>0</v>
      </c>
      <c r="N494" s="159">
        <f>SUMIF(Dec!$A:$A,TB!$A494,Dec!$H:$H)</f>
        <v>0</v>
      </c>
      <c r="O494" s="171"/>
      <c r="P494" s="171"/>
      <c r="Q494" s="164">
        <v>0</v>
      </c>
      <c r="R494" s="43">
        <v>0</v>
      </c>
      <c r="S494" s="43">
        <v>0</v>
      </c>
      <c r="T494" s="43">
        <v>0</v>
      </c>
      <c r="U494" s="43">
        <v>0</v>
      </c>
      <c r="V494" s="43">
        <v>0</v>
      </c>
      <c r="W494" s="43">
        <v>0</v>
      </c>
      <c r="X494" s="43">
        <v>0</v>
      </c>
      <c r="Y494" s="43">
        <v>0</v>
      </c>
      <c r="Z494" s="43">
        <v>0</v>
      </c>
      <c r="AA494" s="43">
        <v>0</v>
      </c>
      <c r="AB494" s="43">
        <v>0</v>
      </c>
      <c r="AD494" s="43">
        <f t="shared" si="668"/>
        <v>0</v>
      </c>
      <c r="AE494" s="43">
        <f t="shared" si="669"/>
        <v>0</v>
      </c>
      <c r="AF494" s="43">
        <f t="shared" si="670"/>
        <v>0</v>
      </c>
      <c r="AG494" s="43">
        <f t="shared" si="671"/>
        <v>0</v>
      </c>
      <c r="AH494" s="43">
        <f t="shared" si="672"/>
        <v>0</v>
      </c>
      <c r="AI494" s="43">
        <f t="shared" si="673"/>
        <v>0</v>
      </c>
      <c r="AJ494" s="43">
        <f t="shared" si="674"/>
        <v>0</v>
      </c>
      <c r="AK494" s="43">
        <f t="shared" si="675"/>
        <v>0</v>
      </c>
      <c r="AL494" s="43">
        <f t="shared" si="676"/>
        <v>0</v>
      </c>
      <c r="AM494" s="43">
        <f t="shared" si="677"/>
        <v>0</v>
      </c>
      <c r="AN494" s="43">
        <f t="shared" si="678"/>
        <v>0</v>
      </c>
      <c r="AO494" s="159">
        <f t="shared" si="679"/>
        <v>0</v>
      </c>
    </row>
    <row r="495" spans="1:41" ht="16.399999999999999" customHeight="1">
      <c r="A495" s="17" t="s">
        <v>78</v>
      </c>
      <c r="B495" s="18"/>
      <c r="C495" s="19">
        <f t="shared" ref="C495" si="680">ROUND(SUM(C416:C494),2)</f>
        <v>260717.44</v>
      </c>
      <c r="D495" s="19">
        <f t="shared" ref="D495:N495" si="681">ROUND(SUM(D416:D494),2)</f>
        <v>519743.46</v>
      </c>
      <c r="E495" s="19">
        <f t="shared" si="681"/>
        <v>784819.35</v>
      </c>
      <c r="F495" s="19">
        <f t="shared" si="681"/>
        <v>1065429</v>
      </c>
      <c r="G495" s="19">
        <f t="shared" si="681"/>
        <v>1283026.1499999999</v>
      </c>
      <c r="H495" s="19">
        <f t="shared" si="681"/>
        <v>1529369.15</v>
      </c>
      <c r="I495" s="19">
        <f t="shared" si="681"/>
        <v>1529369.15</v>
      </c>
      <c r="J495" s="19">
        <f t="shared" si="681"/>
        <v>1529369.15</v>
      </c>
      <c r="K495" s="19">
        <f t="shared" si="681"/>
        <v>1529369.15</v>
      </c>
      <c r="L495" s="19">
        <f t="shared" si="681"/>
        <v>1529369.15</v>
      </c>
      <c r="M495" s="19">
        <f t="shared" si="681"/>
        <v>1529369.15</v>
      </c>
      <c r="N495" s="158">
        <f t="shared" si="681"/>
        <v>1529369.15</v>
      </c>
      <c r="O495" s="171"/>
      <c r="P495" s="171"/>
      <c r="Q495" s="163">
        <v>252465.08</v>
      </c>
      <c r="R495" s="19">
        <v>515539.73</v>
      </c>
      <c r="S495" s="19">
        <v>784008.23</v>
      </c>
      <c r="T495" s="19">
        <v>1059574.1000000001</v>
      </c>
      <c r="U495" s="19">
        <v>1321361.3400000001</v>
      </c>
      <c r="V495" s="19">
        <v>1580389.07</v>
      </c>
      <c r="W495" s="19">
        <v>1857842.18</v>
      </c>
      <c r="X495" s="19">
        <v>2116933.9900000002</v>
      </c>
      <c r="Y495" s="19">
        <v>2356348.9700000002</v>
      </c>
      <c r="Z495" s="19">
        <v>2638153.09</v>
      </c>
      <c r="AA495" s="19">
        <v>2919344.62</v>
      </c>
      <c r="AB495" s="19">
        <v>3178072.3</v>
      </c>
      <c r="AD495" s="19">
        <f t="shared" ref="AD495:AO495" si="682">ROUND(SUM(AD416:AD494),2)</f>
        <v>6562779.4000000004</v>
      </c>
      <c r="AE495" s="19">
        <f t="shared" si="682"/>
        <v>13059645.91</v>
      </c>
      <c r="AF495" s="19">
        <f t="shared" si="682"/>
        <v>19769128.559999999</v>
      </c>
      <c r="AG495" s="19">
        <f t="shared" si="682"/>
        <v>26919342.199999999</v>
      </c>
      <c r="AH495" s="19">
        <f t="shared" si="682"/>
        <v>32466976.73</v>
      </c>
      <c r="AI495" s="19">
        <f t="shared" si="682"/>
        <v>38730509.049999997</v>
      </c>
      <c r="AJ495" s="19">
        <f t="shared" si="682"/>
        <v>38730509.049999997</v>
      </c>
      <c r="AK495" s="19">
        <f t="shared" si="682"/>
        <v>38730509.049999997</v>
      </c>
      <c r="AL495" s="19">
        <f t="shared" si="682"/>
        <v>38730509.049999997</v>
      </c>
      <c r="AM495" s="19">
        <f t="shared" si="682"/>
        <v>38730509.049999997</v>
      </c>
      <c r="AN495" s="19">
        <f t="shared" si="682"/>
        <v>38730509.049999997</v>
      </c>
      <c r="AO495" s="19">
        <f t="shared" si="682"/>
        <v>38730509.049999997</v>
      </c>
    </row>
    <row r="496" spans="1:41" ht="16.399999999999999" customHeight="1">
      <c r="A496" s="20"/>
      <c r="B496" s="14"/>
      <c r="C496" s="43">
        <f>SUMIF(Jan!$A:$A,TB!$A496,Jan!$H:$H)</f>
        <v>0</v>
      </c>
      <c r="D496" s="43">
        <f>SUMIF(Feb!$A:$A,TB!$A496,Feb!$H:$H)</f>
        <v>0</v>
      </c>
      <c r="E496" s="43">
        <f>SUMIF(Mar!$A:$A,TB!$A496,Mar!$H:$H)</f>
        <v>0</v>
      </c>
      <c r="F496" s="43">
        <f>SUMIF(Apr!$A:$A,TB!$A496,Apr!$H:$H)</f>
        <v>0</v>
      </c>
      <c r="G496" s="43">
        <f>SUMIF(May!$A:$A,TB!$A496,May!$H:$H)</f>
        <v>0</v>
      </c>
      <c r="H496" s="43">
        <f>SUMIF(Jun!$A:$A,TB!$A496,Jun!$H:$H)</f>
        <v>0</v>
      </c>
      <c r="I496" s="43">
        <f>SUMIF(Jul!$A:$A,TB!$A496,Jul!$H:$H)</f>
        <v>0</v>
      </c>
      <c r="J496" s="43">
        <f>SUMIF(Aug!$A:$A,TB!$A496,Aug!$H:$H)</f>
        <v>0</v>
      </c>
      <c r="K496" s="43">
        <f>SUMIF(Sep!$A:$A,TB!$A496,Sep!$H:$H)</f>
        <v>0</v>
      </c>
      <c r="L496" s="43">
        <f>SUMIF(Oct!$A:$A,TB!$A496,Oct!$H:$H)</f>
        <v>0</v>
      </c>
      <c r="M496" s="43">
        <f>SUMIF(Nov!$A:$A,TB!$A496,Nov!$H:$H)</f>
        <v>0</v>
      </c>
      <c r="N496" s="159">
        <f>SUMIF(Dec!$A:$A,TB!$A496,Dec!$H:$H)</f>
        <v>0</v>
      </c>
      <c r="O496" s="171"/>
      <c r="P496" s="171"/>
      <c r="Q496" s="164">
        <v>0</v>
      </c>
      <c r="R496" s="43">
        <v>0</v>
      </c>
      <c r="S496" s="43">
        <v>0</v>
      </c>
      <c r="T496" s="43">
        <v>0</v>
      </c>
      <c r="U496" s="43">
        <v>0</v>
      </c>
      <c r="V496" s="43">
        <v>0</v>
      </c>
      <c r="W496" s="43">
        <v>0</v>
      </c>
      <c r="X496" s="43">
        <v>0</v>
      </c>
      <c r="Y496" s="43">
        <v>0</v>
      </c>
      <c r="Z496" s="43">
        <v>0</v>
      </c>
      <c r="AA496" s="43">
        <v>0</v>
      </c>
      <c r="AB496" s="43">
        <v>0</v>
      </c>
      <c r="AD496" s="43">
        <f t="shared" ref="AD496:AD499" si="683">ROUND(C496*AD$2,2)</f>
        <v>0</v>
      </c>
      <c r="AE496" s="43">
        <f t="shared" ref="AE496:AE499" si="684">ROUND(D496*AE$2,2)</f>
        <v>0</v>
      </c>
      <c r="AF496" s="43">
        <f t="shared" ref="AF496:AF499" si="685">ROUND(E496*AF$2,2)</f>
        <v>0</v>
      </c>
      <c r="AG496" s="43">
        <f t="shared" ref="AG496:AG499" si="686">ROUND(F496*AG$2,2)</f>
        <v>0</v>
      </c>
      <c r="AH496" s="43">
        <f t="shared" ref="AH496:AH499" si="687">ROUND(G496*AH$2,2)</f>
        <v>0</v>
      </c>
      <c r="AI496" s="43">
        <f t="shared" ref="AI496:AI499" si="688">ROUND(H496*AI$2,2)</f>
        <v>0</v>
      </c>
      <c r="AJ496" s="43">
        <f t="shared" ref="AJ496:AJ499" si="689">ROUND(I496*AJ$2,2)</f>
        <v>0</v>
      </c>
      <c r="AK496" s="43">
        <f t="shared" ref="AK496:AK499" si="690">ROUND(J496*AK$2,2)</f>
        <v>0</v>
      </c>
      <c r="AL496" s="43">
        <f t="shared" ref="AL496:AL499" si="691">ROUND(K496*AL$2,2)</f>
        <v>0</v>
      </c>
      <c r="AM496" s="43">
        <f t="shared" ref="AM496:AM499" si="692">ROUND(L496*AM$2,2)</f>
        <v>0</v>
      </c>
      <c r="AN496" s="43">
        <f t="shared" ref="AN496:AN499" si="693">ROUND(M496*AN$2,2)</f>
        <v>0</v>
      </c>
      <c r="AO496" s="159">
        <f t="shared" ref="AO496:AO499" si="694">ROUND(N496*AO$2,2)</f>
        <v>0</v>
      </c>
    </row>
    <row r="497" spans="1:41" ht="16.399999999999999" customHeight="1">
      <c r="A497" s="13">
        <v>60001</v>
      </c>
      <c r="B497" s="21" t="s">
        <v>392</v>
      </c>
      <c r="C497" s="43">
        <f>SUMIF(Jan!$A:$A,TB!$A497,Jan!$H:$H)</f>
        <v>0</v>
      </c>
      <c r="D497" s="43">
        <f>SUMIF(Feb!$A:$A,TB!$A497,Feb!$H:$H)</f>
        <v>0</v>
      </c>
      <c r="E497" s="43">
        <f>SUMIF(Mar!$A:$A,TB!$A497,Mar!$H:$H)</f>
        <v>0</v>
      </c>
      <c r="F497" s="43">
        <f>SUMIF(Apr!$A:$A,TB!$A497,Apr!$H:$H)</f>
        <v>0</v>
      </c>
      <c r="G497" s="43">
        <f>SUMIF(May!$A:$A,TB!$A497,May!$H:$H)</f>
        <v>0</v>
      </c>
      <c r="H497" s="43">
        <f>SUMIF(Jun!$A:$A,TB!$A497,Jun!$H:$H)</f>
        <v>0</v>
      </c>
      <c r="I497" s="43">
        <f>SUMIF(Jul!$A:$A,TB!$A497,Jul!$H:$H)</f>
        <v>0</v>
      </c>
      <c r="J497" s="43">
        <f>SUMIF(Aug!$A:$A,TB!$A497,Aug!$H:$H)</f>
        <v>0</v>
      </c>
      <c r="K497" s="43">
        <f>SUMIF(Sep!$A:$A,TB!$A497,Sep!$H:$H)</f>
        <v>0</v>
      </c>
      <c r="L497" s="43">
        <f>SUMIF(Oct!$A:$A,TB!$A497,Oct!$H:$H)</f>
        <v>0</v>
      </c>
      <c r="M497" s="43">
        <f>SUMIF(Nov!$A:$A,TB!$A497,Nov!$H:$H)</f>
        <v>0</v>
      </c>
      <c r="N497" s="159">
        <f>SUMIF(Dec!$A:$A,TB!$A497,Dec!$H:$H)</f>
        <v>0</v>
      </c>
      <c r="O497" s="171"/>
      <c r="P497" s="171"/>
      <c r="Q497" s="164">
        <v>0</v>
      </c>
      <c r="R497" s="43">
        <v>0</v>
      </c>
      <c r="S497" s="43">
        <v>0</v>
      </c>
      <c r="T497" s="43">
        <v>0</v>
      </c>
      <c r="U497" s="43">
        <v>0</v>
      </c>
      <c r="V497" s="43">
        <v>0</v>
      </c>
      <c r="W497" s="43">
        <v>0</v>
      </c>
      <c r="X497" s="43">
        <v>0</v>
      </c>
      <c r="Y497" s="43">
        <v>0</v>
      </c>
      <c r="Z497" s="43">
        <v>0</v>
      </c>
      <c r="AA497" s="43">
        <v>0</v>
      </c>
      <c r="AB497" s="43">
        <v>0</v>
      </c>
      <c r="AD497" s="43">
        <f t="shared" si="683"/>
        <v>0</v>
      </c>
      <c r="AE497" s="43">
        <f t="shared" si="684"/>
        <v>0</v>
      </c>
      <c r="AF497" s="43">
        <f t="shared" si="685"/>
        <v>0</v>
      </c>
      <c r="AG497" s="43">
        <f t="shared" si="686"/>
        <v>0</v>
      </c>
      <c r="AH497" s="43">
        <f t="shared" si="687"/>
        <v>0</v>
      </c>
      <c r="AI497" s="43">
        <f t="shared" si="688"/>
        <v>0</v>
      </c>
      <c r="AJ497" s="43">
        <f t="shared" si="689"/>
        <v>0</v>
      </c>
      <c r="AK497" s="43">
        <f t="shared" si="690"/>
        <v>0</v>
      </c>
      <c r="AL497" s="43">
        <f t="shared" si="691"/>
        <v>0</v>
      </c>
      <c r="AM497" s="43">
        <f t="shared" si="692"/>
        <v>0</v>
      </c>
      <c r="AN497" s="43">
        <f t="shared" si="693"/>
        <v>0</v>
      </c>
      <c r="AO497" s="159">
        <f t="shared" si="694"/>
        <v>0</v>
      </c>
    </row>
    <row r="498" spans="1:41" ht="16.399999999999999" customHeight="1">
      <c r="A498" s="13"/>
      <c r="B498" s="21"/>
      <c r="C498" s="43">
        <f>SUMIF(Jan!$A:$A,TB!$A498,Jan!$H:$H)</f>
        <v>0</v>
      </c>
      <c r="D498" s="43">
        <f>SUMIF(Feb!$A:$A,TB!$A498,Feb!$H:$H)</f>
        <v>0</v>
      </c>
      <c r="E498" s="43">
        <f>SUMIF(Mar!$A:$A,TB!$A498,Mar!$H:$H)</f>
        <v>0</v>
      </c>
      <c r="F498" s="43">
        <f>SUMIF(Apr!$A:$A,TB!$A498,Apr!$H:$H)</f>
        <v>0</v>
      </c>
      <c r="G498" s="43">
        <f>SUMIF(May!$A:$A,TB!$A498,May!$H:$H)</f>
        <v>0</v>
      </c>
      <c r="H498" s="43">
        <f>SUMIF(Jun!$A:$A,TB!$A498,Jun!$H:$H)</f>
        <v>0</v>
      </c>
      <c r="I498" s="43">
        <f>SUMIF(Jul!$A:$A,TB!$A498,Jul!$H:$H)</f>
        <v>0</v>
      </c>
      <c r="J498" s="43">
        <f>SUMIF(Aug!$A:$A,TB!$A498,Aug!$H:$H)</f>
        <v>0</v>
      </c>
      <c r="K498" s="43">
        <f>SUMIF(Sep!$A:$A,TB!$A498,Sep!$H:$H)</f>
        <v>0</v>
      </c>
      <c r="L498" s="43">
        <f>SUMIF(Oct!$A:$A,TB!$A498,Oct!$H:$H)</f>
        <v>0</v>
      </c>
      <c r="M498" s="43">
        <f>SUMIF(Nov!$A:$A,TB!$A498,Nov!$H:$H)</f>
        <v>0</v>
      </c>
      <c r="N498" s="159">
        <f>SUMIF(Dec!$A:$A,TB!$A498,Dec!$H:$H)</f>
        <v>0</v>
      </c>
      <c r="O498" s="171"/>
      <c r="P498" s="171"/>
      <c r="Q498" s="164">
        <v>0</v>
      </c>
      <c r="R498" s="43">
        <v>0</v>
      </c>
      <c r="S498" s="43">
        <v>0</v>
      </c>
      <c r="T498" s="43">
        <v>0</v>
      </c>
      <c r="U498" s="43">
        <v>0</v>
      </c>
      <c r="V498" s="43">
        <v>0</v>
      </c>
      <c r="W498" s="43">
        <v>0</v>
      </c>
      <c r="X498" s="43">
        <v>0</v>
      </c>
      <c r="Y498" s="43">
        <v>0</v>
      </c>
      <c r="Z498" s="43">
        <v>0</v>
      </c>
      <c r="AA498" s="43">
        <v>0</v>
      </c>
      <c r="AB498" s="43">
        <v>0</v>
      </c>
      <c r="AD498" s="43">
        <f t="shared" si="683"/>
        <v>0</v>
      </c>
      <c r="AE498" s="43">
        <f t="shared" si="684"/>
        <v>0</v>
      </c>
      <c r="AF498" s="43">
        <f t="shared" si="685"/>
        <v>0</v>
      </c>
      <c r="AG498" s="43">
        <f t="shared" si="686"/>
        <v>0</v>
      </c>
      <c r="AH498" s="43">
        <f t="shared" si="687"/>
        <v>0</v>
      </c>
      <c r="AI498" s="43">
        <f t="shared" si="688"/>
        <v>0</v>
      </c>
      <c r="AJ498" s="43">
        <f t="shared" si="689"/>
        <v>0</v>
      </c>
      <c r="AK498" s="43">
        <f t="shared" si="690"/>
        <v>0</v>
      </c>
      <c r="AL498" s="43">
        <f t="shared" si="691"/>
        <v>0</v>
      </c>
      <c r="AM498" s="43">
        <f t="shared" si="692"/>
        <v>0</v>
      </c>
      <c r="AN498" s="43">
        <f t="shared" si="693"/>
        <v>0</v>
      </c>
      <c r="AO498" s="159">
        <f t="shared" si="694"/>
        <v>0</v>
      </c>
    </row>
    <row r="499" spans="1:41" ht="16.399999999999999" customHeight="1">
      <c r="A499" s="13"/>
      <c r="B499" s="21"/>
      <c r="C499" s="43">
        <f>SUMIF(Jan!$A:$A,TB!$A499,Jan!$H:$H)</f>
        <v>0</v>
      </c>
      <c r="D499" s="43">
        <f>SUMIF(Feb!$A:$A,TB!$A499,Feb!$H:$H)</f>
        <v>0</v>
      </c>
      <c r="E499" s="43">
        <f>SUMIF(Mar!$A:$A,TB!$A499,Mar!$H:$H)</f>
        <v>0</v>
      </c>
      <c r="F499" s="43">
        <f>SUMIF(Apr!$A:$A,TB!$A499,Apr!$H:$H)</f>
        <v>0</v>
      </c>
      <c r="G499" s="43">
        <f>SUMIF(May!$A:$A,TB!$A499,May!$H:$H)</f>
        <v>0</v>
      </c>
      <c r="H499" s="43">
        <f>SUMIF(Jun!$A:$A,TB!$A499,Jun!$H:$H)</f>
        <v>0</v>
      </c>
      <c r="I499" s="43">
        <f>SUMIF(Jul!$A:$A,TB!$A499,Jul!$H:$H)</f>
        <v>0</v>
      </c>
      <c r="J499" s="43">
        <f>SUMIF(Aug!$A:$A,TB!$A499,Aug!$H:$H)</f>
        <v>0</v>
      </c>
      <c r="K499" s="43">
        <f>SUMIF(Sep!$A:$A,TB!$A499,Sep!$H:$H)</f>
        <v>0</v>
      </c>
      <c r="L499" s="43">
        <f>SUMIF(Oct!$A:$A,TB!$A499,Oct!$H:$H)</f>
        <v>0</v>
      </c>
      <c r="M499" s="43">
        <f>SUMIF(Nov!$A:$A,TB!$A499,Nov!$H:$H)</f>
        <v>0</v>
      </c>
      <c r="N499" s="159">
        <f>SUMIF(Dec!$A:$A,TB!$A499,Dec!$H:$H)</f>
        <v>0</v>
      </c>
      <c r="O499" s="171"/>
      <c r="P499" s="171"/>
      <c r="Q499" s="164">
        <v>0</v>
      </c>
      <c r="R499" s="43">
        <v>0</v>
      </c>
      <c r="S499" s="43">
        <v>0</v>
      </c>
      <c r="T499" s="43">
        <v>0</v>
      </c>
      <c r="U499" s="43">
        <v>0</v>
      </c>
      <c r="V499" s="43">
        <v>0</v>
      </c>
      <c r="W499" s="43">
        <v>0</v>
      </c>
      <c r="X499" s="43">
        <v>0</v>
      </c>
      <c r="Y499" s="43">
        <v>0</v>
      </c>
      <c r="Z499" s="43">
        <v>0</v>
      </c>
      <c r="AA499" s="43">
        <v>0</v>
      </c>
      <c r="AB499" s="43">
        <v>0</v>
      </c>
      <c r="AD499" s="43">
        <f t="shared" si="683"/>
        <v>0</v>
      </c>
      <c r="AE499" s="43">
        <f t="shared" si="684"/>
        <v>0</v>
      </c>
      <c r="AF499" s="43">
        <f t="shared" si="685"/>
        <v>0</v>
      </c>
      <c r="AG499" s="43">
        <f t="shared" si="686"/>
        <v>0</v>
      </c>
      <c r="AH499" s="43">
        <f t="shared" si="687"/>
        <v>0</v>
      </c>
      <c r="AI499" s="43">
        <f t="shared" si="688"/>
        <v>0</v>
      </c>
      <c r="AJ499" s="43">
        <f t="shared" si="689"/>
        <v>0</v>
      </c>
      <c r="AK499" s="43">
        <f t="shared" si="690"/>
        <v>0</v>
      </c>
      <c r="AL499" s="43">
        <f t="shared" si="691"/>
        <v>0</v>
      </c>
      <c r="AM499" s="43">
        <f t="shared" si="692"/>
        <v>0</v>
      </c>
      <c r="AN499" s="43">
        <f t="shared" si="693"/>
        <v>0</v>
      </c>
      <c r="AO499" s="159">
        <f t="shared" si="694"/>
        <v>0</v>
      </c>
    </row>
    <row r="500" spans="1:41" ht="16.399999999999999" customHeight="1">
      <c r="A500" s="17" t="s">
        <v>80</v>
      </c>
      <c r="B500" s="18"/>
      <c r="C500" s="19">
        <f t="shared" ref="C500" si="695">ROUND(SUM(C496:C499),2)</f>
        <v>0</v>
      </c>
      <c r="D500" s="19">
        <f t="shared" ref="D500:N500" si="696">ROUND(SUM(D496:D499),2)</f>
        <v>0</v>
      </c>
      <c r="E500" s="19">
        <f t="shared" si="696"/>
        <v>0</v>
      </c>
      <c r="F500" s="19">
        <f t="shared" si="696"/>
        <v>0</v>
      </c>
      <c r="G500" s="19">
        <f t="shared" si="696"/>
        <v>0</v>
      </c>
      <c r="H500" s="19">
        <f t="shared" si="696"/>
        <v>0</v>
      </c>
      <c r="I500" s="19">
        <f t="shared" si="696"/>
        <v>0</v>
      </c>
      <c r="J500" s="19">
        <f t="shared" si="696"/>
        <v>0</v>
      </c>
      <c r="K500" s="19">
        <f t="shared" si="696"/>
        <v>0</v>
      </c>
      <c r="L500" s="19">
        <f t="shared" si="696"/>
        <v>0</v>
      </c>
      <c r="M500" s="19">
        <f t="shared" si="696"/>
        <v>0</v>
      </c>
      <c r="N500" s="158">
        <f t="shared" si="696"/>
        <v>0</v>
      </c>
      <c r="O500" s="171"/>
      <c r="P500" s="171"/>
      <c r="Q500" s="163">
        <v>0</v>
      </c>
      <c r="R500" s="19">
        <v>0</v>
      </c>
      <c r="S500" s="19">
        <v>0</v>
      </c>
      <c r="T500" s="19">
        <v>0</v>
      </c>
      <c r="U500" s="19">
        <v>0</v>
      </c>
      <c r="V500" s="19">
        <v>0</v>
      </c>
      <c r="W500" s="19">
        <v>0</v>
      </c>
      <c r="X500" s="19">
        <v>0</v>
      </c>
      <c r="Y500" s="19">
        <v>0</v>
      </c>
      <c r="Z500" s="19">
        <v>0</v>
      </c>
      <c r="AA500" s="19">
        <v>0</v>
      </c>
      <c r="AB500" s="19">
        <v>0</v>
      </c>
      <c r="AD500" s="19">
        <f t="shared" ref="AD500:AO500" si="697">ROUND(SUM(AD496:AD499),2)</f>
        <v>0</v>
      </c>
      <c r="AE500" s="19">
        <f t="shared" si="697"/>
        <v>0</v>
      </c>
      <c r="AF500" s="19">
        <f t="shared" si="697"/>
        <v>0</v>
      </c>
      <c r="AG500" s="19">
        <f t="shared" si="697"/>
        <v>0</v>
      </c>
      <c r="AH500" s="19">
        <f t="shared" si="697"/>
        <v>0</v>
      </c>
      <c r="AI500" s="19">
        <f t="shared" si="697"/>
        <v>0</v>
      </c>
      <c r="AJ500" s="19">
        <f t="shared" si="697"/>
        <v>0</v>
      </c>
      <c r="AK500" s="19">
        <f t="shared" si="697"/>
        <v>0</v>
      </c>
      <c r="AL500" s="19">
        <f t="shared" si="697"/>
        <v>0</v>
      </c>
      <c r="AM500" s="19">
        <f t="shared" si="697"/>
        <v>0</v>
      </c>
      <c r="AN500" s="19">
        <f t="shared" si="697"/>
        <v>0</v>
      </c>
      <c r="AO500" s="19">
        <f t="shared" si="697"/>
        <v>0</v>
      </c>
    </row>
    <row r="501" spans="1:41" ht="16.399999999999999" customHeight="1">
      <c r="A501" s="20"/>
      <c r="B501" s="14"/>
      <c r="C501" s="43">
        <f>SUMIF(Jan!$A:$A,TB!$A501,Jan!$H:$H)</f>
        <v>0</v>
      </c>
      <c r="D501" s="43">
        <f>SUMIF(Feb!$A:$A,TB!$A501,Feb!$H:$H)</f>
        <v>0</v>
      </c>
      <c r="E501" s="43">
        <f>SUMIF(Mar!$A:$A,TB!$A501,Mar!$H:$H)</f>
        <v>0</v>
      </c>
      <c r="F501" s="43">
        <f>SUMIF(Apr!$A:$A,TB!$A501,Apr!$H:$H)</f>
        <v>0</v>
      </c>
      <c r="G501" s="43">
        <f>SUMIF(May!$A:$A,TB!$A501,May!$H:$H)</f>
        <v>0</v>
      </c>
      <c r="H501" s="43">
        <f>SUMIF(Jun!$A:$A,TB!$A501,Jun!$H:$H)</f>
        <v>0</v>
      </c>
      <c r="I501" s="43">
        <f>SUMIF(Jul!$A:$A,TB!$A501,Jul!$H:$H)</f>
        <v>0</v>
      </c>
      <c r="J501" s="43">
        <f>SUMIF(Aug!$A:$A,TB!$A501,Aug!$H:$H)</f>
        <v>0</v>
      </c>
      <c r="K501" s="43">
        <f>SUMIF(Sep!$A:$A,TB!$A501,Sep!$H:$H)</f>
        <v>0</v>
      </c>
      <c r="L501" s="43">
        <f>SUMIF(Oct!$A:$A,TB!$A501,Oct!$H:$H)</f>
        <v>0</v>
      </c>
      <c r="M501" s="43">
        <f>SUMIF(Nov!$A:$A,TB!$A501,Nov!$H:$H)</f>
        <v>0</v>
      </c>
      <c r="N501" s="159">
        <f>SUMIF(Dec!$A:$A,TB!$A501,Dec!$H:$H)</f>
        <v>0</v>
      </c>
      <c r="O501" s="171"/>
      <c r="P501" s="171"/>
      <c r="Q501" s="164">
        <v>0</v>
      </c>
      <c r="R501" s="43">
        <v>0</v>
      </c>
      <c r="S501" s="43">
        <v>0</v>
      </c>
      <c r="T501" s="43">
        <v>0</v>
      </c>
      <c r="U501" s="43">
        <v>0</v>
      </c>
      <c r="V501" s="43">
        <v>0</v>
      </c>
      <c r="W501" s="43">
        <v>0</v>
      </c>
      <c r="X501" s="43">
        <v>0</v>
      </c>
      <c r="Y501" s="43">
        <v>0</v>
      </c>
      <c r="Z501" s="43">
        <v>0</v>
      </c>
      <c r="AA501" s="43">
        <v>0</v>
      </c>
      <c r="AB501" s="43">
        <v>0</v>
      </c>
      <c r="AD501" s="43">
        <f t="shared" ref="AD501:AD507" si="698">ROUND(C501*AD$2,2)</f>
        <v>0</v>
      </c>
      <c r="AE501" s="43">
        <f t="shared" ref="AE501:AE507" si="699">ROUND(D501*AE$2,2)</f>
        <v>0</v>
      </c>
      <c r="AF501" s="43">
        <f t="shared" ref="AF501:AF507" si="700">ROUND(E501*AF$2,2)</f>
        <v>0</v>
      </c>
      <c r="AG501" s="43">
        <f t="shared" ref="AG501:AG507" si="701">ROUND(F501*AG$2,2)</f>
        <v>0</v>
      </c>
      <c r="AH501" s="43">
        <f t="shared" ref="AH501:AH507" si="702">ROUND(G501*AH$2,2)</f>
        <v>0</v>
      </c>
      <c r="AI501" s="43">
        <f t="shared" ref="AI501:AI507" si="703">ROUND(H501*AI$2,2)</f>
        <v>0</v>
      </c>
      <c r="AJ501" s="43">
        <f t="shared" ref="AJ501:AJ507" si="704">ROUND(I501*AJ$2,2)</f>
        <v>0</v>
      </c>
      <c r="AK501" s="43">
        <f t="shared" ref="AK501:AK507" si="705">ROUND(J501*AK$2,2)</f>
        <v>0</v>
      </c>
      <c r="AL501" s="43">
        <f t="shared" ref="AL501:AL507" si="706">ROUND(K501*AL$2,2)</f>
        <v>0</v>
      </c>
      <c r="AM501" s="43">
        <f t="shared" ref="AM501:AM507" si="707">ROUND(L501*AM$2,2)</f>
        <v>0</v>
      </c>
      <c r="AN501" s="43">
        <f t="shared" ref="AN501:AN507" si="708">ROUND(M501*AN$2,2)</f>
        <v>0</v>
      </c>
      <c r="AO501" s="159">
        <f t="shared" ref="AO501:AO507" si="709">ROUND(N501*AO$2,2)</f>
        <v>0</v>
      </c>
    </row>
    <row r="502" spans="1:41" ht="16.399999999999999" customHeight="1">
      <c r="A502" s="20">
        <v>60002</v>
      </c>
      <c r="B502" s="14" t="s">
        <v>393</v>
      </c>
      <c r="C502" s="43">
        <f>SUMIF(Jan!$A:$A,TB!$A502,Jan!$H:$H)</f>
        <v>0</v>
      </c>
      <c r="D502" s="43">
        <f>SUMIF(Feb!$A:$A,TB!$A502,Feb!$H:$H)</f>
        <v>0</v>
      </c>
      <c r="E502" s="43">
        <f>SUMIF(Mar!$A:$A,TB!$A502,Mar!$H:$H)</f>
        <v>0</v>
      </c>
      <c r="F502" s="43">
        <f>SUMIF(Apr!$A:$A,TB!$A502,Apr!$H:$H)</f>
        <v>0</v>
      </c>
      <c r="G502" s="43">
        <f>SUMIF(May!$A:$A,TB!$A502,May!$H:$H)</f>
        <v>0</v>
      </c>
      <c r="H502" s="43">
        <f>SUMIF(Jun!$A:$A,TB!$A502,Jun!$H:$H)</f>
        <v>0</v>
      </c>
      <c r="I502" s="43">
        <f>SUMIF(Jul!$A:$A,TB!$A502,Jul!$H:$H)</f>
        <v>0</v>
      </c>
      <c r="J502" s="43">
        <f>SUMIF(Aug!$A:$A,TB!$A502,Aug!$H:$H)</f>
        <v>0</v>
      </c>
      <c r="K502" s="43">
        <f>SUMIF(Sep!$A:$A,TB!$A502,Sep!$H:$H)</f>
        <v>0</v>
      </c>
      <c r="L502" s="43">
        <f>SUMIF(Oct!$A:$A,TB!$A502,Oct!$H:$H)</f>
        <v>0</v>
      </c>
      <c r="M502" s="43">
        <f>SUMIF(Nov!$A:$A,TB!$A502,Nov!$H:$H)</f>
        <v>0</v>
      </c>
      <c r="N502" s="159">
        <f>SUMIF(Dec!$A:$A,TB!$A502,Dec!$H:$H)</f>
        <v>0</v>
      </c>
      <c r="O502" s="171"/>
      <c r="P502" s="171"/>
      <c r="Q502" s="164">
        <v>0</v>
      </c>
      <c r="R502" s="43">
        <v>0</v>
      </c>
      <c r="S502" s="43">
        <v>0</v>
      </c>
      <c r="T502" s="43">
        <v>0</v>
      </c>
      <c r="U502" s="43">
        <v>0</v>
      </c>
      <c r="V502" s="43">
        <v>0</v>
      </c>
      <c r="W502" s="43">
        <v>0</v>
      </c>
      <c r="X502" s="43">
        <v>0</v>
      </c>
      <c r="Y502" s="43">
        <v>0</v>
      </c>
      <c r="Z502" s="43">
        <v>0</v>
      </c>
      <c r="AA502" s="43">
        <v>0</v>
      </c>
      <c r="AB502" s="43">
        <v>0</v>
      </c>
      <c r="AD502" s="43">
        <f t="shared" si="698"/>
        <v>0</v>
      </c>
      <c r="AE502" s="43">
        <f t="shared" si="699"/>
        <v>0</v>
      </c>
      <c r="AF502" s="43">
        <f t="shared" si="700"/>
        <v>0</v>
      </c>
      <c r="AG502" s="43">
        <f t="shared" si="701"/>
        <v>0</v>
      </c>
      <c r="AH502" s="43">
        <f t="shared" si="702"/>
        <v>0</v>
      </c>
      <c r="AI502" s="43">
        <f t="shared" si="703"/>
        <v>0</v>
      </c>
      <c r="AJ502" s="43">
        <f t="shared" si="704"/>
        <v>0</v>
      </c>
      <c r="AK502" s="43">
        <f t="shared" si="705"/>
        <v>0</v>
      </c>
      <c r="AL502" s="43">
        <f t="shared" si="706"/>
        <v>0</v>
      </c>
      <c r="AM502" s="43">
        <f t="shared" si="707"/>
        <v>0</v>
      </c>
      <c r="AN502" s="43">
        <f t="shared" si="708"/>
        <v>0</v>
      </c>
      <c r="AO502" s="159">
        <f t="shared" si="709"/>
        <v>0</v>
      </c>
    </row>
    <row r="503" spans="1:41" ht="16.399999999999999" customHeight="1">
      <c r="A503" s="20">
        <v>60003</v>
      </c>
      <c r="B503" s="14" t="s">
        <v>394</v>
      </c>
      <c r="C503" s="43">
        <f>SUMIF(Jan!$A:$A,TB!$A503,Jan!$H:$H)</f>
        <v>0</v>
      </c>
      <c r="D503" s="43">
        <f>SUMIF(Feb!$A:$A,TB!$A503,Feb!$H:$H)</f>
        <v>-308</v>
      </c>
      <c r="E503" s="43">
        <f>SUMIF(Mar!$A:$A,TB!$A503,Mar!$H:$H)</f>
        <v>724.52</v>
      </c>
      <c r="F503" s="43">
        <f>SUMIF(Apr!$A:$A,TB!$A503,Apr!$H:$H)</f>
        <v>724.52</v>
      </c>
      <c r="G503" s="43">
        <f>SUMIF(May!$A:$A,TB!$A503,May!$H:$H)</f>
        <v>-1429.48</v>
      </c>
      <c r="H503" s="43">
        <f>SUMIF(Jun!$A:$A,TB!$A503,Jun!$H:$H)</f>
        <v>-10264.48</v>
      </c>
      <c r="I503" s="43">
        <f>SUMIF(Jul!$A:$A,TB!$A503,Jul!$H:$H)</f>
        <v>-10264.48</v>
      </c>
      <c r="J503" s="43">
        <f>SUMIF(Aug!$A:$A,TB!$A503,Aug!$H:$H)</f>
        <v>-10264.48</v>
      </c>
      <c r="K503" s="43">
        <f>SUMIF(Sep!$A:$A,TB!$A503,Sep!$H:$H)</f>
        <v>-10264.48</v>
      </c>
      <c r="L503" s="43">
        <f>SUMIF(Oct!$A:$A,TB!$A503,Oct!$H:$H)</f>
        <v>-10264.48</v>
      </c>
      <c r="M503" s="43">
        <f>SUMIF(Nov!$A:$A,TB!$A503,Nov!$H:$H)</f>
        <v>-10264.48</v>
      </c>
      <c r="N503" s="159">
        <f>SUMIF(Dec!$A:$A,TB!$A503,Dec!$H:$H)</f>
        <v>-10264.48</v>
      </c>
      <c r="O503" s="171"/>
      <c r="P503" s="171"/>
      <c r="Q503" s="164">
        <v>0</v>
      </c>
      <c r="R503" s="43">
        <v>0</v>
      </c>
      <c r="S503" s="43">
        <v>-7740.77</v>
      </c>
      <c r="T503" s="43">
        <v>-7740.77</v>
      </c>
      <c r="U503" s="43">
        <v>-7740.77</v>
      </c>
      <c r="V503" s="43">
        <v>-7740.77</v>
      </c>
      <c r="W503" s="43">
        <v>-7740.77</v>
      </c>
      <c r="X503" s="43">
        <v>-13925.77</v>
      </c>
      <c r="Y503" s="43">
        <v>-17050.88</v>
      </c>
      <c r="Z503" s="43">
        <v>-17050.88</v>
      </c>
      <c r="AA503" s="43">
        <v>-17050.88</v>
      </c>
      <c r="AB503" s="43">
        <v>-17050.88</v>
      </c>
      <c r="AD503" s="43">
        <f t="shared" si="698"/>
        <v>0</v>
      </c>
      <c r="AE503" s="43">
        <f t="shared" si="699"/>
        <v>-7739.15</v>
      </c>
      <c r="AF503" s="43">
        <f t="shared" si="700"/>
        <v>18250.22</v>
      </c>
      <c r="AG503" s="43">
        <f t="shared" si="701"/>
        <v>18305.87</v>
      </c>
      <c r="AH503" s="43">
        <f t="shared" si="702"/>
        <v>-36172.99</v>
      </c>
      <c r="AI503" s="43">
        <f t="shared" si="703"/>
        <v>-259942.82</v>
      </c>
      <c r="AJ503" s="43">
        <f t="shared" si="704"/>
        <v>-259942.82</v>
      </c>
      <c r="AK503" s="43">
        <f t="shared" si="705"/>
        <v>-259942.82</v>
      </c>
      <c r="AL503" s="43">
        <f t="shared" si="706"/>
        <v>-259942.82</v>
      </c>
      <c r="AM503" s="43">
        <f t="shared" si="707"/>
        <v>-259942.82</v>
      </c>
      <c r="AN503" s="43">
        <f t="shared" si="708"/>
        <v>-259942.82</v>
      </c>
      <c r="AO503" s="159">
        <f t="shared" si="709"/>
        <v>-259942.82</v>
      </c>
    </row>
    <row r="504" spans="1:41" ht="16.399999999999999" customHeight="1">
      <c r="A504" s="20">
        <v>60004</v>
      </c>
      <c r="B504" s="14" t="s">
        <v>395</v>
      </c>
      <c r="C504" s="43">
        <f>SUMIF(Jan!$A:$A,TB!$A504,Jan!$H:$H)</f>
        <v>0</v>
      </c>
      <c r="D504" s="43">
        <f>SUMIF(Feb!$A:$A,TB!$A504,Feb!$H:$H)</f>
        <v>0</v>
      </c>
      <c r="E504" s="43">
        <f>SUMIF(Mar!$A:$A,TB!$A504,Mar!$H:$H)</f>
        <v>0</v>
      </c>
      <c r="F504" s="43">
        <f>SUMIF(Apr!$A:$A,TB!$A504,Apr!$H:$H)</f>
        <v>0</v>
      </c>
      <c r="G504" s="43">
        <f>SUMIF(May!$A:$A,TB!$A504,May!$H:$H)</f>
        <v>0</v>
      </c>
      <c r="H504" s="43">
        <f>SUMIF(Jun!$A:$A,TB!$A504,Jun!$H:$H)</f>
        <v>0</v>
      </c>
      <c r="I504" s="43">
        <f>SUMIF(Jul!$A:$A,TB!$A504,Jul!$H:$H)</f>
        <v>0</v>
      </c>
      <c r="J504" s="43">
        <f>SUMIF(Aug!$A:$A,TB!$A504,Aug!$H:$H)</f>
        <v>0</v>
      </c>
      <c r="K504" s="43">
        <f>SUMIF(Sep!$A:$A,TB!$A504,Sep!$H:$H)</f>
        <v>0</v>
      </c>
      <c r="L504" s="43">
        <f>SUMIF(Oct!$A:$A,TB!$A504,Oct!$H:$H)</f>
        <v>0</v>
      </c>
      <c r="M504" s="43">
        <f>SUMIF(Nov!$A:$A,TB!$A504,Nov!$H:$H)</f>
        <v>0</v>
      </c>
      <c r="N504" s="159">
        <f>SUMIF(Dec!$A:$A,TB!$A504,Dec!$H:$H)</f>
        <v>0</v>
      </c>
      <c r="O504" s="171"/>
      <c r="P504" s="171"/>
      <c r="Q504" s="164">
        <v>0</v>
      </c>
      <c r="R504" s="43">
        <v>0</v>
      </c>
      <c r="S504" s="43">
        <v>0</v>
      </c>
      <c r="T504" s="43">
        <v>0</v>
      </c>
      <c r="U504" s="43">
        <v>0</v>
      </c>
      <c r="V504" s="43">
        <v>0</v>
      </c>
      <c r="W504" s="43">
        <v>0</v>
      </c>
      <c r="X504" s="43">
        <v>0</v>
      </c>
      <c r="Y504" s="43">
        <v>0</v>
      </c>
      <c r="Z504" s="43">
        <v>0</v>
      </c>
      <c r="AA504" s="43">
        <v>0</v>
      </c>
      <c r="AB504" s="43">
        <v>0</v>
      </c>
      <c r="AD504" s="43">
        <f t="shared" si="698"/>
        <v>0</v>
      </c>
      <c r="AE504" s="43">
        <f t="shared" si="699"/>
        <v>0</v>
      </c>
      <c r="AF504" s="43">
        <f t="shared" si="700"/>
        <v>0</v>
      </c>
      <c r="AG504" s="43">
        <f t="shared" si="701"/>
        <v>0</v>
      </c>
      <c r="AH504" s="43">
        <f t="shared" si="702"/>
        <v>0</v>
      </c>
      <c r="AI504" s="43">
        <f t="shared" si="703"/>
        <v>0</v>
      </c>
      <c r="AJ504" s="43">
        <f t="shared" si="704"/>
        <v>0</v>
      </c>
      <c r="AK504" s="43">
        <f t="shared" si="705"/>
        <v>0</v>
      </c>
      <c r="AL504" s="43">
        <f t="shared" si="706"/>
        <v>0</v>
      </c>
      <c r="AM504" s="43">
        <f t="shared" si="707"/>
        <v>0</v>
      </c>
      <c r="AN504" s="43">
        <f t="shared" si="708"/>
        <v>0</v>
      </c>
      <c r="AO504" s="159">
        <f t="shared" si="709"/>
        <v>0</v>
      </c>
    </row>
    <row r="505" spans="1:41" ht="16.399999999999999" customHeight="1">
      <c r="A505" s="13">
        <v>60005</v>
      </c>
      <c r="B505" s="21" t="s">
        <v>396</v>
      </c>
      <c r="C505" s="43">
        <f>SUMIF(Jan!$A:$A,TB!$A505,Jan!$H:$H)</f>
        <v>0</v>
      </c>
      <c r="D505" s="43">
        <f>SUMIF(Feb!$A:$A,TB!$A505,Feb!$H:$H)</f>
        <v>0</v>
      </c>
      <c r="E505" s="43">
        <f>SUMIF(Mar!$A:$A,TB!$A505,Mar!$H:$H)</f>
        <v>0</v>
      </c>
      <c r="F505" s="43">
        <f>SUMIF(Apr!$A:$A,TB!$A505,Apr!$H:$H)</f>
        <v>0</v>
      </c>
      <c r="G505" s="43">
        <f>SUMIF(May!$A:$A,TB!$A505,May!$H:$H)</f>
        <v>0</v>
      </c>
      <c r="H505" s="43">
        <f>SUMIF(Jun!$A:$A,TB!$A505,Jun!$H:$H)</f>
        <v>0</v>
      </c>
      <c r="I505" s="43">
        <f>SUMIF(Jul!$A:$A,TB!$A505,Jul!$H:$H)</f>
        <v>0</v>
      </c>
      <c r="J505" s="43">
        <f>SUMIF(Aug!$A:$A,TB!$A505,Aug!$H:$H)</f>
        <v>0</v>
      </c>
      <c r="K505" s="43">
        <f>SUMIF(Sep!$A:$A,TB!$A505,Sep!$H:$H)</f>
        <v>0</v>
      </c>
      <c r="L505" s="43">
        <f>SUMIF(Oct!$A:$A,TB!$A505,Oct!$H:$H)</f>
        <v>0</v>
      </c>
      <c r="M505" s="43">
        <f>SUMIF(Nov!$A:$A,TB!$A505,Nov!$H:$H)</f>
        <v>0</v>
      </c>
      <c r="N505" s="159">
        <f>SUMIF(Dec!$A:$A,TB!$A505,Dec!$H:$H)</f>
        <v>0</v>
      </c>
      <c r="O505" s="171"/>
      <c r="P505" s="171"/>
      <c r="Q505" s="164">
        <v>0</v>
      </c>
      <c r="R505" s="43">
        <v>0</v>
      </c>
      <c r="S505" s="43">
        <v>0</v>
      </c>
      <c r="T505" s="43">
        <v>0</v>
      </c>
      <c r="U505" s="43">
        <v>0</v>
      </c>
      <c r="V505" s="43">
        <v>0</v>
      </c>
      <c r="W505" s="43">
        <v>0</v>
      </c>
      <c r="X505" s="43">
        <v>0</v>
      </c>
      <c r="Y505" s="43">
        <v>0</v>
      </c>
      <c r="Z505" s="43">
        <v>0</v>
      </c>
      <c r="AA505" s="43">
        <v>0</v>
      </c>
      <c r="AB505" s="43">
        <v>0</v>
      </c>
      <c r="AD505" s="43">
        <f t="shared" si="698"/>
        <v>0</v>
      </c>
      <c r="AE505" s="43">
        <f t="shared" si="699"/>
        <v>0</v>
      </c>
      <c r="AF505" s="43">
        <f t="shared" si="700"/>
        <v>0</v>
      </c>
      <c r="AG505" s="43">
        <f t="shared" si="701"/>
        <v>0</v>
      </c>
      <c r="AH505" s="43">
        <f t="shared" si="702"/>
        <v>0</v>
      </c>
      <c r="AI505" s="43">
        <f t="shared" si="703"/>
        <v>0</v>
      </c>
      <c r="AJ505" s="43">
        <f t="shared" si="704"/>
        <v>0</v>
      </c>
      <c r="AK505" s="43">
        <f t="shared" si="705"/>
        <v>0</v>
      </c>
      <c r="AL505" s="43">
        <f t="shared" si="706"/>
        <v>0</v>
      </c>
      <c r="AM505" s="43">
        <f t="shared" si="707"/>
        <v>0</v>
      </c>
      <c r="AN505" s="43">
        <f t="shared" si="708"/>
        <v>0</v>
      </c>
      <c r="AO505" s="159">
        <f t="shared" si="709"/>
        <v>0</v>
      </c>
    </row>
    <row r="506" spans="1:41" ht="16.399999999999999" customHeight="1">
      <c r="A506" s="20">
        <v>94017</v>
      </c>
      <c r="B506" s="14" t="s">
        <v>443</v>
      </c>
      <c r="C506" s="43">
        <f>SUMIF(Jan!$A:$A,TB!$A506,Jan!$H:$H)</f>
        <v>0</v>
      </c>
      <c r="D506" s="43">
        <f>SUMIF(Feb!$A:$A,TB!$A506,Feb!$H:$H)</f>
        <v>0</v>
      </c>
      <c r="E506" s="43">
        <f>SUMIF(Mar!$A:$A,TB!$A506,Mar!$H:$H)</f>
        <v>0</v>
      </c>
      <c r="F506" s="43">
        <f>SUMIF(Apr!$A:$A,TB!$A506,Apr!$H:$H)</f>
        <v>0</v>
      </c>
      <c r="G506" s="43">
        <f>SUMIF(May!$A:$A,TB!$A506,May!$H:$H)</f>
        <v>-471.35</v>
      </c>
      <c r="H506" s="43">
        <f>SUMIF(Jun!$A:$A,TB!$A506,Jun!$H:$H)</f>
        <v>-471.35</v>
      </c>
      <c r="I506" s="43">
        <f>SUMIF(Jul!$A:$A,TB!$A506,Jul!$H:$H)</f>
        <v>-471.35</v>
      </c>
      <c r="J506" s="43">
        <f>SUMIF(Aug!$A:$A,TB!$A506,Aug!$H:$H)</f>
        <v>-471.35</v>
      </c>
      <c r="K506" s="43">
        <f>SUMIF(Sep!$A:$A,TB!$A506,Sep!$H:$H)</f>
        <v>-471.35</v>
      </c>
      <c r="L506" s="43">
        <f>SUMIF(Oct!$A:$A,TB!$A506,Oct!$H:$H)</f>
        <v>-471.35</v>
      </c>
      <c r="M506" s="43">
        <f>SUMIF(Nov!$A:$A,TB!$A506,Nov!$H:$H)</f>
        <v>-471.35</v>
      </c>
      <c r="N506" s="159">
        <f>SUMIF(Dec!$A:$A,TB!$A506,Dec!$H:$H)</f>
        <v>-471.35</v>
      </c>
      <c r="O506" s="171" t="s">
        <v>549</v>
      </c>
      <c r="P506" s="171"/>
      <c r="Q506" s="164">
        <v>0</v>
      </c>
      <c r="R506" s="43">
        <v>0</v>
      </c>
      <c r="S506" s="43">
        <v>0</v>
      </c>
      <c r="T506" s="43">
        <v>0</v>
      </c>
      <c r="U506" s="43">
        <v>0</v>
      </c>
      <c r="V506" s="43">
        <v>0</v>
      </c>
      <c r="W506" s="43">
        <v>0</v>
      </c>
      <c r="X506" s="43">
        <v>0</v>
      </c>
      <c r="Y506" s="43">
        <v>0</v>
      </c>
      <c r="Z506" s="43">
        <v>0</v>
      </c>
      <c r="AA506" s="43">
        <v>0</v>
      </c>
      <c r="AB506" s="43">
        <v>0</v>
      </c>
      <c r="AD506" s="43">
        <f t="shared" si="698"/>
        <v>0</v>
      </c>
      <c r="AE506" s="43">
        <f t="shared" si="699"/>
        <v>0</v>
      </c>
      <c r="AF506" s="43">
        <f t="shared" si="700"/>
        <v>0</v>
      </c>
      <c r="AG506" s="43">
        <f t="shared" si="701"/>
        <v>0</v>
      </c>
      <c r="AH506" s="43">
        <f t="shared" si="702"/>
        <v>-11927.51</v>
      </c>
      <c r="AI506" s="43">
        <f t="shared" si="703"/>
        <v>-11936.7</v>
      </c>
      <c r="AJ506" s="43">
        <f t="shared" si="704"/>
        <v>-11936.7</v>
      </c>
      <c r="AK506" s="43">
        <f t="shared" si="705"/>
        <v>-11936.7</v>
      </c>
      <c r="AL506" s="43">
        <f t="shared" si="706"/>
        <v>-11936.7</v>
      </c>
      <c r="AM506" s="43">
        <f t="shared" si="707"/>
        <v>-11936.7</v>
      </c>
      <c r="AN506" s="43">
        <f t="shared" si="708"/>
        <v>-11936.7</v>
      </c>
      <c r="AO506" s="159">
        <f t="shared" si="709"/>
        <v>-11936.7</v>
      </c>
    </row>
    <row r="507" spans="1:41" ht="16.399999999999999" customHeight="1">
      <c r="A507" s="13"/>
      <c r="B507" s="21"/>
      <c r="C507" s="43">
        <f>SUMIF(Jan!$A:$A,TB!$A507,Jan!$H:$H)</f>
        <v>0</v>
      </c>
      <c r="D507" s="43">
        <f>SUMIF(Feb!$A:$A,TB!$A507,Feb!$H:$H)</f>
        <v>0</v>
      </c>
      <c r="E507" s="43">
        <f>SUMIF(Mar!$A:$A,TB!$A507,Mar!$H:$H)</f>
        <v>0</v>
      </c>
      <c r="F507" s="43">
        <f>SUMIF(Apr!$A:$A,TB!$A507,Apr!$H:$H)</f>
        <v>0</v>
      </c>
      <c r="G507" s="43">
        <f>SUMIF(May!$A:$A,TB!$A507,May!$H:$H)</f>
        <v>0</v>
      </c>
      <c r="H507" s="43">
        <f>SUMIF(Jun!$A:$A,TB!$A507,Jun!$H:$H)</f>
        <v>0</v>
      </c>
      <c r="I507" s="43">
        <f>SUMIF(Jul!$A:$A,TB!$A507,Jul!$H:$H)</f>
        <v>0</v>
      </c>
      <c r="J507" s="43">
        <f>SUMIF(Aug!$A:$A,TB!$A507,Aug!$H:$H)</f>
        <v>0</v>
      </c>
      <c r="K507" s="43">
        <f>SUMIF(Sep!$A:$A,TB!$A507,Sep!$H:$H)</f>
        <v>0</v>
      </c>
      <c r="L507" s="43">
        <f>SUMIF(Oct!$A:$A,TB!$A507,Oct!$H:$H)</f>
        <v>0</v>
      </c>
      <c r="M507" s="43">
        <f>SUMIF(Nov!$A:$A,TB!$A507,Nov!$H:$H)</f>
        <v>0</v>
      </c>
      <c r="N507" s="159">
        <f>SUMIF(Dec!$A:$A,TB!$A507,Dec!$H:$H)</f>
        <v>0</v>
      </c>
      <c r="O507" s="171"/>
      <c r="P507" s="171"/>
      <c r="Q507" s="164">
        <v>0</v>
      </c>
      <c r="R507" s="43">
        <v>0</v>
      </c>
      <c r="S507" s="43">
        <v>0</v>
      </c>
      <c r="T507" s="43">
        <v>0</v>
      </c>
      <c r="U507" s="43">
        <v>0</v>
      </c>
      <c r="V507" s="43">
        <v>0</v>
      </c>
      <c r="W507" s="43">
        <v>0</v>
      </c>
      <c r="X507" s="43">
        <v>0</v>
      </c>
      <c r="Y507" s="43">
        <v>0</v>
      </c>
      <c r="Z507" s="43">
        <v>0</v>
      </c>
      <c r="AA507" s="43">
        <v>0</v>
      </c>
      <c r="AB507" s="43">
        <v>0</v>
      </c>
      <c r="AD507" s="43">
        <f t="shared" si="698"/>
        <v>0</v>
      </c>
      <c r="AE507" s="43">
        <f t="shared" si="699"/>
        <v>0</v>
      </c>
      <c r="AF507" s="43">
        <f t="shared" si="700"/>
        <v>0</v>
      </c>
      <c r="AG507" s="43">
        <f t="shared" si="701"/>
        <v>0</v>
      </c>
      <c r="AH507" s="43">
        <f t="shared" si="702"/>
        <v>0</v>
      </c>
      <c r="AI507" s="43">
        <f t="shared" si="703"/>
        <v>0</v>
      </c>
      <c r="AJ507" s="43">
        <f t="shared" si="704"/>
        <v>0</v>
      </c>
      <c r="AK507" s="43">
        <f t="shared" si="705"/>
        <v>0</v>
      </c>
      <c r="AL507" s="43">
        <f t="shared" si="706"/>
        <v>0</v>
      </c>
      <c r="AM507" s="43">
        <f t="shared" si="707"/>
        <v>0</v>
      </c>
      <c r="AN507" s="43">
        <f t="shared" si="708"/>
        <v>0</v>
      </c>
      <c r="AO507" s="159">
        <f t="shared" si="709"/>
        <v>0</v>
      </c>
    </row>
    <row r="508" spans="1:41" ht="16.399999999999999" customHeight="1">
      <c r="A508" s="17" t="s">
        <v>81</v>
      </c>
      <c r="B508" s="18"/>
      <c r="C508" s="19">
        <f t="shared" ref="C508" si="710">ROUND(SUM(C501:C507),2)</f>
        <v>0</v>
      </c>
      <c r="D508" s="19">
        <f t="shared" ref="D508:N508" si="711">ROUND(SUM(D501:D507),2)</f>
        <v>-308</v>
      </c>
      <c r="E508" s="19">
        <f t="shared" si="711"/>
        <v>724.52</v>
      </c>
      <c r="F508" s="19">
        <f t="shared" si="711"/>
        <v>724.52</v>
      </c>
      <c r="G508" s="19">
        <f t="shared" si="711"/>
        <v>-1900.83</v>
      </c>
      <c r="H508" s="19">
        <f t="shared" si="711"/>
        <v>-10735.83</v>
      </c>
      <c r="I508" s="19">
        <f t="shared" si="711"/>
        <v>-10735.83</v>
      </c>
      <c r="J508" s="19">
        <f t="shared" si="711"/>
        <v>-10735.83</v>
      </c>
      <c r="K508" s="19">
        <f t="shared" si="711"/>
        <v>-10735.83</v>
      </c>
      <c r="L508" s="19">
        <f t="shared" si="711"/>
        <v>-10735.83</v>
      </c>
      <c r="M508" s="19">
        <f t="shared" si="711"/>
        <v>-10735.83</v>
      </c>
      <c r="N508" s="158">
        <f t="shared" si="711"/>
        <v>-10735.83</v>
      </c>
      <c r="O508" s="171"/>
      <c r="P508" s="171"/>
      <c r="Q508" s="163">
        <v>0</v>
      </c>
      <c r="R508" s="19">
        <v>0</v>
      </c>
      <c r="S508" s="19">
        <v>-7740.77</v>
      </c>
      <c r="T508" s="19">
        <v>-7740.77</v>
      </c>
      <c r="U508" s="19">
        <v>-7740.77</v>
      </c>
      <c r="V508" s="19">
        <v>-7740.77</v>
      </c>
      <c r="W508" s="19">
        <v>-7740.77</v>
      </c>
      <c r="X508" s="19">
        <v>-13925.77</v>
      </c>
      <c r="Y508" s="19">
        <v>-17050.88</v>
      </c>
      <c r="Z508" s="19">
        <v>-17050.88</v>
      </c>
      <c r="AA508" s="19">
        <v>-17050.88</v>
      </c>
      <c r="AB508" s="19">
        <v>-17050.88</v>
      </c>
      <c r="AD508" s="19">
        <f t="shared" ref="AD508:AO508" si="712">ROUND(SUM(AD501:AD507),2)</f>
        <v>0</v>
      </c>
      <c r="AE508" s="19">
        <f t="shared" si="712"/>
        <v>-7739.15</v>
      </c>
      <c r="AF508" s="19">
        <f t="shared" si="712"/>
        <v>18250.22</v>
      </c>
      <c r="AG508" s="19">
        <f t="shared" si="712"/>
        <v>18305.87</v>
      </c>
      <c r="AH508" s="19">
        <f t="shared" si="712"/>
        <v>-48100.5</v>
      </c>
      <c r="AI508" s="19">
        <f t="shared" si="712"/>
        <v>-271879.52</v>
      </c>
      <c r="AJ508" s="19">
        <f t="shared" si="712"/>
        <v>-271879.52</v>
      </c>
      <c r="AK508" s="19">
        <f t="shared" si="712"/>
        <v>-271879.52</v>
      </c>
      <c r="AL508" s="19">
        <f t="shared" si="712"/>
        <v>-271879.52</v>
      </c>
      <c r="AM508" s="19">
        <f t="shared" si="712"/>
        <v>-271879.52</v>
      </c>
      <c r="AN508" s="19">
        <f t="shared" si="712"/>
        <v>-271879.52</v>
      </c>
      <c r="AO508" s="19">
        <f t="shared" si="712"/>
        <v>-271879.52</v>
      </c>
    </row>
    <row r="509" spans="1:41" ht="16.399999999999999" customHeight="1">
      <c r="A509" s="20"/>
      <c r="B509" s="14"/>
      <c r="C509" s="43">
        <f>SUMIF(Jan!$A:$A,TB!$A509,Jan!$H:$H)</f>
        <v>0</v>
      </c>
      <c r="D509" s="43">
        <f>SUMIF(Feb!$A:$A,TB!$A509,Feb!$H:$H)</f>
        <v>0</v>
      </c>
      <c r="E509" s="43">
        <f>SUMIF(Mar!$A:$A,TB!$A509,Mar!$H:$H)</f>
        <v>0</v>
      </c>
      <c r="F509" s="43">
        <f>SUMIF(Apr!$A:$A,TB!$A509,Apr!$H:$H)</f>
        <v>0</v>
      </c>
      <c r="G509" s="43">
        <f>SUMIF(May!$A:$A,TB!$A509,May!$H:$H)</f>
        <v>0</v>
      </c>
      <c r="H509" s="43">
        <f>SUMIF(Jun!$A:$A,TB!$A509,Jun!$H:$H)</f>
        <v>0</v>
      </c>
      <c r="I509" s="43">
        <f>SUMIF(Jul!$A:$A,TB!$A509,Jul!$H:$H)</f>
        <v>0</v>
      </c>
      <c r="J509" s="43">
        <f>SUMIF(Aug!$A:$A,TB!$A509,Aug!$H:$H)</f>
        <v>0</v>
      </c>
      <c r="K509" s="43">
        <f>SUMIF(Sep!$A:$A,TB!$A509,Sep!$H:$H)</f>
        <v>0</v>
      </c>
      <c r="L509" s="43">
        <f>SUMIF(Oct!$A:$A,TB!$A509,Oct!$H:$H)</f>
        <v>0</v>
      </c>
      <c r="M509" s="43">
        <f>SUMIF(Nov!$A:$A,TB!$A509,Nov!$H:$H)</f>
        <v>0</v>
      </c>
      <c r="N509" s="159">
        <f>SUMIF(Dec!$A:$A,TB!$A509,Dec!$H:$H)</f>
        <v>0</v>
      </c>
      <c r="O509" s="171"/>
      <c r="P509" s="171"/>
      <c r="Q509" s="164">
        <v>0</v>
      </c>
      <c r="R509" s="43">
        <v>0</v>
      </c>
      <c r="S509" s="43">
        <v>0</v>
      </c>
      <c r="T509" s="43">
        <v>0</v>
      </c>
      <c r="U509" s="43">
        <v>0</v>
      </c>
      <c r="V509" s="43">
        <v>0</v>
      </c>
      <c r="W509" s="43">
        <v>0</v>
      </c>
      <c r="X509" s="43">
        <v>0</v>
      </c>
      <c r="Y509" s="43">
        <v>0</v>
      </c>
      <c r="Z509" s="43">
        <v>0</v>
      </c>
      <c r="AA509" s="43">
        <v>0</v>
      </c>
      <c r="AB509" s="43">
        <v>0</v>
      </c>
      <c r="AD509" s="43">
        <f t="shared" ref="AD509:AD514" si="713">ROUND(C509*AD$2,2)</f>
        <v>0</v>
      </c>
      <c r="AE509" s="43">
        <f t="shared" ref="AE509:AE514" si="714">ROUND(D509*AE$2,2)</f>
        <v>0</v>
      </c>
      <c r="AF509" s="43">
        <f t="shared" ref="AF509:AF514" si="715">ROUND(E509*AF$2,2)</f>
        <v>0</v>
      </c>
      <c r="AG509" s="43">
        <f t="shared" ref="AG509:AG514" si="716">ROUND(F509*AG$2,2)</f>
        <v>0</v>
      </c>
      <c r="AH509" s="43">
        <f t="shared" ref="AH509:AH514" si="717">ROUND(G509*AH$2,2)</f>
        <v>0</v>
      </c>
      <c r="AI509" s="43">
        <f t="shared" ref="AI509:AI514" si="718">ROUND(H509*AI$2,2)</f>
        <v>0</v>
      </c>
      <c r="AJ509" s="43">
        <f t="shared" ref="AJ509:AJ514" si="719">ROUND(I509*AJ$2,2)</f>
        <v>0</v>
      </c>
      <c r="AK509" s="43">
        <f t="shared" ref="AK509:AK514" si="720">ROUND(J509*AK$2,2)</f>
        <v>0</v>
      </c>
      <c r="AL509" s="43">
        <f t="shared" ref="AL509:AL514" si="721">ROUND(K509*AL$2,2)</f>
        <v>0</v>
      </c>
      <c r="AM509" s="43">
        <f t="shared" ref="AM509:AM514" si="722">ROUND(L509*AM$2,2)</f>
        <v>0</v>
      </c>
      <c r="AN509" s="43">
        <f t="shared" ref="AN509:AN514" si="723">ROUND(M509*AN$2,2)</f>
        <v>0</v>
      </c>
      <c r="AO509" s="159">
        <f t="shared" ref="AO509:AO514" si="724">ROUND(N509*AO$2,2)</f>
        <v>0</v>
      </c>
    </row>
    <row r="510" spans="1:41" ht="16.399999999999999" customHeight="1">
      <c r="A510" s="20">
        <v>95001</v>
      </c>
      <c r="B510" s="14" t="s">
        <v>397</v>
      </c>
      <c r="C510" s="43">
        <f>SUMIF(Jan!$A:$A,TB!$A510,Jan!$H:$H)</f>
        <v>0</v>
      </c>
      <c r="D510" s="43">
        <f>SUMIF(Feb!$A:$A,TB!$A510,Feb!$H:$H)</f>
        <v>0</v>
      </c>
      <c r="E510" s="43">
        <f>SUMIF(Mar!$A:$A,TB!$A510,Mar!$H:$H)</f>
        <v>0</v>
      </c>
      <c r="F510" s="43">
        <f>SUMIF(Apr!$A:$A,TB!$A510,Apr!$H:$H)</f>
        <v>0</v>
      </c>
      <c r="G510" s="43">
        <f>SUMIF(May!$A:$A,TB!$A510,May!$H:$H)</f>
        <v>0</v>
      </c>
      <c r="H510" s="43">
        <f>SUMIF(Jun!$A:$A,TB!$A510,Jun!$H:$H)</f>
        <v>0</v>
      </c>
      <c r="I510" s="43">
        <f>SUMIF(Jul!$A:$A,TB!$A510,Jul!$H:$H)</f>
        <v>0</v>
      </c>
      <c r="J510" s="43">
        <f>SUMIF(Aug!$A:$A,TB!$A510,Aug!$H:$H)</f>
        <v>0</v>
      </c>
      <c r="K510" s="43">
        <f>SUMIF(Sep!$A:$A,TB!$A510,Sep!$H:$H)</f>
        <v>0</v>
      </c>
      <c r="L510" s="43">
        <f>SUMIF(Oct!$A:$A,TB!$A510,Oct!$H:$H)</f>
        <v>0</v>
      </c>
      <c r="M510" s="43">
        <f>SUMIF(Nov!$A:$A,TB!$A510,Nov!$H:$H)</f>
        <v>0</v>
      </c>
      <c r="N510" s="159">
        <f>SUMIF(Dec!$A:$A,TB!$A510,Dec!$H:$H)</f>
        <v>0</v>
      </c>
      <c r="O510" s="171" t="s">
        <v>542</v>
      </c>
      <c r="P510" s="171"/>
      <c r="Q510" s="164">
        <v>0</v>
      </c>
      <c r="R510" s="43">
        <v>0</v>
      </c>
      <c r="S510" s="43">
        <v>0</v>
      </c>
      <c r="T510" s="43">
        <v>0</v>
      </c>
      <c r="U510" s="43">
        <v>0</v>
      </c>
      <c r="V510" s="43">
        <v>0</v>
      </c>
      <c r="W510" s="43">
        <v>0</v>
      </c>
      <c r="X510" s="43">
        <v>0</v>
      </c>
      <c r="Y510" s="43">
        <v>0</v>
      </c>
      <c r="Z510" s="43">
        <v>0</v>
      </c>
      <c r="AA510" s="43">
        <v>0</v>
      </c>
      <c r="AB510" s="43">
        <v>0</v>
      </c>
      <c r="AD510" s="43">
        <f t="shared" si="713"/>
        <v>0</v>
      </c>
      <c r="AE510" s="43">
        <f t="shared" si="714"/>
        <v>0</v>
      </c>
      <c r="AF510" s="43">
        <f t="shared" si="715"/>
        <v>0</v>
      </c>
      <c r="AG510" s="43">
        <f t="shared" si="716"/>
        <v>0</v>
      </c>
      <c r="AH510" s="43">
        <f t="shared" si="717"/>
        <v>0</v>
      </c>
      <c r="AI510" s="43">
        <f t="shared" si="718"/>
        <v>0</v>
      </c>
      <c r="AJ510" s="43">
        <f t="shared" si="719"/>
        <v>0</v>
      </c>
      <c r="AK510" s="43">
        <f t="shared" si="720"/>
        <v>0</v>
      </c>
      <c r="AL510" s="43">
        <f t="shared" si="721"/>
        <v>0</v>
      </c>
      <c r="AM510" s="43">
        <f t="shared" si="722"/>
        <v>0</v>
      </c>
      <c r="AN510" s="43">
        <f t="shared" si="723"/>
        <v>0</v>
      </c>
      <c r="AO510" s="159">
        <f t="shared" si="724"/>
        <v>0</v>
      </c>
    </row>
    <row r="511" spans="1:41" ht="16.399999999999999" customHeight="1">
      <c r="A511" s="20">
        <v>95002</v>
      </c>
      <c r="B511" s="14" t="s">
        <v>398</v>
      </c>
      <c r="C511" s="43">
        <f>SUMIF(Jan!$A:$A,TB!$A511,Jan!$H:$H)</f>
        <v>0</v>
      </c>
      <c r="D511" s="43">
        <f>SUMIF(Feb!$A:$A,TB!$A511,Feb!$H:$H)</f>
        <v>0</v>
      </c>
      <c r="E511" s="43">
        <f>SUMIF(Mar!$A:$A,TB!$A511,Mar!$H:$H)</f>
        <v>0</v>
      </c>
      <c r="F511" s="43">
        <f>SUMIF(Apr!$A:$A,TB!$A511,Apr!$H:$H)</f>
        <v>0</v>
      </c>
      <c r="G511" s="43">
        <f>SUMIF(May!$A:$A,TB!$A511,May!$H:$H)</f>
        <v>0</v>
      </c>
      <c r="H511" s="43">
        <f>SUMIF(Jun!$A:$A,TB!$A511,Jun!$H:$H)</f>
        <v>0</v>
      </c>
      <c r="I511" s="43">
        <f>SUMIF(Jul!$A:$A,TB!$A511,Jul!$H:$H)</f>
        <v>0</v>
      </c>
      <c r="J511" s="43">
        <f>SUMIF(Aug!$A:$A,TB!$A511,Aug!$H:$H)</f>
        <v>0</v>
      </c>
      <c r="K511" s="43">
        <f>SUMIF(Sep!$A:$A,TB!$A511,Sep!$H:$H)</f>
        <v>0</v>
      </c>
      <c r="L511" s="43">
        <f>SUMIF(Oct!$A:$A,TB!$A511,Oct!$H:$H)</f>
        <v>0</v>
      </c>
      <c r="M511" s="43">
        <f>SUMIF(Nov!$A:$A,TB!$A511,Nov!$H:$H)</f>
        <v>0</v>
      </c>
      <c r="N511" s="159">
        <f>SUMIF(Dec!$A:$A,TB!$A511,Dec!$H:$H)</f>
        <v>0</v>
      </c>
      <c r="O511" s="171" t="s">
        <v>542</v>
      </c>
      <c r="P511" s="171"/>
      <c r="Q511" s="164">
        <v>0</v>
      </c>
      <c r="R511" s="43">
        <v>0</v>
      </c>
      <c r="S511" s="43">
        <v>0</v>
      </c>
      <c r="T511" s="43">
        <v>0</v>
      </c>
      <c r="U511" s="43">
        <v>0</v>
      </c>
      <c r="V511" s="43">
        <v>0</v>
      </c>
      <c r="W511" s="43">
        <v>0</v>
      </c>
      <c r="X511" s="43">
        <v>0</v>
      </c>
      <c r="Y511" s="43">
        <v>0</v>
      </c>
      <c r="Z511" s="43">
        <v>0</v>
      </c>
      <c r="AA511" s="43">
        <v>0</v>
      </c>
      <c r="AB511" s="43">
        <v>0</v>
      </c>
      <c r="AD511" s="43">
        <f t="shared" si="713"/>
        <v>0</v>
      </c>
      <c r="AE511" s="43">
        <f t="shared" si="714"/>
        <v>0</v>
      </c>
      <c r="AF511" s="43">
        <f t="shared" si="715"/>
        <v>0</v>
      </c>
      <c r="AG511" s="43">
        <f t="shared" si="716"/>
        <v>0</v>
      </c>
      <c r="AH511" s="43">
        <f t="shared" si="717"/>
        <v>0</v>
      </c>
      <c r="AI511" s="43">
        <f t="shared" si="718"/>
        <v>0</v>
      </c>
      <c r="AJ511" s="43">
        <f t="shared" si="719"/>
        <v>0</v>
      </c>
      <c r="AK511" s="43">
        <f t="shared" si="720"/>
        <v>0</v>
      </c>
      <c r="AL511" s="43">
        <f t="shared" si="721"/>
        <v>0</v>
      </c>
      <c r="AM511" s="43">
        <f t="shared" si="722"/>
        <v>0</v>
      </c>
      <c r="AN511" s="43">
        <f t="shared" si="723"/>
        <v>0</v>
      </c>
      <c r="AO511" s="159">
        <f t="shared" si="724"/>
        <v>0</v>
      </c>
    </row>
    <row r="512" spans="1:41" ht="16.399999999999999" customHeight="1">
      <c r="A512" s="20">
        <v>95003</v>
      </c>
      <c r="B512" s="14" t="s">
        <v>399</v>
      </c>
      <c r="C512" s="43">
        <f>SUMIF(Jan!$A:$A,TB!$A512,Jan!$H:$H)</f>
        <v>0</v>
      </c>
      <c r="D512" s="43">
        <f>SUMIF(Feb!$A:$A,TB!$A512,Feb!$H:$H)</f>
        <v>0</v>
      </c>
      <c r="E512" s="43">
        <f>SUMIF(Mar!$A:$A,TB!$A512,Mar!$H:$H)</f>
        <v>0</v>
      </c>
      <c r="F512" s="43">
        <f>SUMIF(Apr!$A:$A,TB!$A512,Apr!$H:$H)</f>
        <v>0</v>
      </c>
      <c r="G512" s="43">
        <f>SUMIF(May!$A:$A,TB!$A512,May!$H:$H)</f>
        <v>0</v>
      </c>
      <c r="H512" s="43">
        <f>SUMIF(Jun!$A:$A,TB!$A512,Jun!$H:$H)</f>
        <v>0</v>
      </c>
      <c r="I512" s="43">
        <f>SUMIF(Jul!$A:$A,TB!$A512,Jul!$H:$H)</f>
        <v>0</v>
      </c>
      <c r="J512" s="43">
        <f>SUMIF(Aug!$A:$A,TB!$A512,Aug!$H:$H)</f>
        <v>0</v>
      </c>
      <c r="K512" s="43">
        <f>SUMIF(Sep!$A:$A,TB!$A512,Sep!$H:$H)</f>
        <v>0</v>
      </c>
      <c r="L512" s="43">
        <f>SUMIF(Oct!$A:$A,TB!$A512,Oct!$H:$H)</f>
        <v>0</v>
      </c>
      <c r="M512" s="43">
        <f>SUMIF(Nov!$A:$A,TB!$A512,Nov!$H:$H)</f>
        <v>0</v>
      </c>
      <c r="N512" s="159">
        <f>SUMIF(Dec!$A:$A,TB!$A512,Dec!$H:$H)</f>
        <v>0</v>
      </c>
      <c r="O512" s="171" t="s">
        <v>543</v>
      </c>
      <c r="P512" s="171"/>
      <c r="Q512" s="164">
        <v>0</v>
      </c>
      <c r="R512" s="43">
        <v>0</v>
      </c>
      <c r="S512" s="43">
        <v>0</v>
      </c>
      <c r="T512" s="43">
        <v>0</v>
      </c>
      <c r="U512" s="43">
        <v>0</v>
      </c>
      <c r="V512" s="43">
        <v>0</v>
      </c>
      <c r="W512" s="43">
        <v>0</v>
      </c>
      <c r="X512" s="43">
        <v>0</v>
      </c>
      <c r="Y512" s="43">
        <v>0</v>
      </c>
      <c r="Z512" s="43">
        <v>0</v>
      </c>
      <c r="AA512" s="43">
        <v>0</v>
      </c>
      <c r="AB512" s="43">
        <v>0</v>
      </c>
      <c r="AD512" s="43">
        <f t="shared" si="713"/>
        <v>0</v>
      </c>
      <c r="AE512" s="43">
        <f t="shared" si="714"/>
        <v>0</v>
      </c>
      <c r="AF512" s="43">
        <f t="shared" si="715"/>
        <v>0</v>
      </c>
      <c r="AG512" s="43">
        <f t="shared" si="716"/>
        <v>0</v>
      </c>
      <c r="AH512" s="43">
        <f t="shared" si="717"/>
        <v>0</v>
      </c>
      <c r="AI512" s="43">
        <f t="shared" si="718"/>
        <v>0</v>
      </c>
      <c r="AJ512" s="43">
        <f t="shared" si="719"/>
        <v>0</v>
      </c>
      <c r="AK512" s="43">
        <f t="shared" si="720"/>
        <v>0</v>
      </c>
      <c r="AL512" s="43">
        <f t="shared" si="721"/>
        <v>0</v>
      </c>
      <c r="AM512" s="43">
        <f t="shared" si="722"/>
        <v>0</v>
      </c>
      <c r="AN512" s="43">
        <f t="shared" si="723"/>
        <v>0</v>
      </c>
      <c r="AO512" s="159">
        <f t="shared" si="724"/>
        <v>0</v>
      </c>
    </row>
    <row r="513" spans="1:41" ht="16.399999999999999" customHeight="1">
      <c r="A513" s="13"/>
      <c r="B513" s="21"/>
      <c r="C513" s="43">
        <f>SUMIF(Jan!$A:$A,TB!$A513,Jan!$H:$H)</f>
        <v>0</v>
      </c>
      <c r="D513" s="43">
        <f>SUMIF(Feb!$A:$A,TB!$A513,Feb!$H:$H)</f>
        <v>0</v>
      </c>
      <c r="E513" s="43">
        <f>SUMIF(Mar!$A:$A,TB!$A513,Mar!$H:$H)</f>
        <v>0</v>
      </c>
      <c r="F513" s="43">
        <f>SUMIF(Apr!$A:$A,TB!$A513,Apr!$H:$H)</f>
        <v>0</v>
      </c>
      <c r="G513" s="43">
        <f>SUMIF(May!$A:$A,TB!$A513,May!$H:$H)</f>
        <v>0</v>
      </c>
      <c r="H513" s="43">
        <f>SUMIF(Jun!$A:$A,TB!$A513,Jun!$H:$H)</f>
        <v>0</v>
      </c>
      <c r="I513" s="43">
        <f>SUMIF(Jul!$A:$A,TB!$A513,Jul!$H:$H)</f>
        <v>0</v>
      </c>
      <c r="J513" s="43">
        <f>SUMIF(Aug!$A:$A,TB!$A513,Aug!$H:$H)</f>
        <v>0</v>
      </c>
      <c r="K513" s="43">
        <f>SUMIF(Sep!$A:$A,TB!$A513,Sep!$H:$H)</f>
        <v>0</v>
      </c>
      <c r="L513" s="43">
        <f>SUMIF(Oct!$A:$A,TB!$A513,Oct!$H:$H)</f>
        <v>0</v>
      </c>
      <c r="M513" s="43">
        <f>SUMIF(Nov!$A:$A,TB!$A513,Nov!$H:$H)</f>
        <v>0</v>
      </c>
      <c r="N513" s="159">
        <f>SUMIF(Dec!$A:$A,TB!$A513,Dec!$H:$H)</f>
        <v>0</v>
      </c>
      <c r="O513" s="171"/>
      <c r="P513" s="171"/>
      <c r="Q513" s="164">
        <v>0</v>
      </c>
      <c r="R513" s="43">
        <v>0</v>
      </c>
      <c r="S513" s="43">
        <v>0</v>
      </c>
      <c r="T513" s="43">
        <v>0</v>
      </c>
      <c r="U513" s="43">
        <v>0</v>
      </c>
      <c r="V513" s="43">
        <v>0</v>
      </c>
      <c r="W513" s="43">
        <v>0</v>
      </c>
      <c r="X513" s="43">
        <v>0</v>
      </c>
      <c r="Y513" s="43">
        <v>0</v>
      </c>
      <c r="Z513" s="43">
        <v>0</v>
      </c>
      <c r="AA513" s="43">
        <v>0</v>
      </c>
      <c r="AB513" s="43">
        <v>0</v>
      </c>
      <c r="AD513" s="43">
        <f t="shared" si="713"/>
        <v>0</v>
      </c>
      <c r="AE513" s="43">
        <f t="shared" si="714"/>
        <v>0</v>
      </c>
      <c r="AF513" s="43">
        <f t="shared" si="715"/>
        <v>0</v>
      </c>
      <c r="AG513" s="43">
        <f t="shared" si="716"/>
        <v>0</v>
      </c>
      <c r="AH513" s="43">
        <f t="shared" si="717"/>
        <v>0</v>
      </c>
      <c r="AI513" s="43">
        <f t="shared" si="718"/>
        <v>0</v>
      </c>
      <c r="AJ513" s="43">
        <f t="shared" si="719"/>
        <v>0</v>
      </c>
      <c r="AK513" s="43">
        <f t="shared" si="720"/>
        <v>0</v>
      </c>
      <c r="AL513" s="43">
        <f t="shared" si="721"/>
        <v>0</v>
      </c>
      <c r="AM513" s="43">
        <f t="shared" si="722"/>
        <v>0</v>
      </c>
      <c r="AN513" s="43">
        <f t="shared" si="723"/>
        <v>0</v>
      </c>
      <c r="AO513" s="159">
        <f t="shared" si="724"/>
        <v>0</v>
      </c>
    </row>
    <row r="514" spans="1:41" ht="16.399999999999999" customHeight="1">
      <c r="A514" s="13"/>
      <c r="B514" s="21"/>
      <c r="C514" s="43">
        <f>SUMIF(Jan!$A:$A,TB!$A514,Jan!$H:$H)</f>
        <v>0</v>
      </c>
      <c r="D514" s="43">
        <f>SUMIF(Feb!$A:$A,TB!$A514,Feb!$H:$H)</f>
        <v>0</v>
      </c>
      <c r="E514" s="43">
        <f>SUMIF(Mar!$A:$A,TB!$A514,Mar!$H:$H)</f>
        <v>0</v>
      </c>
      <c r="F514" s="43">
        <f>SUMIF(Apr!$A:$A,TB!$A514,Apr!$H:$H)</f>
        <v>0</v>
      </c>
      <c r="G514" s="43">
        <f>SUMIF(May!$A:$A,TB!$A514,May!$H:$H)</f>
        <v>0</v>
      </c>
      <c r="H514" s="43">
        <f>SUMIF(Jun!$A:$A,TB!$A514,Jun!$H:$H)</f>
        <v>0</v>
      </c>
      <c r="I514" s="43">
        <f>SUMIF(Jul!$A:$A,TB!$A514,Jul!$H:$H)</f>
        <v>0</v>
      </c>
      <c r="J514" s="43">
        <f>SUMIF(Aug!$A:$A,TB!$A514,Aug!$H:$H)</f>
        <v>0</v>
      </c>
      <c r="K514" s="43">
        <f>SUMIF(Sep!$A:$A,TB!$A514,Sep!$H:$H)</f>
        <v>0</v>
      </c>
      <c r="L514" s="43">
        <f>SUMIF(Oct!$A:$A,TB!$A514,Oct!$H:$H)</f>
        <v>0</v>
      </c>
      <c r="M514" s="43">
        <f>SUMIF(Nov!$A:$A,TB!$A514,Nov!$H:$H)</f>
        <v>0</v>
      </c>
      <c r="N514" s="159">
        <f>SUMIF(Dec!$A:$A,TB!$A514,Dec!$H:$H)</f>
        <v>0</v>
      </c>
      <c r="O514" s="171"/>
      <c r="P514" s="171"/>
      <c r="Q514" s="164">
        <v>0</v>
      </c>
      <c r="R514" s="43">
        <v>0</v>
      </c>
      <c r="S514" s="43">
        <v>0</v>
      </c>
      <c r="T514" s="43">
        <v>0</v>
      </c>
      <c r="U514" s="43">
        <v>0</v>
      </c>
      <c r="V514" s="43">
        <v>0</v>
      </c>
      <c r="W514" s="43">
        <v>0</v>
      </c>
      <c r="X514" s="43">
        <v>0</v>
      </c>
      <c r="Y514" s="43">
        <v>0</v>
      </c>
      <c r="Z514" s="43">
        <v>0</v>
      </c>
      <c r="AA514" s="43">
        <v>0</v>
      </c>
      <c r="AB514" s="43">
        <v>0</v>
      </c>
      <c r="AD514" s="43">
        <f t="shared" si="713"/>
        <v>0</v>
      </c>
      <c r="AE514" s="43">
        <f t="shared" si="714"/>
        <v>0</v>
      </c>
      <c r="AF514" s="43">
        <f t="shared" si="715"/>
        <v>0</v>
      </c>
      <c r="AG514" s="43">
        <f t="shared" si="716"/>
        <v>0</v>
      </c>
      <c r="AH514" s="43">
        <f t="shared" si="717"/>
        <v>0</v>
      </c>
      <c r="AI514" s="43">
        <f t="shared" si="718"/>
        <v>0</v>
      </c>
      <c r="AJ514" s="43">
        <f t="shared" si="719"/>
        <v>0</v>
      </c>
      <c r="AK514" s="43">
        <f t="shared" si="720"/>
        <v>0</v>
      </c>
      <c r="AL514" s="43">
        <f t="shared" si="721"/>
        <v>0</v>
      </c>
      <c r="AM514" s="43">
        <f t="shared" si="722"/>
        <v>0</v>
      </c>
      <c r="AN514" s="43">
        <f t="shared" si="723"/>
        <v>0</v>
      </c>
      <c r="AO514" s="159">
        <f t="shared" si="724"/>
        <v>0</v>
      </c>
    </row>
    <row r="515" spans="1:41" ht="16.399999999999999" customHeight="1">
      <c r="A515" s="17" t="s">
        <v>82</v>
      </c>
      <c r="B515" s="18"/>
      <c r="C515" s="19">
        <f t="shared" ref="C515" si="725">ROUND(SUM(C509:C514),2)</f>
        <v>0</v>
      </c>
      <c r="D515" s="19">
        <f t="shared" ref="D515:N515" si="726">ROUND(SUM(D509:D514),2)</f>
        <v>0</v>
      </c>
      <c r="E515" s="19">
        <f t="shared" si="726"/>
        <v>0</v>
      </c>
      <c r="F515" s="19">
        <f t="shared" si="726"/>
        <v>0</v>
      </c>
      <c r="G515" s="19">
        <f t="shared" si="726"/>
        <v>0</v>
      </c>
      <c r="H515" s="19">
        <f t="shared" si="726"/>
        <v>0</v>
      </c>
      <c r="I515" s="19">
        <f t="shared" si="726"/>
        <v>0</v>
      </c>
      <c r="J515" s="19">
        <f t="shared" si="726"/>
        <v>0</v>
      </c>
      <c r="K515" s="19">
        <f t="shared" si="726"/>
        <v>0</v>
      </c>
      <c r="L515" s="19">
        <f t="shared" si="726"/>
        <v>0</v>
      </c>
      <c r="M515" s="19">
        <f t="shared" si="726"/>
        <v>0</v>
      </c>
      <c r="N515" s="158">
        <f t="shared" si="726"/>
        <v>0</v>
      </c>
      <c r="O515" s="171"/>
      <c r="P515" s="171"/>
      <c r="Q515" s="163">
        <v>0</v>
      </c>
      <c r="R515" s="19">
        <v>0</v>
      </c>
      <c r="S515" s="19">
        <v>0</v>
      </c>
      <c r="T515" s="19">
        <v>0</v>
      </c>
      <c r="U515" s="19">
        <v>0</v>
      </c>
      <c r="V515" s="19">
        <v>0</v>
      </c>
      <c r="W515" s="19">
        <v>0</v>
      </c>
      <c r="X515" s="19">
        <v>0</v>
      </c>
      <c r="Y515" s="19">
        <v>0</v>
      </c>
      <c r="Z515" s="19">
        <v>0</v>
      </c>
      <c r="AA515" s="19">
        <v>0</v>
      </c>
      <c r="AB515" s="19">
        <v>0</v>
      </c>
      <c r="AD515" s="19">
        <f t="shared" ref="AD515:AO515" si="727">ROUND(SUM(AD509:AD514),2)</f>
        <v>0</v>
      </c>
      <c r="AE515" s="19">
        <f t="shared" si="727"/>
        <v>0</v>
      </c>
      <c r="AF515" s="19">
        <f t="shared" si="727"/>
        <v>0</v>
      </c>
      <c r="AG515" s="19">
        <f t="shared" si="727"/>
        <v>0</v>
      </c>
      <c r="AH515" s="19">
        <f t="shared" si="727"/>
        <v>0</v>
      </c>
      <c r="AI515" s="19">
        <f t="shared" si="727"/>
        <v>0</v>
      </c>
      <c r="AJ515" s="19">
        <f t="shared" si="727"/>
        <v>0</v>
      </c>
      <c r="AK515" s="19">
        <f t="shared" si="727"/>
        <v>0</v>
      </c>
      <c r="AL515" s="19">
        <f t="shared" si="727"/>
        <v>0</v>
      </c>
      <c r="AM515" s="19">
        <f t="shared" si="727"/>
        <v>0</v>
      </c>
      <c r="AN515" s="19">
        <f t="shared" si="727"/>
        <v>0</v>
      </c>
      <c r="AO515" s="19">
        <f t="shared" si="727"/>
        <v>0</v>
      </c>
    </row>
    <row r="516" spans="1:41" ht="16.399999999999999" customHeight="1">
      <c r="A516" s="20"/>
      <c r="B516" s="14"/>
      <c r="C516" s="43">
        <f>SUMIF(Jan!$A:$A,TB!$A516,Jan!$H:$H)</f>
        <v>0</v>
      </c>
      <c r="D516" s="43">
        <f>SUMIF(Feb!$A:$A,TB!$A516,Feb!$H:$H)</f>
        <v>0</v>
      </c>
      <c r="E516" s="43">
        <f>SUMIF(Mar!$A:$A,TB!$A516,Mar!$H:$H)</f>
        <v>0</v>
      </c>
      <c r="F516" s="43">
        <f>SUMIF(Apr!$A:$A,TB!$A516,Apr!$H:$H)</f>
        <v>0</v>
      </c>
      <c r="G516" s="43">
        <f>SUMIF(May!$A:$A,TB!$A516,May!$H:$H)</f>
        <v>0</v>
      </c>
      <c r="H516" s="43">
        <f>SUMIF(Jun!$A:$A,TB!$A516,Jun!$H:$H)</f>
        <v>0</v>
      </c>
      <c r="I516" s="43">
        <f>SUMIF(Jul!$A:$A,TB!$A516,Jul!$H:$H)</f>
        <v>0</v>
      </c>
      <c r="J516" s="43">
        <f>SUMIF(Aug!$A:$A,TB!$A516,Aug!$H:$H)</f>
        <v>0</v>
      </c>
      <c r="K516" s="43">
        <f>SUMIF(Sep!$A:$A,TB!$A516,Sep!$H:$H)</f>
        <v>0</v>
      </c>
      <c r="L516" s="43">
        <f>SUMIF(Oct!$A:$A,TB!$A516,Oct!$H:$H)</f>
        <v>0</v>
      </c>
      <c r="M516" s="43">
        <f>SUMIF(Nov!$A:$A,TB!$A516,Nov!$H:$H)</f>
        <v>0</v>
      </c>
      <c r="N516" s="159">
        <f>SUMIF(Dec!$A:$A,TB!$A516,Dec!$H:$H)</f>
        <v>0</v>
      </c>
      <c r="O516" s="171"/>
      <c r="P516" s="171"/>
      <c r="Q516" s="164">
        <v>0</v>
      </c>
      <c r="R516" s="43">
        <v>0</v>
      </c>
      <c r="S516" s="43">
        <v>0</v>
      </c>
      <c r="T516" s="43">
        <v>0</v>
      </c>
      <c r="U516" s="43">
        <v>0</v>
      </c>
      <c r="V516" s="43">
        <v>0</v>
      </c>
      <c r="W516" s="43">
        <v>0</v>
      </c>
      <c r="X516" s="43">
        <v>0</v>
      </c>
      <c r="Y516" s="43">
        <v>0</v>
      </c>
      <c r="Z516" s="43">
        <v>0</v>
      </c>
      <c r="AA516" s="43">
        <v>0</v>
      </c>
      <c r="AB516" s="43">
        <v>0</v>
      </c>
      <c r="AD516" s="43">
        <f t="shared" ref="AD516:AD578" si="728">ROUND(C516*AD$2,2)</f>
        <v>0</v>
      </c>
      <c r="AE516" s="43">
        <f t="shared" ref="AE516:AE578" si="729">ROUND(D516*AE$2,2)</f>
        <v>0</v>
      </c>
      <c r="AF516" s="43">
        <f t="shared" ref="AF516:AF578" si="730">ROUND(E516*AF$2,2)</f>
        <v>0</v>
      </c>
      <c r="AG516" s="43">
        <f t="shared" ref="AG516:AG578" si="731">ROUND(F516*AG$2,2)</f>
        <v>0</v>
      </c>
      <c r="AH516" s="43">
        <f t="shared" ref="AH516:AH578" si="732">ROUND(G516*AH$2,2)</f>
        <v>0</v>
      </c>
      <c r="AI516" s="43">
        <f t="shared" ref="AI516:AI578" si="733">ROUND(H516*AI$2,2)</f>
        <v>0</v>
      </c>
      <c r="AJ516" s="43">
        <f t="shared" ref="AJ516:AJ578" si="734">ROUND(I516*AJ$2,2)</f>
        <v>0</v>
      </c>
      <c r="AK516" s="43">
        <f t="shared" ref="AK516:AK578" si="735">ROUND(J516*AK$2,2)</f>
        <v>0</v>
      </c>
      <c r="AL516" s="43">
        <f t="shared" ref="AL516:AL578" si="736">ROUND(K516*AL$2,2)</f>
        <v>0</v>
      </c>
      <c r="AM516" s="43">
        <f t="shared" ref="AM516:AM578" si="737">ROUND(L516*AM$2,2)</f>
        <v>0</v>
      </c>
      <c r="AN516" s="43">
        <f t="shared" ref="AN516:AN578" si="738">ROUND(M516*AN$2,2)</f>
        <v>0</v>
      </c>
      <c r="AO516" s="159">
        <f t="shared" ref="AO516:AO578" si="739">ROUND(N516*AO$2,2)</f>
        <v>0</v>
      </c>
    </row>
    <row r="517" spans="1:41" ht="16.399999999999999" customHeight="1">
      <c r="A517" s="20">
        <v>91001</v>
      </c>
      <c r="B517" s="14" t="s">
        <v>400</v>
      </c>
      <c r="C517" s="43">
        <f>SUMIF(Jan!$A:$A,TB!$A517,Jan!$H:$H)</f>
        <v>13950</v>
      </c>
      <c r="D517" s="43">
        <f>SUMIF(Feb!$A:$A,TB!$A517,Feb!$H:$H)</f>
        <v>27900</v>
      </c>
      <c r="E517" s="43">
        <f>SUMIF(Mar!$A:$A,TB!$A517,Mar!$H:$H)</f>
        <v>41850</v>
      </c>
      <c r="F517" s="43">
        <f>SUMIF(Apr!$A:$A,TB!$A517,Apr!$H:$H)</f>
        <v>55800</v>
      </c>
      <c r="G517" s="43">
        <f>SUMIF(May!$A:$A,TB!$A517,May!$H:$H)</f>
        <v>69750</v>
      </c>
      <c r="H517" s="43">
        <f>SUMIF(Jun!$A:$A,TB!$A517,Jun!$H:$H)</f>
        <v>83700</v>
      </c>
      <c r="I517" s="43">
        <f>SUMIF(Jul!$A:$A,TB!$A517,Jul!$H:$H)</f>
        <v>83700</v>
      </c>
      <c r="J517" s="43">
        <f>SUMIF(Aug!$A:$A,TB!$A517,Aug!$H:$H)</f>
        <v>83700</v>
      </c>
      <c r="K517" s="43">
        <f>SUMIF(Sep!$A:$A,TB!$A517,Sep!$H:$H)</f>
        <v>83700</v>
      </c>
      <c r="L517" s="43">
        <f>SUMIF(Oct!$A:$A,TB!$A517,Oct!$H:$H)</f>
        <v>83700</v>
      </c>
      <c r="M517" s="43">
        <f>SUMIF(Nov!$A:$A,TB!$A517,Nov!$H:$H)</f>
        <v>83700</v>
      </c>
      <c r="N517" s="159">
        <f>SUMIF(Dec!$A:$A,TB!$A517,Dec!$H:$H)</f>
        <v>83700</v>
      </c>
      <c r="O517" s="171" t="s">
        <v>544</v>
      </c>
      <c r="P517" s="171"/>
      <c r="Q517" s="164">
        <v>15224</v>
      </c>
      <c r="R517" s="43">
        <v>27900</v>
      </c>
      <c r="S517" s="43">
        <v>41850</v>
      </c>
      <c r="T517" s="43">
        <v>55800</v>
      </c>
      <c r="U517" s="43">
        <v>69750</v>
      </c>
      <c r="V517" s="43">
        <v>83700</v>
      </c>
      <c r="W517" s="43">
        <v>97650</v>
      </c>
      <c r="X517" s="43">
        <v>111600</v>
      </c>
      <c r="Y517" s="43">
        <v>125550</v>
      </c>
      <c r="Z517" s="43">
        <v>139500</v>
      </c>
      <c r="AA517" s="43">
        <v>153450</v>
      </c>
      <c r="AB517" s="43">
        <v>167400</v>
      </c>
      <c r="AD517" s="43">
        <f t="shared" si="728"/>
        <v>351149.4</v>
      </c>
      <c r="AE517" s="43">
        <f t="shared" si="729"/>
        <v>701046.09</v>
      </c>
      <c r="AF517" s="43">
        <f t="shared" si="730"/>
        <v>1054176.3899999999</v>
      </c>
      <c r="AG517" s="43">
        <f t="shared" si="731"/>
        <v>1409853.96</v>
      </c>
      <c r="AH517" s="43">
        <f t="shared" si="732"/>
        <v>1765023.75</v>
      </c>
      <c r="AI517" s="43">
        <f t="shared" si="733"/>
        <v>2119660.65</v>
      </c>
      <c r="AJ517" s="43">
        <f t="shared" si="734"/>
        <v>2119660.65</v>
      </c>
      <c r="AK517" s="43">
        <f t="shared" si="735"/>
        <v>2119660.65</v>
      </c>
      <c r="AL517" s="43">
        <f t="shared" si="736"/>
        <v>2119660.65</v>
      </c>
      <c r="AM517" s="43">
        <f t="shared" si="737"/>
        <v>2119660.65</v>
      </c>
      <c r="AN517" s="43">
        <f t="shared" si="738"/>
        <v>2119660.65</v>
      </c>
      <c r="AO517" s="159">
        <f t="shared" si="739"/>
        <v>2119660.65</v>
      </c>
    </row>
    <row r="518" spans="1:41" ht="16.399999999999999" customHeight="1">
      <c r="A518" s="20">
        <v>91002</v>
      </c>
      <c r="B518" s="14" t="s">
        <v>401</v>
      </c>
      <c r="C518" s="43">
        <f>SUMIF(Jan!$A:$A,TB!$A518,Jan!$H:$H)</f>
        <v>1317.08</v>
      </c>
      <c r="D518" s="43">
        <f>SUMIF(Feb!$A:$A,TB!$A518,Feb!$H:$H)</f>
        <v>2634.16</v>
      </c>
      <c r="E518" s="43">
        <f>SUMIF(Mar!$A:$A,TB!$A518,Mar!$H:$H)</f>
        <v>3951.24</v>
      </c>
      <c r="F518" s="43">
        <f>SUMIF(Apr!$A:$A,TB!$A518,Apr!$H:$H)</f>
        <v>5268.32</v>
      </c>
      <c r="G518" s="43">
        <f>SUMIF(May!$A:$A,TB!$A518,May!$H:$H)</f>
        <v>6585.4</v>
      </c>
      <c r="H518" s="43">
        <f>SUMIF(Jun!$A:$A,TB!$A518,Jun!$H:$H)</f>
        <v>7975.48</v>
      </c>
      <c r="I518" s="43">
        <f>SUMIF(Jul!$A:$A,TB!$A518,Jul!$H:$H)</f>
        <v>7975.48</v>
      </c>
      <c r="J518" s="43">
        <f>SUMIF(Aug!$A:$A,TB!$A518,Aug!$H:$H)</f>
        <v>7975.48</v>
      </c>
      <c r="K518" s="43">
        <f>SUMIF(Sep!$A:$A,TB!$A518,Sep!$H:$H)</f>
        <v>7975.48</v>
      </c>
      <c r="L518" s="43">
        <f>SUMIF(Oct!$A:$A,TB!$A518,Oct!$H:$H)</f>
        <v>7975.48</v>
      </c>
      <c r="M518" s="43">
        <f>SUMIF(Nov!$A:$A,TB!$A518,Nov!$H:$H)</f>
        <v>7975.48</v>
      </c>
      <c r="N518" s="159">
        <f>SUMIF(Dec!$A:$A,TB!$A518,Dec!$H:$H)</f>
        <v>7975.48</v>
      </c>
      <c r="O518" s="171" t="s">
        <v>544</v>
      </c>
      <c r="P518" s="171"/>
      <c r="Q518" s="164">
        <v>5826</v>
      </c>
      <c r="R518" s="43">
        <v>8450</v>
      </c>
      <c r="S518" s="43">
        <v>9800</v>
      </c>
      <c r="T518" s="43">
        <v>11150</v>
      </c>
      <c r="U518" s="43">
        <v>12500</v>
      </c>
      <c r="V518" s="43">
        <v>13850</v>
      </c>
      <c r="W518" s="43">
        <v>15200</v>
      </c>
      <c r="X518" s="43">
        <v>16550</v>
      </c>
      <c r="Y518" s="43">
        <v>17900</v>
      </c>
      <c r="Z518" s="43">
        <v>19250</v>
      </c>
      <c r="AA518" s="43">
        <v>20600</v>
      </c>
      <c r="AB518" s="43">
        <v>23187.5</v>
      </c>
      <c r="AD518" s="43">
        <f t="shared" si="728"/>
        <v>33153.54</v>
      </c>
      <c r="AE518" s="43">
        <f t="shared" si="729"/>
        <v>66188.800000000003</v>
      </c>
      <c r="AF518" s="43">
        <f t="shared" si="730"/>
        <v>99529.36</v>
      </c>
      <c r="AG518" s="43">
        <f t="shared" si="731"/>
        <v>133110.43</v>
      </c>
      <c r="AH518" s="43">
        <f t="shared" si="732"/>
        <v>166643.54999999999</v>
      </c>
      <c r="AI518" s="43">
        <f t="shared" si="733"/>
        <v>201975.04000000001</v>
      </c>
      <c r="AJ518" s="43">
        <f t="shared" si="734"/>
        <v>201975.04000000001</v>
      </c>
      <c r="AK518" s="43">
        <f t="shared" si="735"/>
        <v>201975.04000000001</v>
      </c>
      <c r="AL518" s="43">
        <f t="shared" si="736"/>
        <v>201975.04000000001</v>
      </c>
      <c r="AM518" s="43">
        <f t="shared" si="737"/>
        <v>201975.04000000001</v>
      </c>
      <c r="AN518" s="43">
        <f t="shared" si="738"/>
        <v>201975.04000000001</v>
      </c>
      <c r="AO518" s="159">
        <f t="shared" si="739"/>
        <v>201975.04000000001</v>
      </c>
    </row>
    <row r="519" spans="1:41" ht="16.399999999999999" customHeight="1">
      <c r="A519" s="20">
        <v>91003</v>
      </c>
      <c r="B519" s="14" t="s">
        <v>402</v>
      </c>
      <c r="C519" s="43">
        <f>SUMIF(Jan!$A:$A,TB!$A519,Jan!$H:$H)</f>
        <v>800</v>
      </c>
      <c r="D519" s="43">
        <f>SUMIF(Feb!$A:$A,TB!$A519,Feb!$H:$H)</f>
        <v>1600</v>
      </c>
      <c r="E519" s="43">
        <f>SUMIF(Mar!$A:$A,TB!$A519,Mar!$H:$H)</f>
        <v>2400</v>
      </c>
      <c r="F519" s="43">
        <f>SUMIF(Apr!$A:$A,TB!$A519,Apr!$H:$H)</f>
        <v>3200</v>
      </c>
      <c r="G519" s="43">
        <f>SUMIF(May!$A:$A,TB!$A519,May!$H:$H)</f>
        <v>4000</v>
      </c>
      <c r="H519" s="43">
        <f>SUMIF(Jun!$A:$A,TB!$A519,Jun!$H:$H)</f>
        <v>4800</v>
      </c>
      <c r="I519" s="43">
        <f>SUMIF(Jul!$A:$A,TB!$A519,Jul!$H:$H)</f>
        <v>4800</v>
      </c>
      <c r="J519" s="43">
        <f>SUMIF(Aug!$A:$A,TB!$A519,Aug!$H:$H)</f>
        <v>4800</v>
      </c>
      <c r="K519" s="43">
        <f>SUMIF(Sep!$A:$A,TB!$A519,Sep!$H:$H)</f>
        <v>4800</v>
      </c>
      <c r="L519" s="43">
        <f>SUMIF(Oct!$A:$A,TB!$A519,Oct!$H:$H)</f>
        <v>4800</v>
      </c>
      <c r="M519" s="43">
        <f>SUMIF(Nov!$A:$A,TB!$A519,Nov!$H:$H)</f>
        <v>4800</v>
      </c>
      <c r="N519" s="159">
        <f>SUMIF(Dec!$A:$A,TB!$A519,Dec!$H:$H)</f>
        <v>4800</v>
      </c>
      <c r="O519" s="171" t="s">
        <v>544</v>
      </c>
      <c r="P519" s="171"/>
      <c r="Q519" s="164">
        <v>800</v>
      </c>
      <c r="R519" s="43">
        <v>1600</v>
      </c>
      <c r="S519" s="43">
        <v>2400</v>
      </c>
      <c r="T519" s="43">
        <v>3200</v>
      </c>
      <c r="U519" s="43">
        <v>4000</v>
      </c>
      <c r="V519" s="43">
        <v>4800</v>
      </c>
      <c r="W519" s="43">
        <v>5600</v>
      </c>
      <c r="X519" s="43">
        <v>6400</v>
      </c>
      <c r="Y519" s="43">
        <v>7200</v>
      </c>
      <c r="Z519" s="43">
        <v>8000</v>
      </c>
      <c r="AA519" s="43">
        <v>8800</v>
      </c>
      <c r="AB519" s="43">
        <v>9600</v>
      </c>
      <c r="AD519" s="43">
        <f t="shared" si="728"/>
        <v>20137.599999999999</v>
      </c>
      <c r="AE519" s="43">
        <f t="shared" si="729"/>
        <v>40203.360000000001</v>
      </c>
      <c r="AF519" s="43">
        <f t="shared" si="730"/>
        <v>60454.559999999998</v>
      </c>
      <c r="AG519" s="43">
        <f t="shared" si="731"/>
        <v>80851.839999999997</v>
      </c>
      <c r="AH519" s="43">
        <f t="shared" si="732"/>
        <v>101220</v>
      </c>
      <c r="AI519" s="43">
        <f t="shared" si="733"/>
        <v>121557.6</v>
      </c>
      <c r="AJ519" s="43">
        <f t="shared" si="734"/>
        <v>121557.6</v>
      </c>
      <c r="AK519" s="43">
        <f t="shared" si="735"/>
        <v>121557.6</v>
      </c>
      <c r="AL519" s="43">
        <f t="shared" si="736"/>
        <v>121557.6</v>
      </c>
      <c r="AM519" s="43">
        <f t="shared" si="737"/>
        <v>121557.6</v>
      </c>
      <c r="AN519" s="43">
        <f t="shared" si="738"/>
        <v>121557.6</v>
      </c>
      <c r="AO519" s="159">
        <f t="shared" si="739"/>
        <v>121557.6</v>
      </c>
    </row>
    <row r="520" spans="1:41" ht="16.399999999999999" customHeight="1">
      <c r="A520" s="20">
        <v>91004</v>
      </c>
      <c r="B520" s="14" t="s">
        <v>403</v>
      </c>
      <c r="C520" s="43">
        <f>SUMIF(Jan!$A:$A,TB!$A520,Jan!$H:$H)</f>
        <v>0</v>
      </c>
      <c r="D520" s="43">
        <f>SUMIF(Feb!$A:$A,TB!$A520,Feb!$H:$H)</f>
        <v>0</v>
      </c>
      <c r="E520" s="43">
        <f>SUMIF(Mar!$A:$A,TB!$A520,Mar!$H:$H)</f>
        <v>0</v>
      </c>
      <c r="F520" s="43">
        <f>SUMIF(Apr!$A:$A,TB!$A520,Apr!$H:$H)</f>
        <v>0</v>
      </c>
      <c r="G520" s="43">
        <f>SUMIF(May!$A:$A,TB!$A520,May!$H:$H)</f>
        <v>0</v>
      </c>
      <c r="H520" s="43">
        <f>SUMIF(Jun!$A:$A,TB!$A520,Jun!$H:$H)</f>
        <v>0</v>
      </c>
      <c r="I520" s="43">
        <f>SUMIF(Jul!$A:$A,TB!$A520,Jul!$H:$H)</f>
        <v>0</v>
      </c>
      <c r="J520" s="43">
        <f>SUMIF(Aug!$A:$A,TB!$A520,Aug!$H:$H)</f>
        <v>0</v>
      </c>
      <c r="K520" s="43">
        <f>SUMIF(Sep!$A:$A,TB!$A520,Sep!$H:$H)</f>
        <v>0</v>
      </c>
      <c r="L520" s="43">
        <f>SUMIF(Oct!$A:$A,TB!$A520,Oct!$H:$H)</f>
        <v>0</v>
      </c>
      <c r="M520" s="43">
        <f>SUMIF(Nov!$A:$A,TB!$A520,Nov!$H:$H)</f>
        <v>0</v>
      </c>
      <c r="N520" s="159">
        <f>SUMIF(Dec!$A:$A,TB!$A520,Dec!$H:$H)</f>
        <v>0</v>
      </c>
      <c r="O520" s="171" t="s">
        <v>544</v>
      </c>
      <c r="P520" s="171"/>
      <c r="Q520" s="164">
        <v>0</v>
      </c>
      <c r="R520" s="43">
        <v>0</v>
      </c>
      <c r="S520" s="43">
        <v>0</v>
      </c>
      <c r="T520" s="43">
        <v>0</v>
      </c>
      <c r="U520" s="43">
        <v>0</v>
      </c>
      <c r="V520" s="43">
        <v>0</v>
      </c>
      <c r="W520" s="43">
        <v>0</v>
      </c>
      <c r="X520" s="43">
        <v>0</v>
      </c>
      <c r="Y520" s="43">
        <v>0</v>
      </c>
      <c r="Z520" s="43">
        <v>0</v>
      </c>
      <c r="AA520" s="43">
        <v>0</v>
      </c>
      <c r="AB520" s="43">
        <v>0</v>
      </c>
      <c r="AD520" s="43">
        <f t="shared" si="728"/>
        <v>0</v>
      </c>
      <c r="AE520" s="43">
        <f t="shared" si="729"/>
        <v>0</v>
      </c>
      <c r="AF520" s="43">
        <f t="shared" si="730"/>
        <v>0</v>
      </c>
      <c r="AG520" s="43">
        <f t="shared" si="731"/>
        <v>0</v>
      </c>
      <c r="AH520" s="43">
        <f t="shared" si="732"/>
        <v>0</v>
      </c>
      <c r="AI520" s="43">
        <f t="shared" si="733"/>
        <v>0</v>
      </c>
      <c r="AJ520" s="43">
        <f t="shared" si="734"/>
        <v>0</v>
      </c>
      <c r="AK520" s="43">
        <f t="shared" si="735"/>
        <v>0</v>
      </c>
      <c r="AL520" s="43">
        <f t="shared" si="736"/>
        <v>0</v>
      </c>
      <c r="AM520" s="43">
        <f t="shared" si="737"/>
        <v>0</v>
      </c>
      <c r="AN520" s="43">
        <f t="shared" si="738"/>
        <v>0</v>
      </c>
      <c r="AO520" s="159">
        <f t="shared" si="739"/>
        <v>0</v>
      </c>
    </row>
    <row r="521" spans="1:41" ht="16.399999999999999" customHeight="1">
      <c r="A521" s="20">
        <v>91005</v>
      </c>
      <c r="B521" s="14" t="s">
        <v>404</v>
      </c>
      <c r="C521" s="43">
        <f>SUMIF(Jan!$A:$A,TB!$A521,Jan!$H:$H)</f>
        <v>0</v>
      </c>
      <c r="D521" s="43">
        <f>SUMIF(Feb!$A:$A,TB!$A521,Feb!$H:$H)</f>
        <v>0</v>
      </c>
      <c r="E521" s="43">
        <f>SUMIF(Mar!$A:$A,TB!$A521,Mar!$H:$H)</f>
        <v>0</v>
      </c>
      <c r="F521" s="43">
        <f>SUMIF(Apr!$A:$A,TB!$A521,Apr!$H:$H)</f>
        <v>0</v>
      </c>
      <c r="G521" s="43">
        <f>SUMIF(May!$A:$A,TB!$A521,May!$H:$H)</f>
        <v>0</v>
      </c>
      <c r="H521" s="43">
        <f>SUMIF(Jun!$A:$A,TB!$A521,Jun!$H:$H)</f>
        <v>0</v>
      </c>
      <c r="I521" s="43">
        <f>SUMIF(Jul!$A:$A,TB!$A521,Jul!$H:$H)</f>
        <v>0</v>
      </c>
      <c r="J521" s="43">
        <f>SUMIF(Aug!$A:$A,TB!$A521,Aug!$H:$H)</f>
        <v>0</v>
      </c>
      <c r="K521" s="43">
        <f>SUMIF(Sep!$A:$A,TB!$A521,Sep!$H:$H)</f>
        <v>0</v>
      </c>
      <c r="L521" s="43">
        <f>SUMIF(Oct!$A:$A,TB!$A521,Oct!$H:$H)</f>
        <v>0</v>
      </c>
      <c r="M521" s="43">
        <f>SUMIF(Nov!$A:$A,TB!$A521,Nov!$H:$H)</f>
        <v>0</v>
      </c>
      <c r="N521" s="159">
        <f>SUMIF(Dec!$A:$A,TB!$A521,Dec!$H:$H)</f>
        <v>0</v>
      </c>
      <c r="O521" s="171" t="s">
        <v>544</v>
      </c>
      <c r="P521" s="171"/>
      <c r="Q521" s="164">
        <v>0</v>
      </c>
      <c r="R521" s="43">
        <v>0</v>
      </c>
      <c r="S521" s="43">
        <v>0</v>
      </c>
      <c r="T521" s="43">
        <v>0</v>
      </c>
      <c r="U521" s="43">
        <v>0</v>
      </c>
      <c r="V521" s="43">
        <v>0</v>
      </c>
      <c r="W521" s="43">
        <v>0</v>
      </c>
      <c r="X521" s="43">
        <v>0</v>
      </c>
      <c r="Y521" s="43">
        <v>0</v>
      </c>
      <c r="Z521" s="43">
        <v>0</v>
      </c>
      <c r="AA521" s="43">
        <v>0</v>
      </c>
      <c r="AB521" s="43">
        <v>0</v>
      </c>
      <c r="AD521" s="43">
        <f t="shared" si="728"/>
        <v>0</v>
      </c>
      <c r="AE521" s="43">
        <f t="shared" si="729"/>
        <v>0</v>
      </c>
      <c r="AF521" s="43">
        <f t="shared" si="730"/>
        <v>0</v>
      </c>
      <c r="AG521" s="43">
        <f t="shared" si="731"/>
        <v>0</v>
      </c>
      <c r="AH521" s="43">
        <f t="shared" si="732"/>
        <v>0</v>
      </c>
      <c r="AI521" s="43">
        <f t="shared" si="733"/>
        <v>0</v>
      </c>
      <c r="AJ521" s="43">
        <f t="shared" si="734"/>
        <v>0</v>
      </c>
      <c r="AK521" s="43">
        <f t="shared" si="735"/>
        <v>0</v>
      </c>
      <c r="AL521" s="43">
        <f t="shared" si="736"/>
        <v>0</v>
      </c>
      <c r="AM521" s="43">
        <f t="shared" si="737"/>
        <v>0</v>
      </c>
      <c r="AN521" s="43">
        <f t="shared" si="738"/>
        <v>0</v>
      </c>
      <c r="AO521" s="159">
        <f t="shared" si="739"/>
        <v>0</v>
      </c>
    </row>
    <row r="522" spans="1:41" ht="16.399999999999999" customHeight="1">
      <c r="A522" s="20">
        <v>91006</v>
      </c>
      <c r="B522" s="14" t="s">
        <v>405</v>
      </c>
      <c r="C522" s="43">
        <f>SUMIF(Jan!$A:$A,TB!$A522,Jan!$H:$H)</f>
        <v>30.5</v>
      </c>
      <c r="D522" s="43">
        <f>SUMIF(Feb!$A:$A,TB!$A522,Feb!$H:$H)</f>
        <v>2740.5</v>
      </c>
      <c r="E522" s="43">
        <f>SUMIF(Mar!$A:$A,TB!$A522,Mar!$H:$H)</f>
        <v>3457.12</v>
      </c>
      <c r="F522" s="43">
        <f>SUMIF(Apr!$A:$A,TB!$A522,Apr!$H:$H)</f>
        <v>3691.31</v>
      </c>
      <c r="G522" s="43">
        <f>SUMIF(May!$A:$A,TB!$A522,May!$H:$H)</f>
        <v>3691.31</v>
      </c>
      <c r="H522" s="43">
        <f>SUMIF(Jun!$A:$A,TB!$A522,Jun!$H:$H)</f>
        <v>3691.31</v>
      </c>
      <c r="I522" s="43">
        <f>SUMIF(Jul!$A:$A,TB!$A522,Jul!$H:$H)</f>
        <v>3691.31</v>
      </c>
      <c r="J522" s="43">
        <f>SUMIF(Aug!$A:$A,TB!$A522,Aug!$H:$H)</f>
        <v>3691.31</v>
      </c>
      <c r="K522" s="43">
        <f>SUMIF(Sep!$A:$A,TB!$A522,Sep!$H:$H)</f>
        <v>3691.31</v>
      </c>
      <c r="L522" s="43">
        <f>SUMIF(Oct!$A:$A,TB!$A522,Oct!$H:$H)</f>
        <v>3691.31</v>
      </c>
      <c r="M522" s="43">
        <f>SUMIF(Nov!$A:$A,TB!$A522,Nov!$H:$H)</f>
        <v>3691.31</v>
      </c>
      <c r="N522" s="159">
        <f>SUMIF(Dec!$A:$A,TB!$A522,Dec!$H:$H)</f>
        <v>3691.31</v>
      </c>
      <c r="O522" s="171" t="s">
        <v>544</v>
      </c>
      <c r="P522" s="171"/>
      <c r="Q522" s="164">
        <v>0</v>
      </c>
      <c r="R522" s="43">
        <v>4240</v>
      </c>
      <c r="S522" s="43">
        <v>5049.09</v>
      </c>
      <c r="T522" s="43">
        <v>5249.09</v>
      </c>
      <c r="U522" s="43">
        <v>5249.09</v>
      </c>
      <c r="V522" s="43">
        <v>5294.99</v>
      </c>
      <c r="W522" s="43">
        <v>5294.99</v>
      </c>
      <c r="X522" s="43">
        <v>5541.5</v>
      </c>
      <c r="Y522" s="43">
        <v>5541.5</v>
      </c>
      <c r="Z522" s="43">
        <v>5541.5</v>
      </c>
      <c r="AA522" s="43">
        <v>5541.5</v>
      </c>
      <c r="AB522" s="43">
        <v>5541.5</v>
      </c>
      <c r="AD522" s="43">
        <f t="shared" si="728"/>
        <v>767.75</v>
      </c>
      <c r="AE522" s="43">
        <f t="shared" si="729"/>
        <v>68860.820000000007</v>
      </c>
      <c r="AF522" s="43">
        <f t="shared" si="730"/>
        <v>87082.78</v>
      </c>
      <c r="AG522" s="43">
        <f t="shared" si="731"/>
        <v>93265.38</v>
      </c>
      <c r="AH522" s="43">
        <f t="shared" si="732"/>
        <v>93408.6</v>
      </c>
      <c r="AI522" s="43">
        <f t="shared" si="733"/>
        <v>93480.58</v>
      </c>
      <c r="AJ522" s="43">
        <f t="shared" si="734"/>
        <v>93480.58</v>
      </c>
      <c r="AK522" s="43">
        <f t="shared" si="735"/>
        <v>93480.58</v>
      </c>
      <c r="AL522" s="43">
        <f t="shared" si="736"/>
        <v>93480.58</v>
      </c>
      <c r="AM522" s="43">
        <f t="shared" si="737"/>
        <v>93480.58</v>
      </c>
      <c r="AN522" s="43">
        <f t="shared" si="738"/>
        <v>93480.58</v>
      </c>
      <c r="AO522" s="159">
        <f t="shared" si="739"/>
        <v>93480.58</v>
      </c>
    </row>
    <row r="523" spans="1:41" ht="16.399999999999999" customHeight="1">
      <c r="A523" s="20">
        <v>91007</v>
      </c>
      <c r="B523" s="14" t="s">
        <v>406</v>
      </c>
      <c r="C523" s="43">
        <f>SUMIF(Jan!$A:$A,TB!$A523,Jan!$H:$H)</f>
        <v>626.35</v>
      </c>
      <c r="D523" s="43">
        <f>SUMIF(Feb!$A:$A,TB!$A523,Feb!$H:$H)</f>
        <v>531.35</v>
      </c>
      <c r="E523" s="43">
        <f>SUMIF(Mar!$A:$A,TB!$A523,Mar!$H:$H)</f>
        <v>885.97</v>
      </c>
      <c r="F523" s="43">
        <f>SUMIF(Apr!$A:$A,TB!$A523,Apr!$H:$H)</f>
        <v>1187.3399999999999</v>
      </c>
      <c r="G523" s="43">
        <f>SUMIF(May!$A:$A,TB!$A523,May!$H:$H)</f>
        <v>1257.3399999999999</v>
      </c>
      <c r="H523" s="43">
        <f>SUMIF(Jun!$A:$A,TB!$A523,Jun!$H:$H)</f>
        <v>1520.32</v>
      </c>
      <c r="I523" s="43">
        <f>SUMIF(Jul!$A:$A,TB!$A523,Jul!$H:$H)</f>
        <v>1520.32</v>
      </c>
      <c r="J523" s="43">
        <f>SUMIF(Aug!$A:$A,TB!$A523,Aug!$H:$H)</f>
        <v>1520.32</v>
      </c>
      <c r="K523" s="43">
        <f>SUMIF(Sep!$A:$A,TB!$A523,Sep!$H:$H)</f>
        <v>1520.32</v>
      </c>
      <c r="L523" s="43">
        <f>SUMIF(Oct!$A:$A,TB!$A523,Oct!$H:$H)</f>
        <v>1520.32</v>
      </c>
      <c r="M523" s="43">
        <f>SUMIF(Nov!$A:$A,TB!$A523,Nov!$H:$H)</f>
        <v>1520.32</v>
      </c>
      <c r="N523" s="159">
        <f>SUMIF(Dec!$A:$A,TB!$A523,Dec!$H:$H)</f>
        <v>1520.32</v>
      </c>
      <c r="O523" s="171" t="s">
        <v>544</v>
      </c>
      <c r="P523" s="171"/>
      <c r="Q523" s="164">
        <v>243.65</v>
      </c>
      <c r="R523" s="43">
        <v>348.65</v>
      </c>
      <c r="S523" s="43">
        <v>668.05</v>
      </c>
      <c r="T523" s="43">
        <v>823.38</v>
      </c>
      <c r="U523" s="43">
        <v>1327.63</v>
      </c>
      <c r="V523" s="43">
        <v>1537.63</v>
      </c>
      <c r="W523" s="43">
        <v>1957.78</v>
      </c>
      <c r="X523" s="43">
        <v>1992.78</v>
      </c>
      <c r="Y523" s="43">
        <v>2161.6799999999998</v>
      </c>
      <c r="Z523" s="43">
        <v>2305.5300000000002</v>
      </c>
      <c r="AA523" s="43">
        <v>2692.7</v>
      </c>
      <c r="AB523" s="43">
        <v>2762.7</v>
      </c>
      <c r="AD523" s="43">
        <f t="shared" si="728"/>
        <v>15766.48</v>
      </c>
      <c r="AE523" s="43">
        <f t="shared" si="729"/>
        <v>13351.28</v>
      </c>
      <c r="AF523" s="43">
        <f t="shared" si="730"/>
        <v>22317.05</v>
      </c>
      <c r="AG523" s="43">
        <f t="shared" si="731"/>
        <v>29999.57</v>
      </c>
      <c r="AH523" s="43">
        <f t="shared" si="732"/>
        <v>31816.99</v>
      </c>
      <c r="AI523" s="43">
        <f t="shared" si="733"/>
        <v>38501.339999999997</v>
      </c>
      <c r="AJ523" s="43">
        <f t="shared" si="734"/>
        <v>38501.339999999997</v>
      </c>
      <c r="AK523" s="43">
        <f t="shared" si="735"/>
        <v>38501.339999999997</v>
      </c>
      <c r="AL523" s="43">
        <f t="shared" si="736"/>
        <v>38501.339999999997</v>
      </c>
      <c r="AM523" s="43">
        <f t="shared" si="737"/>
        <v>38501.339999999997</v>
      </c>
      <c r="AN523" s="43">
        <f t="shared" si="738"/>
        <v>38501.339999999997</v>
      </c>
      <c r="AO523" s="159">
        <f t="shared" si="739"/>
        <v>38501.339999999997</v>
      </c>
    </row>
    <row r="524" spans="1:41" ht="16.399999999999999" customHeight="1">
      <c r="A524" s="20">
        <v>91008</v>
      </c>
      <c r="B524" s="14" t="s">
        <v>407</v>
      </c>
      <c r="C524" s="43">
        <f>SUMIF(Jan!$A:$A,TB!$A524,Jan!$H:$H)</f>
        <v>2511.36</v>
      </c>
      <c r="D524" s="43">
        <f>SUMIF(Feb!$A:$A,TB!$A524,Feb!$H:$H)</f>
        <v>4673.79</v>
      </c>
      <c r="E524" s="43">
        <f>SUMIF(Mar!$A:$A,TB!$A524,Mar!$H:$H)</f>
        <v>6836.22</v>
      </c>
      <c r="F524" s="43">
        <f>SUMIF(Apr!$A:$A,TB!$A524,Apr!$H:$H)</f>
        <v>8998.65</v>
      </c>
      <c r="G524" s="43">
        <f>SUMIF(May!$A:$A,TB!$A524,May!$H:$H)</f>
        <v>11161.08</v>
      </c>
      <c r="H524" s="43">
        <f>SUMIF(Jun!$A:$A,TB!$A524,Jun!$H:$H)</f>
        <v>13323.51</v>
      </c>
      <c r="I524" s="43">
        <f>SUMIF(Jul!$A:$A,TB!$A524,Jul!$H:$H)</f>
        <v>13323.51</v>
      </c>
      <c r="J524" s="43">
        <f>SUMIF(Aug!$A:$A,TB!$A524,Aug!$H:$H)</f>
        <v>13323.51</v>
      </c>
      <c r="K524" s="43">
        <f>SUMIF(Sep!$A:$A,TB!$A524,Sep!$H:$H)</f>
        <v>13323.51</v>
      </c>
      <c r="L524" s="43">
        <f>SUMIF(Oct!$A:$A,TB!$A524,Oct!$H:$H)</f>
        <v>13323.51</v>
      </c>
      <c r="M524" s="43">
        <f>SUMIF(Nov!$A:$A,TB!$A524,Nov!$H:$H)</f>
        <v>13323.51</v>
      </c>
      <c r="N524" s="159">
        <f>SUMIF(Dec!$A:$A,TB!$A524,Dec!$H:$H)</f>
        <v>13323.51</v>
      </c>
      <c r="O524" s="171" t="s">
        <v>544</v>
      </c>
      <c r="P524" s="171"/>
      <c r="Q524" s="164">
        <v>2334.38</v>
      </c>
      <c r="R524" s="43">
        <v>4520.53</v>
      </c>
      <c r="S524" s="43">
        <v>6706.68</v>
      </c>
      <c r="T524" s="43">
        <v>8892.83</v>
      </c>
      <c r="U524" s="43">
        <v>11078.98</v>
      </c>
      <c r="V524" s="43">
        <v>13265.13</v>
      </c>
      <c r="W524" s="43">
        <v>15451.28</v>
      </c>
      <c r="X524" s="43">
        <v>17637.43</v>
      </c>
      <c r="Y524" s="43">
        <v>19823.580000000002</v>
      </c>
      <c r="Z524" s="43">
        <v>22009.7</v>
      </c>
      <c r="AA524" s="43">
        <v>24181.74</v>
      </c>
      <c r="AB524" s="43">
        <v>25945.62</v>
      </c>
      <c r="AD524" s="43">
        <f t="shared" si="728"/>
        <v>63215.95</v>
      </c>
      <c r="AE524" s="43">
        <f t="shared" si="729"/>
        <v>117438.79</v>
      </c>
      <c r="AF524" s="43">
        <f t="shared" si="730"/>
        <v>172200.28</v>
      </c>
      <c r="AG524" s="43">
        <f t="shared" si="731"/>
        <v>227361.69</v>
      </c>
      <c r="AH524" s="43">
        <f t="shared" si="732"/>
        <v>282431.13</v>
      </c>
      <c r="AI524" s="43">
        <f t="shared" si="733"/>
        <v>337411.23</v>
      </c>
      <c r="AJ524" s="43">
        <f t="shared" si="734"/>
        <v>337411.23</v>
      </c>
      <c r="AK524" s="43">
        <f t="shared" si="735"/>
        <v>337411.23</v>
      </c>
      <c r="AL524" s="43">
        <f t="shared" si="736"/>
        <v>337411.23</v>
      </c>
      <c r="AM524" s="43">
        <f t="shared" si="737"/>
        <v>337411.23</v>
      </c>
      <c r="AN524" s="43">
        <f t="shared" si="738"/>
        <v>337411.23</v>
      </c>
      <c r="AO524" s="159">
        <f t="shared" si="739"/>
        <v>337411.23</v>
      </c>
    </row>
    <row r="525" spans="1:41" ht="16.399999999999999" customHeight="1">
      <c r="A525" s="20">
        <v>91009</v>
      </c>
      <c r="B525" s="14" t="s">
        <v>408</v>
      </c>
      <c r="C525" s="43">
        <f>SUMIF(Jan!$A:$A,TB!$A525,Jan!$H:$H)</f>
        <v>0</v>
      </c>
      <c r="D525" s="43">
        <f>SUMIF(Feb!$A:$A,TB!$A525,Feb!$H:$H)</f>
        <v>400</v>
      </c>
      <c r="E525" s="43">
        <f>SUMIF(Mar!$A:$A,TB!$A525,Mar!$H:$H)</f>
        <v>400</v>
      </c>
      <c r="F525" s="43">
        <f>SUMIF(Apr!$A:$A,TB!$A525,Apr!$H:$H)</f>
        <v>400</v>
      </c>
      <c r="G525" s="43">
        <f>SUMIF(May!$A:$A,TB!$A525,May!$H:$H)</f>
        <v>600</v>
      </c>
      <c r="H525" s="43">
        <f>SUMIF(Jun!$A:$A,TB!$A525,Jun!$H:$H)</f>
        <v>600</v>
      </c>
      <c r="I525" s="43">
        <f>SUMIF(Jul!$A:$A,TB!$A525,Jul!$H:$H)</f>
        <v>600</v>
      </c>
      <c r="J525" s="43">
        <f>SUMIF(Aug!$A:$A,TB!$A525,Aug!$H:$H)</f>
        <v>600</v>
      </c>
      <c r="K525" s="43">
        <f>SUMIF(Sep!$A:$A,TB!$A525,Sep!$H:$H)</f>
        <v>600</v>
      </c>
      <c r="L525" s="43">
        <f>SUMIF(Oct!$A:$A,TB!$A525,Oct!$H:$H)</f>
        <v>600</v>
      </c>
      <c r="M525" s="43">
        <f>SUMIF(Nov!$A:$A,TB!$A525,Nov!$H:$H)</f>
        <v>600</v>
      </c>
      <c r="N525" s="159">
        <f>SUMIF(Dec!$A:$A,TB!$A525,Dec!$H:$H)</f>
        <v>600</v>
      </c>
      <c r="O525" s="171" t="s">
        <v>544</v>
      </c>
      <c r="P525" s="171"/>
      <c r="Q525" s="164">
        <v>0</v>
      </c>
      <c r="R525" s="43">
        <v>0</v>
      </c>
      <c r="S525" s="43">
        <v>140</v>
      </c>
      <c r="T525" s="43">
        <v>251.22</v>
      </c>
      <c r="U525" s="43">
        <v>391.22</v>
      </c>
      <c r="V525" s="43">
        <v>391.22</v>
      </c>
      <c r="W525" s="43">
        <v>391.22</v>
      </c>
      <c r="X525" s="43">
        <v>391.22</v>
      </c>
      <c r="Y525" s="43">
        <v>531.22</v>
      </c>
      <c r="Z525" s="43">
        <v>531.22</v>
      </c>
      <c r="AA525" s="43">
        <v>531.22</v>
      </c>
      <c r="AB525" s="43">
        <v>531.22</v>
      </c>
      <c r="AD525" s="43">
        <f t="shared" si="728"/>
        <v>0</v>
      </c>
      <c r="AE525" s="43">
        <f t="shared" si="729"/>
        <v>10050.84</v>
      </c>
      <c r="AF525" s="43">
        <f t="shared" si="730"/>
        <v>10075.76</v>
      </c>
      <c r="AG525" s="43">
        <f t="shared" si="731"/>
        <v>10106.48</v>
      </c>
      <c r="AH525" s="43">
        <f t="shared" si="732"/>
        <v>15183</v>
      </c>
      <c r="AI525" s="43">
        <f t="shared" si="733"/>
        <v>15194.7</v>
      </c>
      <c r="AJ525" s="43">
        <f t="shared" si="734"/>
        <v>15194.7</v>
      </c>
      <c r="AK525" s="43">
        <f t="shared" si="735"/>
        <v>15194.7</v>
      </c>
      <c r="AL525" s="43">
        <f t="shared" si="736"/>
        <v>15194.7</v>
      </c>
      <c r="AM525" s="43">
        <f t="shared" si="737"/>
        <v>15194.7</v>
      </c>
      <c r="AN525" s="43">
        <f t="shared" si="738"/>
        <v>15194.7</v>
      </c>
      <c r="AO525" s="159">
        <f t="shared" si="739"/>
        <v>15194.7</v>
      </c>
    </row>
    <row r="526" spans="1:41" ht="16.399999999999999" customHeight="1">
      <c r="A526" s="20">
        <v>91010</v>
      </c>
      <c r="B526" s="14" t="s">
        <v>409</v>
      </c>
      <c r="C526" s="43">
        <f>SUMIF(Jan!$A:$A,TB!$A526,Jan!$H:$H)</f>
        <v>0</v>
      </c>
      <c r="D526" s="43">
        <f>SUMIF(Feb!$A:$A,TB!$A526,Feb!$H:$H)</f>
        <v>0</v>
      </c>
      <c r="E526" s="43">
        <f>SUMIF(Mar!$A:$A,TB!$A526,Mar!$H:$H)</f>
        <v>0</v>
      </c>
      <c r="F526" s="43">
        <f>SUMIF(Apr!$A:$A,TB!$A526,Apr!$H:$H)</f>
        <v>0</v>
      </c>
      <c r="G526" s="43">
        <f>SUMIF(May!$A:$A,TB!$A526,May!$H:$H)</f>
        <v>0</v>
      </c>
      <c r="H526" s="43">
        <f>SUMIF(Jun!$A:$A,TB!$A526,Jun!$H:$H)</f>
        <v>0</v>
      </c>
      <c r="I526" s="43">
        <f>SUMIF(Jul!$A:$A,TB!$A526,Jul!$H:$H)</f>
        <v>0</v>
      </c>
      <c r="J526" s="43">
        <f>SUMIF(Aug!$A:$A,TB!$A526,Aug!$H:$H)</f>
        <v>0</v>
      </c>
      <c r="K526" s="43">
        <f>SUMIF(Sep!$A:$A,TB!$A526,Sep!$H:$H)</f>
        <v>0</v>
      </c>
      <c r="L526" s="43">
        <f>SUMIF(Oct!$A:$A,TB!$A526,Oct!$H:$H)</f>
        <v>0</v>
      </c>
      <c r="M526" s="43">
        <f>SUMIF(Nov!$A:$A,TB!$A526,Nov!$H:$H)</f>
        <v>0</v>
      </c>
      <c r="N526" s="159">
        <f>SUMIF(Dec!$A:$A,TB!$A526,Dec!$H:$H)</f>
        <v>0</v>
      </c>
      <c r="O526" s="171" t="s">
        <v>544</v>
      </c>
      <c r="P526" s="171"/>
      <c r="Q526" s="164">
        <v>0</v>
      </c>
      <c r="R526" s="43">
        <v>0</v>
      </c>
      <c r="S526" s="43">
        <v>0</v>
      </c>
      <c r="T526" s="43">
        <v>0</v>
      </c>
      <c r="U526" s="43">
        <v>0</v>
      </c>
      <c r="V526" s="43">
        <v>0</v>
      </c>
      <c r="W526" s="43">
        <v>0</v>
      </c>
      <c r="X526" s="43">
        <v>0</v>
      </c>
      <c r="Y526" s="43">
        <v>0</v>
      </c>
      <c r="Z526" s="43">
        <v>0</v>
      </c>
      <c r="AA526" s="43">
        <v>0</v>
      </c>
      <c r="AB526" s="43">
        <v>0</v>
      </c>
      <c r="AD526" s="43">
        <f t="shared" si="728"/>
        <v>0</v>
      </c>
      <c r="AE526" s="43">
        <f t="shared" si="729"/>
        <v>0</v>
      </c>
      <c r="AF526" s="43">
        <f t="shared" si="730"/>
        <v>0</v>
      </c>
      <c r="AG526" s="43">
        <f t="shared" si="731"/>
        <v>0</v>
      </c>
      <c r="AH526" s="43">
        <f t="shared" si="732"/>
        <v>0</v>
      </c>
      <c r="AI526" s="43">
        <f t="shared" si="733"/>
        <v>0</v>
      </c>
      <c r="AJ526" s="43">
        <f t="shared" si="734"/>
        <v>0</v>
      </c>
      <c r="AK526" s="43">
        <f t="shared" si="735"/>
        <v>0</v>
      </c>
      <c r="AL526" s="43">
        <f t="shared" si="736"/>
        <v>0</v>
      </c>
      <c r="AM526" s="43">
        <f t="shared" si="737"/>
        <v>0</v>
      </c>
      <c r="AN526" s="43">
        <f t="shared" si="738"/>
        <v>0</v>
      </c>
      <c r="AO526" s="159">
        <f t="shared" si="739"/>
        <v>0</v>
      </c>
    </row>
    <row r="527" spans="1:41" ht="16.399999999999999" customHeight="1">
      <c r="A527" s="20">
        <v>91011</v>
      </c>
      <c r="B527" s="14" t="s">
        <v>410</v>
      </c>
      <c r="C527" s="43">
        <f>SUMIF(Jan!$A:$A,TB!$A527,Jan!$H:$H)</f>
        <v>0</v>
      </c>
      <c r="D527" s="43">
        <f>SUMIF(Feb!$A:$A,TB!$A527,Feb!$H:$H)</f>
        <v>0</v>
      </c>
      <c r="E527" s="43">
        <f>SUMIF(Mar!$A:$A,TB!$A527,Mar!$H:$H)</f>
        <v>0</v>
      </c>
      <c r="F527" s="43">
        <f>SUMIF(Apr!$A:$A,TB!$A527,Apr!$H:$H)</f>
        <v>0</v>
      </c>
      <c r="G527" s="43">
        <f>SUMIF(May!$A:$A,TB!$A527,May!$H:$H)</f>
        <v>0</v>
      </c>
      <c r="H527" s="43">
        <f>SUMIF(Jun!$A:$A,TB!$A527,Jun!$H:$H)</f>
        <v>-4744.84</v>
      </c>
      <c r="I527" s="43">
        <f>SUMIF(Jul!$A:$A,TB!$A527,Jul!$H:$H)</f>
        <v>-4744.84</v>
      </c>
      <c r="J527" s="43">
        <f>SUMIF(Aug!$A:$A,TB!$A527,Aug!$H:$H)</f>
        <v>-4744.84</v>
      </c>
      <c r="K527" s="43">
        <f>SUMIF(Sep!$A:$A,TB!$A527,Sep!$H:$H)</f>
        <v>-4744.84</v>
      </c>
      <c r="L527" s="43">
        <f>SUMIF(Oct!$A:$A,TB!$A527,Oct!$H:$H)</f>
        <v>-4744.84</v>
      </c>
      <c r="M527" s="43">
        <f>SUMIF(Nov!$A:$A,TB!$A527,Nov!$H:$H)</f>
        <v>-4744.84</v>
      </c>
      <c r="N527" s="159">
        <f>SUMIF(Dec!$A:$A,TB!$A527,Dec!$H:$H)</f>
        <v>-4744.84</v>
      </c>
      <c r="O527" s="171" t="s">
        <v>544</v>
      </c>
      <c r="P527" s="171"/>
      <c r="Q527" s="164">
        <v>0</v>
      </c>
      <c r="R527" s="43">
        <v>0</v>
      </c>
      <c r="S527" s="43">
        <v>0</v>
      </c>
      <c r="T527" s="43">
        <v>0</v>
      </c>
      <c r="U527" s="43">
        <v>0</v>
      </c>
      <c r="V527" s="43">
        <v>0</v>
      </c>
      <c r="W527" s="43">
        <v>0</v>
      </c>
      <c r="X527" s="43">
        <v>0</v>
      </c>
      <c r="Y527" s="43">
        <v>0</v>
      </c>
      <c r="Z527" s="43">
        <v>0</v>
      </c>
      <c r="AA527" s="43">
        <v>0</v>
      </c>
      <c r="AB527" s="43">
        <v>0</v>
      </c>
      <c r="AD527" s="43">
        <f t="shared" si="728"/>
        <v>0</v>
      </c>
      <c r="AE527" s="43">
        <f t="shared" si="729"/>
        <v>0</v>
      </c>
      <c r="AF527" s="43">
        <f t="shared" si="730"/>
        <v>0</v>
      </c>
      <c r="AG527" s="43">
        <f t="shared" si="731"/>
        <v>0</v>
      </c>
      <c r="AH527" s="43">
        <f t="shared" si="732"/>
        <v>0</v>
      </c>
      <c r="AI527" s="43">
        <f t="shared" si="733"/>
        <v>-120160.7</v>
      </c>
      <c r="AJ527" s="43">
        <f t="shared" si="734"/>
        <v>-120160.7</v>
      </c>
      <c r="AK527" s="43">
        <f t="shared" si="735"/>
        <v>-120160.7</v>
      </c>
      <c r="AL527" s="43">
        <f t="shared" si="736"/>
        <v>-120160.7</v>
      </c>
      <c r="AM527" s="43">
        <f t="shared" si="737"/>
        <v>-120160.7</v>
      </c>
      <c r="AN527" s="43">
        <f t="shared" si="738"/>
        <v>-120160.7</v>
      </c>
      <c r="AO527" s="159">
        <f t="shared" si="739"/>
        <v>-120160.7</v>
      </c>
    </row>
    <row r="528" spans="1:41" ht="16.399999999999999" customHeight="1">
      <c r="A528" s="20">
        <v>91012</v>
      </c>
      <c r="B528" s="14" t="s">
        <v>252</v>
      </c>
      <c r="C528" s="43">
        <f>SUMIF(Jan!$A:$A,TB!$A528,Jan!$H:$H)</f>
        <v>0</v>
      </c>
      <c r="D528" s="43">
        <f>SUMIF(Feb!$A:$A,TB!$A528,Feb!$H:$H)</f>
        <v>0</v>
      </c>
      <c r="E528" s="43">
        <f>SUMIF(Mar!$A:$A,TB!$A528,Mar!$H:$H)</f>
        <v>0</v>
      </c>
      <c r="F528" s="43">
        <f>SUMIF(Apr!$A:$A,TB!$A528,Apr!$H:$H)</f>
        <v>0</v>
      </c>
      <c r="G528" s="43">
        <f>SUMIF(May!$A:$A,TB!$A528,May!$H:$H)</f>
        <v>0</v>
      </c>
      <c r="H528" s="43">
        <f>SUMIF(Jun!$A:$A,TB!$A528,Jun!$H:$H)</f>
        <v>0</v>
      </c>
      <c r="I528" s="43">
        <f>SUMIF(Jul!$A:$A,TB!$A528,Jul!$H:$H)</f>
        <v>0</v>
      </c>
      <c r="J528" s="43">
        <f>SUMIF(Aug!$A:$A,TB!$A528,Aug!$H:$H)</f>
        <v>0</v>
      </c>
      <c r="K528" s="43">
        <f>SUMIF(Sep!$A:$A,TB!$A528,Sep!$H:$H)</f>
        <v>0</v>
      </c>
      <c r="L528" s="43">
        <f>SUMIF(Oct!$A:$A,TB!$A528,Oct!$H:$H)</f>
        <v>0</v>
      </c>
      <c r="M528" s="43">
        <f>SUMIF(Nov!$A:$A,TB!$A528,Nov!$H:$H)</f>
        <v>0</v>
      </c>
      <c r="N528" s="159">
        <f>SUMIF(Dec!$A:$A,TB!$A528,Dec!$H:$H)</f>
        <v>0</v>
      </c>
      <c r="O528" s="171" t="s">
        <v>544</v>
      </c>
      <c r="P528" s="171"/>
      <c r="Q528" s="164">
        <v>0</v>
      </c>
      <c r="R528" s="43">
        <v>0</v>
      </c>
      <c r="S528" s="43">
        <v>0</v>
      </c>
      <c r="T528" s="43">
        <v>0</v>
      </c>
      <c r="U528" s="43">
        <v>0</v>
      </c>
      <c r="V528" s="43">
        <v>0</v>
      </c>
      <c r="W528" s="43">
        <v>0</v>
      </c>
      <c r="X528" s="43">
        <v>0</v>
      </c>
      <c r="Y528" s="43">
        <v>0</v>
      </c>
      <c r="Z528" s="43">
        <v>0</v>
      </c>
      <c r="AA528" s="43">
        <v>0</v>
      </c>
      <c r="AB528" s="43">
        <v>0</v>
      </c>
      <c r="AD528" s="43">
        <f t="shared" si="728"/>
        <v>0</v>
      </c>
      <c r="AE528" s="43">
        <f t="shared" si="729"/>
        <v>0</v>
      </c>
      <c r="AF528" s="43">
        <f t="shared" si="730"/>
        <v>0</v>
      </c>
      <c r="AG528" s="43">
        <f t="shared" si="731"/>
        <v>0</v>
      </c>
      <c r="AH528" s="43">
        <f t="shared" si="732"/>
        <v>0</v>
      </c>
      <c r="AI528" s="43">
        <f t="shared" si="733"/>
        <v>0</v>
      </c>
      <c r="AJ528" s="43">
        <f t="shared" si="734"/>
        <v>0</v>
      </c>
      <c r="AK528" s="43">
        <f t="shared" si="735"/>
        <v>0</v>
      </c>
      <c r="AL528" s="43">
        <f t="shared" si="736"/>
        <v>0</v>
      </c>
      <c r="AM528" s="43">
        <f t="shared" si="737"/>
        <v>0</v>
      </c>
      <c r="AN528" s="43">
        <f t="shared" si="738"/>
        <v>0</v>
      </c>
      <c r="AO528" s="159">
        <f t="shared" si="739"/>
        <v>0</v>
      </c>
    </row>
    <row r="529" spans="1:41" ht="16.399999999999999" customHeight="1">
      <c r="A529" s="20">
        <v>91013</v>
      </c>
      <c r="B529" s="14" t="s">
        <v>411</v>
      </c>
      <c r="C529" s="43">
        <f>SUMIF(Jan!$A:$A,TB!$A529,Jan!$H:$H)</f>
        <v>0</v>
      </c>
      <c r="D529" s="43">
        <f>SUMIF(Feb!$A:$A,TB!$A529,Feb!$H:$H)</f>
        <v>0</v>
      </c>
      <c r="E529" s="43">
        <f>SUMIF(Mar!$A:$A,TB!$A529,Mar!$H:$H)</f>
        <v>0</v>
      </c>
      <c r="F529" s="43">
        <f>SUMIF(Apr!$A:$A,TB!$A529,Apr!$H:$H)</f>
        <v>0</v>
      </c>
      <c r="G529" s="43">
        <f>SUMIF(May!$A:$A,TB!$A529,May!$H:$H)</f>
        <v>0</v>
      </c>
      <c r="H529" s="43">
        <f>SUMIF(Jun!$A:$A,TB!$A529,Jun!$H:$H)</f>
        <v>0</v>
      </c>
      <c r="I529" s="43">
        <f>SUMIF(Jul!$A:$A,TB!$A529,Jul!$H:$H)</f>
        <v>0</v>
      </c>
      <c r="J529" s="43">
        <f>SUMIF(Aug!$A:$A,TB!$A529,Aug!$H:$H)</f>
        <v>0</v>
      </c>
      <c r="K529" s="43">
        <f>SUMIF(Sep!$A:$A,TB!$A529,Sep!$H:$H)</f>
        <v>0</v>
      </c>
      <c r="L529" s="43">
        <f>SUMIF(Oct!$A:$A,TB!$A529,Oct!$H:$H)</f>
        <v>0</v>
      </c>
      <c r="M529" s="43">
        <f>SUMIF(Nov!$A:$A,TB!$A529,Nov!$H:$H)</f>
        <v>0</v>
      </c>
      <c r="N529" s="159">
        <f>SUMIF(Dec!$A:$A,TB!$A529,Dec!$H:$H)</f>
        <v>0</v>
      </c>
      <c r="O529" s="171" t="s">
        <v>544</v>
      </c>
      <c r="P529" s="171"/>
      <c r="Q529" s="164">
        <v>0</v>
      </c>
      <c r="R529" s="43">
        <v>0</v>
      </c>
      <c r="S529" s="43">
        <v>0</v>
      </c>
      <c r="T529" s="43">
        <v>0</v>
      </c>
      <c r="U529" s="43">
        <v>0</v>
      </c>
      <c r="V529" s="43">
        <v>0</v>
      </c>
      <c r="W529" s="43">
        <v>0</v>
      </c>
      <c r="X529" s="43">
        <v>0</v>
      </c>
      <c r="Y529" s="43">
        <v>0</v>
      </c>
      <c r="Z529" s="43">
        <v>0</v>
      </c>
      <c r="AA529" s="43">
        <v>0</v>
      </c>
      <c r="AB529" s="43">
        <v>0</v>
      </c>
      <c r="AD529" s="43">
        <f t="shared" si="728"/>
        <v>0</v>
      </c>
      <c r="AE529" s="43">
        <f t="shared" si="729"/>
        <v>0</v>
      </c>
      <c r="AF529" s="43">
        <f t="shared" si="730"/>
        <v>0</v>
      </c>
      <c r="AG529" s="43">
        <f t="shared" si="731"/>
        <v>0</v>
      </c>
      <c r="AH529" s="43">
        <f t="shared" si="732"/>
        <v>0</v>
      </c>
      <c r="AI529" s="43">
        <f t="shared" si="733"/>
        <v>0</v>
      </c>
      <c r="AJ529" s="43">
        <f t="shared" si="734"/>
        <v>0</v>
      </c>
      <c r="AK529" s="43">
        <f t="shared" si="735"/>
        <v>0</v>
      </c>
      <c r="AL529" s="43">
        <f t="shared" si="736"/>
        <v>0</v>
      </c>
      <c r="AM529" s="43">
        <f t="shared" si="737"/>
        <v>0</v>
      </c>
      <c r="AN529" s="43">
        <f t="shared" si="738"/>
        <v>0</v>
      </c>
      <c r="AO529" s="159">
        <f t="shared" si="739"/>
        <v>0</v>
      </c>
    </row>
    <row r="530" spans="1:41" ht="16.399999999999999" customHeight="1">
      <c r="A530" s="20">
        <v>91200</v>
      </c>
      <c r="B530" s="14" t="s">
        <v>412</v>
      </c>
      <c r="C530" s="43">
        <f>SUMIF(Jan!$A:$A,TB!$A530,Jan!$H:$H)</f>
        <v>1100</v>
      </c>
      <c r="D530" s="43">
        <f>SUMIF(Feb!$A:$A,TB!$A530,Feb!$H:$H)</f>
        <v>2200</v>
      </c>
      <c r="E530" s="43">
        <f>SUMIF(Mar!$A:$A,TB!$A530,Mar!$H:$H)</f>
        <v>3300</v>
      </c>
      <c r="F530" s="43">
        <f>SUMIF(Apr!$A:$A,TB!$A530,Apr!$H:$H)</f>
        <v>4400</v>
      </c>
      <c r="G530" s="43">
        <f>SUMIF(May!$A:$A,TB!$A530,May!$H:$H)</f>
        <v>5500</v>
      </c>
      <c r="H530" s="43">
        <f>SUMIF(Jun!$A:$A,TB!$A530,Jun!$H:$H)</f>
        <v>6600</v>
      </c>
      <c r="I530" s="43">
        <f>SUMIF(Jul!$A:$A,TB!$A530,Jul!$H:$H)</f>
        <v>6600</v>
      </c>
      <c r="J530" s="43">
        <f>SUMIF(Aug!$A:$A,TB!$A530,Aug!$H:$H)</f>
        <v>6600</v>
      </c>
      <c r="K530" s="43">
        <f>SUMIF(Sep!$A:$A,TB!$A530,Sep!$H:$H)</f>
        <v>6600</v>
      </c>
      <c r="L530" s="43">
        <f>SUMIF(Oct!$A:$A,TB!$A530,Oct!$H:$H)</f>
        <v>6600</v>
      </c>
      <c r="M530" s="43">
        <f>SUMIF(Nov!$A:$A,TB!$A530,Nov!$H:$H)</f>
        <v>6600</v>
      </c>
      <c r="N530" s="159">
        <f>SUMIF(Dec!$A:$A,TB!$A530,Dec!$H:$H)</f>
        <v>6600</v>
      </c>
      <c r="O530" s="171" t="s">
        <v>544</v>
      </c>
      <c r="P530" s="171"/>
      <c r="Q530" s="164">
        <v>1573</v>
      </c>
      <c r="R530" s="43">
        <v>2628</v>
      </c>
      <c r="S530" s="43">
        <v>3683</v>
      </c>
      <c r="T530" s="43">
        <v>4738</v>
      </c>
      <c r="U530" s="43">
        <v>5793</v>
      </c>
      <c r="V530" s="43">
        <v>6848</v>
      </c>
      <c r="W530" s="43">
        <v>7903</v>
      </c>
      <c r="X530" s="43">
        <v>8958</v>
      </c>
      <c r="Y530" s="43">
        <v>10013</v>
      </c>
      <c r="Z530" s="43">
        <v>11068</v>
      </c>
      <c r="AA530" s="43">
        <v>12123</v>
      </c>
      <c r="AB530" s="43">
        <v>14594</v>
      </c>
      <c r="AD530" s="43">
        <f t="shared" si="728"/>
        <v>27689.200000000001</v>
      </c>
      <c r="AE530" s="43">
        <f t="shared" si="729"/>
        <v>55279.62</v>
      </c>
      <c r="AF530" s="43">
        <f t="shared" si="730"/>
        <v>83125.02</v>
      </c>
      <c r="AG530" s="43">
        <f t="shared" si="731"/>
        <v>111171.28</v>
      </c>
      <c r="AH530" s="43">
        <f t="shared" si="732"/>
        <v>139177.5</v>
      </c>
      <c r="AI530" s="43">
        <f t="shared" si="733"/>
        <v>167141.70000000001</v>
      </c>
      <c r="AJ530" s="43">
        <f t="shared" si="734"/>
        <v>167141.70000000001</v>
      </c>
      <c r="AK530" s="43">
        <f t="shared" si="735"/>
        <v>167141.70000000001</v>
      </c>
      <c r="AL530" s="43">
        <f t="shared" si="736"/>
        <v>167141.70000000001</v>
      </c>
      <c r="AM530" s="43">
        <f t="shared" si="737"/>
        <v>167141.70000000001</v>
      </c>
      <c r="AN530" s="43">
        <f t="shared" si="738"/>
        <v>167141.70000000001</v>
      </c>
      <c r="AO530" s="159">
        <f t="shared" si="739"/>
        <v>167141.70000000001</v>
      </c>
    </row>
    <row r="531" spans="1:41" ht="16.399999999999999" customHeight="1">
      <c r="A531" s="20">
        <v>91201</v>
      </c>
      <c r="B531" s="14" t="s">
        <v>413</v>
      </c>
      <c r="C531" s="43">
        <f>SUMIF(Jan!$A:$A,TB!$A531,Jan!$H:$H)</f>
        <v>22</v>
      </c>
      <c r="D531" s="43">
        <f>SUMIF(Feb!$A:$A,TB!$A531,Feb!$H:$H)</f>
        <v>44</v>
      </c>
      <c r="E531" s="43">
        <f>SUMIF(Mar!$A:$A,TB!$A531,Mar!$H:$H)</f>
        <v>66</v>
      </c>
      <c r="F531" s="43">
        <f>SUMIF(Apr!$A:$A,TB!$A531,Apr!$H:$H)</f>
        <v>88</v>
      </c>
      <c r="G531" s="43">
        <f>SUMIF(May!$A:$A,TB!$A531,May!$H:$H)</f>
        <v>110</v>
      </c>
      <c r="H531" s="43">
        <f>SUMIF(Jun!$A:$A,TB!$A531,Jun!$H:$H)</f>
        <v>132</v>
      </c>
      <c r="I531" s="43">
        <f>SUMIF(Jul!$A:$A,TB!$A531,Jul!$H:$H)</f>
        <v>132</v>
      </c>
      <c r="J531" s="43">
        <f>SUMIF(Aug!$A:$A,TB!$A531,Aug!$H:$H)</f>
        <v>132</v>
      </c>
      <c r="K531" s="43">
        <f>SUMIF(Sep!$A:$A,TB!$A531,Sep!$H:$H)</f>
        <v>132</v>
      </c>
      <c r="L531" s="43">
        <f>SUMIF(Oct!$A:$A,TB!$A531,Oct!$H:$H)</f>
        <v>132</v>
      </c>
      <c r="M531" s="43">
        <f>SUMIF(Nov!$A:$A,TB!$A531,Nov!$H:$H)</f>
        <v>132</v>
      </c>
      <c r="N531" s="159">
        <f>SUMIF(Dec!$A:$A,TB!$A531,Dec!$H:$H)</f>
        <v>132</v>
      </c>
      <c r="O531" s="171" t="s">
        <v>544</v>
      </c>
      <c r="P531" s="171"/>
      <c r="Q531" s="164">
        <v>22</v>
      </c>
      <c r="R531" s="43">
        <v>44</v>
      </c>
      <c r="S531" s="43">
        <v>66</v>
      </c>
      <c r="T531" s="43">
        <v>88</v>
      </c>
      <c r="U531" s="43">
        <v>110</v>
      </c>
      <c r="V531" s="43">
        <v>132</v>
      </c>
      <c r="W531" s="43">
        <v>154</v>
      </c>
      <c r="X531" s="43">
        <v>176</v>
      </c>
      <c r="Y531" s="43">
        <v>198</v>
      </c>
      <c r="Z531" s="43">
        <v>220</v>
      </c>
      <c r="AA531" s="43">
        <v>242</v>
      </c>
      <c r="AB531" s="43">
        <v>264</v>
      </c>
      <c r="AD531" s="43">
        <f t="shared" si="728"/>
        <v>553.78</v>
      </c>
      <c r="AE531" s="43">
        <f t="shared" si="729"/>
        <v>1105.5899999999999</v>
      </c>
      <c r="AF531" s="43">
        <f t="shared" si="730"/>
        <v>1662.5</v>
      </c>
      <c r="AG531" s="43">
        <f t="shared" si="731"/>
        <v>2223.4299999999998</v>
      </c>
      <c r="AH531" s="43">
        <f t="shared" si="732"/>
        <v>2783.55</v>
      </c>
      <c r="AI531" s="43">
        <f t="shared" si="733"/>
        <v>3342.83</v>
      </c>
      <c r="AJ531" s="43">
        <f t="shared" si="734"/>
        <v>3342.83</v>
      </c>
      <c r="AK531" s="43">
        <f t="shared" si="735"/>
        <v>3342.83</v>
      </c>
      <c r="AL531" s="43">
        <f t="shared" si="736"/>
        <v>3342.83</v>
      </c>
      <c r="AM531" s="43">
        <f t="shared" si="737"/>
        <v>3342.83</v>
      </c>
      <c r="AN531" s="43">
        <f t="shared" si="738"/>
        <v>3342.83</v>
      </c>
      <c r="AO531" s="159">
        <f t="shared" si="739"/>
        <v>3342.83</v>
      </c>
    </row>
    <row r="532" spans="1:41" ht="16.399999999999999" customHeight="1">
      <c r="A532" s="20">
        <v>91202</v>
      </c>
      <c r="B532" s="14" t="s">
        <v>414</v>
      </c>
      <c r="C532" s="43">
        <f>SUMIF(Jan!$A:$A,TB!$A532,Jan!$H:$H)</f>
        <v>0</v>
      </c>
      <c r="D532" s="43">
        <f>SUMIF(Feb!$A:$A,TB!$A532,Feb!$H:$H)</f>
        <v>0</v>
      </c>
      <c r="E532" s="43">
        <f>SUMIF(Mar!$A:$A,TB!$A532,Mar!$H:$H)</f>
        <v>0</v>
      </c>
      <c r="F532" s="43">
        <f>SUMIF(Apr!$A:$A,TB!$A532,Apr!$H:$H)</f>
        <v>0</v>
      </c>
      <c r="G532" s="43">
        <f>SUMIF(May!$A:$A,TB!$A532,May!$H:$H)</f>
        <v>0</v>
      </c>
      <c r="H532" s="43">
        <f>SUMIF(Jun!$A:$A,TB!$A532,Jun!$H:$H)</f>
        <v>0</v>
      </c>
      <c r="I532" s="43">
        <f>SUMIF(Jul!$A:$A,TB!$A532,Jul!$H:$H)</f>
        <v>0</v>
      </c>
      <c r="J532" s="43">
        <f>SUMIF(Aug!$A:$A,TB!$A532,Aug!$H:$H)</f>
        <v>0</v>
      </c>
      <c r="K532" s="43">
        <f>SUMIF(Sep!$A:$A,TB!$A532,Sep!$H:$H)</f>
        <v>0</v>
      </c>
      <c r="L532" s="43">
        <f>SUMIF(Oct!$A:$A,TB!$A532,Oct!$H:$H)</f>
        <v>0</v>
      </c>
      <c r="M532" s="43">
        <f>SUMIF(Nov!$A:$A,TB!$A532,Nov!$H:$H)</f>
        <v>0</v>
      </c>
      <c r="N532" s="159">
        <f>SUMIF(Dec!$A:$A,TB!$A532,Dec!$H:$H)</f>
        <v>0</v>
      </c>
      <c r="O532" s="171" t="s">
        <v>544</v>
      </c>
      <c r="P532" s="171"/>
      <c r="Q532" s="164">
        <v>0</v>
      </c>
      <c r="R532" s="43">
        <v>0</v>
      </c>
      <c r="S532" s="43">
        <v>0</v>
      </c>
      <c r="T532" s="43">
        <v>0</v>
      </c>
      <c r="U532" s="43">
        <v>0</v>
      </c>
      <c r="V532" s="43">
        <v>0</v>
      </c>
      <c r="W532" s="43">
        <v>0</v>
      </c>
      <c r="X532" s="43">
        <v>0</v>
      </c>
      <c r="Y532" s="43">
        <v>0</v>
      </c>
      <c r="Z532" s="43">
        <v>0</v>
      </c>
      <c r="AA532" s="43">
        <v>0</v>
      </c>
      <c r="AB532" s="43">
        <v>0</v>
      </c>
      <c r="AD532" s="43">
        <f t="shared" si="728"/>
        <v>0</v>
      </c>
      <c r="AE532" s="43">
        <f t="shared" si="729"/>
        <v>0</v>
      </c>
      <c r="AF532" s="43">
        <f t="shared" si="730"/>
        <v>0</v>
      </c>
      <c r="AG532" s="43">
        <f t="shared" si="731"/>
        <v>0</v>
      </c>
      <c r="AH532" s="43">
        <f t="shared" si="732"/>
        <v>0</v>
      </c>
      <c r="AI532" s="43">
        <f t="shared" si="733"/>
        <v>0</v>
      </c>
      <c r="AJ532" s="43">
        <f t="shared" si="734"/>
        <v>0</v>
      </c>
      <c r="AK532" s="43">
        <f t="shared" si="735"/>
        <v>0</v>
      </c>
      <c r="AL532" s="43">
        <f t="shared" si="736"/>
        <v>0</v>
      </c>
      <c r="AM532" s="43">
        <f t="shared" si="737"/>
        <v>0</v>
      </c>
      <c r="AN532" s="43">
        <f t="shared" si="738"/>
        <v>0</v>
      </c>
      <c r="AO532" s="159">
        <f t="shared" si="739"/>
        <v>0</v>
      </c>
    </row>
    <row r="533" spans="1:41" ht="16.399999999999999" customHeight="1">
      <c r="A533" s="20">
        <v>92001</v>
      </c>
      <c r="B533" s="14" t="s">
        <v>415</v>
      </c>
      <c r="C533" s="43">
        <f>SUMIF(Jan!$A:$A,TB!$A533,Jan!$H:$H)</f>
        <v>0</v>
      </c>
      <c r="D533" s="43">
        <f>SUMIF(Feb!$A:$A,TB!$A533,Feb!$H:$H)</f>
        <v>0</v>
      </c>
      <c r="E533" s="43">
        <f>SUMIF(Mar!$A:$A,TB!$A533,Mar!$H:$H)</f>
        <v>0</v>
      </c>
      <c r="F533" s="43">
        <f>SUMIF(Apr!$A:$A,TB!$A533,Apr!$H:$H)</f>
        <v>0</v>
      </c>
      <c r="G533" s="43">
        <f>SUMIF(May!$A:$A,TB!$A533,May!$H:$H)</f>
        <v>0</v>
      </c>
      <c r="H533" s="43">
        <f>SUMIF(Jun!$A:$A,TB!$A533,Jun!$H:$H)</f>
        <v>0</v>
      </c>
      <c r="I533" s="43">
        <f>SUMIF(Jul!$A:$A,TB!$A533,Jul!$H:$H)</f>
        <v>0</v>
      </c>
      <c r="J533" s="43">
        <f>SUMIF(Aug!$A:$A,TB!$A533,Aug!$H:$H)</f>
        <v>0</v>
      </c>
      <c r="K533" s="43">
        <f>SUMIF(Sep!$A:$A,TB!$A533,Sep!$H:$H)</f>
        <v>0</v>
      </c>
      <c r="L533" s="43">
        <f>SUMIF(Oct!$A:$A,TB!$A533,Oct!$H:$H)</f>
        <v>0</v>
      </c>
      <c r="M533" s="43">
        <f>SUMIF(Nov!$A:$A,TB!$A533,Nov!$H:$H)</f>
        <v>0</v>
      </c>
      <c r="N533" s="159">
        <f>SUMIF(Dec!$A:$A,TB!$A533,Dec!$H:$H)</f>
        <v>0</v>
      </c>
      <c r="O533" s="171" t="s">
        <v>544</v>
      </c>
      <c r="P533" s="171"/>
      <c r="Q533" s="164">
        <v>0</v>
      </c>
      <c r="R533" s="43">
        <v>0</v>
      </c>
      <c r="S533" s="43">
        <v>0</v>
      </c>
      <c r="T533" s="43">
        <v>0</v>
      </c>
      <c r="U533" s="43">
        <v>0</v>
      </c>
      <c r="V533" s="43">
        <v>0</v>
      </c>
      <c r="W533" s="43">
        <v>0</v>
      </c>
      <c r="X533" s="43">
        <v>0</v>
      </c>
      <c r="Y533" s="43">
        <v>0</v>
      </c>
      <c r="Z533" s="43">
        <v>0</v>
      </c>
      <c r="AA533" s="43">
        <v>0</v>
      </c>
      <c r="AB533" s="43">
        <v>0</v>
      </c>
      <c r="AD533" s="43">
        <f t="shared" si="728"/>
        <v>0</v>
      </c>
      <c r="AE533" s="43">
        <f t="shared" si="729"/>
        <v>0</v>
      </c>
      <c r="AF533" s="43">
        <f t="shared" si="730"/>
        <v>0</v>
      </c>
      <c r="AG533" s="43">
        <f t="shared" si="731"/>
        <v>0</v>
      </c>
      <c r="AH533" s="43">
        <f t="shared" si="732"/>
        <v>0</v>
      </c>
      <c r="AI533" s="43">
        <f t="shared" si="733"/>
        <v>0</v>
      </c>
      <c r="AJ533" s="43">
        <f t="shared" si="734"/>
        <v>0</v>
      </c>
      <c r="AK533" s="43">
        <f t="shared" si="735"/>
        <v>0</v>
      </c>
      <c r="AL533" s="43">
        <f t="shared" si="736"/>
        <v>0</v>
      </c>
      <c r="AM533" s="43">
        <f t="shared" si="737"/>
        <v>0</v>
      </c>
      <c r="AN533" s="43">
        <f t="shared" si="738"/>
        <v>0</v>
      </c>
      <c r="AO533" s="159">
        <f t="shared" si="739"/>
        <v>0</v>
      </c>
    </row>
    <row r="534" spans="1:41" ht="16.399999999999999" customHeight="1">
      <c r="A534" s="20">
        <v>92002</v>
      </c>
      <c r="B534" s="14" t="s">
        <v>416</v>
      </c>
      <c r="C534" s="43">
        <f>SUMIF(Jan!$A:$A,TB!$A534,Jan!$H:$H)</f>
        <v>0</v>
      </c>
      <c r="D534" s="43">
        <f>SUMIF(Feb!$A:$A,TB!$A534,Feb!$H:$H)</f>
        <v>0</v>
      </c>
      <c r="E534" s="43">
        <f>SUMIF(Mar!$A:$A,TB!$A534,Mar!$H:$H)</f>
        <v>0</v>
      </c>
      <c r="F534" s="43">
        <f>SUMIF(Apr!$A:$A,TB!$A534,Apr!$H:$H)</f>
        <v>0</v>
      </c>
      <c r="G534" s="43">
        <f>SUMIF(May!$A:$A,TB!$A534,May!$H:$H)</f>
        <v>0</v>
      </c>
      <c r="H534" s="43">
        <f>SUMIF(Jun!$A:$A,TB!$A534,Jun!$H:$H)</f>
        <v>0</v>
      </c>
      <c r="I534" s="43">
        <f>SUMIF(Jul!$A:$A,TB!$A534,Jul!$H:$H)</f>
        <v>0</v>
      </c>
      <c r="J534" s="43">
        <f>SUMIF(Aug!$A:$A,TB!$A534,Aug!$H:$H)</f>
        <v>0</v>
      </c>
      <c r="K534" s="43">
        <f>SUMIF(Sep!$A:$A,TB!$A534,Sep!$H:$H)</f>
        <v>0</v>
      </c>
      <c r="L534" s="43">
        <f>SUMIF(Oct!$A:$A,TB!$A534,Oct!$H:$H)</f>
        <v>0</v>
      </c>
      <c r="M534" s="43">
        <f>SUMIF(Nov!$A:$A,TB!$A534,Nov!$H:$H)</f>
        <v>0</v>
      </c>
      <c r="N534" s="159">
        <f>SUMIF(Dec!$A:$A,TB!$A534,Dec!$H:$H)</f>
        <v>0</v>
      </c>
      <c r="O534" s="171" t="s">
        <v>545</v>
      </c>
      <c r="P534" s="171"/>
      <c r="Q534" s="164">
        <v>0</v>
      </c>
      <c r="R534" s="43">
        <v>0</v>
      </c>
      <c r="S534" s="43">
        <v>0</v>
      </c>
      <c r="T534" s="43">
        <v>0</v>
      </c>
      <c r="U534" s="43">
        <v>0</v>
      </c>
      <c r="V534" s="43">
        <v>0</v>
      </c>
      <c r="W534" s="43">
        <v>0</v>
      </c>
      <c r="X534" s="43">
        <v>0</v>
      </c>
      <c r="Y534" s="43">
        <v>0</v>
      </c>
      <c r="Z534" s="43">
        <v>0</v>
      </c>
      <c r="AA534" s="43">
        <v>0</v>
      </c>
      <c r="AB534" s="43">
        <v>0</v>
      </c>
      <c r="AD534" s="43">
        <f t="shared" si="728"/>
        <v>0</v>
      </c>
      <c r="AE534" s="43">
        <f t="shared" si="729"/>
        <v>0</v>
      </c>
      <c r="AF534" s="43">
        <f t="shared" si="730"/>
        <v>0</v>
      </c>
      <c r="AG534" s="43">
        <f t="shared" si="731"/>
        <v>0</v>
      </c>
      <c r="AH534" s="43">
        <f t="shared" si="732"/>
        <v>0</v>
      </c>
      <c r="AI534" s="43">
        <f t="shared" si="733"/>
        <v>0</v>
      </c>
      <c r="AJ534" s="43">
        <f t="shared" si="734"/>
        <v>0</v>
      </c>
      <c r="AK534" s="43">
        <f t="shared" si="735"/>
        <v>0</v>
      </c>
      <c r="AL534" s="43">
        <f t="shared" si="736"/>
        <v>0</v>
      </c>
      <c r="AM534" s="43">
        <f t="shared" si="737"/>
        <v>0</v>
      </c>
      <c r="AN534" s="43">
        <f t="shared" si="738"/>
        <v>0</v>
      </c>
      <c r="AO534" s="159">
        <f t="shared" si="739"/>
        <v>0</v>
      </c>
    </row>
    <row r="535" spans="1:41" ht="16.399999999999999" customHeight="1">
      <c r="A535" s="20">
        <v>92003</v>
      </c>
      <c r="B535" s="14" t="s">
        <v>417</v>
      </c>
      <c r="C535" s="43">
        <f>SUMIF(Jan!$A:$A,TB!$A535,Jan!$H:$H)</f>
        <v>0</v>
      </c>
      <c r="D535" s="43">
        <f>SUMIF(Feb!$A:$A,TB!$A535,Feb!$H:$H)</f>
        <v>0</v>
      </c>
      <c r="E535" s="43">
        <f>SUMIF(Mar!$A:$A,TB!$A535,Mar!$H:$H)</f>
        <v>0</v>
      </c>
      <c r="F535" s="43">
        <f>SUMIF(Apr!$A:$A,TB!$A535,Apr!$H:$H)</f>
        <v>0</v>
      </c>
      <c r="G535" s="43">
        <f>SUMIF(May!$A:$A,TB!$A535,May!$H:$H)</f>
        <v>0</v>
      </c>
      <c r="H535" s="43">
        <f>SUMIF(Jun!$A:$A,TB!$A535,Jun!$H:$H)</f>
        <v>0</v>
      </c>
      <c r="I535" s="43">
        <f>SUMIF(Jul!$A:$A,TB!$A535,Jul!$H:$H)</f>
        <v>0</v>
      </c>
      <c r="J535" s="43">
        <f>SUMIF(Aug!$A:$A,TB!$A535,Aug!$H:$H)</f>
        <v>0</v>
      </c>
      <c r="K535" s="43">
        <f>SUMIF(Sep!$A:$A,TB!$A535,Sep!$H:$H)</f>
        <v>0</v>
      </c>
      <c r="L535" s="43">
        <f>SUMIF(Oct!$A:$A,TB!$A535,Oct!$H:$H)</f>
        <v>0</v>
      </c>
      <c r="M535" s="43">
        <f>SUMIF(Nov!$A:$A,TB!$A535,Nov!$H:$H)</f>
        <v>0</v>
      </c>
      <c r="N535" s="159">
        <f>SUMIF(Dec!$A:$A,TB!$A535,Dec!$H:$H)</f>
        <v>0</v>
      </c>
      <c r="O535" s="171" t="s">
        <v>542</v>
      </c>
      <c r="P535" s="171"/>
      <c r="Q535" s="164">
        <v>0</v>
      </c>
      <c r="R535" s="43">
        <v>0</v>
      </c>
      <c r="S535" s="43">
        <v>0</v>
      </c>
      <c r="T535" s="43">
        <v>0</v>
      </c>
      <c r="U535" s="43">
        <v>0</v>
      </c>
      <c r="V535" s="43">
        <v>0</v>
      </c>
      <c r="W535" s="43">
        <v>0</v>
      </c>
      <c r="X535" s="43">
        <v>0</v>
      </c>
      <c r="Y535" s="43">
        <v>0</v>
      </c>
      <c r="Z535" s="43">
        <v>0</v>
      </c>
      <c r="AA535" s="43">
        <v>0</v>
      </c>
      <c r="AB535" s="43">
        <v>0</v>
      </c>
      <c r="AD535" s="43">
        <f t="shared" si="728"/>
        <v>0</v>
      </c>
      <c r="AE535" s="43">
        <f t="shared" si="729"/>
        <v>0</v>
      </c>
      <c r="AF535" s="43">
        <f t="shared" si="730"/>
        <v>0</v>
      </c>
      <c r="AG535" s="43">
        <f t="shared" si="731"/>
        <v>0</v>
      </c>
      <c r="AH535" s="43">
        <f t="shared" si="732"/>
        <v>0</v>
      </c>
      <c r="AI535" s="43">
        <f t="shared" si="733"/>
        <v>0</v>
      </c>
      <c r="AJ535" s="43">
        <f t="shared" si="734"/>
        <v>0</v>
      </c>
      <c r="AK535" s="43">
        <f t="shared" si="735"/>
        <v>0</v>
      </c>
      <c r="AL535" s="43">
        <f t="shared" si="736"/>
        <v>0</v>
      </c>
      <c r="AM535" s="43">
        <f t="shared" si="737"/>
        <v>0</v>
      </c>
      <c r="AN535" s="43">
        <f t="shared" si="738"/>
        <v>0</v>
      </c>
      <c r="AO535" s="159">
        <f t="shared" si="739"/>
        <v>0</v>
      </c>
    </row>
    <row r="536" spans="1:41" ht="16.399999999999999" customHeight="1">
      <c r="A536" s="20">
        <v>92004</v>
      </c>
      <c r="B536" s="14" t="s">
        <v>418</v>
      </c>
      <c r="C536" s="43">
        <f>SUMIF(Jan!$A:$A,TB!$A536,Jan!$H:$H)</f>
        <v>0</v>
      </c>
      <c r="D536" s="43">
        <f>SUMIF(Feb!$A:$A,TB!$A536,Feb!$H:$H)</f>
        <v>0</v>
      </c>
      <c r="E536" s="43">
        <f>SUMIF(Mar!$A:$A,TB!$A536,Mar!$H:$H)</f>
        <v>0</v>
      </c>
      <c r="F536" s="43">
        <f>SUMIF(Apr!$A:$A,TB!$A536,Apr!$H:$H)</f>
        <v>0</v>
      </c>
      <c r="G536" s="43">
        <f>SUMIF(May!$A:$A,TB!$A536,May!$H:$H)</f>
        <v>0</v>
      </c>
      <c r="H536" s="43">
        <f>SUMIF(Jun!$A:$A,TB!$A536,Jun!$H:$H)</f>
        <v>0</v>
      </c>
      <c r="I536" s="43">
        <f>SUMIF(Jul!$A:$A,TB!$A536,Jul!$H:$H)</f>
        <v>0</v>
      </c>
      <c r="J536" s="43">
        <f>SUMIF(Aug!$A:$A,TB!$A536,Aug!$H:$H)</f>
        <v>0</v>
      </c>
      <c r="K536" s="43">
        <f>SUMIF(Sep!$A:$A,TB!$A536,Sep!$H:$H)</f>
        <v>0</v>
      </c>
      <c r="L536" s="43">
        <f>SUMIF(Oct!$A:$A,TB!$A536,Oct!$H:$H)</f>
        <v>0</v>
      </c>
      <c r="M536" s="43">
        <f>SUMIF(Nov!$A:$A,TB!$A536,Nov!$H:$H)</f>
        <v>0</v>
      </c>
      <c r="N536" s="159">
        <f>SUMIF(Dec!$A:$A,TB!$A536,Dec!$H:$H)</f>
        <v>0</v>
      </c>
      <c r="O536" s="171" t="s">
        <v>546</v>
      </c>
      <c r="P536" s="171"/>
      <c r="Q536" s="164">
        <v>0</v>
      </c>
      <c r="R536" s="43">
        <v>0</v>
      </c>
      <c r="S536" s="43">
        <v>0</v>
      </c>
      <c r="T536" s="43">
        <v>0</v>
      </c>
      <c r="U536" s="43">
        <v>0</v>
      </c>
      <c r="V536" s="43">
        <v>0</v>
      </c>
      <c r="W536" s="43">
        <v>0</v>
      </c>
      <c r="X536" s="43">
        <v>0</v>
      </c>
      <c r="Y536" s="43">
        <v>0</v>
      </c>
      <c r="Z536" s="43">
        <v>0</v>
      </c>
      <c r="AA536" s="43">
        <v>0</v>
      </c>
      <c r="AB536" s="43">
        <v>0</v>
      </c>
      <c r="AD536" s="43">
        <f t="shared" si="728"/>
        <v>0</v>
      </c>
      <c r="AE536" s="43">
        <f t="shared" si="729"/>
        <v>0</v>
      </c>
      <c r="AF536" s="43">
        <f t="shared" si="730"/>
        <v>0</v>
      </c>
      <c r="AG536" s="43">
        <f t="shared" si="731"/>
        <v>0</v>
      </c>
      <c r="AH536" s="43">
        <f t="shared" si="732"/>
        <v>0</v>
      </c>
      <c r="AI536" s="43">
        <f t="shared" si="733"/>
        <v>0</v>
      </c>
      <c r="AJ536" s="43">
        <f t="shared" si="734"/>
        <v>0</v>
      </c>
      <c r="AK536" s="43">
        <f t="shared" si="735"/>
        <v>0</v>
      </c>
      <c r="AL536" s="43">
        <f t="shared" si="736"/>
        <v>0</v>
      </c>
      <c r="AM536" s="43">
        <f t="shared" si="737"/>
        <v>0</v>
      </c>
      <c r="AN536" s="43">
        <f t="shared" si="738"/>
        <v>0</v>
      </c>
      <c r="AO536" s="159">
        <f t="shared" si="739"/>
        <v>0</v>
      </c>
    </row>
    <row r="537" spans="1:41" ht="16.399999999999999" customHeight="1">
      <c r="A537" s="20">
        <v>92005</v>
      </c>
      <c r="B537" s="14" t="s">
        <v>419</v>
      </c>
      <c r="C537" s="43">
        <f>SUMIF(Jan!$A:$A,TB!$A537,Jan!$H:$H)</f>
        <v>0</v>
      </c>
      <c r="D537" s="43">
        <f>SUMIF(Feb!$A:$A,TB!$A537,Feb!$H:$H)</f>
        <v>0</v>
      </c>
      <c r="E537" s="43">
        <f>SUMIF(Mar!$A:$A,TB!$A537,Mar!$H:$H)</f>
        <v>0</v>
      </c>
      <c r="F537" s="43">
        <f>SUMIF(Apr!$A:$A,TB!$A537,Apr!$H:$H)</f>
        <v>0</v>
      </c>
      <c r="G537" s="43">
        <f>SUMIF(May!$A:$A,TB!$A537,May!$H:$H)</f>
        <v>0</v>
      </c>
      <c r="H537" s="43">
        <f>SUMIF(Jun!$A:$A,TB!$A537,Jun!$H:$H)</f>
        <v>0</v>
      </c>
      <c r="I537" s="43">
        <f>SUMIF(Jul!$A:$A,TB!$A537,Jul!$H:$H)</f>
        <v>0</v>
      </c>
      <c r="J537" s="43">
        <f>SUMIF(Aug!$A:$A,TB!$A537,Aug!$H:$H)</f>
        <v>0</v>
      </c>
      <c r="K537" s="43">
        <f>SUMIF(Sep!$A:$A,TB!$A537,Sep!$H:$H)</f>
        <v>0</v>
      </c>
      <c r="L537" s="43">
        <f>SUMIF(Oct!$A:$A,TB!$A537,Oct!$H:$H)</f>
        <v>0</v>
      </c>
      <c r="M537" s="43">
        <f>SUMIF(Nov!$A:$A,TB!$A537,Nov!$H:$H)</f>
        <v>0</v>
      </c>
      <c r="N537" s="159">
        <f>SUMIF(Dec!$A:$A,TB!$A537,Dec!$H:$H)</f>
        <v>0</v>
      </c>
      <c r="O537" s="171" t="s">
        <v>546</v>
      </c>
      <c r="P537" s="171"/>
      <c r="Q537" s="164">
        <v>0</v>
      </c>
      <c r="R537" s="43">
        <v>0</v>
      </c>
      <c r="S537" s="43">
        <v>0</v>
      </c>
      <c r="T537" s="43">
        <v>0</v>
      </c>
      <c r="U537" s="43">
        <v>0</v>
      </c>
      <c r="V537" s="43">
        <v>0</v>
      </c>
      <c r="W537" s="43">
        <v>0</v>
      </c>
      <c r="X537" s="43">
        <v>0</v>
      </c>
      <c r="Y537" s="43">
        <v>0</v>
      </c>
      <c r="Z537" s="43">
        <v>0</v>
      </c>
      <c r="AA537" s="43">
        <v>0</v>
      </c>
      <c r="AB537" s="43">
        <v>0</v>
      </c>
      <c r="AD537" s="43">
        <f t="shared" si="728"/>
        <v>0</v>
      </c>
      <c r="AE537" s="43">
        <f t="shared" si="729"/>
        <v>0</v>
      </c>
      <c r="AF537" s="43">
        <f t="shared" si="730"/>
        <v>0</v>
      </c>
      <c r="AG537" s="43">
        <f t="shared" si="731"/>
        <v>0</v>
      </c>
      <c r="AH537" s="43">
        <f t="shared" si="732"/>
        <v>0</v>
      </c>
      <c r="AI537" s="43">
        <f t="shared" si="733"/>
        <v>0</v>
      </c>
      <c r="AJ537" s="43">
        <f t="shared" si="734"/>
        <v>0</v>
      </c>
      <c r="AK537" s="43">
        <f t="shared" si="735"/>
        <v>0</v>
      </c>
      <c r="AL537" s="43">
        <f t="shared" si="736"/>
        <v>0</v>
      </c>
      <c r="AM537" s="43">
        <f t="shared" si="737"/>
        <v>0</v>
      </c>
      <c r="AN537" s="43">
        <f t="shared" si="738"/>
        <v>0</v>
      </c>
      <c r="AO537" s="159">
        <f t="shared" si="739"/>
        <v>0</v>
      </c>
    </row>
    <row r="538" spans="1:41" ht="16.399999999999999" customHeight="1">
      <c r="A538" s="20">
        <v>92006</v>
      </c>
      <c r="B538" s="14" t="s">
        <v>420</v>
      </c>
      <c r="C538" s="43">
        <f>SUMIF(Jan!$A:$A,TB!$A538,Jan!$H:$H)</f>
        <v>0</v>
      </c>
      <c r="D538" s="43">
        <f>SUMIF(Feb!$A:$A,TB!$A538,Feb!$H:$H)</f>
        <v>0</v>
      </c>
      <c r="E538" s="43">
        <f>SUMIF(Mar!$A:$A,TB!$A538,Mar!$H:$H)</f>
        <v>0</v>
      </c>
      <c r="F538" s="43">
        <f>SUMIF(Apr!$A:$A,TB!$A538,Apr!$H:$H)</f>
        <v>0</v>
      </c>
      <c r="G538" s="43">
        <f>SUMIF(May!$A:$A,TB!$A538,May!$H:$H)</f>
        <v>0</v>
      </c>
      <c r="H538" s="43">
        <f>SUMIF(Jun!$A:$A,TB!$A538,Jun!$H:$H)</f>
        <v>0</v>
      </c>
      <c r="I538" s="43">
        <f>SUMIF(Jul!$A:$A,TB!$A538,Jul!$H:$H)</f>
        <v>0</v>
      </c>
      <c r="J538" s="43">
        <f>SUMIF(Aug!$A:$A,TB!$A538,Aug!$H:$H)</f>
        <v>0</v>
      </c>
      <c r="K538" s="43">
        <f>SUMIF(Sep!$A:$A,TB!$A538,Sep!$H:$H)</f>
        <v>0</v>
      </c>
      <c r="L538" s="43">
        <f>SUMIF(Oct!$A:$A,TB!$A538,Oct!$H:$H)</f>
        <v>0</v>
      </c>
      <c r="M538" s="43">
        <f>SUMIF(Nov!$A:$A,TB!$A538,Nov!$H:$H)</f>
        <v>0</v>
      </c>
      <c r="N538" s="159">
        <f>SUMIF(Dec!$A:$A,TB!$A538,Dec!$H:$H)</f>
        <v>0</v>
      </c>
      <c r="O538" s="171" t="s">
        <v>542</v>
      </c>
      <c r="P538" s="171"/>
      <c r="Q538" s="164">
        <v>0</v>
      </c>
      <c r="R538" s="43">
        <v>0</v>
      </c>
      <c r="S538" s="43">
        <v>0</v>
      </c>
      <c r="T538" s="43">
        <v>0</v>
      </c>
      <c r="U538" s="43">
        <v>0</v>
      </c>
      <c r="V538" s="43">
        <v>0</v>
      </c>
      <c r="W538" s="43">
        <v>0</v>
      </c>
      <c r="X538" s="43">
        <v>0</v>
      </c>
      <c r="Y538" s="43">
        <v>0</v>
      </c>
      <c r="Z538" s="43">
        <v>0</v>
      </c>
      <c r="AA538" s="43">
        <v>0</v>
      </c>
      <c r="AB538" s="43">
        <v>0</v>
      </c>
      <c r="AD538" s="43">
        <f t="shared" si="728"/>
        <v>0</v>
      </c>
      <c r="AE538" s="43">
        <f t="shared" si="729"/>
        <v>0</v>
      </c>
      <c r="AF538" s="43">
        <f t="shared" si="730"/>
        <v>0</v>
      </c>
      <c r="AG538" s="43">
        <f t="shared" si="731"/>
        <v>0</v>
      </c>
      <c r="AH538" s="43">
        <f t="shared" si="732"/>
        <v>0</v>
      </c>
      <c r="AI538" s="43">
        <f t="shared" si="733"/>
        <v>0</v>
      </c>
      <c r="AJ538" s="43">
        <f t="shared" si="734"/>
        <v>0</v>
      </c>
      <c r="AK538" s="43">
        <f t="shared" si="735"/>
        <v>0</v>
      </c>
      <c r="AL538" s="43">
        <f t="shared" si="736"/>
        <v>0</v>
      </c>
      <c r="AM538" s="43">
        <f t="shared" si="737"/>
        <v>0</v>
      </c>
      <c r="AN538" s="43">
        <f t="shared" si="738"/>
        <v>0</v>
      </c>
      <c r="AO538" s="159">
        <f t="shared" si="739"/>
        <v>0</v>
      </c>
    </row>
    <row r="539" spans="1:41" ht="16.399999999999999" customHeight="1">
      <c r="A539" s="20">
        <v>92007</v>
      </c>
      <c r="B539" s="14" t="s">
        <v>421</v>
      </c>
      <c r="C539" s="43">
        <f>SUMIF(Jan!$A:$A,TB!$A539,Jan!$H:$H)</f>
        <v>0</v>
      </c>
      <c r="D539" s="43">
        <f>SUMIF(Feb!$A:$A,TB!$A539,Feb!$H:$H)</f>
        <v>0</v>
      </c>
      <c r="E539" s="43">
        <f>SUMIF(Mar!$A:$A,TB!$A539,Mar!$H:$H)</f>
        <v>0</v>
      </c>
      <c r="F539" s="43">
        <f>SUMIF(Apr!$A:$A,TB!$A539,Apr!$H:$H)</f>
        <v>0</v>
      </c>
      <c r="G539" s="43">
        <f>SUMIF(May!$A:$A,TB!$A539,May!$H:$H)</f>
        <v>0</v>
      </c>
      <c r="H539" s="43">
        <f>SUMIF(Jun!$A:$A,TB!$A539,Jun!$H:$H)</f>
        <v>0</v>
      </c>
      <c r="I539" s="43">
        <f>SUMIF(Jul!$A:$A,TB!$A539,Jul!$H:$H)</f>
        <v>0</v>
      </c>
      <c r="J539" s="43">
        <f>SUMIF(Aug!$A:$A,TB!$A539,Aug!$H:$H)</f>
        <v>0</v>
      </c>
      <c r="K539" s="43">
        <f>SUMIF(Sep!$A:$A,TB!$A539,Sep!$H:$H)</f>
        <v>0</v>
      </c>
      <c r="L539" s="43">
        <f>SUMIF(Oct!$A:$A,TB!$A539,Oct!$H:$H)</f>
        <v>0</v>
      </c>
      <c r="M539" s="43">
        <f>SUMIF(Nov!$A:$A,TB!$A539,Nov!$H:$H)</f>
        <v>0</v>
      </c>
      <c r="N539" s="159">
        <f>SUMIF(Dec!$A:$A,TB!$A539,Dec!$H:$H)</f>
        <v>0</v>
      </c>
      <c r="O539" s="171" t="s">
        <v>542</v>
      </c>
      <c r="P539" s="171"/>
      <c r="Q539" s="164">
        <v>0</v>
      </c>
      <c r="R539" s="43">
        <v>0</v>
      </c>
      <c r="S539" s="43">
        <v>0</v>
      </c>
      <c r="T539" s="43">
        <v>0</v>
      </c>
      <c r="U539" s="43">
        <v>0</v>
      </c>
      <c r="V539" s="43">
        <v>0</v>
      </c>
      <c r="W539" s="43">
        <v>0</v>
      </c>
      <c r="X539" s="43">
        <v>0</v>
      </c>
      <c r="Y539" s="43">
        <v>0</v>
      </c>
      <c r="Z539" s="43">
        <v>0</v>
      </c>
      <c r="AA539" s="43">
        <v>0</v>
      </c>
      <c r="AB539" s="43">
        <v>0</v>
      </c>
      <c r="AD539" s="43">
        <f t="shared" si="728"/>
        <v>0</v>
      </c>
      <c r="AE539" s="43">
        <f t="shared" si="729"/>
        <v>0</v>
      </c>
      <c r="AF539" s="43">
        <f t="shared" si="730"/>
        <v>0</v>
      </c>
      <c r="AG539" s="43">
        <f t="shared" si="731"/>
        <v>0</v>
      </c>
      <c r="AH539" s="43">
        <f t="shared" si="732"/>
        <v>0</v>
      </c>
      <c r="AI539" s="43">
        <f t="shared" si="733"/>
        <v>0</v>
      </c>
      <c r="AJ539" s="43">
        <f t="shared" si="734"/>
        <v>0</v>
      </c>
      <c r="AK539" s="43">
        <f t="shared" si="735"/>
        <v>0</v>
      </c>
      <c r="AL539" s="43">
        <f t="shared" si="736"/>
        <v>0</v>
      </c>
      <c r="AM539" s="43">
        <f t="shared" si="737"/>
        <v>0</v>
      </c>
      <c r="AN539" s="43">
        <f t="shared" si="738"/>
        <v>0</v>
      </c>
      <c r="AO539" s="159">
        <f t="shared" si="739"/>
        <v>0</v>
      </c>
    </row>
    <row r="540" spans="1:41" ht="16.399999999999999" customHeight="1">
      <c r="A540" s="20">
        <v>92008</v>
      </c>
      <c r="B540" s="14" t="s">
        <v>422</v>
      </c>
      <c r="C540" s="43">
        <f>SUMIF(Jan!$A:$A,TB!$A540,Jan!$H:$H)</f>
        <v>0</v>
      </c>
      <c r="D540" s="43">
        <f>SUMIF(Feb!$A:$A,TB!$A540,Feb!$H:$H)</f>
        <v>0</v>
      </c>
      <c r="E540" s="43">
        <f>SUMIF(Mar!$A:$A,TB!$A540,Mar!$H:$H)</f>
        <v>0</v>
      </c>
      <c r="F540" s="43">
        <f>SUMIF(Apr!$A:$A,TB!$A540,Apr!$H:$H)</f>
        <v>0</v>
      </c>
      <c r="G540" s="43">
        <f>SUMIF(May!$A:$A,TB!$A540,May!$H:$H)</f>
        <v>0</v>
      </c>
      <c r="H540" s="43">
        <f>SUMIF(Jun!$A:$A,TB!$A540,Jun!$H:$H)</f>
        <v>0</v>
      </c>
      <c r="I540" s="43">
        <f>SUMIF(Jul!$A:$A,TB!$A540,Jul!$H:$H)</f>
        <v>0</v>
      </c>
      <c r="J540" s="43">
        <f>SUMIF(Aug!$A:$A,TB!$A540,Aug!$H:$H)</f>
        <v>0</v>
      </c>
      <c r="K540" s="43">
        <f>SUMIF(Sep!$A:$A,TB!$A540,Sep!$H:$H)</f>
        <v>0</v>
      </c>
      <c r="L540" s="43">
        <f>SUMIF(Oct!$A:$A,TB!$A540,Oct!$H:$H)</f>
        <v>0</v>
      </c>
      <c r="M540" s="43">
        <f>SUMIF(Nov!$A:$A,TB!$A540,Nov!$H:$H)</f>
        <v>0</v>
      </c>
      <c r="N540" s="159">
        <f>SUMIF(Dec!$A:$A,TB!$A540,Dec!$H:$H)</f>
        <v>0</v>
      </c>
      <c r="O540" s="171" t="s">
        <v>542</v>
      </c>
      <c r="P540" s="171"/>
      <c r="Q540" s="164">
        <v>0</v>
      </c>
      <c r="R540" s="43">
        <v>0</v>
      </c>
      <c r="S540" s="43">
        <v>0</v>
      </c>
      <c r="T540" s="43">
        <v>0</v>
      </c>
      <c r="U540" s="43">
        <v>0</v>
      </c>
      <c r="V540" s="43">
        <v>0</v>
      </c>
      <c r="W540" s="43">
        <v>0</v>
      </c>
      <c r="X540" s="43">
        <v>0</v>
      </c>
      <c r="Y540" s="43">
        <v>0</v>
      </c>
      <c r="Z540" s="43">
        <v>0</v>
      </c>
      <c r="AA540" s="43">
        <v>0</v>
      </c>
      <c r="AB540" s="43">
        <v>0</v>
      </c>
      <c r="AD540" s="43">
        <f t="shared" si="728"/>
        <v>0</v>
      </c>
      <c r="AE540" s="43">
        <f t="shared" si="729"/>
        <v>0</v>
      </c>
      <c r="AF540" s="43">
        <f t="shared" si="730"/>
        <v>0</v>
      </c>
      <c r="AG540" s="43">
        <f t="shared" si="731"/>
        <v>0</v>
      </c>
      <c r="AH540" s="43">
        <f t="shared" si="732"/>
        <v>0</v>
      </c>
      <c r="AI540" s="43">
        <f t="shared" si="733"/>
        <v>0</v>
      </c>
      <c r="AJ540" s="43">
        <f t="shared" si="734"/>
        <v>0</v>
      </c>
      <c r="AK540" s="43">
        <f t="shared" si="735"/>
        <v>0</v>
      </c>
      <c r="AL540" s="43">
        <f t="shared" si="736"/>
        <v>0</v>
      </c>
      <c r="AM540" s="43">
        <f t="shared" si="737"/>
        <v>0</v>
      </c>
      <c r="AN540" s="43">
        <f t="shared" si="738"/>
        <v>0</v>
      </c>
      <c r="AO540" s="159">
        <f t="shared" si="739"/>
        <v>0</v>
      </c>
    </row>
    <row r="541" spans="1:41" ht="16.399999999999999" customHeight="1">
      <c r="A541" s="20">
        <v>92009</v>
      </c>
      <c r="B541" s="14" t="s">
        <v>423</v>
      </c>
      <c r="C541" s="43">
        <f>SUMIF(Jan!$A:$A,TB!$A541,Jan!$H:$H)</f>
        <v>0</v>
      </c>
      <c r="D541" s="43">
        <f>SUMIF(Feb!$A:$A,TB!$A541,Feb!$H:$H)</f>
        <v>0</v>
      </c>
      <c r="E541" s="43">
        <f>SUMIF(Mar!$A:$A,TB!$A541,Mar!$H:$H)</f>
        <v>0</v>
      </c>
      <c r="F541" s="43">
        <f>SUMIF(Apr!$A:$A,TB!$A541,Apr!$H:$H)</f>
        <v>0</v>
      </c>
      <c r="G541" s="43">
        <f>SUMIF(May!$A:$A,TB!$A541,May!$H:$H)</f>
        <v>0</v>
      </c>
      <c r="H541" s="43">
        <f>SUMIF(Jun!$A:$A,TB!$A541,Jun!$H:$H)</f>
        <v>0</v>
      </c>
      <c r="I541" s="43">
        <f>SUMIF(Jul!$A:$A,TB!$A541,Jul!$H:$H)</f>
        <v>0</v>
      </c>
      <c r="J541" s="43">
        <f>SUMIF(Aug!$A:$A,TB!$A541,Aug!$H:$H)</f>
        <v>0</v>
      </c>
      <c r="K541" s="43">
        <f>SUMIF(Sep!$A:$A,TB!$A541,Sep!$H:$H)</f>
        <v>0</v>
      </c>
      <c r="L541" s="43">
        <f>SUMIF(Oct!$A:$A,TB!$A541,Oct!$H:$H)</f>
        <v>0</v>
      </c>
      <c r="M541" s="43">
        <f>SUMIF(Nov!$A:$A,TB!$A541,Nov!$H:$H)</f>
        <v>0</v>
      </c>
      <c r="N541" s="159">
        <f>SUMIF(Dec!$A:$A,TB!$A541,Dec!$H:$H)</f>
        <v>0</v>
      </c>
      <c r="O541" s="171" t="s">
        <v>542</v>
      </c>
      <c r="P541" s="171"/>
      <c r="Q541" s="164">
        <v>0</v>
      </c>
      <c r="R541" s="43">
        <v>0</v>
      </c>
      <c r="S541" s="43">
        <v>0</v>
      </c>
      <c r="T541" s="43">
        <v>0</v>
      </c>
      <c r="U541" s="43">
        <v>0</v>
      </c>
      <c r="V541" s="43">
        <v>0</v>
      </c>
      <c r="W541" s="43">
        <v>0</v>
      </c>
      <c r="X541" s="43">
        <v>0</v>
      </c>
      <c r="Y541" s="43">
        <v>0</v>
      </c>
      <c r="Z541" s="43">
        <v>0</v>
      </c>
      <c r="AA541" s="43">
        <v>0</v>
      </c>
      <c r="AB541" s="43">
        <v>0</v>
      </c>
      <c r="AD541" s="43">
        <f t="shared" si="728"/>
        <v>0</v>
      </c>
      <c r="AE541" s="43">
        <f t="shared" si="729"/>
        <v>0</v>
      </c>
      <c r="AF541" s="43">
        <f t="shared" si="730"/>
        <v>0</v>
      </c>
      <c r="AG541" s="43">
        <f t="shared" si="731"/>
        <v>0</v>
      </c>
      <c r="AH541" s="43">
        <f t="shared" si="732"/>
        <v>0</v>
      </c>
      <c r="AI541" s="43">
        <f t="shared" si="733"/>
        <v>0</v>
      </c>
      <c r="AJ541" s="43">
        <f t="shared" si="734"/>
        <v>0</v>
      </c>
      <c r="AK541" s="43">
        <f t="shared" si="735"/>
        <v>0</v>
      </c>
      <c r="AL541" s="43">
        <f t="shared" si="736"/>
        <v>0</v>
      </c>
      <c r="AM541" s="43">
        <f t="shared" si="737"/>
        <v>0</v>
      </c>
      <c r="AN541" s="43">
        <f t="shared" si="738"/>
        <v>0</v>
      </c>
      <c r="AO541" s="159">
        <f t="shared" si="739"/>
        <v>0</v>
      </c>
    </row>
    <row r="542" spans="1:41" ht="16.399999999999999" customHeight="1">
      <c r="A542" s="20">
        <v>93001</v>
      </c>
      <c r="B542" s="14" t="s">
        <v>424</v>
      </c>
      <c r="C542" s="43">
        <f>SUMIF(Jan!$A:$A,TB!$A542,Jan!$H:$H)</f>
        <v>0</v>
      </c>
      <c r="D542" s="43">
        <f>SUMIF(Feb!$A:$A,TB!$A542,Feb!$H:$H)</f>
        <v>0</v>
      </c>
      <c r="E542" s="43">
        <f>SUMIF(Mar!$A:$A,TB!$A542,Mar!$H:$H)</f>
        <v>52</v>
      </c>
      <c r="F542" s="43">
        <f>SUMIF(Apr!$A:$A,TB!$A542,Apr!$H:$H)</f>
        <v>52</v>
      </c>
      <c r="G542" s="43">
        <f>SUMIF(May!$A:$A,TB!$A542,May!$H:$H)</f>
        <v>69.33</v>
      </c>
      <c r="H542" s="43">
        <f>SUMIF(Jun!$A:$A,TB!$A542,Jun!$H:$H)</f>
        <v>69.33</v>
      </c>
      <c r="I542" s="43">
        <f>SUMIF(Jul!$A:$A,TB!$A542,Jul!$H:$H)</f>
        <v>69.33</v>
      </c>
      <c r="J542" s="43">
        <f>SUMIF(Aug!$A:$A,TB!$A542,Aug!$H:$H)</f>
        <v>69.33</v>
      </c>
      <c r="K542" s="43">
        <f>SUMIF(Sep!$A:$A,TB!$A542,Sep!$H:$H)</f>
        <v>69.33</v>
      </c>
      <c r="L542" s="43">
        <f>SUMIF(Oct!$A:$A,TB!$A542,Oct!$H:$H)</f>
        <v>69.33</v>
      </c>
      <c r="M542" s="43">
        <f>SUMIF(Nov!$A:$A,TB!$A542,Nov!$H:$H)</f>
        <v>69.33</v>
      </c>
      <c r="N542" s="159">
        <f>SUMIF(Dec!$A:$A,TB!$A542,Dec!$H:$H)</f>
        <v>69.33</v>
      </c>
      <c r="O542" s="171" t="s">
        <v>546</v>
      </c>
      <c r="P542" s="171"/>
      <c r="Q542" s="164">
        <v>0</v>
      </c>
      <c r="R542" s="43">
        <v>0</v>
      </c>
      <c r="S542" s="43">
        <v>52.01</v>
      </c>
      <c r="T542" s="43">
        <v>52.01</v>
      </c>
      <c r="U542" s="43">
        <v>52.01</v>
      </c>
      <c r="V542" s="43">
        <v>104.05</v>
      </c>
      <c r="W542" s="43">
        <v>104.05</v>
      </c>
      <c r="X542" s="43">
        <v>104.05</v>
      </c>
      <c r="Y542" s="43">
        <v>156.05000000000001</v>
      </c>
      <c r="Z542" s="43">
        <v>156.05000000000001</v>
      </c>
      <c r="AA542" s="43">
        <v>156.05000000000001</v>
      </c>
      <c r="AB542" s="43">
        <v>208.05</v>
      </c>
      <c r="AD542" s="43">
        <f t="shared" si="728"/>
        <v>0</v>
      </c>
      <c r="AE542" s="43">
        <f t="shared" si="729"/>
        <v>0</v>
      </c>
      <c r="AF542" s="43">
        <f t="shared" si="730"/>
        <v>1309.8499999999999</v>
      </c>
      <c r="AG542" s="43">
        <f t="shared" si="731"/>
        <v>1313.84</v>
      </c>
      <c r="AH542" s="43">
        <f t="shared" si="732"/>
        <v>1754.4</v>
      </c>
      <c r="AI542" s="43">
        <f t="shared" si="733"/>
        <v>1755.75</v>
      </c>
      <c r="AJ542" s="43">
        <f t="shared" si="734"/>
        <v>1755.75</v>
      </c>
      <c r="AK542" s="43">
        <f t="shared" si="735"/>
        <v>1755.75</v>
      </c>
      <c r="AL542" s="43">
        <f t="shared" si="736"/>
        <v>1755.75</v>
      </c>
      <c r="AM542" s="43">
        <f t="shared" si="737"/>
        <v>1755.75</v>
      </c>
      <c r="AN542" s="43">
        <f t="shared" si="738"/>
        <v>1755.75</v>
      </c>
      <c r="AO542" s="159">
        <f t="shared" si="739"/>
        <v>1755.75</v>
      </c>
    </row>
    <row r="543" spans="1:41" ht="16.399999999999999" customHeight="1">
      <c r="A543" s="20">
        <v>93002</v>
      </c>
      <c r="B543" s="14" t="s">
        <v>425</v>
      </c>
      <c r="C543" s="43">
        <f>SUMIF(Jan!$A:$A,TB!$A543,Jan!$H:$H)</f>
        <v>57.68</v>
      </c>
      <c r="D543" s="43">
        <f>SUMIF(Feb!$A:$A,TB!$A543,Feb!$H:$H)</f>
        <v>115.36</v>
      </c>
      <c r="E543" s="43">
        <f>SUMIF(Mar!$A:$A,TB!$A543,Mar!$H:$H)</f>
        <v>173.04</v>
      </c>
      <c r="F543" s="43">
        <f>SUMIF(Apr!$A:$A,TB!$A543,Apr!$H:$H)</f>
        <v>230.72</v>
      </c>
      <c r="G543" s="43">
        <f>SUMIF(May!$A:$A,TB!$A543,May!$H:$H)</f>
        <v>288.39999999999998</v>
      </c>
      <c r="H543" s="43">
        <f>SUMIF(Jun!$A:$A,TB!$A543,Jun!$H:$H)</f>
        <v>346.08</v>
      </c>
      <c r="I543" s="43">
        <f>SUMIF(Jul!$A:$A,TB!$A543,Jul!$H:$H)</f>
        <v>346.08</v>
      </c>
      <c r="J543" s="43">
        <f>SUMIF(Aug!$A:$A,TB!$A543,Aug!$H:$H)</f>
        <v>346.08</v>
      </c>
      <c r="K543" s="43">
        <f>SUMIF(Sep!$A:$A,TB!$A543,Sep!$H:$H)</f>
        <v>346.08</v>
      </c>
      <c r="L543" s="43">
        <f>SUMIF(Oct!$A:$A,TB!$A543,Oct!$H:$H)</f>
        <v>346.08</v>
      </c>
      <c r="M543" s="43">
        <f>SUMIF(Nov!$A:$A,TB!$A543,Nov!$H:$H)</f>
        <v>346.08</v>
      </c>
      <c r="N543" s="159">
        <f>SUMIF(Dec!$A:$A,TB!$A543,Dec!$H:$H)</f>
        <v>346.08</v>
      </c>
      <c r="O543" s="171" t="s">
        <v>546</v>
      </c>
      <c r="P543" s="171"/>
      <c r="Q543" s="164">
        <v>10.26</v>
      </c>
      <c r="R543" s="43">
        <v>20.52</v>
      </c>
      <c r="S543" s="43">
        <v>30.78</v>
      </c>
      <c r="T543" s="43">
        <v>41.04</v>
      </c>
      <c r="U543" s="43">
        <v>51.3</v>
      </c>
      <c r="V543" s="43">
        <v>61.56</v>
      </c>
      <c r="W543" s="43">
        <v>71.819999999999993</v>
      </c>
      <c r="X543" s="43">
        <v>82.08</v>
      </c>
      <c r="Y543" s="43">
        <v>92.34</v>
      </c>
      <c r="Z543" s="43">
        <v>102.6</v>
      </c>
      <c r="AA543" s="43">
        <v>112.86</v>
      </c>
      <c r="AB543" s="43">
        <v>312.8</v>
      </c>
      <c r="AD543" s="43">
        <f t="shared" si="728"/>
        <v>1451.92</v>
      </c>
      <c r="AE543" s="43">
        <f t="shared" si="729"/>
        <v>2898.66</v>
      </c>
      <c r="AF543" s="43">
        <f t="shared" si="730"/>
        <v>4358.7700000000004</v>
      </c>
      <c r="AG543" s="43">
        <f t="shared" si="731"/>
        <v>5829.42</v>
      </c>
      <c r="AH543" s="43">
        <f t="shared" si="732"/>
        <v>7297.96</v>
      </c>
      <c r="AI543" s="43">
        <f t="shared" si="733"/>
        <v>8764.2999999999993</v>
      </c>
      <c r="AJ543" s="43">
        <f t="shared" si="734"/>
        <v>8764.2999999999993</v>
      </c>
      <c r="AK543" s="43">
        <f t="shared" si="735"/>
        <v>8764.2999999999993</v>
      </c>
      <c r="AL543" s="43">
        <f t="shared" si="736"/>
        <v>8764.2999999999993</v>
      </c>
      <c r="AM543" s="43">
        <f t="shared" si="737"/>
        <v>8764.2999999999993</v>
      </c>
      <c r="AN543" s="43">
        <f t="shared" si="738"/>
        <v>8764.2999999999993</v>
      </c>
      <c r="AO543" s="159">
        <f t="shared" si="739"/>
        <v>8764.2999999999993</v>
      </c>
    </row>
    <row r="544" spans="1:41" ht="16.399999999999999" customHeight="1">
      <c r="A544" s="20">
        <v>93003</v>
      </c>
      <c r="B544" s="14" t="s">
        <v>426</v>
      </c>
      <c r="C544" s="43">
        <f>SUMIF(Jan!$A:$A,TB!$A544,Jan!$H:$H)</f>
        <v>0</v>
      </c>
      <c r="D544" s="43">
        <f>SUMIF(Feb!$A:$A,TB!$A544,Feb!$H:$H)</f>
        <v>0</v>
      </c>
      <c r="E544" s="43">
        <f>SUMIF(Mar!$A:$A,TB!$A544,Mar!$H:$H)</f>
        <v>0</v>
      </c>
      <c r="F544" s="43">
        <f>SUMIF(Apr!$A:$A,TB!$A544,Apr!$H:$H)</f>
        <v>0</v>
      </c>
      <c r="G544" s="43">
        <f>SUMIF(May!$A:$A,TB!$A544,May!$H:$H)</f>
        <v>0</v>
      </c>
      <c r="H544" s="43">
        <f>SUMIF(Jun!$A:$A,TB!$A544,Jun!$H:$H)</f>
        <v>0</v>
      </c>
      <c r="I544" s="43">
        <f>SUMIF(Jul!$A:$A,TB!$A544,Jul!$H:$H)</f>
        <v>0</v>
      </c>
      <c r="J544" s="43">
        <f>SUMIF(Aug!$A:$A,TB!$A544,Aug!$H:$H)</f>
        <v>0</v>
      </c>
      <c r="K544" s="43">
        <f>SUMIF(Sep!$A:$A,TB!$A544,Sep!$H:$H)</f>
        <v>0</v>
      </c>
      <c r="L544" s="43">
        <f>SUMIF(Oct!$A:$A,TB!$A544,Oct!$H:$H)</f>
        <v>0</v>
      </c>
      <c r="M544" s="43">
        <f>SUMIF(Nov!$A:$A,TB!$A544,Nov!$H:$H)</f>
        <v>0</v>
      </c>
      <c r="N544" s="159">
        <f>SUMIF(Dec!$A:$A,TB!$A544,Dec!$H:$H)</f>
        <v>0</v>
      </c>
      <c r="O544" s="171" t="s">
        <v>542</v>
      </c>
      <c r="P544" s="171"/>
      <c r="Q544" s="164">
        <v>0</v>
      </c>
      <c r="R544" s="43">
        <v>0</v>
      </c>
      <c r="S544" s="43">
        <v>0</v>
      </c>
      <c r="T544" s="43">
        <v>0</v>
      </c>
      <c r="U544" s="43">
        <v>0</v>
      </c>
      <c r="V544" s="43">
        <v>0</v>
      </c>
      <c r="W544" s="43">
        <v>0</v>
      </c>
      <c r="X544" s="43">
        <v>0</v>
      </c>
      <c r="Y544" s="43">
        <v>0</v>
      </c>
      <c r="Z544" s="43">
        <v>0</v>
      </c>
      <c r="AA544" s="43">
        <v>0</v>
      </c>
      <c r="AB544" s="43">
        <v>0</v>
      </c>
      <c r="AD544" s="43">
        <f t="shared" si="728"/>
        <v>0</v>
      </c>
      <c r="AE544" s="43">
        <f t="shared" si="729"/>
        <v>0</v>
      </c>
      <c r="AF544" s="43">
        <f t="shared" si="730"/>
        <v>0</v>
      </c>
      <c r="AG544" s="43">
        <f t="shared" si="731"/>
        <v>0</v>
      </c>
      <c r="AH544" s="43">
        <f t="shared" si="732"/>
        <v>0</v>
      </c>
      <c r="AI544" s="43">
        <f t="shared" si="733"/>
        <v>0</v>
      </c>
      <c r="AJ544" s="43">
        <f t="shared" si="734"/>
        <v>0</v>
      </c>
      <c r="AK544" s="43">
        <f t="shared" si="735"/>
        <v>0</v>
      </c>
      <c r="AL544" s="43">
        <f t="shared" si="736"/>
        <v>0</v>
      </c>
      <c r="AM544" s="43">
        <f t="shared" si="737"/>
        <v>0</v>
      </c>
      <c r="AN544" s="43">
        <f t="shared" si="738"/>
        <v>0</v>
      </c>
      <c r="AO544" s="159">
        <f t="shared" si="739"/>
        <v>0</v>
      </c>
    </row>
    <row r="545" spans="1:41" ht="16.399999999999999" customHeight="1">
      <c r="A545" s="20">
        <v>93004</v>
      </c>
      <c r="B545" s="14" t="s">
        <v>427</v>
      </c>
      <c r="C545" s="43">
        <f>SUMIF(Jan!$A:$A,TB!$A545,Jan!$H:$H)</f>
        <v>36</v>
      </c>
      <c r="D545" s="43">
        <f>SUMIF(Feb!$A:$A,TB!$A545,Feb!$H:$H)</f>
        <v>72</v>
      </c>
      <c r="E545" s="43">
        <f>SUMIF(Mar!$A:$A,TB!$A545,Mar!$H:$H)</f>
        <v>108</v>
      </c>
      <c r="F545" s="43">
        <f>SUMIF(Apr!$A:$A,TB!$A545,Apr!$H:$H)</f>
        <v>126</v>
      </c>
      <c r="G545" s="43">
        <f>SUMIF(May!$A:$A,TB!$A545,May!$H:$H)</f>
        <v>162</v>
      </c>
      <c r="H545" s="43">
        <f>SUMIF(Jun!$A:$A,TB!$A545,Jun!$H:$H)</f>
        <v>189</v>
      </c>
      <c r="I545" s="43">
        <f>SUMIF(Jul!$A:$A,TB!$A545,Jul!$H:$H)</f>
        <v>189</v>
      </c>
      <c r="J545" s="43">
        <f>SUMIF(Aug!$A:$A,TB!$A545,Aug!$H:$H)</f>
        <v>189</v>
      </c>
      <c r="K545" s="43">
        <f>SUMIF(Sep!$A:$A,TB!$A545,Sep!$H:$H)</f>
        <v>189</v>
      </c>
      <c r="L545" s="43">
        <f>SUMIF(Oct!$A:$A,TB!$A545,Oct!$H:$H)</f>
        <v>189</v>
      </c>
      <c r="M545" s="43">
        <f>SUMIF(Nov!$A:$A,TB!$A545,Nov!$H:$H)</f>
        <v>189</v>
      </c>
      <c r="N545" s="159">
        <f>SUMIF(Dec!$A:$A,TB!$A545,Dec!$H:$H)</f>
        <v>189</v>
      </c>
      <c r="O545" s="171" t="s">
        <v>542</v>
      </c>
      <c r="P545" s="171"/>
      <c r="Q545" s="164">
        <v>36</v>
      </c>
      <c r="R545" s="43">
        <v>72</v>
      </c>
      <c r="S545" s="43">
        <v>72</v>
      </c>
      <c r="T545" s="43">
        <v>171</v>
      </c>
      <c r="U545" s="43">
        <v>198</v>
      </c>
      <c r="V545" s="43">
        <v>243</v>
      </c>
      <c r="W545" s="43">
        <v>297</v>
      </c>
      <c r="X545" s="43">
        <v>396</v>
      </c>
      <c r="Y545" s="43">
        <v>414</v>
      </c>
      <c r="Z545" s="43">
        <v>450</v>
      </c>
      <c r="AA545" s="43">
        <v>477</v>
      </c>
      <c r="AB545" s="43">
        <v>495</v>
      </c>
      <c r="AD545" s="43">
        <f t="shared" si="728"/>
        <v>906.19</v>
      </c>
      <c r="AE545" s="43">
        <f t="shared" si="729"/>
        <v>1809.15</v>
      </c>
      <c r="AF545" s="43">
        <f t="shared" si="730"/>
        <v>2720.46</v>
      </c>
      <c r="AG545" s="43">
        <f t="shared" si="731"/>
        <v>3183.54</v>
      </c>
      <c r="AH545" s="43">
        <f t="shared" si="732"/>
        <v>4099.41</v>
      </c>
      <c r="AI545" s="43">
        <f t="shared" si="733"/>
        <v>4786.33</v>
      </c>
      <c r="AJ545" s="43">
        <f t="shared" si="734"/>
        <v>4786.33</v>
      </c>
      <c r="AK545" s="43">
        <f t="shared" si="735"/>
        <v>4786.33</v>
      </c>
      <c r="AL545" s="43">
        <f t="shared" si="736"/>
        <v>4786.33</v>
      </c>
      <c r="AM545" s="43">
        <f t="shared" si="737"/>
        <v>4786.33</v>
      </c>
      <c r="AN545" s="43">
        <f t="shared" si="738"/>
        <v>4786.33</v>
      </c>
      <c r="AO545" s="159">
        <f t="shared" si="739"/>
        <v>4786.33</v>
      </c>
    </row>
    <row r="546" spans="1:41" ht="16.399999999999999" customHeight="1">
      <c r="A546" s="20">
        <v>93005</v>
      </c>
      <c r="B546" s="14" t="s">
        <v>428</v>
      </c>
      <c r="C546" s="43">
        <f>SUMIF(Jan!$A:$A,TB!$A546,Jan!$H:$H)</f>
        <v>0</v>
      </c>
      <c r="D546" s="43">
        <f>SUMIF(Feb!$A:$A,TB!$A546,Feb!$H:$H)</f>
        <v>0</v>
      </c>
      <c r="E546" s="43">
        <f>SUMIF(Mar!$A:$A,TB!$A546,Mar!$H:$H)</f>
        <v>0</v>
      </c>
      <c r="F546" s="43">
        <f>SUMIF(Apr!$A:$A,TB!$A546,Apr!$H:$H)</f>
        <v>0</v>
      </c>
      <c r="G546" s="43">
        <f>SUMIF(May!$A:$A,TB!$A546,May!$H:$H)</f>
        <v>0</v>
      </c>
      <c r="H546" s="43">
        <f>SUMIF(Jun!$A:$A,TB!$A546,Jun!$H:$H)</f>
        <v>0</v>
      </c>
      <c r="I546" s="43">
        <f>SUMIF(Jul!$A:$A,TB!$A546,Jul!$H:$H)</f>
        <v>0</v>
      </c>
      <c r="J546" s="43">
        <f>SUMIF(Aug!$A:$A,TB!$A546,Aug!$H:$H)</f>
        <v>0</v>
      </c>
      <c r="K546" s="43">
        <f>SUMIF(Sep!$A:$A,TB!$A546,Sep!$H:$H)</f>
        <v>0</v>
      </c>
      <c r="L546" s="43">
        <f>SUMIF(Oct!$A:$A,TB!$A546,Oct!$H:$H)</f>
        <v>0</v>
      </c>
      <c r="M546" s="43">
        <f>SUMIF(Nov!$A:$A,TB!$A546,Nov!$H:$H)</f>
        <v>0</v>
      </c>
      <c r="N546" s="159">
        <f>SUMIF(Dec!$A:$A,TB!$A546,Dec!$H:$H)</f>
        <v>0</v>
      </c>
      <c r="O546" s="171" t="s">
        <v>542</v>
      </c>
      <c r="P546" s="171"/>
      <c r="Q546" s="164">
        <v>0</v>
      </c>
      <c r="R546" s="43">
        <v>0</v>
      </c>
      <c r="S546" s="43">
        <v>0</v>
      </c>
      <c r="T546" s="43">
        <v>0</v>
      </c>
      <c r="U546" s="43">
        <v>0</v>
      </c>
      <c r="V546" s="43">
        <v>0</v>
      </c>
      <c r="W546" s="43">
        <v>0</v>
      </c>
      <c r="X546" s="43">
        <v>0</v>
      </c>
      <c r="Y546" s="43">
        <v>0</v>
      </c>
      <c r="Z546" s="43">
        <v>0</v>
      </c>
      <c r="AA546" s="43">
        <v>0</v>
      </c>
      <c r="AB546" s="43">
        <v>0</v>
      </c>
      <c r="AD546" s="43">
        <f t="shared" si="728"/>
        <v>0</v>
      </c>
      <c r="AE546" s="43">
        <f t="shared" si="729"/>
        <v>0</v>
      </c>
      <c r="AF546" s="43">
        <f t="shared" si="730"/>
        <v>0</v>
      </c>
      <c r="AG546" s="43">
        <f t="shared" si="731"/>
        <v>0</v>
      </c>
      <c r="AH546" s="43">
        <f t="shared" si="732"/>
        <v>0</v>
      </c>
      <c r="AI546" s="43">
        <f t="shared" si="733"/>
        <v>0</v>
      </c>
      <c r="AJ546" s="43">
        <f t="shared" si="734"/>
        <v>0</v>
      </c>
      <c r="AK546" s="43">
        <f t="shared" si="735"/>
        <v>0</v>
      </c>
      <c r="AL546" s="43">
        <f t="shared" si="736"/>
        <v>0</v>
      </c>
      <c r="AM546" s="43">
        <f t="shared" si="737"/>
        <v>0</v>
      </c>
      <c r="AN546" s="43">
        <f t="shared" si="738"/>
        <v>0</v>
      </c>
      <c r="AO546" s="159">
        <f t="shared" si="739"/>
        <v>0</v>
      </c>
    </row>
    <row r="547" spans="1:41" ht="16.399999999999999" customHeight="1">
      <c r="A547" s="20">
        <v>94001</v>
      </c>
      <c r="B547" s="14" t="s">
        <v>429</v>
      </c>
      <c r="C547" s="43">
        <f>SUMIF(Jan!$A:$A,TB!$A547,Jan!$H:$H)</f>
        <v>0</v>
      </c>
      <c r="D547" s="43">
        <f>SUMIF(Feb!$A:$A,TB!$A547,Feb!$H:$H)</f>
        <v>0</v>
      </c>
      <c r="E547" s="43">
        <f>SUMIF(Mar!$A:$A,TB!$A547,Mar!$H:$H)</f>
        <v>0</v>
      </c>
      <c r="F547" s="43">
        <f>SUMIF(Apr!$A:$A,TB!$A547,Apr!$H:$H)</f>
        <v>0</v>
      </c>
      <c r="G547" s="43">
        <f>SUMIF(May!$A:$A,TB!$A547,May!$H:$H)</f>
        <v>0</v>
      </c>
      <c r="H547" s="43">
        <f>SUMIF(Jun!$A:$A,TB!$A547,Jun!$H:$H)</f>
        <v>0</v>
      </c>
      <c r="I547" s="43">
        <f>SUMIF(Jul!$A:$A,TB!$A547,Jul!$H:$H)</f>
        <v>0</v>
      </c>
      <c r="J547" s="43">
        <f>SUMIF(Aug!$A:$A,TB!$A547,Aug!$H:$H)</f>
        <v>0</v>
      </c>
      <c r="K547" s="43">
        <f>SUMIF(Sep!$A:$A,TB!$A547,Sep!$H:$H)</f>
        <v>0</v>
      </c>
      <c r="L547" s="43">
        <f>SUMIF(Oct!$A:$A,TB!$A547,Oct!$H:$H)</f>
        <v>0</v>
      </c>
      <c r="M547" s="43">
        <f>SUMIF(Nov!$A:$A,TB!$A547,Nov!$H:$H)</f>
        <v>0</v>
      </c>
      <c r="N547" s="159">
        <f>SUMIF(Dec!$A:$A,TB!$A547,Dec!$H:$H)</f>
        <v>0</v>
      </c>
      <c r="O547" s="171" t="s">
        <v>545</v>
      </c>
      <c r="P547" s="171"/>
      <c r="Q547" s="164">
        <v>0</v>
      </c>
      <c r="R547" s="43">
        <v>0</v>
      </c>
      <c r="S547" s="43">
        <v>0</v>
      </c>
      <c r="T547" s="43">
        <v>0</v>
      </c>
      <c r="U547" s="43">
        <v>0</v>
      </c>
      <c r="V547" s="43">
        <v>0</v>
      </c>
      <c r="W547" s="43">
        <v>0</v>
      </c>
      <c r="X547" s="43">
        <v>0</v>
      </c>
      <c r="Y547" s="43">
        <v>0</v>
      </c>
      <c r="Z547" s="43">
        <v>0</v>
      </c>
      <c r="AA547" s="43">
        <v>0</v>
      </c>
      <c r="AB547" s="43">
        <v>0</v>
      </c>
      <c r="AD547" s="43">
        <f t="shared" si="728"/>
        <v>0</v>
      </c>
      <c r="AE547" s="43">
        <f t="shared" si="729"/>
        <v>0</v>
      </c>
      <c r="AF547" s="43">
        <f t="shared" si="730"/>
        <v>0</v>
      </c>
      <c r="AG547" s="43">
        <f t="shared" si="731"/>
        <v>0</v>
      </c>
      <c r="AH547" s="43">
        <f t="shared" si="732"/>
        <v>0</v>
      </c>
      <c r="AI547" s="43">
        <f t="shared" si="733"/>
        <v>0</v>
      </c>
      <c r="AJ547" s="43">
        <f t="shared" si="734"/>
        <v>0</v>
      </c>
      <c r="AK547" s="43">
        <f t="shared" si="735"/>
        <v>0</v>
      </c>
      <c r="AL547" s="43">
        <f t="shared" si="736"/>
        <v>0</v>
      </c>
      <c r="AM547" s="43">
        <f t="shared" si="737"/>
        <v>0</v>
      </c>
      <c r="AN547" s="43">
        <f t="shared" si="738"/>
        <v>0</v>
      </c>
      <c r="AO547" s="159">
        <f t="shared" si="739"/>
        <v>0</v>
      </c>
    </row>
    <row r="548" spans="1:41" ht="16.399999999999999" customHeight="1">
      <c r="A548" s="20">
        <v>94002</v>
      </c>
      <c r="B548" s="14" t="s">
        <v>430</v>
      </c>
      <c r="C548" s="43">
        <f>SUMIF(Jan!$A:$A,TB!$A548,Jan!$H:$H)</f>
        <v>0</v>
      </c>
      <c r="D548" s="43">
        <f>SUMIF(Feb!$A:$A,TB!$A548,Feb!$H:$H)</f>
        <v>0</v>
      </c>
      <c r="E548" s="43">
        <f>SUMIF(Mar!$A:$A,TB!$A548,Mar!$H:$H)</f>
        <v>0</v>
      </c>
      <c r="F548" s="43">
        <f>SUMIF(Apr!$A:$A,TB!$A548,Apr!$H:$H)</f>
        <v>0</v>
      </c>
      <c r="G548" s="43">
        <f>SUMIF(May!$A:$A,TB!$A548,May!$H:$H)</f>
        <v>0</v>
      </c>
      <c r="H548" s="43">
        <f>SUMIF(Jun!$A:$A,TB!$A548,Jun!$H:$H)</f>
        <v>0</v>
      </c>
      <c r="I548" s="43">
        <f>SUMIF(Jul!$A:$A,TB!$A548,Jul!$H:$H)</f>
        <v>0</v>
      </c>
      <c r="J548" s="43">
        <f>SUMIF(Aug!$A:$A,TB!$A548,Aug!$H:$H)</f>
        <v>0</v>
      </c>
      <c r="K548" s="43">
        <f>SUMIF(Sep!$A:$A,TB!$A548,Sep!$H:$H)</f>
        <v>0</v>
      </c>
      <c r="L548" s="43">
        <f>SUMIF(Oct!$A:$A,TB!$A548,Oct!$H:$H)</f>
        <v>0</v>
      </c>
      <c r="M548" s="43">
        <f>SUMIF(Nov!$A:$A,TB!$A548,Nov!$H:$H)</f>
        <v>0</v>
      </c>
      <c r="N548" s="159">
        <f>SUMIF(Dec!$A:$A,TB!$A548,Dec!$H:$H)</f>
        <v>0</v>
      </c>
      <c r="O548" s="171" t="s">
        <v>545</v>
      </c>
      <c r="P548" s="171"/>
      <c r="Q548" s="164">
        <v>0</v>
      </c>
      <c r="R548" s="43">
        <v>0</v>
      </c>
      <c r="S548" s="43">
        <v>0</v>
      </c>
      <c r="T548" s="43">
        <v>0</v>
      </c>
      <c r="U548" s="43">
        <v>0</v>
      </c>
      <c r="V548" s="43">
        <v>0</v>
      </c>
      <c r="W548" s="43">
        <v>0</v>
      </c>
      <c r="X548" s="43">
        <v>0</v>
      </c>
      <c r="Y548" s="43">
        <v>0</v>
      </c>
      <c r="Z548" s="43">
        <v>0</v>
      </c>
      <c r="AA548" s="43">
        <v>0</v>
      </c>
      <c r="AB548" s="43">
        <v>0</v>
      </c>
      <c r="AD548" s="43">
        <f t="shared" si="728"/>
        <v>0</v>
      </c>
      <c r="AE548" s="43">
        <f t="shared" si="729"/>
        <v>0</v>
      </c>
      <c r="AF548" s="43">
        <f t="shared" si="730"/>
        <v>0</v>
      </c>
      <c r="AG548" s="43">
        <f t="shared" si="731"/>
        <v>0</v>
      </c>
      <c r="AH548" s="43">
        <f t="shared" si="732"/>
        <v>0</v>
      </c>
      <c r="AI548" s="43">
        <f t="shared" si="733"/>
        <v>0</v>
      </c>
      <c r="AJ548" s="43">
        <f t="shared" si="734"/>
        <v>0</v>
      </c>
      <c r="AK548" s="43">
        <f t="shared" si="735"/>
        <v>0</v>
      </c>
      <c r="AL548" s="43">
        <f t="shared" si="736"/>
        <v>0</v>
      </c>
      <c r="AM548" s="43">
        <f t="shared" si="737"/>
        <v>0</v>
      </c>
      <c r="AN548" s="43">
        <f t="shared" si="738"/>
        <v>0</v>
      </c>
      <c r="AO548" s="159">
        <f t="shared" si="739"/>
        <v>0</v>
      </c>
    </row>
    <row r="549" spans="1:41" ht="16.399999999999999" customHeight="1">
      <c r="A549" s="20">
        <v>94003</v>
      </c>
      <c r="B549" s="14" t="s">
        <v>431</v>
      </c>
      <c r="C549" s="43">
        <f>SUMIF(Jan!$A:$A,TB!$A549,Jan!$H:$H)</f>
        <v>0</v>
      </c>
      <c r="D549" s="43">
        <f>SUMIF(Feb!$A:$A,TB!$A549,Feb!$H:$H)</f>
        <v>0</v>
      </c>
      <c r="E549" s="43">
        <f>SUMIF(Mar!$A:$A,TB!$A549,Mar!$H:$H)</f>
        <v>0</v>
      </c>
      <c r="F549" s="43">
        <f>SUMIF(Apr!$A:$A,TB!$A549,Apr!$H:$H)</f>
        <v>0</v>
      </c>
      <c r="G549" s="43">
        <f>SUMIF(May!$A:$A,TB!$A549,May!$H:$H)</f>
        <v>0</v>
      </c>
      <c r="H549" s="43">
        <f>SUMIF(Jun!$A:$A,TB!$A549,Jun!$H:$H)</f>
        <v>0</v>
      </c>
      <c r="I549" s="43">
        <f>SUMIF(Jul!$A:$A,TB!$A549,Jul!$H:$H)</f>
        <v>0</v>
      </c>
      <c r="J549" s="43">
        <f>SUMIF(Aug!$A:$A,TB!$A549,Aug!$H:$H)</f>
        <v>0</v>
      </c>
      <c r="K549" s="43">
        <f>SUMIF(Sep!$A:$A,TB!$A549,Sep!$H:$H)</f>
        <v>0</v>
      </c>
      <c r="L549" s="43">
        <f>SUMIF(Oct!$A:$A,TB!$A549,Oct!$H:$H)</f>
        <v>0</v>
      </c>
      <c r="M549" s="43">
        <f>SUMIF(Nov!$A:$A,TB!$A549,Nov!$H:$H)</f>
        <v>0</v>
      </c>
      <c r="N549" s="159">
        <f>SUMIF(Dec!$A:$A,TB!$A549,Dec!$H:$H)</f>
        <v>0</v>
      </c>
      <c r="O549" s="171" t="s">
        <v>545</v>
      </c>
      <c r="P549" s="171"/>
      <c r="Q549" s="164">
        <v>0</v>
      </c>
      <c r="R549" s="43">
        <v>0</v>
      </c>
      <c r="S549" s="43">
        <v>0</v>
      </c>
      <c r="T549" s="43">
        <v>0</v>
      </c>
      <c r="U549" s="43">
        <v>0</v>
      </c>
      <c r="V549" s="43">
        <v>0</v>
      </c>
      <c r="W549" s="43">
        <v>0</v>
      </c>
      <c r="X549" s="43">
        <v>0</v>
      </c>
      <c r="Y549" s="43">
        <v>0</v>
      </c>
      <c r="Z549" s="43">
        <v>0</v>
      </c>
      <c r="AA549" s="43">
        <v>0</v>
      </c>
      <c r="AB549" s="43">
        <v>0</v>
      </c>
      <c r="AD549" s="43">
        <f t="shared" si="728"/>
        <v>0</v>
      </c>
      <c r="AE549" s="43">
        <f t="shared" si="729"/>
        <v>0</v>
      </c>
      <c r="AF549" s="43">
        <f t="shared" si="730"/>
        <v>0</v>
      </c>
      <c r="AG549" s="43">
        <f t="shared" si="731"/>
        <v>0</v>
      </c>
      <c r="AH549" s="43">
        <f t="shared" si="732"/>
        <v>0</v>
      </c>
      <c r="AI549" s="43">
        <f t="shared" si="733"/>
        <v>0</v>
      </c>
      <c r="AJ549" s="43">
        <f t="shared" si="734"/>
        <v>0</v>
      </c>
      <c r="AK549" s="43">
        <f t="shared" si="735"/>
        <v>0</v>
      </c>
      <c r="AL549" s="43">
        <f t="shared" si="736"/>
        <v>0</v>
      </c>
      <c r="AM549" s="43">
        <f t="shared" si="737"/>
        <v>0</v>
      </c>
      <c r="AN549" s="43">
        <f t="shared" si="738"/>
        <v>0</v>
      </c>
      <c r="AO549" s="159">
        <f t="shared" si="739"/>
        <v>0</v>
      </c>
    </row>
    <row r="550" spans="1:41" ht="16.399999999999999" customHeight="1">
      <c r="A550" s="20">
        <v>94004</v>
      </c>
      <c r="B550" s="14" t="s">
        <v>432</v>
      </c>
      <c r="C550" s="43">
        <f>SUMIF(Jan!$A:$A,TB!$A550,Jan!$H:$H)</f>
        <v>0</v>
      </c>
      <c r="D550" s="43">
        <f>SUMIF(Feb!$A:$A,TB!$A550,Feb!$H:$H)</f>
        <v>0</v>
      </c>
      <c r="E550" s="43">
        <f>SUMIF(Mar!$A:$A,TB!$A550,Mar!$H:$H)</f>
        <v>0</v>
      </c>
      <c r="F550" s="43">
        <f>SUMIF(Apr!$A:$A,TB!$A550,Apr!$H:$H)</f>
        <v>0</v>
      </c>
      <c r="G550" s="43">
        <f>SUMIF(May!$A:$A,TB!$A550,May!$H:$H)</f>
        <v>0</v>
      </c>
      <c r="H550" s="43">
        <f>SUMIF(Jun!$A:$A,TB!$A550,Jun!$H:$H)</f>
        <v>0</v>
      </c>
      <c r="I550" s="43">
        <f>SUMIF(Jul!$A:$A,TB!$A550,Jul!$H:$H)</f>
        <v>0</v>
      </c>
      <c r="J550" s="43">
        <f>SUMIF(Aug!$A:$A,TB!$A550,Aug!$H:$H)</f>
        <v>0</v>
      </c>
      <c r="K550" s="43">
        <f>SUMIF(Sep!$A:$A,TB!$A550,Sep!$H:$H)</f>
        <v>0</v>
      </c>
      <c r="L550" s="43">
        <f>SUMIF(Oct!$A:$A,TB!$A550,Oct!$H:$H)</f>
        <v>0</v>
      </c>
      <c r="M550" s="43">
        <f>SUMIF(Nov!$A:$A,TB!$A550,Nov!$H:$H)</f>
        <v>0</v>
      </c>
      <c r="N550" s="159">
        <f>SUMIF(Dec!$A:$A,TB!$A550,Dec!$H:$H)</f>
        <v>0</v>
      </c>
      <c r="O550" s="171" t="s">
        <v>542</v>
      </c>
      <c r="P550" s="171"/>
      <c r="Q550" s="164">
        <v>0</v>
      </c>
      <c r="R550" s="43">
        <v>0</v>
      </c>
      <c r="S550" s="43">
        <v>0</v>
      </c>
      <c r="T550" s="43">
        <v>0</v>
      </c>
      <c r="U550" s="43">
        <v>0</v>
      </c>
      <c r="V550" s="43">
        <v>0</v>
      </c>
      <c r="W550" s="43">
        <v>0</v>
      </c>
      <c r="X550" s="43">
        <v>0</v>
      </c>
      <c r="Y550" s="43">
        <v>0</v>
      </c>
      <c r="Z550" s="43">
        <v>0</v>
      </c>
      <c r="AA550" s="43">
        <v>0</v>
      </c>
      <c r="AB550" s="43">
        <v>0</v>
      </c>
      <c r="AD550" s="43">
        <f t="shared" si="728"/>
        <v>0</v>
      </c>
      <c r="AE550" s="43">
        <f t="shared" si="729"/>
        <v>0</v>
      </c>
      <c r="AF550" s="43">
        <f t="shared" si="730"/>
        <v>0</v>
      </c>
      <c r="AG550" s="43">
        <f t="shared" si="731"/>
        <v>0</v>
      </c>
      <c r="AH550" s="43">
        <f t="shared" si="732"/>
        <v>0</v>
      </c>
      <c r="AI550" s="43">
        <f t="shared" si="733"/>
        <v>0</v>
      </c>
      <c r="AJ550" s="43">
        <f t="shared" si="734"/>
        <v>0</v>
      </c>
      <c r="AK550" s="43">
        <f t="shared" si="735"/>
        <v>0</v>
      </c>
      <c r="AL550" s="43">
        <f t="shared" si="736"/>
        <v>0</v>
      </c>
      <c r="AM550" s="43">
        <f t="shared" si="737"/>
        <v>0</v>
      </c>
      <c r="AN550" s="43">
        <f t="shared" si="738"/>
        <v>0</v>
      </c>
      <c r="AO550" s="159">
        <f t="shared" si="739"/>
        <v>0</v>
      </c>
    </row>
    <row r="551" spans="1:41" ht="16.399999999999999" customHeight="1">
      <c r="A551" s="20">
        <v>94005</v>
      </c>
      <c r="B551" s="14" t="s">
        <v>433</v>
      </c>
      <c r="C551" s="43">
        <f>SUMIF(Jan!$A:$A,TB!$A551,Jan!$H:$H)</f>
        <v>0</v>
      </c>
      <c r="D551" s="43">
        <f>SUMIF(Feb!$A:$A,TB!$A551,Feb!$H:$H)</f>
        <v>0</v>
      </c>
      <c r="E551" s="43">
        <f>SUMIF(Mar!$A:$A,TB!$A551,Mar!$H:$H)</f>
        <v>0</v>
      </c>
      <c r="F551" s="43">
        <f>SUMIF(Apr!$A:$A,TB!$A551,Apr!$H:$H)</f>
        <v>0</v>
      </c>
      <c r="G551" s="43">
        <f>SUMIF(May!$A:$A,TB!$A551,May!$H:$H)</f>
        <v>0</v>
      </c>
      <c r="H551" s="43">
        <f>SUMIF(Jun!$A:$A,TB!$A551,Jun!$H:$H)</f>
        <v>0</v>
      </c>
      <c r="I551" s="43">
        <f>SUMIF(Jul!$A:$A,TB!$A551,Jul!$H:$H)</f>
        <v>0</v>
      </c>
      <c r="J551" s="43">
        <f>SUMIF(Aug!$A:$A,TB!$A551,Aug!$H:$H)</f>
        <v>0</v>
      </c>
      <c r="K551" s="43">
        <f>SUMIF(Sep!$A:$A,TB!$A551,Sep!$H:$H)</f>
        <v>0</v>
      </c>
      <c r="L551" s="43">
        <f>SUMIF(Oct!$A:$A,TB!$A551,Oct!$H:$H)</f>
        <v>0</v>
      </c>
      <c r="M551" s="43">
        <f>SUMIF(Nov!$A:$A,TB!$A551,Nov!$H:$H)</f>
        <v>0</v>
      </c>
      <c r="N551" s="159">
        <f>SUMIF(Dec!$A:$A,TB!$A551,Dec!$H:$H)</f>
        <v>0</v>
      </c>
      <c r="O551" s="171" t="s">
        <v>546</v>
      </c>
      <c r="P551" s="171"/>
      <c r="Q551" s="164">
        <v>0</v>
      </c>
      <c r="R551" s="43">
        <v>0</v>
      </c>
      <c r="S551" s="43">
        <v>0</v>
      </c>
      <c r="T551" s="43">
        <v>0</v>
      </c>
      <c r="U551" s="43">
        <v>0</v>
      </c>
      <c r="V551" s="43">
        <v>0</v>
      </c>
      <c r="W551" s="43">
        <v>0</v>
      </c>
      <c r="X551" s="43">
        <v>0</v>
      </c>
      <c r="Y551" s="43">
        <v>0</v>
      </c>
      <c r="Z551" s="43">
        <v>0</v>
      </c>
      <c r="AA551" s="43">
        <v>0</v>
      </c>
      <c r="AB551" s="43">
        <v>0</v>
      </c>
      <c r="AD551" s="43">
        <f t="shared" si="728"/>
        <v>0</v>
      </c>
      <c r="AE551" s="43">
        <f t="shared" si="729"/>
        <v>0</v>
      </c>
      <c r="AF551" s="43">
        <f t="shared" si="730"/>
        <v>0</v>
      </c>
      <c r="AG551" s="43">
        <f t="shared" si="731"/>
        <v>0</v>
      </c>
      <c r="AH551" s="43">
        <f t="shared" si="732"/>
        <v>0</v>
      </c>
      <c r="AI551" s="43">
        <f t="shared" si="733"/>
        <v>0</v>
      </c>
      <c r="AJ551" s="43">
        <f t="shared" si="734"/>
        <v>0</v>
      </c>
      <c r="AK551" s="43">
        <f t="shared" si="735"/>
        <v>0</v>
      </c>
      <c r="AL551" s="43">
        <f t="shared" si="736"/>
        <v>0</v>
      </c>
      <c r="AM551" s="43">
        <f t="shared" si="737"/>
        <v>0</v>
      </c>
      <c r="AN551" s="43">
        <f t="shared" si="738"/>
        <v>0</v>
      </c>
      <c r="AO551" s="159">
        <f t="shared" si="739"/>
        <v>0</v>
      </c>
    </row>
    <row r="552" spans="1:41" ht="16.399999999999999" customHeight="1">
      <c r="A552" s="20">
        <v>94006</v>
      </c>
      <c r="B552" s="14" t="s">
        <v>434</v>
      </c>
      <c r="C552" s="43">
        <f>SUMIF(Jan!$A:$A,TB!$A552,Jan!$H:$H)</f>
        <v>0</v>
      </c>
      <c r="D552" s="43">
        <f>SUMIF(Feb!$A:$A,TB!$A552,Feb!$H:$H)</f>
        <v>0</v>
      </c>
      <c r="E552" s="43">
        <f>SUMIF(Mar!$A:$A,TB!$A552,Mar!$H:$H)</f>
        <v>0</v>
      </c>
      <c r="F552" s="43">
        <f>SUMIF(Apr!$A:$A,TB!$A552,Apr!$H:$H)</f>
        <v>0</v>
      </c>
      <c r="G552" s="43">
        <f>SUMIF(May!$A:$A,TB!$A552,May!$H:$H)</f>
        <v>0</v>
      </c>
      <c r="H552" s="43">
        <f>SUMIF(Jun!$A:$A,TB!$A552,Jun!$H:$H)</f>
        <v>0</v>
      </c>
      <c r="I552" s="43">
        <f>SUMIF(Jul!$A:$A,TB!$A552,Jul!$H:$H)</f>
        <v>0</v>
      </c>
      <c r="J552" s="43">
        <f>SUMIF(Aug!$A:$A,TB!$A552,Aug!$H:$H)</f>
        <v>0</v>
      </c>
      <c r="K552" s="43">
        <f>SUMIF(Sep!$A:$A,TB!$A552,Sep!$H:$H)</f>
        <v>0</v>
      </c>
      <c r="L552" s="43">
        <f>SUMIF(Oct!$A:$A,TB!$A552,Oct!$H:$H)</f>
        <v>0</v>
      </c>
      <c r="M552" s="43">
        <f>SUMIF(Nov!$A:$A,TB!$A552,Nov!$H:$H)</f>
        <v>0</v>
      </c>
      <c r="N552" s="159">
        <f>SUMIF(Dec!$A:$A,TB!$A552,Dec!$H:$H)</f>
        <v>0</v>
      </c>
      <c r="O552" s="171" t="s">
        <v>547</v>
      </c>
      <c r="P552" s="171"/>
      <c r="Q552" s="164">
        <v>0</v>
      </c>
      <c r="R552" s="43">
        <v>0</v>
      </c>
      <c r="S552" s="43">
        <v>120</v>
      </c>
      <c r="T552" s="43">
        <v>120</v>
      </c>
      <c r="U552" s="43">
        <v>120</v>
      </c>
      <c r="V552" s="43">
        <v>120</v>
      </c>
      <c r="W552" s="43">
        <v>120</v>
      </c>
      <c r="X552" s="43">
        <v>120</v>
      </c>
      <c r="Y552" s="43">
        <v>120</v>
      </c>
      <c r="Z552" s="43">
        <v>120</v>
      </c>
      <c r="AA552" s="43">
        <v>120</v>
      </c>
      <c r="AB552" s="43">
        <v>120</v>
      </c>
      <c r="AD552" s="43">
        <f t="shared" si="728"/>
        <v>0</v>
      </c>
      <c r="AE552" s="43">
        <f t="shared" si="729"/>
        <v>0</v>
      </c>
      <c r="AF552" s="43">
        <f t="shared" si="730"/>
        <v>0</v>
      </c>
      <c r="AG552" s="43">
        <f t="shared" si="731"/>
        <v>0</v>
      </c>
      <c r="AH552" s="43">
        <f t="shared" si="732"/>
        <v>0</v>
      </c>
      <c r="AI552" s="43">
        <f t="shared" si="733"/>
        <v>0</v>
      </c>
      <c r="AJ552" s="43">
        <f t="shared" si="734"/>
        <v>0</v>
      </c>
      <c r="AK552" s="43">
        <f t="shared" si="735"/>
        <v>0</v>
      </c>
      <c r="AL552" s="43">
        <f t="shared" si="736"/>
        <v>0</v>
      </c>
      <c r="AM552" s="43">
        <f t="shared" si="737"/>
        <v>0</v>
      </c>
      <c r="AN552" s="43">
        <f t="shared" si="738"/>
        <v>0</v>
      </c>
      <c r="AO552" s="159">
        <f t="shared" si="739"/>
        <v>0</v>
      </c>
    </row>
    <row r="553" spans="1:41" ht="16.399999999999999" customHeight="1">
      <c r="A553" s="20">
        <v>94007</v>
      </c>
      <c r="B553" s="14" t="s">
        <v>435</v>
      </c>
      <c r="C553" s="43">
        <f>SUMIF(Jan!$A:$A,TB!$A553,Jan!$H:$H)</f>
        <v>0</v>
      </c>
      <c r="D553" s="43">
        <f>SUMIF(Feb!$A:$A,TB!$A553,Feb!$H:$H)</f>
        <v>0</v>
      </c>
      <c r="E553" s="43">
        <f>SUMIF(Mar!$A:$A,TB!$A553,Mar!$H:$H)</f>
        <v>0</v>
      </c>
      <c r="F553" s="43">
        <f>SUMIF(Apr!$A:$A,TB!$A553,Apr!$H:$H)</f>
        <v>3.05</v>
      </c>
      <c r="G553" s="43">
        <f>SUMIF(May!$A:$A,TB!$A553,May!$H:$H)</f>
        <v>3.05</v>
      </c>
      <c r="H553" s="43">
        <f>SUMIF(Jun!$A:$A,TB!$A553,Jun!$H:$H)</f>
        <v>3.05</v>
      </c>
      <c r="I553" s="43">
        <f>SUMIF(Jul!$A:$A,TB!$A553,Jul!$H:$H)</f>
        <v>3.05</v>
      </c>
      <c r="J553" s="43">
        <f>SUMIF(Aug!$A:$A,TB!$A553,Aug!$H:$H)</f>
        <v>3.05</v>
      </c>
      <c r="K553" s="43">
        <f>SUMIF(Sep!$A:$A,TB!$A553,Sep!$H:$H)</f>
        <v>3.05</v>
      </c>
      <c r="L553" s="43">
        <f>SUMIF(Oct!$A:$A,TB!$A553,Oct!$H:$H)</f>
        <v>3.05</v>
      </c>
      <c r="M553" s="43">
        <f>SUMIF(Nov!$A:$A,TB!$A553,Nov!$H:$H)</f>
        <v>3.05</v>
      </c>
      <c r="N553" s="159">
        <f>SUMIF(Dec!$A:$A,TB!$A553,Dec!$H:$H)</f>
        <v>3.05</v>
      </c>
      <c r="O553" s="171" t="s">
        <v>542</v>
      </c>
      <c r="P553" s="171"/>
      <c r="Q553" s="164">
        <v>0</v>
      </c>
      <c r="R553" s="43">
        <v>0</v>
      </c>
      <c r="S553" s="43">
        <v>81</v>
      </c>
      <c r="T553" s="43">
        <v>171</v>
      </c>
      <c r="U553" s="43">
        <v>171</v>
      </c>
      <c r="V553" s="43">
        <v>344</v>
      </c>
      <c r="W553" s="43">
        <v>344</v>
      </c>
      <c r="X553" s="43">
        <v>344</v>
      </c>
      <c r="Y553" s="43">
        <v>344</v>
      </c>
      <c r="Z553" s="43">
        <v>344</v>
      </c>
      <c r="AA553" s="43">
        <v>414.92</v>
      </c>
      <c r="AB553" s="43">
        <v>425.32</v>
      </c>
      <c r="AD553" s="43">
        <f t="shared" si="728"/>
        <v>0</v>
      </c>
      <c r="AE553" s="43">
        <f t="shared" si="729"/>
        <v>0</v>
      </c>
      <c r="AF553" s="43">
        <f t="shared" si="730"/>
        <v>0</v>
      </c>
      <c r="AG553" s="43">
        <f t="shared" si="731"/>
        <v>77.06</v>
      </c>
      <c r="AH553" s="43">
        <f t="shared" si="732"/>
        <v>77.180000000000007</v>
      </c>
      <c r="AI553" s="43">
        <f t="shared" si="733"/>
        <v>77.239999999999995</v>
      </c>
      <c r="AJ553" s="43">
        <f t="shared" si="734"/>
        <v>77.239999999999995</v>
      </c>
      <c r="AK553" s="43">
        <f t="shared" si="735"/>
        <v>77.239999999999995</v>
      </c>
      <c r="AL553" s="43">
        <f t="shared" si="736"/>
        <v>77.239999999999995</v>
      </c>
      <c r="AM553" s="43">
        <f t="shared" si="737"/>
        <v>77.239999999999995</v>
      </c>
      <c r="AN553" s="43">
        <f t="shared" si="738"/>
        <v>77.239999999999995</v>
      </c>
      <c r="AO553" s="159">
        <f t="shared" si="739"/>
        <v>77.239999999999995</v>
      </c>
    </row>
    <row r="554" spans="1:41" ht="16.399999999999999" customHeight="1">
      <c r="A554" s="20">
        <v>94008</v>
      </c>
      <c r="B554" s="14" t="s">
        <v>436</v>
      </c>
      <c r="C554" s="43">
        <f>SUMIF(Jan!$A:$A,TB!$A554,Jan!$H:$H)</f>
        <v>0</v>
      </c>
      <c r="D554" s="43">
        <f>SUMIF(Feb!$A:$A,TB!$A554,Feb!$H:$H)</f>
        <v>0</v>
      </c>
      <c r="E554" s="43">
        <f>SUMIF(Mar!$A:$A,TB!$A554,Mar!$H:$H)</f>
        <v>0</v>
      </c>
      <c r="F554" s="43">
        <f>SUMIF(Apr!$A:$A,TB!$A554,Apr!$H:$H)</f>
        <v>0</v>
      </c>
      <c r="G554" s="43">
        <f>SUMIF(May!$A:$A,TB!$A554,May!$H:$H)</f>
        <v>0</v>
      </c>
      <c r="H554" s="43">
        <f>SUMIF(Jun!$A:$A,TB!$A554,Jun!$H:$H)</f>
        <v>0</v>
      </c>
      <c r="I554" s="43">
        <f>SUMIF(Jul!$A:$A,TB!$A554,Jul!$H:$H)</f>
        <v>0</v>
      </c>
      <c r="J554" s="43">
        <f>SUMIF(Aug!$A:$A,TB!$A554,Aug!$H:$H)</f>
        <v>0</v>
      </c>
      <c r="K554" s="43">
        <f>SUMIF(Sep!$A:$A,TB!$A554,Sep!$H:$H)</f>
        <v>0</v>
      </c>
      <c r="L554" s="43">
        <f>SUMIF(Oct!$A:$A,TB!$A554,Oct!$H:$H)</f>
        <v>0</v>
      </c>
      <c r="M554" s="43">
        <f>SUMIF(Nov!$A:$A,TB!$A554,Nov!$H:$H)</f>
        <v>0</v>
      </c>
      <c r="N554" s="159">
        <f>SUMIF(Dec!$A:$A,TB!$A554,Dec!$H:$H)</f>
        <v>0</v>
      </c>
      <c r="O554" s="171" t="s">
        <v>542</v>
      </c>
      <c r="P554" s="171"/>
      <c r="Q554" s="164">
        <v>0</v>
      </c>
      <c r="R554" s="43">
        <v>0</v>
      </c>
      <c r="S554" s="43">
        <v>0</v>
      </c>
      <c r="T554" s="43">
        <v>0</v>
      </c>
      <c r="U554" s="43">
        <v>0</v>
      </c>
      <c r="V554" s="43">
        <v>0</v>
      </c>
      <c r="W554" s="43">
        <v>0</v>
      </c>
      <c r="X554" s="43">
        <v>0</v>
      </c>
      <c r="Y554" s="43">
        <v>0</v>
      </c>
      <c r="Z554" s="43">
        <v>0</v>
      </c>
      <c r="AA554" s="43">
        <v>0</v>
      </c>
      <c r="AB554" s="43">
        <v>0</v>
      </c>
      <c r="AD554" s="43">
        <f t="shared" si="728"/>
        <v>0</v>
      </c>
      <c r="AE554" s="43">
        <f t="shared" si="729"/>
        <v>0</v>
      </c>
      <c r="AF554" s="43">
        <f t="shared" si="730"/>
        <v>0</v>
      </c>
      <c r="AG554" s="43">
        <f t="shared" si="731"/>
        <v>0</v>
      </c>
      <c r="AH554" s="43">
        <f t="shared" si="732"/>
        <v>0</v>
      </c>
      <c r="AI554" s="43">
        <f t="shared" si="733"/>
        <v>0</v>
      </c>
      <c r="AJ554" s="43">
        <f t="shared" si="734"/>
        <v>0</v>
      </c>
      <c r="AK554" s="43">
        <f t="shared" si="735"/>
        <v>0</v>
      </c>
      <c r="AL554" s="43">
        <f t="shared" si="736"/>
        <v>0</v>
      </c>
      <c r="AM554" s="43">
        <f t="shared" si="737"/>
        <v>0</v>
      </c>
      <c r="AN554" s="43">
        <f t="shared" si="738"/>
        <v>0</v>
      </c>
      <c r="AO554" s="159">
        <f t="shared" si="739"/>
        <v>0</v>
      </c>
    </row>
    <row r="555" spans="1:41" ht="16.399999999999999" customHeight="1">
      <c r="A555" s="20">
        <v>94009</v>
      </c>
      <c r="B555" s="14" t="s">
        <v>437</v>
      </c>
      <c r="C555" s="43">
        <f>SUMIF(Jan!$A:$A,TB!$A555,Jan!$H:$H)</f>
        <v>0</v>
      </c>
      <c r="D555" s="43">
        <f>SUMIF(Feb!$A:$A,TB!$A555,Feb!$H:$H)</f>
        <v>0</v>
      </c>
      <c r="E555" s="43">
        <f>SUMIF(Mar!$A:$A,TB!$A555,Mar!$H:$H)</f>
        <v>0</v>
      </c>
      <c r="F555" s="43">
        <f>SUMIF(Apr!$A:$A,TB!$A555,Apr!$H:$H)</f>
        <v>0</v>
      </c>
      <c r="G555" s="43">
        <f>SUMIF(May!$A:$A,TB!$A555,May!$H:$H)</f>
        <v>0</v>
      </c>
      <c r="H555" s="43">
        <f>SUMIF(Jun!$A:$A,TB!$A555,Jun!$H:$H)</f>
        <v>0</v>
      </c>
      <c r="I555" s="43">
        <f>SUMIF(Jul!$A:$A,TB!$A555,Jul!$H:$H)</f>
        <v>0</v>
      </c>
      <c r="J555" s="43">
        <f>SUMIF(Aug!$A:$A,TB!$A555,Aug!$H:$H)</f>
        <v>0</v>
      </c>
      <c r="K555" s="43">
        <f>SUMIF(Sep!$A:$A,TB!$A555,Sep!$H:$H)</f>
        <v>0</v>
      </c>
      <c r="L555" s="43">
        <f>SUMIF(Oct!$A:$A,TB!$A555,Oct!$H:$H)</f>
        <v>0</v>
      </c>
      <c r="M555" s="43">
        <f>SUMIF(Nov!$A:$A,TB!$A555,Nov!$H:$H)</f>
        <v>0</v>
      </c>
      <c r="N555" s="159">
        <f>SUMIF(Dec!$A:$A,TB!$A555,Dec!$H:$H)</f>
        <v>0</v>
      </c>
      <c r="O555" s="171" t="s">
        <v>542</v>
      </c>
      <c r="P555" s="171"/>
      <c r="Q555" s="164">
        <v>0</v>
      </c>
      <c r="R555" s="43">
        <v>0</v>
      </c>
      <c r="S555" s="43">
        <v>0</v>
      </c>
      <c r="T555" s="43">
        <v>0</v>
      </c>
      <c r="U555" s="43">
        <v>0</v>
      </c>
      <c r="V555" s="43">
        <v>0</v>
      </c>
      <c r="W555" s="43">
        <v>0</v>
      </c>
      <c r="X555" s="43">
        <v>0</v>
      </c>
      <c r="Y555" s="43">
        <v>0</v>
      </c>
      <c r="Z555" s="43">
        <v>0</v>
      </c>
      <c r="AA555" s="43">
        <v>0</v>
      </c>
      <c r="AB555" s="43">
        <v>0</v>
      </c>
      <c r="AD555" s="43">
        <f t="shared" si="728"/>
        <v>0</v>
      </c>
      <c r="AE555" s="43">
        <f t="shared" si="729"/>
        <v>0</v>
      </c>
      <c r="AF555" s="43">
        <f t="shared" si="730"/>
        <v>0</v>
      </c>
      <c r="AG555" s="43">
        <f t="shared" si="731"/>
        <v>0</v>
      </c>
      <c r="AH555" s="43">
        <f t="shared" si="732"/>
        <v>0</v>
      </c>
      <c r="AI555" s="43">
        <f t="shared" si="733"/>
        <v>0</v>
      </c>
      <c r="AJ555" s="43">
        <f t="shared" si="734"/>
        <v>0</v>
      </c>
      <c r="AK555" s="43">
        <f t="shared" si="735"/>
        <v>0</v>
      </c>
      <c r="AL555" s="43">
        <f t="shared" si="736"/>
        <v>0</v>
      </c>
      <c r="AM555" s="43">
        <f t="shared" si="737"/>
        <v>0</v>
      </c>
      <c r="AN555" s="43">
        <f t="shared" si="738"/>
        <v>0</v>
      </c>
      <c r="AO555" s="159">
        <f t="shared" si="739"/>
        <v>0</v>
      </c>
    </row>
    <row r="556" spans="1:41" ht="16.399999999999999" customHeight="1">
      <c r="A556" s="20">
        <v>94010</v>
      </c>
      <c r="B556" s="14" t="s">
        <v>438</v>
      </c>
      <c r="C556" s="43">
        <f>SUMIF(Jan!$A:$A,TB!$A556,Jan!$H:$H)</f>
        <v>92.21</v>
      </c>
      <c r="D556" s="43">
        <f>SUMIF(Feb!$A:$A,TB!$A556,Feb!$H:$H)</f>
        <v>184.42</v>
      </c>
      <c r="E556" s="43">
        <f>SUMIF(Mar!$A:$A,TB!$A556,Mar!$H:$H)</f>
        <v>741.63</v>
      </c>
      <c r="F556" s="43">
        <f>SUMIF(Apr!$A:$A,TB!$A556,Apr!$H:$H)</f>
        <v>833.84</v>
      </c>
      <c r="G556" s="43">
        <f>SUMIF(May!$A:$A,TB!$A556,May!$H:$H)</f>
        <v>926.05</v>
      </c>
      <c r="H556" s="43">
        <f>SUMIF(Jun!$A:$A,TB!$A556,Jun!$H:$H)</f>
        <v>9853.26</v>
      </c>
      <c r="I556" s="43">
        <f>SUMIF(Jul!$A:$A,TB!$A556,Jul!$H:$H)</f>
        <v>9853.26</v>
      </c>
      <c r="J556" s="43">
        <f>SUMIF(Aug!$A:$A,TB!$A556,Aug!$H:$H)</f>
        <v>9853.26</v>
      </c>
      <c r="K556" s="43">
        <f>SUMIF(Sep!$A:$A,TB!$A556,Sep!$H:$H)</f>
        <v>9853.26</v>
      </c>
      <c r="L556" s="43">
        <f>SUMIF(Oct!$A:$A,TB!$A556,Oct!$H:$H)</f>
        <v>9853.26</v>
      </c>
      <c r="M556" s="43">
        <f>SUMIF(Nov!$A:$A,TB!$A556,Nov!$H:$H)</f>
        <v>9853.26</v>
      </c>
      <c r="N556" s="159">
        <f>SUMIF(Dec!$A:$A,TB!$A556,Dec!$H:$H)</f>
        <v>9853.26</v>
      </c>
      <c r="O556" s="171" t="s">
        <v>542</v>
      </c>
      <c r="P556" s="171"/>
      <c r="Q556" s="164">
        <v>117.97</v>
      </c>
      <c r="R556" s="43">
        <v>235.94</v>
      </c>
      <c r="S556" s="43">
        <v>513.54999999999995</v>
      </c>
      <c r="T556" s="43">
        <v>586.5</v>
      </c>
      <c r="U556" s="43">
        <v>659.45</v>
      </c>
      <c r="V556" s="43">
        <v>732.4</v>
      </c>
      <c r="W556" s="43">
        <v>805.35</v>
      </c>
      <c r="X556" s="43">
        <v>878.3</v>
      </c>
      <c r="Y556" s="43">
        <v>951.25</v>
      </c>
      <c r="Z556" s="43">
        <v>1024.2</v>
      </c>
      <c r="AA556" s="43">
        <v>1097.1500000000001</v>
      </c>
      <c r="AB556" s="43">
        <v>1833.93</v>
      </c>
      <c r="AD556" s="43">
        <f t="shared" si="728"/>
        <v>2321.11</v>
      </c>
      <c r="AE556" s="43">
        <f t="shared" si="729"/>
        <v>4633.9399999999996</v>
      </c>
      <c r="AF556" s="43">
        <f t="shared" si="730"/>
        <v>18681.21</v>
      </c>
      <c r="AG556" s="43">
        <f t="shared" si="731"/>
        <v>21067.97</v>
      </c>
      <c r="AH556" s="43">
        <f t="shared" si="732"/>
        <v>23433.7</v>
      </c>
      <c r="AI556" s="43">
        <f t="shared" si="733"/>
        <v>249528.88</v>
      </c>
      <c r="AJ556" s="43">
        <f t="shared" si="734"/>
        <v>249528.88</v>
      </c>
      <c r="AK556" s="43">
        <f t="shared" si="735"/>
        <v>249528.88</v>
      </c>
      <c r="AL556" s="43">
        <f t="shared" si="736"/>
        <v>249528.88</v>
      </c>
      <c r="AM556" s="43">
        <f t="shared" si="737"/>
        <v>249528.88</v>
      </c>
      <c r="AN556" s="43">
        <f t="shared" si="738"/>
        <v>249528.88</v>
      </c>
      <c r="AO556" s="159">
        <f t="shared" si="739"/>
        <v>249528.88</v>
      </c>
    </row>
    <row r="557" spans="1:41" ht="16.399999999999999" customHeight="1">
      <c r="A557" s="20">
        <v>94011</v>
      </c>
      <c r="B557" s="14" t="s">
        <v>439</v>
      </c>
      <c r="C557" s="43">
        <f>SUMIF(Jan!$A:$A,TB!$A557,Jan!$H:$H)</f>
        <v>0</v>
      </c>
      <c r="D557" s="43">
        <f>SUMIF(Feb!$A:$A,TB!$A557,Feb!$H:$H)</f>
        <v>0</v>
      </c>
      <c r="E557" s="43">
        <f>SUMIF(Mar!$A:$A,TB!$A557,Mar!$H:$H)</f>
        <v>0</v>
      </c>
      <c r="F557" s="43">
        <f>SUMIF(Apr!$A:$A,TB!$A557,Apr!$H:$H)</f>
        <v>0</v>
      </c>
      <c r="G557" s="43">
        <f>SUMIF(May!$A:$A,TB!$A557,May!$H:$H)</f>
        <v>0</v>
      </c>
      <c r="H557" s="43">
        <f>SUMIF(Jun!$A:$A,TB!$A557,Jun!$H:$H)</f>
        <v>0</v>
      </c>
      <c r="I557" s="43">
        <f>SUMIF(Jul!$A:$A,TB!$A557,Jul!$H:$H)</f>
        <v>0</v>
      </c>
      <c r="J557" s="43">
        <f>SUMIF(Aug!$A:$A,TB!$A557,Aug!$H:$H)</f>
        <v>0</v>
      </c>
      <c r="K557" s="43">
        <f>SUMIF(Sep!$A:$A,TB!$A557,Sep!$H:$H)</f>
        <v>0</v>
      </c>
      <c r="L557" s="43">
        <f>SUMIF(Oct!$A:$A,TB!$A557,Oct!$H:$H)</f>
        <v>0</v>
      </c>
      <c r="M557" s="43">
        <f>SUMIF(Nov!$A:$A,TB!$A557,Nov!$H:$H)</f>
        <v>0</v>
      </c>
      <c r="N557" s="159">
        <f>SUMIF(Dec!$A:$A,TB!$A557,Dec!$H:$H)</f>
        <v>0</v>
      </c>
      <c r="O557" s="171" t="s">
        <v>542</v>
      </c>
      <c r="P557" s="171"/>
      <c r="Q557" s="164">
        <v>0</v>
      </c>
      <c r="R557" s="43">
        <v>0</v>
      </c>
      <c r="S557" s="43">
        <v>0</v>
      </c>
      <c r="T557" s="43">
        <v>0</v>
      </c>
      <c r="U557" s="43">
        <v>0</v>
      </c>
      <c r="V557" s="43">
        <v>0</v>
      </c>
      <c r="W557" s="43">
        <v>0</v>
      </c>
      <c r="X557" s="43">
        <v>0</v>
      </c>
      <c r="Y557" s="43">
        <v>0</v>
      </c>
      <c r="Z557" s="43">
        <v>0</v>
      </c>
      <c r="AA557" s="43">
        <v>0</v>
      </c>
      <c r="AB557" s="43">
        <v>0</v>
      </c>
      <c r="AD557" s="43">
        <f t="shared" si="728"/>
        <v>0</v>
      </c>
      <c r="AE557" s="43">
        <f t="shared" si="729"/>
        <v>0</v>
      </c>
      <c r="AF557" s="43">
        <f t="shared" si="730"/>
        <v>0</v>
      </c>
      <c r="AG557" s="43">
        <f t="shared" si="731"/>
        <v>0</v>
      </c>
      <c r="AH557" s="43">
        <f t="shared" si="732"/>
        <v>0</v>
      </c>
      <c r="AI557" s="43">
        <f t="shared" si="733"/>
        <v>0</v>
      </c>
      <c r="AJ557" s="43">
        <f t="shared" si="734"/>
        <v>0</v>
      </c>
      <c r="AK557" s="43">
        <f t="shared" si="735"/>
        <v>0</v>
      </c>
      <c r="AL557" s="43">
        <f t="shared" si="736"/>
        <v>0</v>
      </c>
      <c r="AM557" s="43">
        <f t="shared" si="737"/>
        <v>0</v>
      </c>
      <c r="AN557" s="43">
        <f t="shared" si="738"/>
        <v>0</v>
      </c>
      <c r="AO557" s="159">
        <f t="shared" si="739"/>
        <v>0</v>
      </c>
    </row>
    <row r="558" spans="1:41" ht="16.399999999999999" customHeight="1">
      <c r="A558" s="20">
        <v>94012</v>
      </c>
      <c r="B558" s="14" t="s">
        <v>440</v>
      </c>
      <c r="C558" s="43">
        <f>SUMIF(Jan!$A:$A,TB!$A558,Jan!$H:$H)</f>
        <v>33.369999999999997</v>
      </c>
      <c r="D558" s="43">
        <f>SUMIF(Feb!$A:$A,TB!$A558,Feb!$H:$H)</f>
        <v>66.7</v>
      </c>
      <c r="E558" s="43">
        <f>SUMIF(Mar!$A:$A,TB!$A558,Mar!$H:$H)</f>
        <v>100.03</v>
      </c>
      <c r="F558" s="43">
        <f>SUMIF(Apr!$A:$A,TB!$A558,Apr!$H:$H)</f>
        <v>133.36000000000001</v>
      </c>
      <c r="G558" s="43">
        <f>SUMIF(May!$A:$A,TB!$A558,May!$H:$H)</f>
        <v>166.69</v>
      </c>
      <c r="H558" s="43">
        <f>SUMIF(Jun!$A:$A,TB!$A558,Jun!$H:$H)</f>
        <v>200.02</v>
      </c>
      <c r="I558" s="43">
        <f>SUMIF(Jul!$A:$A,TB!$A558,Jul!$H:$H)</f>
        <v>200.02</v>
      </c>
      <c r="J558" s="43">
        <f>SUMIF(Aug!$A:$A,TB!$A558,Aug!$H:$H)</f>
        <v>200.02</v>
      </c>
      <c r="K558" s="43">
        <f>SUMIF(Sep!$A:$A,TB!$A558,Sep!$H:$H)</f>
        <v>200.02</v>
      </c>
      <c r="L558" s="43">
        <f>SUMIF(Oct!$A:$A,TB!$A558,Oct!$H:$H)</f>
        <v>200.02</v>
      </c>
      <c r="M558" s="43">
        <f>SUMIF(Nov!$A:$A,TB!$A558,Nov!$H:$H)</f>
        <v>200.02</v>
      </c>
      <c r="N558" s="159">
        <f>SUMIF(Dec!$A:$A,TB!$A558,Dec!$H:$H)</f>
        <v>200.02</v>
      </c>
      <c r="O558" s="171" t="s">
        <v>542</v>
      </c>
      <c r="P558" s="171"/>
      <c r="Q558" s="164">
        <v>33.33</v>
      </c>
      <c r="R558" s="43">
        <v>66.66</v>
      </c>
      <c r="S558" s="43">
        <v>99.99</v>
      </c>
      <c r="T558" s="43">
        <v>133.32</v>
      </c>
      <c r="U558" s="43">
        <v>166.65</v>
      </c>
      <c r="V558" s="43">
        <v>199.98</v>
      </c>
      <c r="W558" s="43">
        <v>233.31</v>
      </c>
      <c r="X558" s="43">
        <v>266.64</v>
      </c>
      <c r="Y558" s="43">
        <v>299.97000000000003</v>
      </c>
      <c r="Z558" s="43">
        <v>333.3</v>
      </c>
      <c r="AA558" s="43">
        <v>366.63</v>
      </c>
      <c r="AB558" s="43">
        <v>400</v>
      </c>
      <c r="AD558" s="43">
        <f t="shared" si="728"/>
        <v>839.99</v>
      </c>
      <c r="AE558" s="43">
        <f t="shared" si="729"/>
        <v>1675.98</v>
      </c>
      <c r="AF558" s="43">
        <f t="shared" si="730"/>
        <v>2519.6999999999998</v>
      </c>
      <c r="AG558" s="43">
        <f t="shared" si="731"/>
        <v>3369.5</v>
      </c>
      <c r="AH558" s="43">
        <f t="shared" si="732"/>
        <v>4218.09</v>
      </c>
      <c r="AI558" s="43">
        <f t="shared" si="733"/>
        <v>5065.41</v>
      </c>
      <c r="AJ558" s="43">
        <f t="shared" si="734"/>
        <v>5065.41</v>
      </c>
      <c r="AK558" s="43">
        <f t="shared" si="735"/>
        <v>5065.41</v>
      </c>
      <c r="AL558" s="43">
        <f t="shared" si="736"/>
        <v>5065.41</v>
      </c>
      <c r="AM558" s="43">
        <f t="shared" si="737"/>
        <v>5065.41</v>
      </c>
      <c r="AN558" s="43">
        <f t="shared" si="738"/>
        <v>5065.41</v>
      </c>
      <c r="AO558" s="159">
        <f t="shared" si="739"/>
        <v>5065.41</v>
      </c>
    </row>
    <row r="559" spans="1:41" ht="16.399999999999999" customHeight="1">
      <c r="A559" s="20">
        <v>94013</v>
      </c>
      <c r="B559" s="14" t="s">
        <v>441</v>
      </c>
      <c r="C559" s="43">
        <f>SUMIF(Jan!$A:$A,TB!$A559,Jan!$H:$H)</f>
        <v>0</v>
      </c>
      <c r="D559" s="43">
        <f>SUMIF(Feb!$A:$A,TB!$A559,Feb!$H:$H)</f>
        <v>0</v>
      </c>
      <c r="E559" s="43">
        <f>SUMIF(Mar!$A:$A,TB!$A559,Mar!$H:$H)</f>
        <v>0</v>
      </c>
      <c r="F559" s="43">
        <f>SUMIF(Apr!$A:$A,TB!$A559,Apr!$H:$H)</f>
        <v>0</v>
      </c>
      <c r="G559" s="43">
        <f>SUMIF(May!$A:$A,TB!$A559,May!$H:$H)</f>
        <v>0</v>
      </c>
      <c r="H559" s="43">
        <f>SUMIF(Jun!$A:$A,TB!$A559,Jun!$H:$H)</f>
        <v>0</v>
      </c>
      <c r="I559" s="43">
        <f>SUMIF(Jul!$A:$A,TB!$A559,Jul!$H:$H)</f>
        <v>0</v>
      </c>
      <c r="J559" s="43">
        <f>SUMIF(Aug!$A:$A,TB!$A559,Aug!$H:$H)</f>
        <v>0</v>
      </c>
      <c r="K559" s="43">
        <f>SUMIF(Sep!$A:$A,TB!$A559,Sep!$H:$H)</f>
        <v>0</v>
      </c>
      <c r="L559" s="43">
        <f>SUMIF(Oct!$A:$A,TB!$A559,Oct!$H:$H)</f>
        <v>0</v>
      </c>
      <c r="M559" s="43">
        <f>SUMIF(Nov!$A:$A,TB!$A559,Nov!$H:$H)</f>
        <v>0</v>
      </c>
      <c r="N559" s="159">
        <f>SUMIF(Dec!$A:$A,TB!$A559,Dec!$H:$H)</f>
        <v>0</v>
      </c>
      <c r="O559" s="171" t="s">
        <v>542</v>
      </c>
      <c r="P559" s="171"/>
      <c r="Q559" s="164">
        <v>0</v>
      </c>
      <c r="R559" s="43">
        <v>0</v>
      </c>
      <c r="S559" s="43">
        <v>0</v>
      </c>
      <c r="T559" s="43">
        <v>0</v>
      </c>
      <c r="U559" s="43">
        <v>0</v>
      </c>
      <c r="V559" s="43">
        <v>0</v>
      </c>
      <c r="W559" s="43">
        <v>0</v>
      </c>
      <c r="X559" s="43">
        <v>0</v>
      </c>
      <c r="Y559" s="43">
        <v>0</v>
      </c>
      <c r="Z559" s="43">
        <v>0</v>
      </c>
      <c r="AA559" s="43">
        <v>0</v>
      </c>
      <c r="AB559" s="43">
        <v>0</v>
      </c>
      <c r="AD559" s="43">
        <f t="shared" si="728"/>
        <v>0</v>
      </c>
      <c r="AE559" s="43">
        <f t="shared" si="729"/>
        <v>0</v>
      </c>
      <c r="AF559" s="43">
        <f t="shared" si="730"/>
        <v>0</v>
      </c>
      <c r="AG559" s="43">
        <f t="shared" si="731"/>
        <v>0</v>
      </c>
      <c r="AH559" s="43">
        <f t="shared" si="732"/>
        <v>0</v>
      </c>
      <c r="AI559" s="43">
        <f t="shared" si="733"/>
        <v>0</v>
      </c>
      <c r="AJ559" s="43">
        <f t="shared" si="734"/>
        <v>0</v>
      </c>
      <c r="AK559" s="43">
        <f t="shared" si="735"/>
        <v>0</v>
      </c>
      <c r="AL559" s="43">
        <f t="shared" si="736"/>
        <v>0</v>
      </c>
      <c r="AM559" s="43">
        <f t="shared" si="737"/>
        <v>0</v>
      </c>
      <c r="AN559" s="43">
        <f t="shared" si="738"/>
        <v>0</v>
      </c>
      <c r="AO559" s="159">
        <f t="shared" si="739"/>
        <v>0</v>
      </c>
    </row>
    <row r="560" spans="1:41" ht="16.399999999999999" customHeight="1">
      <c r="A560" s="20">
        <v>94016</v>
      </c>
      <c r="B560" s="14" t="s">
        <v>442</v>
      </c>
      <c r="C560" s="43">
        <f>SUMIF(Jan!$A:$A,TB!$A560,Jan!$H:$H)</f>
        <v>0</v>
      </c>
      <c r="D560" s="43">
        <f>SUMIF(Feb!$A:$A,TB!$A560,Feb!$H:$H)</f>
        <v>0</v>
      </c>
      <c r="E560" s="43">
        <f>SUMIF(Mar!$A:$A,TB!$A560,Mar!$H:$H)</f>
        <v>1770.67</v>
      </c>
      <c r="F560" s="43">
        <f>SUMIF(Apr!$A:$A,TB!$A560,Apr!$H:$H)</f>
        <v>1770.67</v>
      </c>
      <c r="G560" s="43">
        <f>SUMIF(May!$A:$A,TB!$A560,May!$H:$H)</f>
        <v>2360.89</v>
      </c>
      <c r="H560" s="43">
        <f>SUMIF(Jun!$A:$A,TB!$A560,Jun!$H:$H)</f>
        <v>2360.89</v>
      </c>
      <c r="I560" s="43">
        <f>SUMIF(Jul!$A:$A,TB!$A560,Jul!$H:$H)</f>
        <v>2360.89</v>
      </c>
      <c r="J560" s="43">
        <f>SUMIF(Aug!$A:$A,TB!$A560,Aug!$H:$H)</f>
        <v>2360.89</v>
      </c>
      <c r="K560" s="43">
        <f>SUMIF(Sep!$A:$A,TB!$A560,Sep!$H:$H)</f>
        <v>2360.89</v>
      </c>
      <c r="L560" s="43">
        <f>SUMIF(Oct!$A:$A,TB!$A560,Oct!$H:$H)</f>
        <v>2360.89</v>
      </c>
      <c r="M560" s="43">
        <f>SUMIF(Nov!$A:$A,TB!$A560,Nov!$H:$H)</f>
        <v>2360.89</v>
      </c>
      <c r="N560" s="159">
        <f>SUMIF(Dec!$A:$A,TB!$A560,Dec!$H:$H)</f>
        <v>2360.89</v>
      </c>
      <c r="O560" s="171" t="s">
        <v>548</v>
      </c>
      <c r="P560" s="171"/>
      <c r="Q560" s="164">
        <v>8.14</v>
      </c>
      <c r="R560" s="43">
        <v>16.28</v>
      </c>
      <c r="S560" s="43">
        <v>1795.09</v>
      </c>
      <c r="T560" s="43">
        <v>1803.23</v>
      </c>
      <c r="U560" s="43">
        <v>1811.37</v>
      </c>
      <c r="V560" s="43">
        <v>3590.25</v>
      </c>
      <c r="W560" s="43">
        <v>3590.25</v>
      </c>
      <c r="X560" s="43">
        <v>3590.25</v>
      </c>
      <c r="Y560" s="43">
        <v>5360.92</v>
      </c>
      <c r="Z560" s="43">
        <v>5360.92</v>
      </c>
      <c r="AA560" s="43">
        <v>5360.92</v>
      </c>
      <c r="AB560" s="43">
        <v>7131.59</v>
      </c>
      <c r="AD560" s="43">
        <f t="shared" si="728"/>
        <v>0</v>
      </c>
      <c r="AE560" s="43">
        <f t="shared" si="729"/>
        <v>0</v>
      </c>
      <c r="AF560" s="43">
        <f t="shared" si="730"/>
        <v>44602.11</v>
      </c>
      <c r="AG560" s="43">
        <f t="shared" si="731"/>
        <v>44738.1</v>
      </c>
      <c r="AH560" s="43">
        <f t="shared" si="732"/>
        <v>59742.32</v>
      </c>
      <c r="AI560" s="43">
        <f t="shared" si="733"/>
        <v>59788.36</v>
      </c>
      <c r="AJ560" s="43">
        <f t="shared" si="734"/>
        <v>59788.36</v>
      </c>
      <c r="AK560" s="43">
        <f t="shared" si="735"/>
        <v>59788.36</v>
      </c>
      <c r="AL560" s="43">
        <f t="shared" si="736"/>
        <v>59788.36</v>
      </c>
      <c r="AM560" s="43">
        <f t="shared" si="737"/>
        <v>59788.36</v>
      </c>
      <c r="AN560" s="43">
        <f t="shared" si="738"/>
        <v>59788.36</v>
      </c>
      <c r="AO560" s="159">
        <f t="shared" si="739"/>
        <v>59788.36</v>
      </c>
    </row>
    <row r="561" spans="1:41" ht="16.399999999999999" customHeight="1">
      <c r="A561" s="20">
        <v>94018</v>
      </c>
      <c r="B561" s="14" t="s">
        <v>444</v>
      </c>
      <c r="C561" s="43">
        <f>SUMIF(Jan!$A:$A,TB!$A561,Jan!$H:$H)</f>
        <v>0</v>
      </c>
      <c r="D561" s="43">
        <f>SUMIF(Feb!$A:$A,TB!$A561,Feb!$H:$H)</f>
        <v>0</v>
      </c>
      <c r="E561" s="43">
        <f>SUMIF(Mar!$A:$A,TB!$A561,Mar!$H:$H)</f>
        <v>0</v>
      </c>
      <c r="F561" s="43">
        <f>SUMIF(Apr!$A:$A,TB!$A561,Apr!$H:$H)</f>
        <v>83</v>
      </c>
      <c r="G561" s="43">
        <f>SUMIF(May!$A:$A,TB!$A561,May!$H:$H)</f>
        <v>83</v>
      </c>
      <c r="H561" s="43">
        <f>SUMIF(Jun!$A:$A,TB!$A561,Jun!$H:$H)</f>
        <v>83</v>
      </c>
      <c r="I561" s="43">
        <f>SUMIF(Jul!$A:$A,TB!$A561,Jul!$H:$H)</f>
        <v>83</v>
      </c>
      <c r="J561" s="43">
        <f>SUMIF(Aug!$A:$A,TB!$A561,Aug!$H:$H)</f>
        <v>83</v>
      </c>
      <c r="K561" s="43">
        <f>SUMIF(Sep!$A:$A,TB!$A561,Sep!$H:$H)</f>
        <v>83</v>
      </c>
      <c r="L561" s="43">
        <f>SUMIF(Oct!$A:$A,TB!$A561,Oct!$H:$H)</f>
        <v>83</v>
      </c>
      <c r="M561" s="43">
        <f>SUMIF(Nov!$A:$A,TB!$A561,Nov!$H:$H)</f>
        <v>83</v>
      </c>
      <c r="N561" s="159">
        <f>SUMIF(Dec!$A:$A,TB!$A561,Dec!$H:$H)</f>
        <v>83</v>
      </c>
      <c r="O561" s="171" t="s">
        <v>542</v>
      </c>
      <c r="P561" s="171"/>
      <c r="Q561" s="164">
        <v>0</v>
      </c>
      <c r="R561" s="43">
        <v>0</v>
      </c>
      <c r="S561" s="43">
        <v>0</v>
      </c>
      <c r="T561" s="43">
        <v>0</v>
      </c>
      <c r="U561" s="43">
        <v>116</v>
      </c>
      <c r="V561" s="43">
        <v>116</v>
      </c>
      <c r="W561" s="43">
        <v>116</v>
      </c>
      <c r="X561" s="43">
        <v>116</v>
      </c>
      <c r="Y561" s="43">
        <v>116</v>
      </c>
      <c r="Z561" s="43">
        <v>116</v>
      </c>
      <c r="AA561" s="43">
        <v>116</v>
      </c>
      <c r="AB561" s="43">
        <v>116</v>
      </c>
      <c r="AD561" s="43">
        <f t="shared" si="728"/>
        <v>0</v>
      </c>
      <c r="AE561" s="43">
        <f t="shared" si="729"/>
        <v>0</v>
      </c>
      <c r="AF561" s="43">
        <f t="shared" si="730"/>
        <v>0</v>
      </c>
      <c r="AG561" s="43">
        <f t="shared" si="731"/>
        <v>2097.09</v>
      </c>
      <c r="AH561" s="43">
        <f t="shared" si="732"/>
        <v>2100.3200000000002</v>
      </c>
      <c r="AI561" s="43">
        <f t="shared" si="733"/>
        <v>2101.9299999999998</v>
      </c>
      <c r="AJ561" s="43">
        <f t="shared" si="734"/>
        <v>2101.9299999999998</v>
      </c>
      <c r="AK561" s="43">
        <f t="shared" si="735"/>
        <v>2101.9299999999998</v>
      </c>
      <c r="AL561" s="43">
        <f t="shared" si="736"/>
        <v>2101.9299999999998</v>
      </c>
      <c r="AM561" s="43">
        <f t="shared" si="737"/>
        <v>2101.9299999999998</v>
      </c>
      <c r="AN561" s="43">
        <f t="shared" si="738"/>
        <v>2101.9299999999998</v>
      </c>
      <c r="AO561" s="159">
        <f t="shared" si="739"/>
        <v>2101.9299999999998</v>
      </c>
    </row>
    <row r="562" spans="1:41" ht="16.399999999999999" customHeight="1">
      <c r="A562" s="20">
        <v>94019</v>
      </c>
      <c r="B562" s="14" t="s">
        <v>417</v>
      </c>
      <c r="C562" s="43">
        <f>SUMIF(Jan!$A:$A,TB!$A562,Jan!$H:$H)</f>
        <v>-512.14</v>
      </c>
      <c r="D562" s="43">
        <f>SUMIF(Feb!$A:$A,TB!$A562,Feb!$H:$H)</f>
        <v>-512.14</v>
      </c>
      <c r="E562" s="43">
        <f>SUMIF(Mar!$A:$A,TB!$A562,Mar!$H:$H)</f>
        <v>-320.19</v>
      </c>
      <c r="F562" s="43">
        <f>SUMIF(Apr!$A:$A,TB!$A562,Apr!$H:$H)</f>
        <v>27.01</v>
      </c>
      <c r="G562" s="43">
        <f>SUMIF(May!$A:$A,TB!$A562,May!$H:$H)</f>
        <v>83.16</v>
      </c>
      <c r="H562" s="43">
        <f>SUMIF(Jun!$A:$A,TB!$A562,Jun!$H:$H)</f>
        <v>116.01</v>
      </c>
      <c r="I562" s="43">
        <f>SUMIF(Jul!$A:$A,TB!$A562,Jul!$H:$H)</f>
        <v>116.01</v>
      </c>
      <c r="J562" s="43">
        <f>SUMIF(Aug!$A:$A,TB!$A562,Aug!$H:$H)</f>
        <v>116.01</v>
      </c>
      <c r="K562" s="43">
        <f>SUMIF(Sep!$A:$A,TB!$A562,Sep!$H:$H)</f>
        <v>116.01</v>
      </c>
      <c r="L562" s="43">
        <f>SUMIF(Oct!$A:$A,TB!$A562,Oct!$H:$H)</f>
        <v>116.01</v>
      </c>
      <c r="M562" s="43">
        <f>SUMIF(Nov!$A:$A,TB!$A562,Nov!$H:$H)</f>
        <v>116.01</v>
      </c>
      <c r="N562" s="159">
        <f>SUMIF(Dec!$A:$A,TB!$A562,Dec!$H:$H)</f>
        <v>116.01</v>
      </c>
      <c r="O562" s="171" t="s">
        <v>542</v>
      </c>
      <c r="P562" s="171"/>
      <c r="Q562" s="164">
        <v>1470.12</v>
      </c>
      <c r="R562" s="43">
        <v>2270.35</v>
      </c>
      <c r="S562" s="43">
        <v>4299.8100000000004</v>
      </c>
      <c r="T562" s="43">
        <v>5097.21</v>
      </c>
      <c r="U562" s="43">
        <v>7038.07</v>
      </c>
      <c r="V562" s="43">
        <v>8449.27</v>
      </c>
      <c r="W562" s="43">
        <v>10544.21</v>
      </c>
      <c r="X562" s="43">
        <v>12109.3</v>
      </c>
      <c r="Y562" s="43">
        <v>13935.92</v>
      </c>
      <c r="Z562" s="43">
        <v>14976.35</v>
      </c>
      <c r="AA562" s="43">
        <v>16638.5</v>
      </c>
      <c r="AB562" s="43">
        <v>16801.259999999998</v>
      </c>
      <c r="AD562" s="43">
        <f t="shared" si="728"/>
        <v>-12891.59</v>
      </c>
      <c r="AE562" s="43">
        <f t="shared" si="729"/>
        <v>-12868.59</v>
      </c>
      <c r="AF562" s="43">
        <f t="shared" si="730"/>
        <v>-8065.39</v>
      </c>
      <c r="AG562" s="43">
        <f t="shared" si="731"/>
        <v>682.44</v>
      </c>
      <c r="AH562" s="43">
        <f t="shared" si="732"/>
        <v>2104.36</v>
      </c>
      <c r="AI562" s="43">
        <f t="shared" si="733"/>
        <v>2937.9</v>
      </c>
      <c r="AJ562" s="43">
        <f t="shared" si="734"/>
        <v>2937.9</v>
      </c>
      <c r="AK562" s="43">
        <f t="shared" si="735"/>
        <v>2937.9</v>
      </c>
      <c r="AL562" s="43">
        <f t="shared" si="736"/>
        <v>2937.9</v>
      </c>
      <c r="AM562" s="43">
        <f t="shared" si="737"/>
        <v>2937.9</v>
      </c>
      <c r="AN562" s="43">
        <f t="shared" si="738"/>
        <v>2937.9</v>
      </c>
      <c r="AO562" s="159">
        <f t="shared" si="739"/>
        <v>2937.9</v>
      </c>
    </row>
    <row r="563" spans="1:41" ht="16.399999999999999" customHeight="1">
      <c r="A563" s="20">
        <v>94020</v>
      </c>
      <c r="B563" s="14" t="s">
        <v>384</v>
      </c>
      <c r="C563" s="43">
        <f>SUMIF(Jan!$A:$A,TB!$A563,Jan!$H:$H)</f>
        <v>0</v>
      </c>
      <c r="D563" s="43">
        <f>SUMIF(Feb!$A:$A,TB!$A563,Feb!$H:$H)</f>
        <v>0</v>
      </c>
      <c r="E563" s="43">
        <f>SUMIF(Mar!$A:$A,TB!$A563,Mar!$H:$H)</f>
        <v>0</v>
      </c>
      <c r="F563" s="43">
        <f>SUMIF(Apr!$A:$A,TB!$A563,Apr!$H:$H)</f>
        <v>0</v>
      </c>
      <c r="G563" s="43">
        <f>SUMIF(May!$A:$A,TB!$A563,May!$H:$H)</f>
        <v>0</v>
      </c>
      <c r="H563" s="43">
        <f>SUMIF(Jun!$A:$A,TB!$A563,Jun!$H:$H)</f>
        <v>0</v>
      </c>
      <c r="I563" s="43">
        <f>SUMIF(Jul!$A:$A,TB!$A563,Jul!$H:$H)</f>
        <v>0</v>
      </c>
      <c r="J563" s="43">
        <f>SUMIF(Aug!$A:$A,TB!$A563,Aug!$H:$H)</f>
        <v>0</v>
      </c>
      <c r="K563" s="43">
        <f>SUMIF(Sep!$A:$A,TB!$A563,Sep!$H:$H)</f>
        <v>0</v>
      </c>
      <c r="L563" s="43">
        <f>SUMIF(Oct!$A:$A,TB!$A563,Oct!$H:$H)</f>
        <v>0</v>
      </c>
      <c r="M563" s="43">
        <f>SUMIF(Nov!$A:$A,TB!$A563,Nov!$H:$H)</f>
        <v>0</v>
      </c>
      <c r="N563" s="159">
        <f>SUMIF(Dec!$A:$A,TB!$A563,Dec!$H:$H)</f>
        <v>0</v>
      </c>
      <c r="O563" s="171" t="s">
        <v>545</v>
      </c>
      <c r="P563" s="171"/>
      <c r="Q563" s="164">
        <v>0</v>
      </c>
      <c r="R563" s="43">
        <v>0</v>
      </c>
      <c r="S563" s="43">
        <v>0</v>
      </c>
      <c r="T563" s="43">
        <v>0</v>
      </c>
      <c r="U563" s="43">
        <v>0</v>
      </c>
      <c r="V563" s="43">
        <v>0</v>
      </c>
      <c r="W563" s="43">
        <v>0</v>
      </c>
      <c r="X563" s="43">
        <v>0</v>
      </c>
      <c r="Y563" s="43">
        <v>0</v>
      </c>
      <c r="Z563" s="43">
        <v>0</v>
      </c>
      <c r="AA563" s="43">
        <v>0</v>
      </c>
      <c r="AB563" s="43">
        <v>0</v>
      </c>
      <c r="AD563" s="43">
        <f t="shared" si="728"/>
        <v>0</v>
      </c>
      <c r="AE563" s="43">
        <f t="shared" si="729"/>
        <v>0</v>
      </c>
      <c r="AF563" s="43">
        <f t="shared" si="730"/>
        <v>0</v>
      </c>
      <c r="AG563" s="43">
        <f t="shared" si="731"/>
        <v>0</v>
      </c>
      <c r="AH563" s="43">
        <f t="shared" si="732"/>
        <v>0</v>
      </c>
      <c r="AI563" s="43">
        <f t="shared" si="733"/>
        <v>0</v>
      </c>
      <c r="AJ563" s="43">
        <f t="shared" si="734"/>
        <v>0</v>
      </c>
      <c r="AK563" s="43">
        <f t="shared" si="735"/>
        <v>0</v>
      </c>
      <c r="AL563" s="43">
        <f t="shared" si="736"/>
        <v>0</v>
      </c>
      <c r="AM563" s="43">
        <f t="shared" si="737"/>
        <v>0</v>
      </c>
      <c r="AN563" s="43">
        <f t="shared" si="738"/>
        <v>0</v>
      </c>
      <c r="AO563" s="159">
        <f t="shared" si="739"/>
        <v>0</v>
      </c>
    </row>
    <row r="564" spans="1:41" ht="16.399999999999999" customHeight="1">
      <c r="A564" s="20">
        <v>94021</v>
      </c>
      <c r="B564" s="14" t="s">
        <v>445</v>
      </c>
      <c r="C564" s="43">
        <f>SUMIF(Jan!$A:$A,TB!$A564,Jan!$H:$H)</f>
        <v>0</v>
      </c>
      <c r="D564" s="43">
        <f>SUMIF(Feb!$A:$A,TB!$A564,Feb!$H:$H)</f>
        <v>0</v>
      </c>
      <c r="E564" s="43">
        <f>SUMIF(Mar!$A:$A,TB!$A564,Mar!$H:$H)</f>
        <v>0</v>
      </c>
      <c r="F564" s="43">
        <f>SUMIF(Apr!$A:$A,TB!$A564,Apr!$H:$H)</f>
        <v>0</v>
      </c>
      <c r="G564" s="43">
        <f>SUMIF(May!$A:$A,TB!$A564,May!$H:$H)</f>
        <v>0</v>
      </c>
      <c r="H564" s="43">
        <f>SUMIF(Jun!$A:$A,TB!$A564,Jun!$H:$H)</f>
        <v>0</v>
      </c>
      <c r="I564" s="43">
        <f>SUMIF(Jul!$A:$A,TB!$A564,Jul!$H:$H)</f>
        <v>0</v>
      </c>
      <c r="J564" s="43">
        <f>SUMIF(Aug!$A:$A,TB!$A564,Aug!$H:$H)</f>
        <v>0</v>
      </c>
      <c r="K564" s="43">
        <f>SUMIF(Sep!$A:$A,TB!$A564,Sep!$H:$H)</f>
        <v>0</v>
      </c>
      <c r="L564" s="43">
        <f>SUMIF(Oct!$A:$A,TB!$A564,Oct!$H:$H)</f>
        <v>0</v>
      </c>
      <c r="M564" s="43">
        <f>SUMIF(Nov!$A:$A,TB!$A564,Nov!$H:$H)</f>
        <v>0</v>
      </c>
      <c r="N564" s="159">
        <f>SUMIF(Dec!$A:$A,TB!$A564,Dec!$H:$H)</f>
        <v>0</v>
      </c>
      <c r="O564" s="171" t="s">
        <v>542</v>
      </c>
      <c r="P564" s="171"/>
      <c r="Q564" s="164">
        <v>0</v>
      </c>
      <c r="R564" s="43">
        <v>0</v>
      </c>
      <c r="S564" s="43">
        <v>0</v>
      </c>
      <c r="T564" s="43">
        <v>0</v>
      </c>
      <c r="U564" s="43">
        <v>0</v>
      </c>
      <c r="V564" s="43">
        <v>0</v>
      </c>
      <c r="W564" s="43">
        <v>0</v>
      </c>
      <c r="X564" s="43">
        <v>0</v>
      </c>
      <c r="Y564" s="43">
        <v>0</v>
      </c>
      <c r="Z564" s="43">
        <v>0</v>
      </c>
      <c r="AA564" s="43">
        <v>0</v>
      </c>
      <c r="AB564" s="43">
        <v>0</v>
      </c>
      <c r="AD564" s="43">
        <f t="shared" si="728"/>
        <v>0</v>
      </c>
      <c r="AE564" s="43">
        <f t="shared" si="729"/>
        <v>0</v>
      </c>
      <c r="AF564" s="43">
        <f t="shared" si="730"/>
        <v>0</v>
      </c>
      <c r="AG564" s="43">
        <f t="shared" si="731"/>
        <v>0</v>
      </c>
      <c r="AH564" s="43">
        <f t="shared" si="732"/>
        <v>0</v>
      </c>
      <c r="AI564" s="43">
        <f t="shared" si="733"/>
        <v>0</v>
      </c>
      <c r="AJ564" s="43">
        <f t="shared" si="734"/>
        <v>0</v>
      </c>
      <c r="AK564" s="43">
        <f t="shared" si="735"/>
        <v>0</v>
      </c>
      <c r="AL564" s="43">
        <f t="shared" si="736"/>
        <v>0</v>
      </c>
      <c r="AM564" s="43">
        <f t="shared" si="737"/>
        <v>0</v>
      </c>
      <c r="AN564" s="43">
        <f t="shared" si="738"/>
        <v>0</v>
      </c>
      <c r="AO564" s="159">
        <f t="shared" si="739"/>
        <v>0</v>
      </c>
    </row>
    <row r="565" spans="1:41" ht="16.399999999999999" customHeight="1">
      <c r="A565" s="20">
        <v>94022</v>
      </c>
      <c r="B565" s="14" t="s">
        <v>446</v>
      </c>
      <c r="C565" s="43">
        <f>SUMIF(Jan!$A:$A,TB!$A565,Jan!$H:$H)</f>
        <v>0</v>
      </c>
      <c r="D565" s="43">
        <f>SUMIF(Feb!$A:$A,TB!$A565,Feb!$H:$H)</f>
        <v>0</v>
      </c>
      <c r="E565" s="43">
        <f>SUMIF(Mar!$A:$A,TB!$A565,Mar!$H:$H)</f>
        <v>0</v>
      </c>
      <c r="F565" s="43">
        <f>SUMIF(Apr!$A:$A,TB!$A565,Apr!$H:$H)</f>
        <v>0</v>
      </c>
      <c r="G565" s="43">
        <f>SUMIF(May!$A:$A,TB!$A565,May!$H:$H)</f>
        <v>0</v>
      </c>
      <c r="H565" s="43">
        <f>SUMIF(Jun!$A:$A,TB!$A565,Jun!$H:$H)</f>
        <v>0</v>
      </c>
      <c r="I565" s="43">
        <f>SUMIF(Jul!$A:$A,TB!$A565,Jul!$H:$H)</f>
        <v>0</v>
      </c>
      <c r="J565" s="43">
        <f>SUMIF(Aug!$A:$A,TB!$A565,Aug!$H:$H)</f>
        <v>0</v>
      </c>
      <c r="K565" s="43">
        <f>SUMIF(Sep!$A:$A,TB!$A565,Sep!$H:$H)</f>
        <v>0</v>
      </c>
      <c r="L565" s="43">
        <f>SUMIF(Oct!$A:$A,TB!$A565,Oct!$H:$H)</f>
        <v>0</v>
      </c>
      <c r="M565" s="43">
        <f>SUMIF(Nov!$A:$A,TB!$A565,Nov!$H:$H)</f>
        <v>0</v>
      </c>
      <c r="N565" s="159">
        <f>SUMIF(Dec!$A:$A,TB!$A565,Dec!$H:$H)</f>
        <v>0</v>
      </c>
      <c r="O565" s="171" t="s">
        <v>542</v>
      </c>
      <c r="P565" s="171"/>
      <c r="Q565" s="164">
        <v>0</v>
      </c>
      <c r="R565" s="43">
        <v>0</v>
      </c>
      <c r="S565" s="43">
        <v>0</v>
      </c>
      <c r="T565" s="43">
        <v>0</v>
      </c>
      <c r="U565" s="43">
        <v>0</v>
      </c>
      <c r="V565" s="43">
        <v>0</v>
      </c>
      <c r="W565" s="43">
        <v>0</v>
      </c>
      <c r="X565" s="43">
        <v>0</v>
      </c>
      <c r="Y565" s="43">
        <v>0</v>
      </c>
      <c r="Z565" s="43">
        <v>0</v>
      </c>
      <c r="AA565" s="43">
        <v>0</v>
      </c>
      <c r="AB565" s="43">
        <v>0</v>
      </c>
      <c r="AD565" s="43">
        <f t="shared" si="728"/>
        <v>0</v>
      </c>
      <c r="AE565" s="43">
        <f t="shared" si="729"/>
        <v>0</v>
      </c>
      <c r="AF565" s="43">
        <f t="shared" si="730"/>
        <v>0</v>
      </c>
      <c r="AG565" s="43">
        <f t="shared" si="731"/>
        <v>0</v>
      </c>
      <c r="AH565" s="43">
        <f t="shared" si="732"/>
        <v>0</v>
      </c>
      <c r="AI565" s="43">
        <f t="shared" si="733"/>
        <v>0</v>
      </c>
      <c r="AJ565" s="43">
        <f t="shared" si="734"/>
        <v>0</v>
      </c>
      <c r="AK565" s="43">
        <f t="shared" si="735"/>
        <v>0</v>
      </c>
      <c r="AL565" s="43">
        <f t="shared" si="736"/>
        <v>0</v>
      </c>
      <c r="AM565" s="43">
        <f t="shared" si="737"/>
        <v>0</v>
      </c>
      <c r="AN565" s="43">
        <f t="shared" si="738"/>
        <v>0</v>
      </c>
      <c r="AO565" s="159">
        <f t="shared" si="739"/>
        <v>0</v>
      </c>
    </row>
    <row r="566" spans="1:41" ht="16.399999999999999" customHeight="1">
      <c r="A566" s="20">
        <v>94023</v>
      </c>
      <c r="B566" s="14" t="s">
        <v>447</v>
      </c>
      <c r="C566" s="43">
        <f>SUMIF(Jan!$A:$A,TB!$A566,Jan!$H:$H)</f>
        <v>0</v>
      </c>
      <c r="D566" s="43">
        <f>SUMIF(Feb!$A:$A,TB!$A566,Feb!$H:$H)</f>
        <v>0</v>
      </c>
      <c r="E566" s="43">
        <f>SUMIF(Mar!$A:$A,TB!$A566,Mar!$H:$H)</f>
        <v>0</v>
      </c>
      <c r="F566" s="43">
        <f>SUMIF(Apr!$A:$A,TB!$A566,Apr!$H:$H)</f>
        <v>0</v>
      </c>
      <c r="G566" s="43">
        <f>SUMIF(May!$A:$A,TB!$A566,May!$H:$H)</f>
        <v>975</v>
      </c>
      <c r="H566" s="43">
        <f>SUMIF(Jun!$A:$A,TB!$A566,Jun!$H:$H)</f>
        <v>975</v>
      </c>
      <c r="I566" s="43">
        <f>SUMIF(Jul!$A:$A,TB!$A566,Jul!$H:$H)</f>
        <v>975</v>
      </c>
      <c r="J566" s="43">
        <f>SUMIF(Aug!$A:$A,TB!$A566,Aug!$H:$H)</f>
        <v>975</v>
      </c>
      <c r="K566" s="43">
        <f>SUMIF(Sep!$A:$A,TB!$A566,Sep!$H:$H)</f>
        <v>975</v>
      </c>
      <c r="L566" s="43">
        <f>SUMIF(Oct!$A:$A,TB!$A566,Oct!$H:$H)</f>
        <v>975</v>
      </c>
      <c r="M566" s="43">
        <f>SUMIF(Nov!$A:$A,TB!$A566,Nov!$H:$H)</f>
        <v>975</v>
      </c>
      <c r="N566" s="159">
        <f>SUMIF(Dec!$A:$A,TB!$A566,Dec!$H:$H)</f>
        <v>975</v>
      </c>
      <c r="O566" s="171" t="s">
        <v>542</v>
      </c>
      <c r="P566" s="171"/>
      <c r="Q566" s="164">
        <v>0</v>
      </c>
      <c r="R566" s="43">
        <v>0</v>
      </c>
      <c r="S566" s="43">
        <v>0</v>
      </c>
      <c r="T566" s="43">
        <v>0</v>
      </c>
      <c r="U566" s="43">
        <v>0</v>
      </c>
      <c r="V566" s="43">
        <v>0</v>
      </c>
      <c r="W566" s="43">
        <v>0</v>
      </c>
      <c r="X566" s="43">
        <v>0</v>
      </c>
      <c r="Y566" s="43">
        <v>0</v>
      </c>
      <c r="Z566" s="43">
        <v>0</v>
      </c>
      <c r="AA566" s="43">
        <v>0</v>
      </c>
      <c r="AB566" s="43">
        <v>0</v>
      </c>
      <c r="AD566" s="43">
        <f t="shared" si="728"/>
        <v>0</v>
      </c>
      <c r="AE566" s="43">
        <f t="shared" si="729"/>
        <v>0</v>
      </c>
      <c r="AF566" s="43">
        <f t="shared" si="730"/>
        <v>0</v>
      </c>
      <c r="AG566" s="43">
        <f t="shared" si="731"/>
        <v>0</v>
      </c>
      <c r="AH566" s="43">
        <f t="shared" si="732"/>
        <v>24672.38</v>
      </c>
      <c r="AI566" s="43">
        <f t="shared" si="733"/>
        <v>24691.39</v>
      </c>
      <c r="AJ566" s="43">
        <f t="shared" si="734"/>
        <v>24691.39</v>
      </c>
      <c r="AK566" s="43">
        <f t="shared" si="735"/>
        <v>24691.39</v>
      </c>
      <c r="AL566" s="43">
        <f t="shared" si="736"/>
        <v>24691.39</v>
      </c>
      <c r="AM566" s="43">
        <f t="shared" si="737"/>
        <v>24691.39</v>
      </c>
      <c r="AN566" s="43">
        <f t="shared" si="738"/>
        <v>24691.39</v>
      </c>
      <c r="AO566" s="159">
        <f t="shared" si="739"/>
        <v>24691.39</v>
      </c>
    </row>
    <row r="567" spans="1:41" ht="16.399999999999999" customHeight="1">
      <c r="A567" s="20">
        <v>94024</v>
      </c>
      <c r="B567" s="14" t="s">
        <v>448</v>
      </c>
      <c r="C567" s="43">
        <f>SUMIF(Jan!$A:$A,TB!$A567,Jan!$H:$H)</f>
        <v>0</v>
      </c>
      <c r="D567" s="43">
        <f>SUMIF(Feb!$A:$A,TB!$A567,Feb!$H:$H)</f>
        <v>0</v>
      </c>
      <c r="E567" s="43">
        <f>SUMIF(Mar!$A:$A,TB!$A567,Mar!$H:$H)</f>
        <v>0</v>
      </c>
      <c r="F567" s="43">
        <f>SUMIF(Apr!$A:$A,TB!$A567,Apr!$H:$H)</f>
        <v>0</v>
      </c>
      <c r="G567" s="43">
        <f>SUMIF(May!$A:$A,TB!$A567,May!$H:$H)</f>
        <v>0</v>
      </c>
      <c r="H567" s="43">
        <f>SUMIF(Jun!$A:$A,TB!$A567,Jun!$H:$H)</f>
        <v>0</v>
      </c>
      <c r="I567" s="43">
        <f>SUMIF(Jul!$A:$A,TB!$A567,Jul!$H:$H)</f>
        <v>0</v>
      </c>
      <c r="J567" s="43">
        <f>SUMIF(Aug!$A:$A,TB!$A567,Aug!$H:$H)</f>
        <v>0</v>
      </c>
      <c r="K567" s="43">
        <f>SUMIF(Sep!$A:$A,TB!$A567,Sep!$H:$H)</f>
        <v>0</v>
      </c>
      <c r="L567" s="43">
        <f>SUMIF(Oct!$A:$A,TB!$A567,Oct!$H:$H)</f>
        <v>0</v>
      </c>
      <c r="M567" s="43">
        <f>SUMIF(Nov!$A:$A,TB!$A567,Nov!$H:$H)</f>
        <v>0</v>
      </c>
      <c r="N567" s="159">
        <f>SUMIF(Dec!$A:$A,TB!$A567,Dec!$H:$H)</f>
        <v>0</v>
      </c>
      <c r="O567" s="171" t="s">
        <v>542</v>
      </c>
      <c r="P567" s="171"/>
      <c r="Q567" s="164">
        <v>0</v>
      </c>
      <c r="R567" s="43">
        <v>0</v>
      </c>
      <c r="S567" s="43">
        <v>0</v>
      </c>
      <c r="T567" s="43">
        <v>0</v>
      </c>
      <c r="U567" s="43">
        <v>0</v>
      </c>
      <c r="V567" s="43">
        <v>0</v>
      </c>
      <c r="W567" s="43">
        <v>0</v>
      </c>
      <c r="X567" s="43">
        <v>0</v>
      </c>
      <c r="Y567" s="43">
        <v>0</v>
      </c>
      <c r="Z567" s="43">
        <v>0</v>
      </c>
      <c r="AA567" s="43">
        <v>0</v>
      </c>
      <c r="AB567" s="43">
        <v>0</v>
      </c>
      <c r="AD567" s="43">
        <f t="shared" si="728"/>
        <v>0</v>
      </c>
      <c r="AE567" s="43">
        <f t="shared" si="729"/>
        <v>0</v>
      </c>
      <c r="AF567" s="43">
        <f t="shared" si="730"/>
        <v>0</v>
      </c>
      <c r="AG567" s="43">
        <f t="shared" si="731"/>
        <v>0</v>
      </c>
      <c r="AH567" s="43">
        <f t="shared" si="732"/>
        <v>0</v>
      </c>
      <c r="AI567" s="43">
        <f t="shared" si="733"/>
        <v>0</v>
      </c>
      <c r="AJ567" s="43">
        <f t="shared" si="734"/>
        <v>0</v>
      </c>
      <c r="AK567" s="43">
        <f t="shared" si="735"/>
        <v>0</v>
      </c>
      <c r="AL567" s="43">
        <f t="shared" si="736"/>
        <v>0</v>
      </c>
      <c r="AM567" s="43">
        <f t="shared" si="737"/>
        <v>0</v>
      </c>
      <c r="AN567" s="43">
        <f t="shared" si="738"/>
        <v>0</v>
      </c>
      <c r="AO567" s="159">
        <f t="shared" si="739"/>
        <v>0</v>
      </c>
    </row>
    <row r="568" spans="1:41" ht="16.399999999999999" customHeight="1">
      <c r="A568" s="20">
        <v>94025</v>
      </c>
      <c r="B568" s="14" t="s">
        <v>449</v>
      </c>
      <c r="C568" s="43">
        <f>SUMIF(Jan!$A:$A,TB!$A568,Jan!$H:$H)</f>
        <v>0</v>
      </c>
      <c r="D568" s="43">
        <f>SUMIF(Feb!$A:$A,TB!$A568,Feb!$H:$H)</f>
        <v>0</v>
      </c>
      <c r="E568" s="43">
        <f>SUMIF(Mar!$A:$A,TB!$A568,Mar!$H:$H)</f>
        <v>0</v>
      </c>
      <c r="F568" s="43">
        <f>SUMIF(Apr!$A:$A,TB!$A568,Apr!$H:$H)</f>
        <v>0</v>
      </c>
      <c r="G568" s="43">
        <f>SUMIF(May!$A:$A,TB!$A568,May!$H:$H)</f>
        <v>0</v>
      </c>
      <c r="H568" s="43">
        <f>SUMIF(Jun!$A:$A,TB!$A568,Jun!$H:$H)</f>
        <v>0</v>
      </c>
      <c r="I568" s="43">
        <f>SUMIF(Jul!$A:$A,TB!$A568,Jul!$H:$H)</f>
        <v>0</v>
      </c>
      <c r="J568" s="43">
        <f>SUMIF(Aug!$A:$A,TB!$A568,Aug!$H:$H)</f>
        <v>0</v>
      </c>
      <c r="K568" s="43">
        <f>SUMIF(Sep!$A:$A,TB!$A568,Sep!$H:$H)</f>
        <v>0</v>
      </c>
      <c r="L568" s="43">
        <f>SUMIF(Oct!$A:$A,TB!$A568,Oct!$H:$H)</f>
        <v>0</v>
      </c>
      <c r="M568" s="43">
        <f>SUMIF(Nov!$A:$A,TB!$A568,Nov!$H:$H)</f>
        <v>0</v>
      </c>
      <c r="N568" s="159">
        <f>SUMIF(Dec!$A:$A,TB!$A568,Dec!$H:$H)</f>
        <v>0</v>
      </c>
      <c r="O568" s="171" t="s">
        <v>542</v>
      </c>
      <c r="P568" s="171"/>
      <c r="Q568" s="164">
        <v>0</v>
      </c>
      <c r="R568" s="43">
        <v>0</v>
      </c>
      <c r="S568" s="43">
        <v>0</v>
      </c>
      <c r="T568" s="43">
        <v>0</v>
      </c>
      <c r="U568" s="43">
        <v>0</v>
      </c>
      <c r="V568" s="43">
        <v>0</v>
      </c>
      <c r="W568" s="43">
        <v>0</v>
      </c>
      <c r="X568" s="43">
        <v>0</v>
      </c>
      <c r="Y568" s="43">
        <v>0</v>
      </c>
      <c r="Z568" s="43">
        <v>168</v>
      </c>
      <c r="AA568" s="43">
        <v>168</v>
      </c>
      <c r="AB568" s="43">
        <v>168</v>
      </c>
      <c r="AD568" s="43">
        <f t="shared" si="728"/>
        <v>0</v>
      </c>
      <c r="AE568" s="43">
        <f t="shared" si="729"/>
        <v>0</v>
      </c>
      <c r="AF568" s="43">
        <f t="shared" si="730"/>
        <v>0</v>
      </c>
      <c r="AG568" s="43">
        <f t="shared" si="731"/>
        <v>0</v>
      </c>
      <c r="AH568" s="43">
        <f t="shared" si="732"/>
        <v>0</v>
      </c>
      <c r="AI568" s="43">
        <f t="shared" si="733"/>
        <v>0</v>
      </c>
      <c r="AJ568" s="43">
        <f t="shared" si="734"/>
        <v>0</v>
      </c>
      <c r="AK568" s="43">
        <f t="shared" si="735"/>
        <v>0</v>
      </c>
      <c r="AL568" s="43">
        <f t="shared" si="736"/>
        <v>0</v>
      </c>
      <c r="AM568" s="43">
        <f t="shared" si="737"/>
        <v>0</v>
      </c>
      <c r="AN568" s="43">
        <f t="shared" si="738"/>
        <v>0</v>
      </c>
      <c r="AO568" s="159">
        <f t="shared" si="739"/>
        <v>0</v>
      </c>
    </row>
    <row r="569" spans="1:41" ht="16.399999999999999" customHeight="1">
      <c r="A569" s="20">
        <v>94027</v>
      </c>
      <c r="B569" s="14" t="s">
        <v>450</v>
      </c>
      <c r="C569" s="43">
        <f>SUMIF(Jan!$A:$A,TB!$A569,Jan!$H:$H)</f>
        <v>35</v>
      </c>
      <c r="D569" s="43">
        <f>SUMIF(Feb!$A:$A,TB!$A569,Feb!$H:$H)</f>
        <v>144</v>
      </c>
      <c r="E569" s="43">
        <f>SUMIF(Mar!$A:$A,TB!$A569,Mar!$H:$H)</f>
        <v>187.6</v>
      </c>
      <c r="F569" s="43">
        <f>SUMIF(Apr!$A:$A,TB!$A569,Apr!$H:$H)</f>
        <v>187.6</v>
      </c>
      <c r="G569" s="43">
        <f>SUMIF(May!$A:$A,TB!$A569,May!$H:$H)</f>
        <v>187.6</v>
      </c>
      <c r="H569" s="43">
        <f>SUMIF(Jun!$A:$A,TB!$A569,Jun!$H:$H)</f>
        <v>187.6</v>
      </c>
      <c r="I569" s="43">
        <f>SUMIF(Jul!$A:$A,TB!$A569,Jul!$H:$H)</f>
        <v>187.6</v>
      </c>
      <c r="J569" s="43">
        <f>SUMIF(Aug!$A:$A,TB!$A569,Aug!$H:$H)</f>
        <v>187.6</v>
      </c>
      <c r="K569" s="43">
        <f>SUMIF(Sep!$A:$A,TB!$A569,Sep!$H:$H)</f>
        <v>187.6</v>
      </c>
      <c r="L569" s="43">
        <f>SUMIF(Oct!$A:$A,TB!$A569,Oct!$H:$H)</f>
        <v>187.6</v>
      </c>
      <c r="M569" s="43">
        <f>SUMIF(Nov!$A:$A,TB!$A569,Nov!$H:$H)</f>
        <v>187.6</v>
      </c>
      <c r="N569" s="159">
        <f>SUMIF(Dec!$A:$A,TB!$A569,Dec!$H:$H)</f>
        <v>187.6</v>
      </c>
      <c r="O569" s="171" t="s">
        <v>542</v>
      </c>
      <c r="P569" s="171"/>
      <c r="Q569" s="164">
        <v>0</v>
      </c>
      <c r="R569" s="43">
        <v>0</v>
      </c>
      <c r="S569" s="43">
        <v>100.98</v>
      </c>
      <c r="T569" s="43">
        <v>217.28</v>
      </c>
      <c r="U569" s="43">
        <v>217.28</v>
      </c>
      <c r="V569" s="43">
        <v>222.78</v>
      </c>
      <c r="W569" s="43">
        <v>619.89</v>
      </c>
      <c r="X569" s="43">
        <v>710.69</v>
      </c>
      <c r="Y569" s="43">
        <v>710.69</v>
      </c>
      <c r="Z569" s="43">
        <v>732.49</v>
      </c>
      <c r="AA569" s="43">
        <v>810.69</v>
      </c>
      <c r="AB569" s="43">
        <v>957.57</v>
      </c>
      <c r="AD569" s="43">
        <f t="shared" si="728"/>
        <v>881.02</v>
      </c>
      <c r="AE569" s="43">
        <f t="shared" si="729"/>
        <v>3618.3</v>
      </c>
      <c r="AF569" s="43">
        <f t="shared" si="730"/>
        <v>4725.53</v>
      </c>
      <c r="AG569" s="43">
        <f t="shared" si="731"/>
        <v>4739.9399999999996</v>
      </c>
      <c r="AH569" s="43">
        <f t="shared" si="732"/>
        <v>4747.22</v>
      </c>
      <c r="AI569" s="43">
        <f t="shared" si="733"/>
        <v>4750.88</v>
      </c>
      <c r="AJ569" s="43">
        <f t="shared" si="734"/>
        <v>4750.88</v>
      </c>
      <c r="AK569" s="43">
        <f t="shared" si="735"/>
        <v>4750.88</v>
      </c>
      <c r="AL569" s="43">
        <f t="shared" si="736"/>
        <v>4750.88</v>
      </c>
      <c r="AM569" s="43">
        <f t="shared" si="737"/>
        <v>4750.88</v>
      </c>
      <c r="AN569" s="43">
        <f t="shared" si="738"/>
        <v>4750.88</v>
      </c>
      <c r="AO569" s="159">
        <f t="shared" si="739"/>
        <v>4750.88</v>
      </c>
    </row>
    <row r="570" spans="1:41" ht="16.399999999999999" customHeight="1">
      <c r="A570" s="20">
        <v>94028</v>
      </c>
      <c r="B570" s="14" t="s">
        <v>451</v>
      </c>
      <c r="C570" s="43">
        <f>SUMIF(Jan!$A:$A,TB!$A570,Jan!$H:$H)</f>
        <v>0</v>
      </c>
      <c r="D570" s="43">
        <f>SUMIF(Feb!$A:$A,TB!$A570,Feb!$H:$H)</f>
        <v>0</v>
      </c>
      <c r="E570" s="43">
        <f>SUMIF(Mar!$A:$A,TB!$A570,Mar!$H:$H)</f>
        <v>0</v>
      </c>
      <c r="F570" s="43">
        <f>SUMIF(Apr!$A:$A,TB!$A570,Apr!$H:$H)</f>
        <v>0</v>
      </c>
      <c r="G570" s="43">
        <f>SUMIF(May!$A:$A,TB!$A570,May!$H:$H)</f>
        <v>0</v>
      </c>
      <c r="H570" s="43">
        <f>SUMIF(Jun!$A:$A,TB!$A570,Jun!$H:$H)</f>
        <v>0</v>
      </c>
      <c r="I570" s="43">
        <f>SUMIF(Jul!$A:$A,TB!$A570,Jul!$H:$H)</f>
        <v>0</v>
      </c>
      <c r="J570" s="43">
        <f>SUMIF(Aug!$A:$A,TB!$A570,Aug!$H:$H)</f>
        <v>0</v>
      </c>
      <c r="K570" s="43">
        <f>SUMIF(Sep!$A:$A,TB!$A570,Sep!$H:$H)</f>
        <v>0</v>
      </c>
      <c r="L570" s="43">
        <f>SUMIF(Oct!$A:$A,TB!$A570,Oct!$H:$H)</f>
        <v>0</v>
      </c>
      <c r="M570" s="43">
        <f>SUMIF(Nov!$A:$A,TB!$A570,Nov!$H:$H)</f>
        <v>0</v>
      </c>
      <c r="N570" s="159">
        <f>SUMIF(Dec!$A:$A,TB!$A570,Dec!$H:$H)</f>
        <v>0</v>
      </c>
      <c r="O570" s="171" t="s">
        <v>550</v>
      </c>
      <c r="P570" s="171"/>
      <c r="Q570" s="164">
        <v>0</v>
      </c>
      <c r="R570" s="43">
        <v>0</v>
      </c>
      <c r="S570" s="43">
        <v>0</v>
      </c>
      <c r="T570" s="43">
        <v>0</v>
      </c>
      <c r="U570" s="43">
        <v>0</v>
      </c>
      <c r="V570" s="43">
        <v>0</v>
      </c>
      <c r="W570" s="43">
        <v>0</v>
      </c>
      <c r="X570" s="43">
        <v>0</v>
      </c>
      <c r="Y570" s="43">
        <v>0</v>
      </c>
      <c r="Z570" s="43">
        <v>0</v>
      </c>
      <c r="AA570" s="43">
        <v>0</v>
      </c>
      <c r="AB570" s="43">
        <v>0</v>
      </c>
      <c r="AD570" s="43">
        <f t="shared" si="728"/>
        <v>0</v>
      </c>
      <c r="AE570" s="43">
        <f t="shared" si="729"/>
        <v>0</v>
      </c>
      <c r="AF570" s="43">
        <f t="shared" si="730"/>
        <v>0</v>
      </c>
      <c r="AG570" s="43">
        <f t="shared" si="731"/>
        <v>0</v>
      </c>
      <c r="AH570" s="43">
        <f t="shared" si="732"/>
        <v>0</v>
      </c>
      <c r="AI570" s="43">
        <f t="shared" si="733"/>
        <v>0</v>
      </c>
      <c r="AJ570" s="43">
        <f t="shared" si="734"/>
        <v>0</v>
      </c>
      <c r="AK570" s="43">
        <f t="shared" si="735"/>
        <v>0</v>
      </c>
      <c r="AL570" s="43">
        <f t="shared" si="736"/>
        <v>0</v>
      </c>
      <c r="AM570" s="43">
        <f t="shared" si="737"/>
        <v>0</v>
      </c>
      <c r="AN570" s="43">
        <f t="shared" si="738"/>
        <v>0</v>
      </c>
      <c r="AO570" s="159">
        <f t="shared" si="739"/>
        <v>0</v>
      </c>
    </row>
    <row r="571" spans="1:41" ht="16.399999999999999" customHeight="1">
      <c r="A571" s="20">
        <v>94029</v>
      </c>
      <c r="B571" s="14" t="s">
        <v>452</v>
      </c>
      <c r="C571" s="43">
        <f>SUMIF(Jan!$A:$A,TB!$A571,Jan!$H:$H)</f>
        <v>0</v>
      </c>
      <c r="D571" s="43">
        <f>SUMIF(Feb!$A:$A,TB!$A571,Feb!$H:$H)</f>
        <v>0</v>
      </c>
      <c r="E571" s="43">
        <f>SUMIF(Mar!$A:$A,TB!$A571,Mar!$H:$H)</f>
        <v>0</v>
      </c>
      <c r="F571" s="43">
        <f>SUMIF(Apr!$A:$A,TB!$A571,Apr!$H:$H)</f>
        <v>0</v>
      </c>
      <c r="G571" s="43">
        <f>SUMIF(May!$A:$A,TB!$A571,May!$H:$H)</f>
        <v>0</v>
      </c>
      <c r="H571" s="43">
        <f>SUMIF(Jun!$A:$A,TB!$A571,Jun!$H:$H)</f>
        <v>0</v>
      </c>
      <c r="I571" s="43">
        <f>SUMIF(Jul!$A:$A,TB!$A571,Jul!$H:$H)</f>
        <v>0</v>
      </c>
      <c r="J571" s="43">
        <f>SUMIF(Aug!$A:$A,TB!$A571,Aug!$H:$H)</f>
        <v>0</v>
      </c>
      <c r="K571" s="43">
        <f>SUMIF(Sep!$A:$A,TB!$A571,Sep!$H:$H)</f>
        <v>0</v>
      </c>
      <c r="L571" s="43">
        <f>SUMIF(Oct!$A:$A,TB!$A571,Oct!$H:$H)</f>
        <v>0</v>
      </c>
      <c r="M571" s="43">
        <f>SUMIF(Nov!$A:$A,TB!$A571,Nov!$H:$H)</f>
        <v>0</v>
      </c>
      <c r="N571" s="159">
        <f>SUMIF(Dec!$A:$A,TB!$A571,Dec!$H:$H)</f>
        <v>0</v>
      </c>
      <c r="O571" s="171" t="s">
        <v>542</v>
      </c>
      <c r="P571" s="171"/>
      <c r="Q571" s="164">
        <v>0</v>
      </c>
      <c r="R571" s="43">
        <v>0</v>
      </c>
      <c r="S571" s="43">
        <v>0</v>
      </c>
      <c r="T571" s="43">
        <v>0</v>
      </c>
      <c r="U571" s="43">
        <v>0</v>
      </c>
      <c r="V571" s="43">
        <v>0</v>
      </c>
      <c r="W571" s="43">
        <v>0</v>
      </c>
      <c r="X571" s="43">
        <v>0</v>
      </c>
      <c r="Y571" s="43">
        <v>0</v>
      </c>
      <c r="Z571" s="43">
        <v>0</v>
      </c>
      <c r="AA571" s="43">
        <v>0</v>
      </c>
      <c r="AB571" s="43">
        <v>0</v>
      </c>
      <c r="AD571" s="43">
        <f t="shared" si="728"/>
        <v>0</v>
      </c>
      <c r="AE571" s="43">
        <f t="shared" si="729"/>
        <v>0</v>
      </c>
      <c r="AF571" s="43">
        <f t="shared" si="730"/>
        <v>0</v>
      </c>
      <c r="AG571" s="43">
        <f t="shared" si="731"/>
        <v>0</v>
      </c>
      <c r="AH571" s="43">
        <f t="shared" si="732"/>
        <v>0</v>
      </c>
      <c r="AI571" s="43">
        <f t="shared" si="733"/>
        <v>0</v>
      </c>
      <c r="AJ571" s="43">
        <f t="shared" si="734"/>
        <v>0</v>
      </c>
      <c r="AK571" s="43">
        <f t="shared" si="735"/>
        <v>0</v>
      </c>
      <c r="AL571" s="43">
        <f t="shared" si="736"/>
        <v>0</v>
      </c>
      <c r="AM571" s="43">
        <f t="shared" si="737"/>
        <v>0</v>
      </c>
      <c r="AN571" s="43">
        <f t="shared" si="738"/>
        <v>0</v>
      </c>
      <c r="AO571" s="159">
        <f t="shared" si="739"/>
        <v>0</v>
      </c>
    </row>
    <row r="572" spans="1:41" ht="16.399999999999999" customHeight="1">
      <c r="A572" s="20">
        <v>96001</v>
      </c>
      <c r="B572" s="14" t="s">
        <v>453</v>
      </c>
      <c r="C572" s="43">
        <f>SUMIF(Jan!$A:$A,TB!$A572,Jan!$H:$H)</f>
        <v>358.61</v>
      </c>
      <c r="D572" s="43">
        <f>SUMIF(Feb!$A:$A,TB!$A572,Feb!$H:$H)</f>
        <v>950.28</v>
      </c>
      <c r="E572" s="43">
        <f>SUMIF(Mar!$A:$A,TB!$A572,Mar!$H:$H)</f>
        <v>1325.28</v>
      </c>
      <c r="F572" s="43">
        <f>SUMIF(Apr!$A:$A,TB!$A572,Apr!$H:$H)</f>
        <v>1700.28</v>
      </c>
      <c r="G572" s="43">
        <f>SUMIF(May!$A:$A,TB!$A572,May!$H:$H)</f>
        <v>2075.2800000000002</v>
      </c>
      <c r="H572" s="43">
        <f>SUMIF(Jun!$A:$A,TB!$A572,Jun!$H:$H)</f>
        <v>2450.2800000000002</v>
      </c>
      <c r="I572" s="43">
        <f>SUMIF(Jul!$A:$A,TB!$A572,Jul!$H:$H)</f>
        <v>2450.2800000000002</v>
      </c>
      <c r="J572" s="43">
        <f>SUMIF(Aug!$A:$A,TB!$A572,Aug!$H:$H)</f>
        <v>2450.2800000000002</v>
      </c>
      <c r="K572" s="43">
        <f>SUMIF(Sep!$A:$A,TB!$A572,Sep!$H:$H)</f>
        <v>2450.2800000000002</v>
      </c>
      <c r="L572" s="43">
        <f>SUMIF(Oct!$A:$A,TB!$A572,Oct!$H:$H)</f>
        <v>2450.2800000000002</v>
      </c>
      <c r="M572" s="43">
        <f>SUMIF(Nov!$A:$A,TB!$A572,Nov!$H:$H)</f>
        <v>2450.2800000000002</v>
      </c>
      <c r="N572" s="159">
        <f>SUMIF(Dec!$A:$A,TB!$A572,Dec!$H:$H)</f>
        <v>2450.2800000000002</v>
      </c>
      <c r="O572" s="171" t="s">
        <v>551</v>
      </c>
      <c r="P572" s="171"/>
      <c r="Q572" s="164">
        <v>358.34</v>
      </c>
      <c r="R572" s="43">
        <v>716.68</v>
      </c>
      <c r="S572" s="43">
        <v>1075.02</v>
      </c>
      <c r="T572" s="43">
        <v>1633.32</v>
      </c>
      <c r="U572" s="43">
        <v>1991.62</v>
      </c>
      <c r="V572" s="43">
        <v>2349.92</v>
      </c>
      <c r="W572" s="43">
        <v>2708.22</v>
      </c>
      <c r="X572" s="43">
        <v>3066.52</v>
      </c>
      <c r="Y572" s="43">
        <v>3424.82</v>
      </c>
      <c r="Z572" s="43">
        <v>3783.12</v>
      </c>
      <c r="AA572" s="43">
        <v>4141.42</v>
      </c>
      <c r="AB572" s="43">
        <v>4499.72</v>
      </c>
      <c r="AD572" s="43">
        <f t="shared" si="728"/>
        <v>9026.93</v>
      </c>
      <c r="AE572" s="43">
        <f t="shared" si="729"/>
        <v>23877.78</v>
      </c>
      <c r="AF572" s="43">
        <f t="shared" si="730"/>
        <v>33383.01</v>
      </c>
      <c r="AG572" s="43">
        <f t="shared" si="731"/>
        <v>42959.61</v>
      </c>
      <c r="AH572" s="43">
        <f t="shared" si="732"/>
        <v>52514.96</v>
      </c>
      <c r="AI572" s="43">
        <f t="shared" si="733"/>
        <v>62052.12</v>
      </c>
      <c r="AJ572" s="43">
        <f t="shared" si="734"/>
        <v>62052.12</v>
      </c>
      <c r="AK572" s="43">
        <f t="shared" si="735"/>
        <v>62052.12</v>
      </c>
      <c r="AL572" s="43">
        <f t="shared" si="736"/>
        <v>62052.12</v>
      </c>
      <c r="AM572" s="43">
        <f t="shared" si="737"/>
        <v>62052.12</v>
      </c>
      <c r="AN572" s="43">
        <f t="shared" si="738"/>
        <v>62052.12</v>
      </c>
      <c r="AO572" s="159">
        <f t="shared" si="739"/>
        <v>62052.12</v>
      </c>
    </row>
    <row r="573" spans="1:41" ht="16.399999999999999" customHeight="1">
      <c r="A573" s="20">
        <v>96002</v>
      </c>
      <c r="B573" s="14" t="s">
        <v>454</v>
      </c>
      <c r="C573" s="43">
        <f>SUMIF(Jan!$A:$A,TB!$A573,Jan!$H:$H)</f>
        <v>50</v>
      </c>
      <c r="D573" s="43">
        <f>SUMIF(Feb!$A:$A,TB!$A573,Feb!$H:$H)</f>
        <v>100</v>
      </c>
      <c r="E573" s="43">
        <f>SUMIF(Mar!$A:$A,TB!$A573,Mar!$H:$H)</f>
        <v>150</v>
      </c>
      <c r="F573" s="43">
        <f>SUMIF(Apr!$A:$A,TB!$A573,Apr!$H:$H)</f>
        <v>200</v>
      </c>
      <c r="G573" s="43">
        <f>SUMIF(May!$A:$A,TB!$A573,May!$H:$H)</f>
        <v>250</v>
      </c>
      <c r="H573" s="43">
        <f>SUMIF(Jun!$A:$A,TB!$A573,Jun!$H:$H)</f>
        <v>300</v>
      </c>
      <c r="I573" s="43">
        <f>SUMIF(Jul!$A:$A,TB!$A573,Jul!$H:$H)</f>
        <v>300</v>
      </c>
      <c r="J573" s="43">
        <f>SUMIF(Aug!$A:$A,TB!$A573,Aug!$H:$H)</f>
        <v>300</v>
      </c>
      <c r="K573" s="43">
        <f>SUMIF(Sep!$A:$A,TB!$A573,Sep!$H:$H)</f>
        <v>300</v>
      </c>
      <c r="L573" s="43">
        <f>SUMIF(Oct!$A:$A,TB!$A573,Oct!$H:$H)</f>
        <v>300</v>
      </c>
      <c r="M573" s="43">
        <f>SUMIF(Nov!$A:$A,TB!$A573,Nov!$H:$H)</f>
        <v>300</v>
      </c>
      <c r="N573" s="159">
        <f>SUMIF(Dec!$A:$A,TB!$A573,Dec!$H:$H)</f>
        <v>300</v>
      </c>
      <c r="O573" s="171" t="s">
        <v>551</v>
      </c>
      <c r="P573" s="171"/>
      <c r="Q573" s="164">
        <v>50</v>
      </c>
      <c r="R573" s="43">
        <v>100</v>
      </c>
      <c r="S573" s="43">
        <v>150</v>
      </c>
      <c r="T573" s="43">
        <v>200</v>
      </c>
      <c r="U573" s="43">
        <v>250</v>
      </c>
      <c r="V573" s="43">
        <v>300</v>
      </c>
      <c r="W573" s="43">
        <v>350</v>
      </c>
      <c r="X573" s="43">
        <v>400</v>
      </c>
      <c r="Y573" s="43">
        <v>450</v>
      </c>
      <c r="Z573" s="43">
        <v>500</v>
      </c>
      <c r="AA573" s="43">
        <v>550</v>
      </c>
      <c r="AB573" s="43">
        <v>600</v>
      </c>
      <c r="AD573" s="43">
        <f t="shared" si="728"/>
        <v>1258.5999999999999</v>
      </c>
      <c r="AE573" s="43">
        <f t="shared" si="729"/>
        <v>2512.71</v>
      </c>
      <c r="AF573" s="43">
        <f t="shared" si="730"/>
        <v>3778.41</v>
      </c>
      <c r="AG573" s="43">
        <f t="shared" si="731"/>
        <v>5053.24</v>
      </c>
      <c r="AH573" s="43">
        <f t="shared" si="732"/>
        <v>6326.25</v>
      </c>
      <c r="AI573" s="43">
        <f t="shared" si="733"/>
        <v>7597.35</v>
      </c>
      <c r="AJ573" s="43">
        <f t="shared" si="734"/>
        <v>7597.35</v>
      </c>
      <c r="AK573" s="43">
        <f t="shared" si="735"/>
        <v>7597.35</v>
      </c>
      <c r="AL573" s="43">
        <f t="shared" si="736"/>
        <v>7597.35</v>
      </c>
      <c r="AM573" s="43">
        <f t="shared" si="737"/>
        <v>7597.35</v>
      </c>
      <c r="AN573" s="43">
        <f t="shared" si="738"/>
        <v>7597.35</v>
      </c>
      <c r="AO573" s="159">
        <f t="shared" si="739"/>
        <v>7597.35</v>
      </c>
    </row>
    <row r="574" spans="1:41" ht="16.399999999999999" customHeight="1">
      <c r="A574" s="20">
        <v>96003</v>
      </c>
      <c r="B574" s="14" t="s">
        <v>455</v>
      </c>
      <c r="C574" s="43">
        <f>SUMIF(Jan!$A:$A,TB!$A574,Jan!$H:$H)</f>
        <v>100</v>
      </c>
      <c r="D574" s="43">
        <f>SUMIF(Feb!$A:$A,TB!$A574,Feb!$H:$H)</f>
        <v>200</v>
      </c>
      <c r="E574" s="43">
        <f>SUMIF(Mar!$A:$A,TB!$A574,Mar!$H:$H)</f>
        <v>300</v>
      </c>
      <c r="F574" s="43">
        <f>SUMIF(Apr!$A:$A,TB!$A574,Apr!$H:$H)</f>
        <v>560</v>
      </c>
      <c r="G574" s="43">
        <f>SUMIF(May!$A:$A,TB!$A574,May!$H:$H)</f>
        <v>670</v>
      </c>
      <c r="H574" s="43">
        <f>SUMIF(Jun!$A:$A,TB!$A574,Jun!$H:$H)</f>
        <v>780</v>
      </c>
      <c r="I574" s="43">
        <f>SUMIF(Jul!$A:$A,TB!$A574,Jul!$H:$H)</f>
        <v>780</v>
      </c>
      <c r="J574" s="43">
        <f>SUMIF(Aug!$A:$A,TB!$A574,Aug!$H:$H)</f>
        <v>780</v>
      </c>
      <c r="K574" s="43">
        <f>SUMIF(Sep!$A:$A,TB!$A574,Sep!$H:$H)</f>
        <v>780</v>
      </c>
      <c r="L574" s="43">
        <f>SUMIF(Oct!$A:$A,TB!$A574,Oct!$H:$H)</f>
        <v>780</v>
      </c>
      <c r="M574" s="43">
        <f>SUMIF(Nov!$A:$A,TB!$A574,Nov!$H:$H)</f>
        <v>780</v>
      </c>
      <c r="N574" s="159">
        <f>SUMIF(Dec!$A:$A,TB!$A574,Dec!$H:$H)</f>
        <v>780</v>
      </c>
      <c r="O574" s="171" t="s">
        <v>551</v>
      </c>
      <c r="P574" s="171"/>
      <c r="Q574" s="164">
        <v>100</v>
      </c>
      <c r="R574" s="43">
        <v>200</v>
      </c>
      <c r="S574" s="43">
        <v>300</v>
      </c>
      <c r="T574" s="43">
        <v>400</v>
      </c>
      <c r="U574" s="43">
        <v>500</v>
      </c>
      <c r="V574" s="43">
        <v>600</v>
      </c>
      <c r="W574" s="43">
        <v>700</v>
      </c>
      <c r="X574" s="43">
        <v>800</v>
      </c>
      <c r="Y574" s="43">
        <v>900</v>
      </c>
      <c r="Z574" s="43">
        <v>1000</v>
      </c>
      <c r="AA574" s="43">
        <v>1100</v>
      </c>
      <c r="AB574" s="43">
        <v>1200</v>
      </c>
      <c r="AD574" s="43">
        <f t="shared" si="728"/>
        <v>2517.1999999999998</v>
      </c>
      <c r="AE574" s="43">
        <f t="shared" si="729"/>
        <v>5025.42</v>
      </c>
      <c r="AF574" s="43">
        <f t="shared" si="730"/>
        <v>7556.82</v>
      </c>
      <c r="AG574" s="43">
        <f t="shared" si="731"/>
        <v>14149.07</v>
      </c>
      <c r="AH574" s="43">
        <f t="shared" si="732"/>
        <v>16954.349999999999</v>
      </c>
      <c r="AI574" s="43">
        <f t="shared" si="733"/>
        <v>19753.11</v>
      </c>
      <c r="AJ574" s="43">
        <f t="shared" si="734"/>
        <v>19753.11</v>
      </c>
      <c r="AK574" s="43">
        <f t="shared" si="735"/>
        <v>19753.11</v>
      </c>
      <c r="AL574" s="43">
        <f t="shared" si="736"/>
        <v>19753.11</v>
      </c>
      <c r="AM574" s="43">
        <f t="shared" si="737"/>
        <v>19753.11</v>
      </c>
      <c r="AN574" s="43">
        <f t="shared" si="738"/>
        <v>19753.11</v>
      </c>
      <c r="AO574" s="159">
        <f t="shared" si="739"/>
        <v>19753.11</v>
      </c>
    </row>
    <row r="575" spans="1:41" ht="16.399999999999999" customHeight="1">
      <c r="A575" s="20">
        <v>96004</v>
      </c>
      <c r="B575" s="14" t="s">
        <v>456</v>
      </c>
      <c r="C575" s="43">
        <f>SUMIF(Jan!$A:$A,TB!$A575,Jan!$H:$H)</f>
        <v>0</v>
      </c>
      <c r="D575" s="43">
        <f>SUMIF(Feb!$A:$A,TB!$A575,Feb!$H:$H)</f>
        <v>0</v>
      </c>
      <c r="E575" s="43">
        <f>SUMIF(Mar!$A:$A,TB!$A575,Mar!$H:$H)</f>
        <v>0</v>
      </c>
      <c r="F575" s="43">
        <f>SUMIF(Apr!$A:$A,TB!$A575,Apr!$H:$H)</f>
        <v>0</v>
      </c>
      <c r="G575" s="43">
        <f>SUMIF(May!$A:$A,TB!$A575,May!$H:$H)</f>
        <v>0</v>
      </c>
      <c r="H575" s="43">
        <f>SUMIF(Jun!$A:$A,TB!$A575,Jun!$H:$H)</f>
        <v>0</v>
      </c>
      <c r="I575" s="43">
        <f>SUMIF(Jul!$A:$A,TB!$A575,Jul!$H:$H)</f>
        <v>0</v>
      </c>
      <c r="J575" s="43">
        <f>SUMIF(Aug!$A:$A,TB!$A575,Aug!$H:$H)</f>
        <v>0</v>
      </c>
      <c r="K575" s="43">
        <f>SUMIF(Sep!$A:$A,TB!$A575,Sep!$H:$H)</f>
        <v>0</v>
      </c>
      <c r="L575" s="43">
        <f>SUMIF(Oct!$A:$A,TB!$A575,Oct!$H:$H)</f>
        <v>0</v>
      </c>
      <c r="M575" s="43">
        <f>SUMIF(Nov!$A:$A,TB!$A575,Nov!$H:$H)</f>
        <v>0</v>
      </c>
      <c r="N575" s="159">
        <f>SUMIF(Dec!$A:$A,TB!$A575,Dec!$H:$H)</f>
        <v>0</v>
      </c>
      <c r="O575" s="171" t="s">
        <v>551</v>
      </c>
      <c r="P575" s="171"/>
      <c r="Q575" s="164">
        <v>0</v>
      </c>
      <c r="R575" s="43">
        <v>0</v>
      </c>
      <c r="S575" s="43">
        <v>0</v>
      </c>
      <c r="T575" s="43">
        <v>0</v>
      </c>
      <c r="U575" s="43">
        <v>0</v>
      </c>
      <c r="V575" s="43">
        <v>0</v>
      </c>
      <c r="W575" s="43">
        <v>0</v>
      </c>
      <c r="X575" s="43">
        <v>0</v>
      </c>
      <c r="Y575" s="43">
        <v>0</v>
      </c>
      <c r="Z575" s="43">
        <v>0</v>
      </c>
      <c r="AA575" s="43">
        <v>0</v>
      </c>
      <c r="AB575" s="43">
        <v>0</v>
      </c>
      <c r="AD575" s="43">
        <f t="shared" si="728"/>
        <v>0</v>
      </c>
      <c r="AE575" s="43">
        <f t="shared" si="729"/>
        <v>0</v>
      </c>
      <c r="AF575" s="43">
        <f t="shared" si="730"/>
        <v>0</v>
      </c>
      <c r="AG575" s="43">
        <f t="shared" si="731"/>
        <v>0</v>
      </c>
      <c r="AH575" s="43">
        <f t="shared" si="732"/>
        <v>0</v>
      </c>
      <c r="AI575" s="43">
        <f t="shared" si="733"/>
        <v>0</v>
      </c>
      <c r="AJ575" s="43">
        <f t="shared" si="734"/>
        <v>0</v>
      </c>
      <c r="AK575" s="43">
        <f t="shared" si="735"/>
        <v>0</v>
      </c>
      <c r="AL575" s="43">
        <f t="shared" si="736"/>
        <v>0</v>
      </c>
      <c r="AM575" s="43">
        <f t="shared" si="737"/>
        <v>0</v>
      </c>
      <c r="AN575" s="43">
        <f t="shared" si="738"/>
        <v>0</v>
      </c>
      <c r="AO575" s="159">
        <f t="shared" si="739"/>
        <v>0</v>
      </c>
    </row>
    <row r="576" spans="1:41" ht="16.399999999999999" customHeight="1">
      <c r="A576" s="20">
        <v>96005</v>
      </c>
      <c r="B576" s="14" t="s">
        <v>457</v>
      </c>
      <c r="C576" s="43">
        <f>SUMIF(Jan!$A:$A,TB!$A576,Jan!$H:$H)</f>
        <v>100</v>
      </c>
      <c r="D576" s="43">
        <f>SUMIF(Feb!$A:$A,TB!$A576,Feb!$H:$H)</f>
        <v>100</v>
      </c>
      <c r="E576" s="43">
        <f>SUMIF(Mar!$A:$A,TB!$A576,Mar!$H:$H)</f>
        <v>100</v>
      </c>
      <c r="F576" s="43">
        <f>SUMIF(Apr!$A:$A,TB!$A576,Apr!$H:$H)</f>
        <v>400</v>
      </c>
      <c r="G576" s="43">
        <f>SUMIF(May!$A:$A,TB!$A576,May!$H:$H)</f>
        <v>400</v>
      </c>
      <c r="H576" s="43">
        <f>SUMIF(Jun!$A:$A,TB!$A576,Jun!$H:$H)</f>
        <v>400</v>
      </c>
      <c r="I576" s="43">
        <f>SUMIF(Jul!$A:$A,TB!$A576,Jul!$H:$H)</f>
        <v>400</v>
      </c>
      <c r="J576" s="43">
        <f>SUMIF(Aug!$A:$A,TB!$A576,Aug!$H:$H)</f>
        <v>400</v>
      </c>
      <c r="K576" s="43">
        <f>SUMIF(Sep!$A:$A,TB!$A576,Sep!$H:$H)</f>
        <v>400</v>
      </c>
      <c r="L576" s="43">
        <f>SUMIF(Oct!$A:$A,TB!$A576,Oct!$H:$H)</f>
        <v>400</v>
      </c>
      <c r="M576" s="43">
        <f>SUMIF(Nov!$A:$A,TB!$A576,Nov!$H:$H)</f>
        <v>400</v>
      </c>
      <c r="N576" s="159">
        <f>SUMIF(Dec!$A:$A,TB!$A576,Dec!$H:$H)</f>
        <v>400</v>
      </c>
      <c r="O576" s="171" t="s">
        <v>551</v>
      </c>
      <c r="P576" s="171"/>
      <c r="Q576" s="164">
        <v>100</v>
      </c>
      <c r="R576" s="43">
        <v>100</v>
      </c>
      <c r="S576" s="43">
        <v>100</v>
      </c>
      <c r="T576" s="43">
        <v>350</v>
      </c>
      <c r="U576" s="43">
        <v>350</v>
      </c>
      <c r="V576" s="43">
        <v>350</v>
      </c>
      <c r="W576" s="43">
        <v>395</v>
      </c>
      <c r="X576" s="43">
        <v>395</v>
      </c>
      <c r="Y576" s="43">
        <v>395</v>
      </c>
      <c r="Z576" s="43">
        <v>395</v>
      </c>
      <c r="AA576" s="43">
        <v>395</v>
      </c>
      <c r="AB576" s="43">
        <v>395</v>
      </c>
      <c r="AD576" s="43">
        <f t="shared" si="728"/>
        <v>2517.1999999999998</v>
      </c>
      <c r="AE576" s="43">
        <f t="shared" si="729"/>
        <v>2512.71</v>
      </c>
      <c r="AF576" s="43">
        <f t="shared" si="730"/>
        <v>2518.94</v>
      </c>
      <c r="AG576" s="43">
        <f t="shared" si="731"/>
        <v>10106.48</v>
      </c>
      <c r="AH576" s="43">
        <f t="shared" si="732"/>
        <v>10122</v>
      </c>
      <c r="AI576" s="43">
        <f t="shared" si="733"/>
        <v>10129.799999999999</v>
      </c>
      <c r="AJ576" s="43">
        <f t="shared" si="734"/>
        <v>10129.799999999999</v>
      </c>
      <c r="AK576" s="43">
        <f t="shared" si="735"/>
        <v>10129.799999999999</v>
      </c>
      <c r="AL576" s="43">
        <f t="shared" si="736"/>
        <v>10129.799999999999</v>
      </c>
      <c r="AM576" s="43">
        <f t="shared" si="737"/>
        <v>10129.799999999999</v>
      </c>
      <c r="AN576" s="43">
        <f t="shared" si="738"/>
        <v>10129.799999999999</v>
      </c>
      <c r="AO576" s="159">
        <f t="shared" si="739"/>
        <v>10129.799999999999</v>
      </c>
    </row>
    <row r="577" spans="1:41" ht="16.399999999999999" customHeight="1">
      <c r="A577" s="20">
        <v>96006</v>
      </c>
      <c r="B577" s="14" t="s">
        <v>491</v>
      </c>
      <c r="C577" s="43">
        <f>SUMIF(Jan!$A:$A,TB!$A577,Jan!$H:$H)</f>
        <v>0</v>
      </c>
      <c r="D577" s="43">
        <f>SUMIF(Feb!$A:$A,TB!$A577,Feb!$H:$H)</f>
        <v>0</v>
      </c>
      <c r="E577" s="43">
        <f>SUMIF(Mar!$A:$A,TB!$A577,Mar!$H:$H)</f>
        <v>0</v>
      </c>
      <c r="F577" s="43">
        <f>SUMIF(Apr!$A:$A,TB!$A577,Apr!$H:$H)</f>
        <v>0</v>
      </c>
      <c r="G577" s="43">
        <f>SUMIF(May!$A:$A,TB!$A577,May!$H:$H)</f>
        <v>0</v>
      </c>
      <c r="H577" s="43">
        <f>SUMIF(Jun!$A:$A,TB!$A577,Jun!$H:$H)</f>
        <v>0</v>
      </c>
      <c r="I577" s="43">
        <f>SUMIF(Jul!$A:$A,TB!$A577,Jul!$H:$H)</f>
        <v>0</v>
      </c>
      <c r="J577" s="43">
        <f>SUMIF(Aug!$A:$A,TB!$A577,Aug!$H:$H)</f>
        <v>0</v>
      </c>
      <c r="K577" s="43">
        <f>SUMIF(Sep!$A:$A,TB!$A577,Sep!$H:$H)</f>
        <v>0</v>
      </c>
      <c r="L577" s="43">
        <f>SUMIF(Oct!$A:$A,TB!$A577,Oct!$H:$H)</f>
        <v>0</v>
      </c>
      <c r="M577" s="43">
        <f>SUMIF(Nov!$A:$A,TB!$A577,Nov!$H:$H)</f>
        <v>0</v>
      </c>
      <c r="N577" s="159">
        <f>SUMIF(Dec!$A:$A,TB!$A577,Dec!$H:$H)</f>
        <v>0</v>
      </c>
      <c r="O577" s="171" t="s">
        <v>551</v>
      </c>
      <c r="P577" s="171"/>
      <c r="Q577" s="164">
        <v>0</v>
      </c>
      <c r="R577" s="43">
        <v>0</v>
      </c>
      <c r="S577" s="43">
        <v>0</v>
      </c>
      <c r="T577" s="43">
        <v>0</v>
      </c>
      <c r="U577" s="43">
        <v>0</v>
      </c>
      <c r="V577" s="43">
        <v>0</v>
      </c>
      <c r="W577" s="43">
        <v>0</v>
      </c>
      <c r="X577" s="43">
        <v>0</v>
      </c>
      <c r="Y577" s="43">
        <v>0</v>
      </c>
      <c r="Z577" s="43">
        <v>0</v>
      </c>
      <c r="AA577" s="43">
        <v>0</v>
      </c>
      <c r="AB577" s="43">
        <v>0</v>
      </c>
      <c r="AD577" s="43">
        <f t="shared" si="728"/>
        <v>0</v>
      </c>
      <c r="AE577" s="43">
        <f t="shared" si="729"/>
        <v>0</v>
      </c>
      <c r="AF577" s="43">
        <f t="shared" si="730"/>
        <v>0</v>
      </c>
      <c r="AG577" s="43">
        <f t="shared" si="731"/>
        <v>0</v>
      </c>
      <c r="AH577" s="43">
        <f t="shared" si="732"/>
        <v>0</v>
      </c>
      <c r="AI577" s="43">
        <f t="shared" si="733"/>
        <v>0</v>
      </c>
      <c r="AJ577" s="43">
        <f t="shared" si="734"/>
        <v>0</v>
      </c>
      <c r="AK577" s="43">
        <f t="shared" si="735"/>
        <v>0</v>
      </c>
      <c r="AL577" s="43">
        <f t="shared" si="736"/>
        <v>0</v>
      </c>
      <c r="AM577" s="43">
        <f t="shared" si="737"/>
        <v>0</v>
      </c>
      <c r="AN577" s="43">
        <f t="shared" si="738"/>
        <v>0</v>
      </c>
      <c r="AO577" s="159">
        <f t="shared" si="739"/>
        <v>0</v>
      </c>
    </row>
    <row r="578" spans="1:41" ht="16.399999999999999" customHeight="1">
      <c r="A578" s="20">
        <v>96007</v>
      </c>
      <c r="B578" s="14" t="s">
        <v>458</v>
      </c>
      <c r="C578" s="43">
        <f>SUMIF(Jan!$A:$A,TB!$A578,Jan!$H:$H)</f>
        <v>0</v>
      </c>
      <c r="D578" s="43">
        <f>SUMIF(Feb!$A:$A,TB!$A578,Feb!$H:$H)</f>
        <v>0</v>
      </c>
      <c r="E578" s="43">
        <f>SUMIF(Mar!$A:$A,TB!$A578,Mar!$H:$H)</f>
        <v>0</v>
      </c>
      <c r="F578" s="43">
        <f>SUMIF(Apr!$A:$A,TB!$A578,Apr!$H:$H)</f>
        <v>0</v>
      </c>
      <c r="G578" s="43">
        <f>SUMIF(May!$A:$A,TB!$A578,May!$H:$H)</f>
        <v>0</v>
      </c>
      <c r="H578" s="43">
        <f>SUMIF(Jun!$A:$A,TB!$A578,Jun!$H:$H)</f>
        <v>0</v>
      </c>
      <c r="I578" s="43">
        <f>SUMIF(Jul!$A:$A,TB!$A578,Jul!$H:$H)</f>
        <v>0</v>
      </c>
      <c r="J578" s="43">
        <f>SUMIF(Aug!$A:$A,TB!$A578,Aug!$H:$H)</f>
        <v>0</v>
      </c>
      <c r="K578" s="43">
        <f>SUMIF(Sep!$A:$A,TB!$A578,Sep!$H:$H)</f>
        <v>0</v>
      </c>
      <c r="L578" s="43">
        <f>SUMIF(Oct!$A:$A,TB!$A578,Oct!$H:$H)</f>
        <v>0</v>
      </c>
      <c r="M578" s="43">
        <f>SUMIF(Nov!$A:$A,TB!$A578,Nov!$H:$H)</f>
        <v>0</v>
      </c>
      <c r="N578" s="159">
        <f>SUMIF(Dec!$A:$A,TB!$A578,Dec!$H:$H)</f>
        <v>0</v>
      </c>
      <c r="O578" s="171" t="s">
        <v>551</v>
      </c>
      <c r="P578" s="171"/>
      <c r="Q578" s="164">
        <v>0</v>
      </c>
      <c r="R578" s="43">
        <v>0</v>
      </c>
      <c r="S578" s="43">
        <v>0</v>
      </c>
      <c r="T578" s="43">
        <v>0</v>
      </c>
      <c r="U578" s="43">
        <v>0</v>
      </c>
      <c r="V578" s="43">
        <v>0</v>
      </c>
      <c r="W578" s="43">
        <v>0</v>
      </c>
      <c r="X578" s="43">
        <v>0</v>
      </c>
      <c r="Y578" s="43">
        <v>0</v>
      </c>
      <c r="Z578" s="43">
        <v>0</v>
      </c>
      <c r="AA578" s="43">
        <v>0</v>
      </c>
      <c r="AB578" s="43">
        <v>0</v>
      </c>
      <c r="AD578" s="43">
        <f t="shared" si="728"/>
        <v>0</v>
      </c>
      <c r="AE578" s="43">
        <f t="shared" si="729"/>
        <v>0</v>
      </c>
      <c r="AF578" s="43">
        <f t="shared" si="730"/>
        <v>0</v>
      </c>
      <c r="AG578" s="43">
        <f t="shared" si="731"/>
        <v>0</v>
      </c>
      <c r="AH578" s="43">
        <f t="shared" si="732"/>
        <v>0</v>
      </c>
      <c r="AI578" s="43">
        <f t="shared" si="733"/>
        <v>0</v>
      </c>
      <c r="AJ578" s="43">
        <f t="shared" si="734"/>
        <v>0</v>
      </c>
      <c r="AK578" s="43">
        <f t="shared" si="735"/>
        <v>0</v>
      </c>
      <c r="AL578" s="43">
        <f t="shared" si="736"/>
        <v>0</v>
      </c>
      <c r="AM578" s="43">
        <f t="shared" si="737"/>
        <v>0</v>
      </c>
      <c r="AN578" s="43">
        <f t="shared" si="738"/>
        <v>0</v>
      </c>
      <c r="AO578" s="159">
        <f t="shared" si="739"/>
        <v>0</v>
      </c>
    </row>
    <row r="579" spans="1:41" ht="16.399999999999999" customHeight="1">
      <c r="A579" s="20">
        <v>96008</v>
      </c>
      <c r="B579" s="14" t="s">
        <v>459</v>
      </c>
      <c r="C579" s="43">
        <f>SUMIF(Jan!$A:$A,TB!$A579,Jan!$H:$H)</f>
        <v>150</v>
      </c>
      <c r="D579" s="43">
        <f>SUMIF(Feb!$A:$A,TB!$A579,Feb!$H:$H)</f>
        <v>150</v>
      </c>
      <c r="E579" s="43">
        <f>SUMIF(Mar!$A:$A,TB!$A579,Mar!$H:$H)</f>
        <v>150</v>
      </c>
      <c r="F579" s="43">
        <f>SUMIF(Apr!$A:$A,TB!$A579,Apr!$H:$H)</f>
        <v>150</v>
      </c>
      <c r="G579" s="43">
        <f>SUMIF(May!$A:$A,TB!$A579,May!$H:$H)</f>
        <v>150</v>
      </c>
      <c r="H579" s="43">
        <f>SUMIF(Jun!$A:$A,TB!$A579,Jun!$H:$H)</f>
        <v>150</v>
      </c>
      <c r="I579" s="43">
        <f>SUMIF(Jul!$A:$A,TB!$A579,Jul!$H:$H)</f>
        <v>150</v>
      </c>
      <c r="J579" s="43">
        <f>SUMIF(Aug!$A:$A,TB!$A579,Aug!$H:$H)</f>
        <v>150</v>
      </c>
      <c r="K579" s="43">
        <f>SUMIF(Sep!$A:$A,TB!$A579,Sep!$H:$H)</f>
        <v>150</v>
      </c>
      <c r="L579" s="43">
        <f>SUMIF(Oct!$A:$A,TB!$A579,Oct!$H:$H)</f>
        <v>150</v>
      </c>
      <c r="M579" s="43">
        <f>SUMIF(Nov!$A:$A,TB!$A579,Nov!$H:$H)</f>
        <v>150</v>
      </c>
      <c r="N579" s="159">
        <f>SUMIF(Dec!$A:$A,TB!$A579,Dec!$H:$H)</f>
        <v>150</v>
      </c>
      <c r="O579" s="171" t="s">
        <v>551</v>
      </c>
      <c r="P579" s="171"/>
      <c r="Q579" s="164">
        <v>50</v>
      </c>
      <c r="R579" s="43">
        <v>50</v>
      </c>
      <c r="S579" s="43">
        <v>50</v>
      </c>
      <c r="T579" s="43">
        <v>50</v>
      </c>
      <c r="U579" s="43">
        <v>50</v>
      </c>
      <c r="V579" s="43">
        <v>700</v>
      </c>
      <c r="W579" s="43">
        <v>950</v>
      </c>
      <c r="X579" s="43">
        <v>950</v>
      </c>
      <c r="Y579" s="43">
        <v>950</v>
      </c>
      <c r="Z579" s="43">
        <v>950</v>
      </c>
      <c r="AA579" s="43">
        <v>950</v>
      </c>
      <c r="AB579" s="43">
        <v>950</v>
      </c>
      <c r="AD579" s="43">
        <f t="shared" ref="AD579:AD586" si="740">ROUND(C579*AD$2,2)</f>
        <v>3775.8</v>
      </c>
      <c r="AE579" s="43">
        <f t="shared" ref="AE579:AE586" si="741">ROUND(D579*AE$2,2)</f>
        <v>3769.07</v>
      </c>
      <c r="AF579" s="43">
        <f t="shared" ref="AF579:AF586" si="742">ROUND(E579*AF$2,2)</f>
        <v>3778.41</v>
      </c>
      <c r="AG579" s="43">
        <f t="shared" ref="AG579:AG586" si="743">ROUND(F579*AG$2,2)</f>
        <v>3789.93</v>
      </c>
      <c r="AH579" s="43">
        <f t="shared" ref="AH579:AH586" si="744">ROUND(G579*AH$2,2)</f>
        <v>3795.75</v>
      </c>
      <c r="AI579" s="43">
        <f t="shared" ref="AI579:AI586" si="745">ROUND(H579*AI$2,2)</f>
        <v>3798.68</v>
      </c>
      <c r="AJ579" s="43">
        <f t="shared" ref="AJ579:AJ586" si="746">ROUND(I579*AJ$2,2)</f>
        <v>3798.68</v>
      </c>
      <c r="AK579" s="43">
        <f t="shared" ref="AK579:AK586" si="747">ROUND(J579*AK$2,2)</f>
        <v>3798.68</v>
      </c>
      <c r="AL579" s="43">
        <f t="shared" ref="AL579:AL586" si="748">ROUND(K579*AL$2,2)</f>
        <v>3798.68</v>
      </c>
      <c r="AM579" s="43">
        <f t="shared" ref="AM579:AM586" si="749">ROUND(L579*AM$2,2)</f>
        <v>3798.68</v>
      </c>
      <c r="AN579" s="43">
        <f t="shared" ref="AN579:AN586" si="750">ROUND(M579*AN$2,2)</f>
        <v>3798.68</v>
      </c>
      <c r="AO579" s="159">
        <f t="shared" ref="AO579:AO586" si="751">ROUND(N579*AO$2,2)</f>
        <v>3798.68</v>
      </c>
    </row>
    <row r="580" spans="1:41" ht="16.399999999999999" customHeight="1">
      <c r="A580" s="20">
        <v>97003</v>
      </c>
      <c r="B580" s="14" t="s">
        <v>460</v>
      </c>
      <c r="C580" s="43">
        <f>SUMIF(Jan!$A:$A,TB!$A580,Jan!$H:$H)</f>
        <v>0</v>
      </c>
      <c r="D580" s="43">
        <f>SUMIF(Feb!$A:$A,TB!$A580,Feb!$H:$H)</f>
        <v>0</v>
      </c>
      <c r="E580" s="43">
        <f>SUMIF(Mar!$A:$A,TB!$A580,Mar!$H:$H)</f>
        <v>0</v>
      </c>
      <c r="F580" s="43">
        <f>SUMIF(Apr!$A:$A,TB!$A580,Apr!$H:$H)</f>
        <v>0</v>
      </c>
      <c r="G580" s="43">
        <f>SUMIF(May!$A:$A,TB!$A580,May!$H:$H)</f>
        <v>0</v>
      </c>
      <c r="H580" s="43">
        <f>SUMIF(Jun!$A:$A,TB!$A580,Jun!$H:$H)</f>
        <v>0</v>
      </c>
      <c r="I580" s="43">
        <f>SUMIF(Jul!$A:$A,TB!$A580,Jul!$H:$H)</f>
        <v>0</v>
      </c>
      <c r="J580" s="43">
        <f>SUMIF(Aug!$A:$A,TB!$A580,Aug!$H:$H)</f>
        <v>0</v>
      </c>
      <c r="K580" s="43">
        <f>SUMIF(Sep!$A:$A,TB!$A580,Sep!$H:$H)</f>
        <v>0</v>
      </c>
      <c r="L580" s="43">
        <f>SUMIF(Oct!$A:$A,TB!$A580,Oct!$H:$H)</f>
        <v>0</v>
      </c>
      <c r="M580" s="43">
        <f>SUMIF(Nov!$A:$A,TB!$A580,Nov!$H:$H)</f>
        <v>0</v>
      </c>
      <c r="N580" s="159">
        <f>SUMIF(Dec!$A:$A,TB!$A580,Dec!$H:$H)</f>
        <v>0</v>
      </c>
      <c r="O580" s="171" t="s">
        <v>551</v>
      </c>
      <c r="P580" s="171"/>
      <c r="Q580" s="164">
        <v>0</v>
      </c>
      <c r="R580" s="43">
        <v>0</v>
      </c>
      <c r="S580" s="43">
        <v>0</v>
      </c>
      <c r="T580" s="43">
        <v>0</v>
      </c>
      <c r="U580" s="43">
        <v>0</v>
      </c>
      <c r="V580" s="43">
        <v>0</v>
      </c>
      <c r="W580" s="43">
        <v>0</v>
      </c>
      <c r="X580" s="43">
        <v>0</v>
      </c>
      <c r="Y580" s="43">
        <v>0</v>
      </c>
      <c r="Z580" s="43">
        <v>0</v>
      </c>
      <c r="AA580" s="43">
        <v>0</v>
      </c>
      <c r="AB580" s="43">
        <v>0</v>
      </c>
      <c r="AD580" s="43">
        <f t="shared" si="740"/>
        <v>0</v>
      </c>
      <c r="AE580" s="43">
        <f t="shared" si="741"/>
        <v>0</v>
      </c>
      <c r="AF580" s="43">
        <f t="shared" si="742"/>
        <v>0</v>
      </c>
      <c r="AG580" s="43">
        <f t="shared" si="743"/>
        <v>0</v>
      </c>
      <c r="AH580" s="43">
        <f t="shared" si="744"/>
        <v>0</v>
      </c>
      <c r="AI580" s="43">
        <f t="shared" si="745"/>
        <v>0</v>
      </c>
      <c r="AJ580" s="43">
        <f t="shared" si="746"/>
        <v>0</v>
      </c>
      <c r="AK580" s="43">
        <f t="shared" si="747"/>
        <v>0</v>
      </c>
      <c r="AL580" s="43">
        <f t="shared" si="748"/>
        <v>0</v>
      </c>
      <c r="AM580" s="43">
        <f t="shared" si="749"/>
        <v>0</v>
      </c>
      <c r="AN580" s="43">
        <f t="shared" si="750"/>
        <v>0</v>
      </c>
      <c r="AO580" s="159">
        <f t="shared" si="751"/>
        <v>0</v>
      </c>
    </row>
    <row r="581" spans="1:41" ht="16.399999999999999" customHeight="1">
      <c r="A581" s="20">
        <v>97004</v>
      </c>
      <c r="B581" s="14" t="s">
        <v>461</v>
      </c>
      <c r="C581" s="43">
        <f>SUMIF(Jan!$A:$A,TB!$A581,Jan!$H:$H)</f>
        <v>31</v>
      </c>
      <c r="D581" s="43">
        <f>SUMIF(Feb!$A:$A,TB!$A581,Feb!$H:$H)</f>
        <v>52</v>
      </c>
      <c r="E581" s="43">
        <f>SUMIF(Mar!$A:$A,TB!$A581,Mar!$H:$H)</f>
        <v>76.5</v>
      </c>
      <c r="F581" s="43">
        <f>SUMIF(Apr!$A:$A,TB!$A581,Apr!$H:$H)</f>
        <v>165.5</v>
      </c>
      <c r="G581" s="43">
        <f>SUMIF(May!$A:$A,TB!$A581,May!$H:$H)</f>
        <v>186</v>
      </c>
      <c r="H581" s="43">
        <f>SUMIF(Jun!$A:$A,TB!$A581,Jun!$H:$H)</f>
        <v>202.5</v>
      </c>
      <c r="I581" s="43">
        <f>SUMIF(Jul!$A:$A,TB!$A581,Jul!$H:$H)</f>
        <v>202.5</v>
      </c>
      <c r="J581" s="43">
        <f>SUMIF(Aug!$A:$A,TB!$A581,Aug!$H:$H)</f>
        <v>202.5</v>
      </c>
      <c r="K581" s="43">
        <f>SUMIF(Sep!$A:$A,TB!$A581,Sep!$H:$H)</f>
        <v>202.5</v>
      </c>
      <c r="L581" s="43">
        <f>SUMIF(Oct!$A:$A,TB!$A581,Oct!$H:$H)</f>
        <v>202.5</v>
      </c>
      <c r="M581" s="43">
        <f>SUMIF(Nov!$A:$A,TB!$A581,Nov!$H:$H)</f>
        <v>202.5</v>
      </c>
      <c r="N581" s="159">
        <f>SUMIF(Dec!$A:$A,TB!$A581,Dec!$H:$H)</f>
        <v>202.5</v>
      </c>
      <c r="O581" s="171" t="s">
        <v>551</v>
      </c>
      <c r="P581" s="171"/>
      <c r="Q581" s="164">
        <v>25</v>
      </c>
      <c r="R581" s="43">
        <v>58.5</v>
      </c>
      <c r="S581" s="43">
        <v>78.5</v>
      </c>
      <c r="T581" s="43">
        <v>170.3</v>
      </c>
      <c r="U581" s="43">
        <v>193</v>
      </c>
      <c r="V581" s="43">
        <v>210.5</v>
      </c>
      <c r="W581" s="43">
        <v>235</v>
      </c>
      <c r="X581" s="43">
        <v>264.5</v>
      </c>
      <c r="Y581" s="43">
        <v>286</v>
      </c>
      <c r="Z581" s="43">
        <v>306</v>
      </c>
      <c r="AA581" s="43">
        <v>322.5</v>
      </c>
      <c r="AB581" s="43">
        <v>343.5</v>
      </c>
      <c r="AD581" s="43">
        <f t="shared" si="740"/>
        <v>780.33</v>
      </c>
      <c r="AE581" s="43">
        <f t="shared" si="741"/>
        <v>1306.6099999999999</v>
      </c>
      <c r="AF581" s="43">
        <f t="shared" si="742"/>
        <v>1926.99</v>
      </c>
      <c r="AG581" s="43">
        <f t="shared" si="743"/>
        <v>4181.5600000000004</v>
      </c>
      <c r="AH581" s="43">
        <f t="shared" si="744"/>
        <v>4706.7299999999996</v>
      </c>
      <c r="AI581" s="43">
        <f t="shared" si="745"/>
        <v>5128.21</v>
      </c>
      <c r="AJ581" s="43">
        <f t="shared" si="746"/>
        <v>5128.21</v>
      </c>
      <c r="AK581" s="43">
        <f t="shared" si="747"/>
        <v>5128.21</v>
      </c>
      <c r="AL581" s="43">
        <f t="shared" si="748"/>
        <v>5128.21</v>
      </c>
      <c r="AM581" s="43">
        <f t="shared" si="749"/>
        <v>5128.21</v>
      </c>
      <c r="AN581" s="43">
        <f t="shared" si="750"/>
        <v>5128.21</v>
      </c>
      <c r="AO581" s="159">
        <f t="shared" si="751"/>
        <v>5128.21</v>
      </c>
    </row>
    <row r="582" spans="1:41" ht="16.399999999999999" customHeight="1">
      <c r="A582" s="20">
        <v>60006</v>
      </c>
      <c r="B582" s="14" t="s">
        <v>462</v>
      </c>
      <c r="C582" s="43">
        <f>SUMIF(Jan!$A:$A,TB!$A582,Jan!$H:$H)</f>
        <v>0</v>
      </c>
      <c r="D582" s="43">
        <f>SUMIF(Feb!$A:$A,TB!$A582,Feb!$H:$H)</f>
        <v>0</v>
      </c>
      <c r="E582" s="43">
        <f>SUMIF(Mar!$A:$A,TB!$A582,Mar!$H:$H)</f>
        <v>0</v>
      </c>
      <c r="F582" s="43">
        <f>SUMIF(Apr!$A:$A,TB!$A582,Apr!$H:$H)</f>
        <v>0</v>
      </c>
      <c r="G582" s="43">
        <f>SUMIF(May!$A:$A,TB!$A582,May!$H:$H)</f>
        <v>0</v>
      </c>
      <c r="H582" s="43">
        <f>SUMIF(Jun!$A:$A,TB!$A582,Jun!$H:$H)</f>
        <v>0</v>
      </c>
      <c r="I582" s="43">
        <f>SUMIF(Jul!$A:$A,TB!$A582,Jul!$H:$H)</f>
        <v>0</v>
      </c>
      <c r="J582" s="43">
        <f>SUMIF(Aug!$A:$A,TB!$A582,Aug!$H:$H)</f>
        <v>0</v>
      </c>
      <c r="K582" s="43">
        <f>SUMIF(Sep!$A:$A,TB!$A582,Sep!$H:$H)</f>
        <v>0</v>
      </c>
      <c r="L582" s="43">
        <f>SUMIF(Oct!$A:$A,TB!$A582,Oct!$H:$H)</f>
        <v>0</v>
      </c>
      <c r="M582" s="43">
        <f>SUMIF(Nov!$A:$A,TB!$A582,Nov!$H:$H)</f>
        <v>0</v>
      </c>
      <c r="N582" s="159">
        <f>SUMIF(Dec!$A:$A,TB!$A582,Dec!$H:$H)</f>
        <v>0</v>
      </c>
      <c r="O582" s="171" t="s">
        <v>552</v>
      </c>
      <c r="P582" s="171"/>
      <c r="Q582" s="164">
        <v>0</v>
      </c>
      <c r="R582" s="43">
        <v>0</v>
      </c>
      <c r="S582" s="43">
        <v>0</v>
      </c>
      <c r="T582" s="43">
        <v>0</v>
      </c>
      <c r="U582" s="43">
        <v>0</v>
      </c>
      <c r="V582" s="43">
        <v>0</v>
      </c>
      <c r="W582" s="43">
        <v>0</v>
      </c>
      <c r="X582" s="43">
        <v>0</v>
      </c>
      <c r="Y582" s="43">
        <v>0</v>
      </c>
      <c r="Z582" s="43">
        <v>0</v>
      </c>
      <c r="AA582" s="43">
        <v>0</v>
      </c>
      <c r="AB582" s="43">
        <v>0</v>
      </c>
      <c r="AD582" s="43">
        <f t="shared" si="740"/>
        <v>0</v>
      </c>
      <c r="AE582" s="43">
        <f t="shared" si="741"/>
        <v>0</v>
      </c>
      <c r="AF582" s="43">
        <f t="shared" si="742"/>
        <v>0</v>
      </c>
      <c r="AG582" s="43">
        <f t="shared" si="743"/>
        <v>0</v>
      </c>
      <c r="AH582" s="43">
        <f t="shared" si="744"/>
        <v>0</v>
      </c>
      <c r="AI582" s="43">
        <f t="shared" si="745"/>
        <v>0</v>
      </c>
      <c r="AJ582" s="43">
        <f t="shared" si="746"/>
        <v>0</v>
      </c>
      <c r="AK582" s="43">
        <f t="shared" si="747"/>
        <v>0</v>
      </c>
      <c r="AL582" s="43">
        <f t="shared" si="748"/>
        <v>0</v>
      </c>
      <c r="AM582" s="43">
        <f t="shared" si="749"/>
        <v>0</v>
      </c>
      <c r="AN582" s="43">
        <f t="shared" si="750"/>
        <v>0</v>
      </c>
      <c r="AO582" s="159">
        <f t="shared" si="751"/>
        <v>0</v>
      </c>
    </row>
    <row r="583" spans="1:41" ht="16.399999999999999" customHeight="1">
      <c r="A583" s="20">
        <v>98000</v>
      </c>
      <c r="B583" s="14" t="s">
        <v>492</v>
      </c>
      <c r="C583" s="43">
        <f>SUMIF(Jan!$A:$A,TB!$A583,Jan!$H:$H)</f>
        <v>0</v>
      </c>
      <c r="D583" s="43">
        <f>SUMIF(Feb!$A:$A,TB!$A583,Feb!$H:$H)</f>
        <v>0</v>
      </c>
      <c r="E583" s="43">
        <f>SUMIF(Mar!$A:$A,TB!$A583,Mar!$H:$H)</f>
        <v>0</v>
      </c>
      <c r="F583" s="43">
        <f>SUMIF(Apr!$A:$A,TB!$A583,Apr!$H:$H)</f>
        <v>0</v>
      </c>
      <c r="G583" s="43">
        <f>SUMIF(May!$A:$A,TB!$A583,May!$H:$H)</f>
        <v>0</v>
      </c>
      <c r="H583" s="43">
        <f>SUMIF(Jun!$A:$A,TB!$A583,Jun!$H:$H)</f>
        <v>0</v>
      </c>
      <c r="I583" s="43">
        <f>SUMIF(Jul!$A:$A,TB!$A583,Jul!$H:$H)</f>
        <v>0</v>
      </c>
      <c r="J583" s="43">
        <f>SUMIF(Aug!$A:$A,TB!$A583,Aug!$H:$H)</f>
        <v>0</v>
      </c>
      <c r="K583" s="43">
        <f>SUMIF(Sep!$A:$A,TB!$A583,Sep!$H:$H)</f>
        <v>0</v>
      </c>
      <c r="L583" s="43">
        <f>SUMIF(Oct!$A:$A,TB!$A583,Oct!$H:$H)</f>
        <v>0</v>
      </c>
      <c r="M583" s="43">
        <f>SUMIF(Nov!$A:$A,TB!$A583,Nov!$H:$H)</f>
        <v>0</v>
      </c>
      <c r="N583" s="159">
        <f>SUMIF(Dec!$A:$A,TB!$A583,Dec!$H:$H)</f>
        <v>0</v>
      </c>
      <c r="O583" s="171" t="s">
        <v>551</v>
      </c>
      <c r="P583" s="171"/>
      <c r="Q583" s="164">
        <v>0</v>
      </c>
      <c r="R583" s="43">
        <v>0</v>
      </c>
      <c r="S583" s="43">
        <v>0</v>
      </c>
      <c r="T583" s="43">
        <v>0</v>
      </c>
      <c r="U583" s="43">
        <v>0</v>
      </c>
      <c r="V583" s="43">
        <v>0</v>
      </c>
      <c r="W583" s="43">
        <v>0</v>
      </c>
      <c r="X583" s="43">
        <v>0</v>
      </c>
      <c r="Y583" s="43">
        <v>0</v>
      </c>
      <c r="Z583" s="43">
        <v>0</v>
      </c>
      <c r="AA583" s="43">
        <v>0</v>
      </c>
      <c r="AB583" s="43">
        <v>0</v>
      </c>
      <c r="AD583" s="43">
        <f t="shared" si="740"/>
        <v>0</v>
      </c>
      <c r="AE583" s="43">
        <f t="shared" si="741"/>
        <v>0</v>
      </c>
      <c r="AF583" s="43">
        <f t="shared" si="742"/>
        <v>0</v>
      </c>
      <c r="AG583" s="43">
        <f t="shared" si="743"/>
        <v>0</v>
      </c>
      <c r="AH583" s="43">
        <f t="shared" si="744"/>
        <v>0</v>
      </c>
      <c r="AI583" s="43">
        <f t="shared" si="745"/>
        <v>0</v>
      </c>
      <c r="AJ583" s="43">
        <f t="shared" si="746"/>
        <v>0</v>
      </c>
      <c r="AK583" s="43">
        <f t="shared" si="747"/>
        <v>0</v>
      </c>
      <c r="AL583" s="43">
        <f t="shared" si="748"/>
        <v>0</v>
      </c>
      <c r="AM583" s="43">
        <f t="shared" si="749"/>
        <v>0</v>
      </c>
      <c r="AN583" s="43">
        <f t="shared" si="750"/>
        <v>0</v>
      </c>
      <c r="AO583" s="159">
        <f t="shared" si="751"/>
        <v>0</v>
      </c>
    </row>
    <row r="584" spans="1:41" ht="16.399999999999999" customHeight="1">
      <c r="A584" s="20">
        <v>98001</v>
      </c>
      <c r="B584" s="14" t="s">
        <v>493</v>
      </c>
      <c r="C584" s="43">
        <f>SUMIF(Jan!$A:$A,TB!$A584,Jan!$H:$H)</f>
        <v>0</v>
      </c>
      <c r="D584" s="43">
        <f>SUMIF(Feb!$A:$A,TB!$A584,Feb!$H:$H)</f>
        <v>0</v>
      </c>
      <c r="E584" s="43">
        <f>SUMIF(Mar!$A:$A,TB!$A584,Mar!$H:$H)</f>
        <v>0</v>
      </c>
      <c r="F584" s="43">
        <f>SUMIF(Apr!$A:$A,TB!$A584,Apr!$H:$H)</f>
        <v>0</v>
      </c>
      <c r="G584" s="43">
        <f>SUMIF(May!$A:$A,TB!$A584,May!$H:$H)</f>
        <v>0</v>
      </c>
      <c r="H584" s="43">
        <f>SUMIF(Jun!$A:$A,TB!$A584,Jun!$H:$H)</f>
        <v>0</v>
      </c>
      <c r="I584" s="43">
        <f>SUMIF(Jul!$A:$A,TB!$A584,Jul!$H:$H)</f>
        <v>0</v>
      </c>
      <c r="J584" s="43">
        <f>SUMIF(Aug!$A:$A,TB!$A584,Aug!$H:$H)</f>
        <v>0</v>
      </c>
      <c r="K584" s="43">
        <f>SUMIF(Sep!$A:$A,TB!$A584,Sep!$H:$H)</f>
        <v>0</v>
      </c>
      <c r="L584" s="43">
        <f>SUMIF(Oct!$A:$A,TB!$A584,Oct!$H:$H)</f>
        <v>0</v>
      </c>
      <c r="M584" s="43">
        <f>SUMIF(Nov!$A:$A,TB!$A584,Nov!$H:$H)</f>
        <v>0</v>
      </c>
      <c r="N584" s="159">
        <f>SUMIF(Dec!$A:$A,TB!$A584,Dec!$H:$H)</f>
        <v>0</v>
      </c>
      <c r="O584" s="171" t="s">
        <v>551</v>
      </c>
      <c r="P584" s="171"/>
      <c r="Q584" s="164">
        <v>0</v>
      </c>
      <c r="R584" s="43">
        <v>0</v>
      </c>
      <c r="S584" s="43">
        <v>0</v>
      </c>
      <c r="T584" s="43">
        <v>0</v>
      </c>
      <c r="U584" s="43">
        <v>0</v>
      </c>
      <c r="V584" s="43">
        <v>0</v>
      </c>
      <c r="W584" s="43">
        <v>0</v>
      </c>
      <c r="X584" s="43">
        <v>0</v>
      </c>
      <c r="Y584" s="43">
        <v>0</v>
      </c>
      <c r="Z584" s="43">
        <v>0</v>
      </c>
      <c r="AA584" s="43">
        <v>0</v>
      </c>
      <c r="AB584" s="43">
        <v>0</v>
      </c>
      <c r="AD584" s="43">
        <f t="shared" si="740"/>
        <v>0</v>
      </c>
      <c r="AE584" s="43">
        <f t="shared" si="741"/>
        <v>0</v>
      </c>
      <c r="AF584" s="43">
        <f t="shared" si="742"/>
        <v>0</v>
      </c>
      <c r="AG584" s="43">
        <f t="shared" si="743"/>
        <v>0</v>
      </c>
      <c r="AH584" s="43">
        <f t="shared" si="744"/>
        <v>0</v>
      </c>
      <c r="AI584" s="43">
        <f t="shared" si="745"/>
        <v>0</v>
      </c>
      <c r="AJ584" s="43">
        <f t="shared" si="746"/>
        <v>0</v>
      </c>
      <c r="AK584" s="43">
        <f t="shared" si="747"/>
        <v>0</v>
      </c>
      <c r="AL584" s="43">
        <f t="shared" si="748"/>
        <v>0</v>
      </c>
      <c r="AM584" s="43">
        <f t="shared" si="749"/>
        <v>0</v>
      </c>
      <c r="AN584" s="43">
        <f t="shared" si="750"/>
        <v>0</v>
      </c>
      <c r="AO584" s="159">
        <f t="shared" si="751"/>
        <v>0</v>
      </c>
    </row>
    <row r="585" spans="1:41" ht="16.399999999999999" customHeight="1">
      <c r="A585" s="20">
        <v>98002</v>
      </c>
      <c r="B585" s="14" t="s">
        <v>494</v>
      </c>
      <c r="C585" s="43">
        <f>SUMIF(Jan!$A:$A,TB!$A585,Jan!$H:$H)</f>
        <v>0</v>
      </c>
      <c r="D585" s="43">
        <f>SUMIF(Feb!$A:$A,TB!$A585,Feb!$H:$H)</f>
        <v>0</v>
      </c>
      <c r="E585" s="43">
        <f>SUMIF(Mar!$A:$A,TB!$A585,Mar!$H:$H)</f>
        <v>0</v>
      </c>
      <c r="F585" s="43">
        <f>SUMIF(Apr!$A:$A,TB!$A585,Apr!$H:$H)</f>
        <v>0</v>
      </c>
      <c r="G585" s="43">
        <f>SUMIF(May!$A:$A,TB!$A585,May!$H:$H)</f>
        <v>0</v>
      </c>
      <c r="H585" s="43">
        <f>SUMIF(Jun!$A:$A,TB!$A585,Jun!$H:$H)</f>
        <v>0</v>
      </c>
      <c r="I585" s="43">
        <f>SUMIF(Jul!$A:$A,TB!$A585,Jul!$H:$H)</f>
        <v>0</v>
      </c>
      <c r="J585" s="43">
        <f>SUMIF(Aug!$A:$A,TB!$A585,Aug!$H:$H)</f>
        <v>0</v>
      </c>
      <c r="K585" s="43">
        <f>SUMIF(Sep!$A:$A,TB!$A585,Sep!$H:$H)</f>
        <v>0</v>
      </c>
      <c r="L585" s="43">
        <f>SUMIF(Oct!$A:$A,TB!$A585,Oct!$H:$H)</f>
        <v>0</v>
      </c>
      <c r="M585" s="43">
        <f>SUMIF(Nov!$A:$A,TB!$A585,Nov!$H:$H)</f>
        <v>0</v>
      </c>
      <c r="N585" s="159">
        <f>SUMIF(Dec!$A:$A,TB!$A585,Dec!$H:$H)</f>
        <v>0</v>
      </c>
      <c r="O585" s="171" t="s">
        <v>551</v>
      </c>
      <c r="P585" s="171"/>
      <c r="Q585" s="164">
        <v>0</v>
      </c>
      <c r="R585" s="43">
        <v>0</v>
      </c>
      <c r="S585" s="43">
        <v>0</v>
      </c>
      <c r="T585" s="43">
        <v>0</v>
      </c>
      <c r="U585" s="43">
        <v>0</v>
      </c>
      <c r="V585" s="43">
        <v>0</v>
      </c>
      <c r="W585" s="43">
        <v>0</v>
      </c>
      <c r="X585" s="43">
        <v>0</v>
      </c>
      <c r="Y585" s="43">
        <v>0</v>
      </c>
      <c r="Z585" s="43">
        <v>0</v>
      </c>
      <c r="AA585" s="43">
        <v>0</v>
      </c>
      <c r="AB585" s="43">
        <v>0</v>
      </c>
      <c r="AD585" s="43">
        <f t="shared" si="740"/>
        <v>0</v>
      </c>
      <c r="AE585" s="43">
        <f t="shared" si="741"/>
        <v>0</v>
      </c>
      <c r="AF585" s="43">
        <f t="shared" si="742"/>
        <v>0</v>
      </c>
      <c r="AG585" s="43">
        <f t="shared" si="743"/>
        <v>0</v>
      </c>
      <c r="AH585" s="43">
        <f t="shared" si="744"/>
        <v>0</v>
      </c>
      <c r="AI585" s="43">
        <f t="shared" si="745"/>
        <v>0</v>
      </c>
      <c r="AJ585" s="43">
        <f t="shared" si="746"/>
        <v>0</v>
      </c>
      <c r="AK585" s="43">
        <f t="shared" si="747"/>
        <v>0</v>
      </c>
      <c r="AL585" s="43">
        <f t="shared" si="748"/>
        <v>0</v>
      </c>
      <c r="AM585" s="43">
        <f t="shared" si="749"/>
        <v>0</v>
      </c>
      <c r="AN585" s="43">
        <f t="shared" si="750"/>
        <v>0</v>
      </c>
      <c r="AO585" s="159">
        <f t="shared" si="751"/>
        <v>0</v>
      </c>
    </row>
    <row r="586" spans="1:41" ht="16.399999999999999" customHeight="1">
      <c r="A586" s="25"/>
      <c r="B586" s="26"/>
      <c r="C586" s="43">
        <f>SUMIF(Jan!$A:$A,TB!$A586,Jan!$H:$H)</f>
        <v>0</v>
      </c>
      <c r="D586" s="43">
        <f>SUMIF(Feb!$A:$A,TB!$A586,Feb!$H:$H)</f>
        <v>0</v>
      </c>
      <c r="E586" s="43">
        <f>SUMIF(Mar!$A:$A,TB!$A586,Mar!$H:$H)</f>
        <v>0</v>
      </c>
      <c r="F586" s="43">
        <f>SUMIF(Apr!$A:$A,TB!$A586,Apr!$H:$H)</f>
        <v>0</v>
      </c>
      <c r="G586" s="43">
        <f>SUMIF(May!$A:$A,TB!$A586,May!$H:$H)</f>
        <v>0</v>
      </c>
      <c r="H586" s="43">
        <f>SUMIF(Jun!$A:$A,TB!$A586,Jun!$H:$H)</f>
        <v>0</v>
      </c>
      <c r="I586" s="43">
        <f>SUMIF(Jul!$A:$A,TB!$A586,Jul!$H:$H)</f>
        <v>0</v>
      </c>
      <c r="J586" s="43">
        <f>SUMIF(Aug!$A:$A,TB!$A586,Aug!$H:$H)</f>
        <v>0</v>
      </c>
      <c r="K586" s="43">
        <f>SUMIF(Sep!$A:$A,TB!$A586,Sep!$H:$H)</f>
        <v>0</v>
      </c>
      <c r="L586" s="43">
        <f>SUMIF(Oct!$A:$A,TB!$A586,Oct!$H:$H)</f>
        <v>0</v>
      </c>
      <c r="M586" s="43">
        <f>SUMIF(Nov!$A:$A,TB!$A586,Nov!$H:$H)</f>
        <v>0</v>
      </c>
      <c r="N586" s="159">
        <f>SUMIF(Dec!$A:$A,TB!$A586,Dec!$H:$H)</f>
        <v>0</v>
      </c>
      <c r="O586" s="171"/>
      <c r="P586" s="171"/>
      <c r="Q586" s="164">
        <v>0</v>
      </c>
      <c r="R586" s="43">
        <v>0</v>
      </c>
      <c r="S586" s="43">
        <v>0</v>
      </c>
      <c r="T586" s="43">
        <v>0</v>
      </c>
      <c r="U586" s="43">
        <v>0</v>
      </c>
      <c r="V586" s="43">
        <v>0</v>
      </c>
      <c r="W586" s="43">
        <v>0</v>
      </c>
      <c r="X586" s="43">
        <v>0</v>
      </c>
      <c r="Y586" s="43">
        <v>0</v>
      </c>
      <c r="Z586" s="43">
        <v>0</v>
      </c>
      <c r="AA586" s="43">
        <v>0</v>
      </c>
      <c r="AB586" s="43">
        <v>0</v>
      </c>
      <c r="AD586" s="43">
        <f t="shared" si="740"/>
        <v>0</v>
      </c>
      <c r="AE586" s="43">
        <f t="shared" si="741"/>
        <v>0</v>
      </c>
      <c r="AF586" s="43">
        <f t="shared" si="742"/>
        <v>0</v>
      </c>
      <c r="AG586" s="43">
        <f t="shared" si="743"/>
        <v>0</v>
      </c>
      <c r="AH586" s="43">
        <f t="shared" si="744"/>
        <v>0</v>
      </c>
      <c r="AI586" s="43">
        <f t="shared" si="745"/>
        <v>0</v>
      </c>
      <c r="AJ586" s="43">
        <f t="shared" si="746"/>
        <v>0</v>
      </c>
      <c r="AK586" s="43">
        <f t="shared" si="747"/>
        <v>0</v>
      </c>
      <c r="AL586" s="43">
        <f t="shared" si="748"/>
        <v>0</v>
      </c>
      <c r="AM586" s="43">
        <f t="shared" si="749"/>
        <v>0</v>
      </c>
      <c r="AN586" s="43">
        <f t="shared" si="750"/>
        <v>0</v>
      </c>
      <c r="AO586" s="159">
        <f t="shared" si="751"/>
        <v>0</v>
      </c>
    </row>
    <row r="587" spans="1:41" ht="16.399999999999999" customHeight="1">
      <c r="A587" s="17" t="s">
        <v>83</v>
      </c>
      <c r="B587" s="18"/>
      <c r="C587" s="19">
        <f>ROUND(SUM(C516:C586),2)</f>
        <v>20889.02</v>
      </c>
      <c r="D587" s="19">
        <f>ROUND(SUM(D516:D586),2)</f>
        <v>44346.42</v>
      </c>
      <c r="E587" s="19">
        <f>ROUND(SUM(E516:E586),2)</f>
        <v>68061.11</v>
      </c>
      <c r="F587" s="19">
        <f>ROUND(SUM(F516:F586),2)</f>
        <v>89656.65</v>
      </c>
      <c r="G587" s="19">
        <f>ROUND(SUM(G516:G586),2)</f>
        <v>111691.58</v>
      </c>
      <c r="H587" s="19">
        <f>ROUND(SUM(H516:H586),2)</f>
        <v>136263.79999999999</v>
      </c>
      <c r="I587" s="19">
        <f>ROUND(SUM(I516:I586),2)</f>
        <v>136263.79999999999</v>
      </c>
      <c r="J587" s="19">
        <f>ROUND(SUM(J516:J586),2)</f>
        <v>136263.79999999999</v>
      </c>
      <c r="K587" s="19">
        <f>ROUND(SUM(K516:K586),2)</f>
        <v>136263.79999999999</v>
      </c>
      <c r="L587" s="19">
        <f>ROUND(SUM(L516:L586),2)</f>
        <v>136263.79999999999</v>
      </c>
      <c r="M587" s="19">
        <f>ROUND(SUM(M516:M586),2)</f>
        <v>136263.79999999999</v>
      </c>
      <c r="N587" s="158">
        <f>ROUND(SUM(N516:N586),2)</f>
        <v>136263.79999999999</v>
      </c>
      <c r="O587" s="171"/>
      <c r="P587" s="171"/>
      <c r="Q587" s="163">
        <v>28382.19</v>
      </c>
      <c r="R587" s="19">
        <v>53638.11</v>
      </c>
      <c r="S587" s="19">
        <v>79281.55</v>
      </c>
      <c r="T587" s="19">
        <v>101388.73</v>
      </c>
      <c r="U587" s="19">
        <v>124135.67</v>
      </c>
      <c r="V587" s="19">
        <v>148512.68</v>
      </c>
      <c r="W587" s="19">
        <v>171786.37</v>
      </c>
      <c r="X587" s="19">
        <v>193840.26</v>
      </c>
      <c r="Y587" s="19">
        <v>217825.94</v>
      </c>
      <c r="Z587" s="19">
        <v>239243.98</v>
      </c>
      <c r="AA587" s="19">
        <v>261459.8</v>
      </c>
      <c r="AB587" s="19">
        <v>286784.28000000003</v>
      </c>
      <c r="AD587" s="19">
        <f>ROUND(SUM(AD516:AD586),2)</f>
        <v>525818.4</v>
      </c>
      <c r="AE587" s="19">
        <f>ROUND(SUM(AE516:AE586),2)</f>
        <v>1114296.93</v>
      </c>
      <c r="AF587" s="19">
        <f>ROUND(SUM(AF516:AF586),2)</f>
        <v>1714418.52</v>
      </c>
      <c r="AG587" s="19">
        <f>ROUND(SUM(AG516:AG586),2)</f>
        <v>2265282.85</v>
      </c>
      <c r="AH587" s="19">
        <f>ROUND(SUM(AH516:AH586),2)</f>
        <v>2826355.45</v>
      </c>
      <c r="AI587" s="19">
        <f>ROUND(SUM(AI516:AI586),2)</f>
        <v>3450812.61</v>
      </c>
      <c r="AJ587" s="19">
        <f>ROUND(SUM(AJ516:AJ586),2)</f>
        <v>3450812.61</v>
      </c>
      <c r="AK587" s="19">
        <f>ROUND(SUM(AK516:AK586),2)</f>
        <v>3450812.61</v>
      </c>
      <c r="AL587" s="19">
        <f>ROUND(SUM(AL516:AL586),2)</f>
        <v>3450812.61</v>
      </c>
      <c r="AM587" s="19">
        <f>ROUND(SUM(AM516:AM586),2)</f>
        <v>3450812.61</v>
      </c>
      <c r="AN587" s="19">
        <f>ROUND(SUM(AN516:AN586),2)</f>
        <v>3450812.61</v>
      </c>
      <c r="AO587" s="19">
        <f>ROUND(SUM(AO516:AO586),2)</f>
        <v>3450812.61</v>
      </c>
    </row>
    <row r="588" spans="1:41" ht="16.399999999999999" customHeight="1">
      <c r="A588" s="20"/>
      <c r="B588" s="14"/>
      <c r="C588" s="43">
        <f>SUMIF(Jan!$A:$A,TB!$A588,Jan!$H:$H)</f>
        <v>0</v>
      </c>
      <c r="D588" s="43">
        <f>SUMIF(Feb!$A:$A,TB!$A588,Feb!$H:$H)</f>
        <v>0</v>
      </c>
      <c r="E588" s="43">
        <f>SUMIF(Mar!$A:$A,TB!$A588,Mar!$H:$H)</f>
        <v>0</v>
      </c>
      <c r="F588" s="43">
        <f>SUMIF(Apr!$A:$A,TB!$A588,Apr!$H:$H)</f>
        <v>0</v>
      </c>
      <c r="G588" s="43">
        <f>SUMIF(May!$A:$A,TB!$A588,May!$H:$H)</f>
        <v>0</v>
      </c>
      <c r="H588" s="43">
        <f>SUMIF(Jun!$A:$A,TB!$A588,Jun!$H:$H)</f>
        <v>0</v>
      </c>
      <c r="I588" s="43">
        <f>SUMIF(Jul!$A:$A,TB!$A588,Jul!$H:$H)</f>
        <v>0</v>
      </c>
      <c r="J588" s="43">
        <f>SUMIF(Aug!$A:$A,TB!$A588,Aug!$H:$H)</f>
        <v>0</v>
      </c>
      <c r="K588" s="43">
        <f>SUMIF(Sep!$A:$A,TB!$A588,Sep!$H:$H)</f>
        <v>0</v>
      </c>
      <c r="L588" s="43">
        <f>SUMIF(Oct!$A:$A,TB!$A588,Oct!$H:$H)</f>
        <v>0</v>
      </c>
      <c r="M588" s="43">
        <f>SUMIF(Nov!$A:$A,TB!$A588,Nov!$H:$H)</f>
        <v>0</v>
      </c>
      <c r="N588" s="159">
        <f>SUMIF(Dec!$A:$A,TB!$A588,Dec!$H:$H)</f>
        <v>0</v>
      </c>
      <c r="O588" s="171"/>
      <c r="P588" s="171"/>
      <c r="Q588" s="164">
        <v>0</v>
      </c>
      <c r="R588" s="43">
        <v>0</v>
      </c>
      <c r="S588" s="43">
        <v>0</v>
      </c>
      <c r="T588" s="43">
        <v>0</v>
      </c>
      <c r="U588" s="43">
        <v>0</v>
      </c>
      <c r="V588" s="43">
        <v>0</v>
      </c>
      <c r="W588" s="43">
        <v>0</v>
      </c>
      <c r="X588" s="43">
        <v>0</v>
      </c>
      <c r="Y588" s="43">
        <v>0</v>
      </c>
      <c r="Z588" s="43">
        <v>0</v>
      </c>
      <c r="AA588" s="43">
        <v>0</v>
      </c>
      <c r="AB588" s="43">
        <v>0</v>
      </c>
      <c r="AD588" s="43">
        <f t="shared" ref="AD588:AD591" si="752">ROUND(C588*AD$2,2)</f>
        <v>0</v>
      </c>
      <c r="AE588" s="43">
        <f t="shared" ref="AE588:AE591" si="753">ROUND(D588*AE$2,2)</f>
        <v>0</v>
      </c>
      <c r="AF588" s="43">
        <f t="shared" ref="AF588:AF591" si="754">ROUND(E588*AF$2,2)</f>
        <v>0</v>
      </c>
      <c r="AG588" s="43">
        <f t="shared" ref="AG588:AG591" si="755">ROUND(F588*AG$2,2)</f>
        <v>0</v>
      </c>
      <c r="AH588" s="43">
        <f t="shared" ref="AH588:AH591" si="756">ROUND(G588*AH$2,2)</f>
        <v>0</v>
      </c>
      <c r="AI588" s="43">
        <f t="shared" ref="AI588:AI591" si="757">ROUND(H588*AI$2,2)</f>
        <v>0</v>
      </c>
      <c r="AJ588" s="43">
        <f t="shared" ref="AJ588:AJ591" si="758">ROUND(I588*AJ$2,2)</f>
        <v>0</v>
      </c>
      <c r="AK588" s="43">
        <f t="shared" ref="AK588:AK591" si="759">ROUND(J588*AK$2,2)</f>
        <v>0</v>
      </c>
      <c r="AL588" s="43">
        <f t="shared" ref="AL588:AL591" si="760">ROUND(K588*AL$2,2)</f>
        <v>0</v>
      </c>
      <c r="AM588" s="43">
        <f t="shared" ref="AM588:AM591" si="761">ROUND(L588*AM$2,2)</f>
        <v>0</v>
      </c>
      <c r="AN588" s="43">
        <f t="shared" ref="AN588:AN591" si="762">ROUND(M588*AN$2,2)</f>
        <v>0</v>
      </c>
      <c r="AO588" s="159">
        <f t="shared" ref="AO588:AO591" si="763">ROUND(N588*AO$2,2)</f>
        <v>0</v>
      </c>
    </row>
    <row r="589" spans="1:41" ht="16.399999999999999" customHeight="1">
      <c r="A589" s="20">
        <v>97001</v>
      </c>
      <c r="B589" s="14" t="s">
        <v>463</v>
      </c>
      <c r="C589" s="43">
        <f>SUMIF(Jan!$A:$A,TB!$A589,Jan!$H:$H)</f>
        <v>0</v>
      </c>
      <c r="D589" s="43">
        <f>SUMIF(Feb!$A:$A,TB!$A589,Feb!$H:$H)</f>
        <v>0</v>
      </c>
      <c r="E589" s="43">
        <f>SUMIF(Mar!$A:$A,TB!$A589,Mar!$H:$H)</f>
        <v>0</v>
      </c>
      <c r="F589" s="43">
        <f>SUMIF(Apr!$A:$A,TB!$A589,Apr!$H:$H)</f>
        <v>0</v>
      </c>
      <c r="G589" s="43">
        <f>SUMIF(May!$A:$A,TB!$A589,May!$H:$H)</f>
        <v>0</v>
      </c>
      <c r="H589" s="43">
        <f>SUMIF(Jun!$A:$A,TB!$A589,Jun!$H:$H)</f>
        <v>0</v>
      </c>
      <c r="I589" s="43">
        <f>SUMIF(Jul!$A:$A,TB!$A589,Jul!$H:$H)</f>
        <v>0</v>
      </c>
      <c r="J589" s="43">
        <f>SUMIF(Aug!$A:$A,TB!$A589,Aug!$H:$H)</f>
        <v>0</v>
      </c>
      <c r="K589" s="43">
        <f>SUMIF(Sep!$A:$A,TB!$A589,Sep!$H:$H)</f>
        <v>0</v>
      </c>
      <c r="L589" s="43">
        <f>SUMIF(Oct!$A:$A,TB!$A589,Oct!$H:$H)</f>
        <v>0</v>
      </c>
      <c r="M589" s="43">
        <f>SUMIF(Nov!$A:$A,TB!$A589,Nov!$H:$H)</f>
        <v>0</v>
      </c>
      <c r="N589" s="159">
        <f>SUMIF(Dec!$A:$A,TB!$A589,Dec!$H:$H)</f>
        <v>0</v>
      </c>
      <c r="O589" s="171" t="s">
        <v>553</v>
      </c>
      <c r="P589" s="171"/>
      <c r="Q589" s="164">
        <v>0</v>
      </c>
      <c r="R589" s="43">
        <v>0</v>
      </c>
      <c r="S589" s="43">
        <v>0</v>
      </c>
      <c r="T589" s="43">
        <v>0</v>
      </c>
      <c r="U589" s="43">
        <v>0</v>
      </c>
      <c r="V589" s="43">
        <v>0</v>
      </c>
      <c r="W589" s="43">
        <v>0</v>
      </c>
      <c r="X589" s="43">
        <v>0</v>
      </c>
      <c r="Y589" s="43">
        <v>0</v>
      </c>
      <c r="Z589" s="43">
        <v>0</v>
      </c>
      <c r="AA589" s="43">
        <v>0</v>
      </c>
      <c r="AB589" s="43">
        <v>0</v>
      </c>
      <c r="AD589" s="43">
        <f t="shared" si="752"/>
        <v>0</v>
      </c>
      <c r="AE589" s="43">
        <f t="shared" si="753"/>
        <v>0</v>
      </c>
      <c r="AF589" s="43">
        <f t="shared" si="754"/>
        <v>0</v>
      </c>
      <c r="AG589" s="43">
        <f t="shared" si="755"/>
        <v>0</v>
      </c>
      <c r="AH589" s="43">
        <f t="shared" si="756"/>
        <v>0</v>
      </c>
      <c r="AI589" s="43">
        <f t="shared" si="757"/>
        <v>0</v>
      </c>
      <c r="AJ589" s="43">
        <f t="shared" si="758"/>
        <v>0</v>
      </c>
      <c r="AK589" s="43">
        <f t="shared" si="759"/>
        <v>0</v>
      </c>
      <c r="AL589" s="43">
        <f t="shared" si="760"/>
        <v>0</v>
      </c>
      <c r="AM589" s="43">
        <f t="shared" si="761"/>
        <v>0</v>
      </c>
      <c r="AN589" s="43">
        <f t="shared" si="762"/>
        <v>0</v>
      </c>
      <c r="AO589" s="159">
        <f t="shared" si="763"/>
        <v>0</v>
      </c>
    </row>
    <row r="590" spans="1:41" ht="16.399999999999999" customHeight="1">
      <c r="A590" s="13">
        <v>97002</v>
      </c>
      <c r="B590" s="21" t="s">
        <v>464</v>
      </c>
      <c r="C590" s="43">
        <f>SUMIF(Jan!$A:$A,TB!$A590,Jan!$H:$H)</f>
        <v>0</v>
      </c>
      <c r="D590" s="43">
        <f>SUMIF(Feb!$A:$A,TB!$A590,Feb!$H:$H)</f>
        <v>0</v>
      </c>
      <c r="E590" s="43">
        <f>SUMIF(Mar!$A:$A,TB!$A590,Mar!$H:$H)</f>
        <v>0</v>
      </c>
      <c r="F590" s="43">
        <f>SUMIF(Apr!$A:$A,TB!$A590,Apr!$H:$H)</f>
        <v>0</v>
      </c>
      <c r="G590" s="43">
        <f>SUMIF(May!$A:$A,TB!$A590,May!$H:$H)</f>
        <v>0</v>
      </c>
      <c r="H590" s="43">
        <f>SUMIF(Jun!$A:$A,TB!$A590,Jun!$H:$H)</f>
        <v>0</v>
      </c>
      <c r="I590" s="43">
        <f>SUMIF(Jul!$A:$A,TB!$A590,Jul!$H:$H)</f>
        <v>0</v>
      </c>
      <c r="J590" s="43">
        <f>SUMIF(Aug!$A:$A,TB!$A590,Aug!$H:$H)</f>
        <v>0</v>
      </c>
      <c r="K590" s="43">
        <f>SUMIF(Sep!$A:$A,TB!$A590,Sep!$H:$H)</f>
        <v>0</v>
      </c>
      <c r="L590" s="43">
        <f>SUMIF(Oct!$A:$A,TB!$A590,Oct!$H:$H)</f>
        <v>0</v>
      </c>
      <c r="M590" s="43">
        <f>SUMIF(Nov!$A:$A,TB!$A590,Nov!$H:$H)</f>
        <v>0</v>
      </c>
      <c r="N590" s="159">
        <f>SUMIF(Dec!$A:$A,TB!$A590,Dec!$H:$H)</f>
        <v>0</v>
      </c>
      <c r="O590" s="171" t="s">
        <v>553</v>
      </c>
      <c r="P590" s="171"/>
      <c r="Q590" s="164">
        <v>0</v>
      </c>
      <c r="R590" s="43">
        <v>0</v>
      </c>
      <c r="S590" s="43">
        <v>0</v>
      </c>
      <c r="T590" s="43">
        <v>0</v>
      </c>
      <c r="U590" s="43">
        <v>0</v>
      </c>
      <c r="V590" s="43">
        <v>0</v>
      </c>
      <c r="W590" s="43">
        <v>0</v>
      </c>
      <c r="X590" s="43">
        <v>0</v>
      </c>
      <c r="Y590" s="43">
        <v>0</v>
      </c>
      <c r="Z590" s="43">
        <v>0</v>
      </c>
      <c r="AA590" s="43">
        <v>0</v>
      </c>
      <c r="AB590" s="43">
        <v>0</v>
      </c>
      <c r="AD590" s="43">
        <f t="shared" si="752"/>
        <v>0</v>
      </c>
      <c r="AE590" s="43">
        <f t="shared" si="753"/>
        <v>0</v>
      </c>
      <c r="AF590" s="43">
        <f t="shared" si="754"/>
        <v>0</v>
      </c>
      <c r="AG590" s="43">
        <f t="shared" si="755"/>
        <v>0</v>
      </c>
      <c r="AH590" s="43">
        <f t="shared" si="756"/>
        <v>0</v>
      </c>
      <c r="AI590" s="43">
        <f t="shared" si="757"/>
        <v>0</v>
      </c>
      <c r="AJ590" s="43">
        <f t="shared" si="758"/>
        <v>0</v>
      </c>
      <c r="AK590" s="43">
        <f t="shared" si="759"/>
        <v>0</v>
      </c>
      <c r="AL590" s="43">
        <f t="shared" si="760"/>
        <v>0</v>
      </c>
      <c r="AM590" s="43">
        <f t="shared" si="761"/>
        <v>0</v>
      </c>
      <c r="AN590" s="43">
        <f t="shared" si="762"/>
        <v>0</v>
      </c>
      <c r="AO590" s="159">
        <f t="shared" si="763"/>
        <v>0</v>
      </c>
    </row>
    <row r="591" spans="1:41" ht="16.399999999999999" customHeight="1">
      <c r="A591" s="13"/>
      <c r="B591" s="21"/>
      <c r="C591" s="43">
        <f>SUMIF(Jan!$A:$A,TB!$A591,Jan!$H:$H)</f>
        <v>0</v>
      </c>
      <c r="D591" s="43">
        <f>SUMIF(Feb!$A:$A,TB!$A591,Feb!$H:$H)</f>
        <v>0</v>
      </c>
      <c r="E591" s="43">
        <f>SUMIF(Mar!$A:$A,TB!$A591,Mar!$H:$H)</f>
        <v>0</v>
      </c>
      <c r="F591" s="43">
        <f>SUMIF(Apr!$A:$A,TB!$A591,Apr!$H:$H)</f>
        <v>0</v>
      </c>
      <c r="G591" s="43">
        <f>SUMIF(May!$A:$A,TB!$A591,May!$H:$H)</f>
        <v>0</v>
      </c>
      <c r="H591" s="43">
        <f>SUMIF(Jun!$A:$A,TB!$A591,Jun!$H:$H)</f>
        <v>0</v>
      </c>
      <c r="I591" s="43">
        <f>SUMIF(Jul!$A:$A,TB!$A591,Jul!$H:$H)</f>
        <v>0</v>
      </c>
      <c r="J591" s="43">
        <f>SUMIF(Aug!$A:$A,TB!$A591,Aug!$H:$H)</f>
        <v>0</v>
      </c>
      <c r="K591" s="43">
        <f>SUMIF(Sep!$A:$A,TB!$A591,Sep!$H:$H)</f>
        <v>0</v>
      </c>
      <c r="L591" s="43">
        <f>SUMIF(Oct!$A:$A,TB!$A591,Oct!$H:$H)</f>
        <v>0</v>
      </c>
      <c r="M591" s="43">
        <f>SUMIF(Nov!$A:$A,TB!$A591,Nov!$H:$H)</f>
        <v>0</v>
      </c>
      <c r="N591" s="159">
        <f>SUMIF(Dec!$A:$A,TB!$A591,Dec!$H:$H)</f>
        <v>0</v>
      </c>
      <c r="O591" s="171"/>
      <c r="P591" s="171"/>
      <c r="Q591" s="164">
        <v>0</v>
      </c>
      <c r="R591" s="43">
        <v>0</v>
      </c>
      <c r="S591" s="43">
        <v>0</v>
      </c>
      <c r="T591" s="43">
        <v>0</v>
      </c>
      <c r="U591" s="43">
        <v>0</v>
      </c>
      <c r="V591" s="43">
        <v>0</v>
      </c>
      <c r="W591" s="43">
        <v>0</v>
      </c>
      <c r="X591" s="43">
        <v>0</v>
      </c>
      <c r="Y591" s="43">
        <v>0</v>
      </c>
      <c r="Z591" s="43">
        <v>0</v>
      </c>
      <c r="AA591" s="43">
        <v>0</v>
      </c>
      <c r="AB591" s="43">
        <v>0</v>
      </c>
      <c r="AD591" s="43">
        <f t="shared" si="752"/>
        <v>0</v>
      </c>
      <c r="AE591" s="43">
        <f t="shared" si="753"/>
        <v>0</v>
      </c>
      <c r="AF591" s="43">
        <f t="shared" si="754"/>
        <v>0</v>
      </c>
      <c r="AG591" s="43">
        <f t="shared" si="755"/>
        <v>0</v>
      </c>
      <c r="AH591" s="43">
        <f t="shared" si="756"/>
        <v>0</v>
      </c>
      <c r="AI591" s="43">
        <f t="shared" si="757"/>
        <v>0</v>
      </c>
      <c r="AJ591" s="43">
        <f t="shared" si="758"/>
        <v>0</v>
      </c>
      <c r="AK591" s="43">
        <f t="shared" si="759"/>
        <v>0</v>
      </c>
      <c r="AL591" s="43">
        <f t="shared" si="760"/>
        <v>0</v>
      </c>
      <c r="AM591" s="43">
        <f t="shared" si="761"/>
        <v>0</v>
      </c>
      <c r="AN591" s="43">
        <f t="shared" si="762"/>
        <v>0</v>
      </c>
      <c r="AO591" s="159">
        <f t="shared" si="763"/>
        <v>0</v>
      </c>
    </row>
    <row r="592" spans="1:41" ht="16.399999999999999" customHeight="1">
      <c r="A592" s="17" t="s">
        <v>85</v>
      </c>
      <c r="B592" s="18"/>
      <c r="C592" s="19">
        <f t="shared" ref="C592" si="764">ROUND(SUM(C588:C591),2)</f>
        <v>0</v>
      </c>
      <c r="D592" s="19">
        <f t="shared" ref="D592:N592" si="765">ROUND(SUM(D588:D591),2)</f>
        <v>0</v>
      </c>
      <c r="E592" s="19">
        <f t="shared" si="765"/>
        <v>0</v>
      </c>
      <c r="F592" s="19">
        <f t="shared" si="765"/>
        <v>0</v>
      </c>
      <c r="G592" s="19">
        <f t="shared" si="765"/>
        <v>0</v>
      </c>
      <c r="H592" s="19">
        <f t="shared" si="765"/>
        <v>0</v>
      </c>
      <c r="I592" s="19">
        <f t="shared" si="765"/>
        <v>0</v>
      </c>
      <c r="J592" s="19">
        <f t="shared" si="765"/>
        <v>0</v>
      </c>
      <c r="K592" s="19">
        <f t="shared" si="765"/>
        <v>0</v>
      </c>
      <c r="L592" s="19">
        <f t="shared" si="765"/>
        <v>0</v>
      </c>
      <c r="M592" s="19">
        <f t="shared" si="765"/>
        <v>0</v>
      </c>
      <c r="N592" s="158">
        <f t="shared" si="765"/>
        <v>0</v>
      </c>
      <c r="O592" s="171"/>
      <c r="P592" s="171"/>
      <c r="Q592" s="163">
        <v>0</v>
      </c>
      <c r="R592" s="19">
        <v>0</v>
      </c>
      <c r="S592" s="19">
        <v>0</v>
      </c>
      <c r="T592" s="19">
        <v>0</v>
      </c>
      <c r="U592" s="19">
        <v>0</v>
      </c>
      <c r="V592" s="19">
        <v>0</v>
      </c>
      <c r="W592" s="19">
        <v>0</v>
      </c>
      <c r="X592" s="19">
        <v>0</v>
      </c>
      <c r="Y592" s="19">
        <v>0</v>
      </c>
      <c r="Z592" s="19">
        <v>0</v>
      </c>
      <c r="AA592" s="19">
        <v>0</v>
      </c>
      <c r="AB592" s="19">
        <v>0</v>
      </c>
      <c r="AD592" s="19">
        <f t="shared" ref="AD592:AO592" si="766">ROUND(SUM(AD588:AD591),2)</f>
        <v>0</v>
      </c>
      <c r="AE592" s="19">
        <f t="shared" si="766"/>
        <v>0</v>
      </c>
      <c r="AF592" s="19">
        <f t="shared" si="766"/>
        <v>0</v>
      </c>
      <c r="AG592" s="19">
        <f t="shared" si="766"/>
        <v>0</v>
      </c>
      <c r="AH592" s="19">
        <f t="shared" si="766"/>
        <v>0</v>
      </c>
      <c r="AI592" s="19">
        <f t="shared" si="766"/>
        <v>0</v>
      </c>
      <c r="AJ592" s="19">
        <f t="shared" si="766"/>
        <v>0</v>
      </c>
      <c r="AK592" s="19">
        <f t="shared" si="766"/>
        <v>0</v>
      </c>
      <c r="AL592" s="19">
        <f t="shared" si="766"/>
        <v>0</v>
      </c>
      <c r="AM592" s="19">
        <f t="shared" si="766"/>
        <v>0</v>
      </c>
      <c r="AN592" s="19">
        <f t="shared" si="766"/>
        <v>0</v>
      </c>
      <c r="AO592" s="19">
        <f t="shared" si="766"/>
        <v>0</v>
      </c>
    </row>
    <row r="593" spans="1:41" ht="16.399999999999999" customHeight="1">
      <c r="A593" s="13"/>
      <c r="B593" s="22"/>
      <c r="C593" s="43">
        <f>SUMIF(Jan!$A:$A,TB!$A593,Jan!$H:$H)</f>
        <v>0</v>
      </c>
      <c r="D593" s="43">
        <f>SUMIF(Feb!$A:$A,TB!$A593,Feb!$H:$H)</f>
        <v>0</v>
      </c>
      <c r="E593" s="43">
        <f>SUMIF(Mar!$A:$A,TB!$A593,Mar!$H:$H)</f>
        <v>0</v>
      </c>
      <c r="F593" s="43">
        <f>SUMIF(Apr!$A:$A,TB!$A593,Apr!$H:$H)</f>
        <v>0</v>
      </c>
      <c r="G593" s="43">
        <f>SUMIF(May!$A:$A,TB!$A593,May!$H:$H)</f>
        <v>0</v>
      </c>
      <c r="H593" s="43">
        <f>SUMIF(Jun!$A:$A,TB!$A593,Jun!$H:$H)</f>
        <v>0</v>
      </c>
      <c r="I593" s="43">
        <f>SUMIF(Jul!$A:$A,TB!$A593,Jul!$H:$H)</f>
        <v>0</v>
      </c>
      <c r="J593" s="43">
        <f>SUMIF(Aug!$A:$A,TB!$A593,Aug!$H:$H)</f>
        <v>0</v>
      </c>
      <c r="K593" s="43">
        <f>SUMIF(Sep!$A:$A,TB!$A593,Sep!$H:$H)</f>
        <v>0</v>
      </c>
      <c r="L593" s="43">
        <f>SUMIF(Oct!$A:$A,TB!$A593,Oct!$H:$H)</f>
        <v>0</v>
      </c>
      <c r="M593" s="43">
        <f>SUMIF(Nov!$A:$A,TB!$A593,Nov!$H:$H)</f>
        <v>0</v>
      </c>
      <c r="N593" s="159">
        <f>SUMIF(Dec!$A:$A,TB!$A593,Dec!$H:$H)</f>
        <v>0</v>
      </c>
      <c r="O593" s="171"/>
      <c r="P593" s="171"/>
      <c r="Q593" s="164">
        <v>0</v>
      </c>
      <c r="R593" s="43">
        <v>0</v>
      </c>
      <c r="S593" s="43">
        <v>0</v>
      </c>
      <c r="T593" s="43">
        <v>0</v>
      </c>
      <c r="U593" s="43">
        <v>0</v>
      </c>
      <c r="V593" s="43">
        <v>0</v>
      </c>
      <c r="W593" s="43">
        <v>0</v>
      </c>
      <c r="X593" s="43">
        <v>0</v>
      </c>
      <c r="Y593" s="43">
        <v>0</v>
      </c>
      <c r="Z593" s="43">
        <v>0</v>
      </c>
      <c r="AA593" s="43">
        <v>0</v>
      </c>
      <c r="AB593" s="43">
        <v>0</v>
      </c>
      <c r="AD593" s="43">
        <f t="shared" ref="AD593:AD596" si="767">ROUND(C593*AD$2,2)</f>
        <v>0</v>
      </c>
      <c r="AE593" s="43">
        <f t="shared" ref="AE593:AE596" si="768">ROUND(D593*AE$2,2)</f>
        <v>0</v>
      </c>
      <c r="AF593" s="43">
        <f t="shared" ref="AF593:AF596" si="769">ROUND(E593*AF$2,2)</f>
        <v>0</v>
      </c>
      <c r="AG593" s="43">
        <f t="shared" ref="AG593:AG596" si="770">ROUND(F593*AG$2,2)</f>
        <v>0</v>
      </c>
      <c r="AH593" s="43">
        <f t="shared" ref="AH593:AH596" si="771">ROUND(G593*AH$2,2)</f>
        <v>0</v>
      </c>
      <c r="AI593" s="43">
        <f t="shared" ref="AI593:AI596" si="772">ROUND(H593*AI$2,2)</f>
        <v>0</v>
      </c>
      <c r="AJ593" s="43">
        <f t="shared" ref="AJ593:AJ596" si="773">ROUND(I593*AJ$2,2)</f>
        <v>0</v>
      </c>
      <c r="AK593" s="43">
        <f t="shared" ref="AK593:AK596" si="774">ROUND(J593*AK$2,2)</f>
        <v>0</v>
      </c>
      <c r="AL593" s="43">
        <f t="shared" ref="AL593:AL596" si="775">ROUND(K593*AL$2,2)</f>
        <v>0</v>
      </c>
      <c r="AM593" s="43">
        <f t="shared" ref="AM593:AM596" si="776">ROUND(L593*AM$2,2)</f>
        <v>0</v>
      </c>
      <c r="AN593" s="43">
        <f t="shared" ref="AN593:AN596" si="777">ROUND(M593*AN$2,2)</f>
        <v>0</v>
      </c>
      <c r="AO593" s="159">
        <f t="shared" ref="AO593:AO596" si="778">ROUND(N593*AO$2,2)</f>
        <v>0</v>
      </c>
    </row>
    <row r="594" spans="1:41" ht="16.399999999999999" customHeight="1">
      <c r="A594" s="13">
        <v>94014</v>
      </c>
      <c r="B594" s="22" t="s">
        <v>465</v>
      </c>
      <c r="C594" s="43">
        <f>SUMIF(Jan!$A:$A,TB!$A594,Jan!$H:$H)</f>
        <v>0</v>
      </c>
      <c r="D594" s="43">
        <f>SUMIF(Feb!$A:$A,TB!$A594,Feb!$H:$H)</f>
        <v>0</v>
      </c>
      <c r="E594" s="43">
        <f>SUMIF(Mar!$A:$A,TB!$A594,Mar!$H:$H)</f>
        <v>0</v>
      </c>
      <c r="F594" s="43">
        <f>SUMIF(Apr!$A:$A,TB!$A594,Apr!$H:$H)</f>
        <v>0</v>
      </c>
      <c r="G594" s="43">
        <f>SUMIF(May!$A:$A,TB!$A594,May!$H:$H)</f>
        <v>0</v>
      </c>
      <c r="H594" s="43">
        <f>SUMIF(Jun!$A:$A,TB!$A594,Jun!$H:$H)</f>
        <v>0</v>
      </c>
      <c r="I594" s="43">
        <f>SUMIF(Jul!$A:$A,TB!$A594,Jul!$H:$H)</f>
        <v>0</v>
      </c>
      <c r="J594" s="43">
        <f>SUMIF(Aug!$A:$A,TB!$A594,Aug!$H:$H)</f>
        <v>0</v>
      </c>
      <c r="K594" s="43">
        <f>SUMIF(Sep!$A:$A,TB!$A594,Sep!$H:$H)</f>
        <v>0</v>
      </c>
      <c r="L594" s="43">
        <f>SUMIF(Oct!$A:$A,TB!$A594,Oct!$H:$H)</f>
        <v>0</v>
      </c>
      <c r="M594" s="43">
        <f>SUMIF(Nov!$A:$A,TB!$A594,Nov!$H:$H)</f>
        <v>0</v>
      </c>
      <c r="N594" s="159">
        <f>SUMIF(Dec!$A:$A,TB!$A594,Dec!$H:$H)</f>
        <v>0</v>
      </c>
      <c r="O594" s="171" t="s">
        <v>554</v>
      </c>
      <c r="P594" s="171"/>
      <c r="Q594" s="164">
        <v>0</v>
      </c>
      <c r="R594" s="43">
        <v>0</v>
      </c>
      <c r="S594" s="43">
        <v>0</v>
      </c>
      <c r="T594" s="43">
        <v>0</v>
      </c>
      <c r="U594" s="43">
        <v>0</v>
      </c>
      <c r="V594" s="43">
        <v>0</v>
      </c>
      <c r="W594" s="43">
        <v>0</v>
      </c>
      <c r="X594" s="43">
        <v>0</v>
      </c>
      <c r="Y594" s="43">
        <v>0</v>
      </c>
      <c r="Z594" s="43">
        <v>0</v>
      </c>
      <c r="AA594" s="43">
        <v>0</v>
      </c>
      <c r="AB594" s="43">
        <v>0</v>
      </c>
      <c r="AD594" s="43">
        <f t="shared" si="767"/>
        <v>0</v>
      </c>
      <c r="AE594" s="43">
        <f t="shared" si="768"/>
        <v>0</v>
      </c>
      <c r="AF594" s="43">
        <f t="shared" si="769"/>
        <v>0</v>
      </c>
      <c r="AG594" s="43">
        <f t="shared" si="770"/>
        <v>0</v>
      </c>
      <c r="AH594" s="43">
        <f t="shared" si="771"/>
        <v>0</v>
      </c>
      <c r="AI594" s="43">
        <f t="shared" si="772"/>
        <v>0</v>
      </c>
      <c r="AJ594" s="43">
        <f t="shared" si="773"/>
        <v>0</v>
      </c>
      <c r="AK594" s="43">
        <f t="shared" si="774"/>
        <v>0</v>
      </c>
      <c r="AL594" s="43">
        <f t="shared" si="775"/>
        <v>0</v>
      </c>
      <c r="AM594" s="43">
        <f t="shared" si="776"/>
        <v>0</v>
      </c>
      <c r="AN594" s="43">
        <f t="shared" si="777"/>
        <v>0</v>
      </c>
      <c r="AO594" s="159">
        <f t="shared" si="778"/>
        <v>0</v>
      </c>
    </row>
    <row r="595" spans="1:41" ht="16.399999999999999" customHeight="1">
      <c r="A595" s="13">
        <v>94015</v>
      </c>
      <c r="B595" s="21" t="s">
        <v>466</v>
      </c>
      <c r="C595" s="43">
        <f>SUMIF(Jan!$A:$A,TB!$A595,Jan!$H:$H)</f>
        <v>0</v>
      </c>
      <c r="D595" s="43">
        <f>SUMIF(Feb!$A:$A,TB!$A595,Feb!$H:$H)</f>
        <v>0</v>
      </c>
      <c r="E595" s="43">
        <f>SUMIF(Mar!$A:$A,TB!$A595,Mar!$H:$H)</f>
        <v>0</v>
      </c>
      <c r="F595" s="43">
        <f>SUMIF(Apr!$A:$A,TB!$A595,Apr!$H:$H)</f>
        <v>0</v>
      </c>
      <c r="G595" s="43">
        <f>SUMIF(May!$A:$A,TB!$A595,May!$H:$H)</f>
        <v>0</v>
      </c>
      <c r="H595" s="43">
        <f>SUMIF(Jun!$A:$A,TB!$A595,Jun!$H:$H)</f>
        <v>0</v>
      </c>
      <c r="I595" s="43">
        <f>SUMIF(Jul!$A:$A,TB!$A595,Jul!$H:$H)</f>
        <v>0</v>
      </c>
      <c r="J595" s="43">
        <f>SUMIF(Aug!$A:$A,TB!$A595,Aug!$H:$H)</f>
        <v>0</v>
      </c>
      <c r="K595" s="43">
        <f>SUMIF(Sep!$A:$A,TB!$A595,Sep!$H:$H)</f>
        <v>0</v>
      </c>
      <c r="L595" s="43">
        <f>SUMIF(Oct!$A:$A,TB!$A595,Oct!$H:$H)</f>
        <v>0</v>
      </c>
      <c r="M595" s="43">
        <f>SUMIF(Nov!$A:$A,TB!$A595,Nov!$H:$H)</f>
        <v>0</v>
      </c>
      <c r="N595" s="159">
        <f>SUMIF(Dec!$A:$A,TB!$A595,Dec!$H:$H)</f>
        <v>0</v>
      </c>
      <c r="O595" s="171" t="s">
        <v>554</v>
      </c>
      <c r="P595" s="171"/>
      <c r="Q595" s="164">
        <v>0</v>
      </c>
      <c r="R595" s="43">
        <v>0</v>
      </c>
      <c r="S595" s="43">
        <v>0</v>
      </c>
      <c r="T595" s="43">
        <v>0</v>
      </c>
      <c r="U595" s="43">
        <v>0</v>
      </c>
      <c r="V595" s="43">
        <v>0</v>
      </c>
      <c r="W595" s="43">
        <v>0</v>
      </c>
      <c r="X595" s="43">
        <v>0</v>
      </c>
      <c r="Y595" s="43">
        <v>0</v>
      </c>
      <c r="Z595" s="43">
        <v>0</v>
      </c>
      <c r="AA595" s="43">
        <v>0</v>
      </c>
      <c r="AB595" s="43">
        <v>0</v>
      </c>
      <c r="AD595" s="43">
        <f t="shared" si="767"/>
        <v>0</v>
      </c>
      <c r="AE595" s="43">
        <f t="shared" si="768"/>
        <v>0</v>
      </c>
      <c r="AF595" s="43">
        <f t="shared" si="769"/>
        <v>0</v>
      </c>
      <c r="AG595" s="43">
        <f t="shared" si="770"/>
        <v>0</v>
      </c>
      <c r="AH595" s="43">
        <f t="shared" si="771"/>
        <v>0</v>
      </c>
      <c r="AI595" s="43">
        <f t="shared" si="772"/>
        <v>0</v>
      </c>
      <c r="AJ595" s="43">
        <f t="shared" si="773"/>
        <v>0</v>
      </c>
      <c r="AK595" s="43">
        <f t="shared" si="774"/>
        <v>0</v>
      </c>
      <c r="AL595" s="43">
        <f t="shared" si="775"/>
        <v>0</v>
      </c>
      <c r="AM595" s="43">
        <f t="shared" si="776"/>
        <v>0</v>
      </c>
      <c r="AN595" s="43">
        <f t="shared" si="777"/>
        <v>0</v>
      </c>
      <c r="AO595" s="159">
        <f t="shared" si="778"/>
        <v>0</v>
      </c>
    </row>
    <row r="596" spans="1:41" ht="16.399999999999999" customHeight="1">
      <c r="A596" s="13"/>
      <c r="B596" s="21"/>
      <c r="C596" s="43">
        <f>SUMIF(Jan!$A:$A,TB!$A596,Jan!$H:$H)</f>
        <v>0</v>
      </c>
      <c r="D596" s="43">
        <f>SUMIF(Feb!$A:$A,TB!$A596,Feb!$H:$H)</f>
        <v>0</v>
      </c>
      <c r="E596" s="43">
        <f>SUMIF(Mar!$A:$A,TB!$A596,Mar!$H:$H)</f>
        <v>0</v>
      </c>
      <c r="F596" s="43">
        <f>SUMIF(Apr!$A:$A,TB!$A596,Apr!$H:$H)</f>
        <v>0</v>
      </c>
      <c r="G596" s="43">
        <f>SUMIF(May!$A:$A,TB!$A596,May!$H:$H)</f>
        <v>0</v>
      </c>
      <c r="H596" s="43">
        <f>SUMIF(Jun!$A:$A,TB!$A596,Jun!$H:$H)</f>
        <v>0</v>
      </c>
      <c r="I596" s="43">
        <f>SUMIF(Jul!$A:$A,TB!$A596,Jul!$H:$H)</f>
        <v>0</v>
      </c>
      <c r="J596" s="43">
        <f>SUMIF(Aug!$A:$A,TB!$A596,Aug!$H:$H)</f>
        <v>0</v>
      </c>
      <c r="K596" s="43">
        <f>SUMIF(Sep!$A:$A,TB!$A596,Sep!$H:$H)</f>
        <v>0</v>
      </c>
      <c r="L596" s="43">
        <f>SUMIF(Oct!$A:$A,TB!$A596,Oct!$H:$H)</f>
        <v>0</v>
      </c>
      <c r="M596" s="43">
        <f>SUMIF(Nov!$A:$A,TB!$A596,Nov!$H:$H)</f>
        <v>0</v>
      </c>
      <c r="N596" s="159">
        <f>SUMIF(Dec!$A:$A,TB!$A596,Dec!$H:$H)</f>
        <v>0</v>
      </c>
      <c r="O596" s="171"/>
      <c r="P596" s="171"/>
      <c r="Q596" s="164">
        <v>0</v>
      </c>
      <c r="R596" s="43">
        <v>0</v>
      </c>
      <c r="S596" s="43">
        <v>0</v>
      </c>
      <c r="T596" s="43">
        <v>0</v>
      </c>
      <c r="U596" s="43">
        <v>0</v>
      </c>
      <c r="V596" s="43">
        <v>0</v>
      </c>
      <c r="W596" s="43">
        <v>0</v>
      </c>
      <c r="X596" s="43">
        <v>0</v>
      </c>
      <c r="Y596" s="43">
        <v>0</v>
      </c>
      <c r="Z596" s="43">
        <v>0</v>
      </c>
      <c r="AA596" s="43">
        <v>0</v>
      </c>
      <c r="AB596" s="43">
        <v>0</v>
      </c>
      <c r="AD596" s="43">
        <f t="shared" si="767"/>
        <v>0</v>
      </c>
      <c r="AE596" s="43">
        <f t="shared" si="768"/>
        <v>0</v>
      </c>
      <c r="AF596" s="43">
        <f t="shared" si="769"/>
        <v>0</v>
      </c>
      <c r="AG596" s="43">
        <f t="shared" si="770"/>
        <v>0</v>
      </c>
      <c r="AH596" s="43">
        <f t="shared" si="771"/>
        <v>0</v>
      </c>
      <c r="AI596" s="43">
        <f t="shared" si="772"/>
        <v>0</v>
      </c>
      <c r="AJ596" s="43">
        <f t="shared" si="773"/>
        <v>0</v>
      </c>
      <c r="AK596" s="43">
        <f t="shared" si="774"/>
        <v>0</v>
      </c>
      <c r="AL596" s="43">
        <f t="shared" si="775"/>
        <v>0</v>
      </c>
      <c r="AM596" s="43">
        <f t="shared" si="776"/>
        <v>0</v>
      </c>
      <c r="AN596" s="43">
        <f t="shared" si="777"/>
        <v>0</v>
      </c>
      <c r="AO596" s="159">
        <f t="shared" si="778"/>
        <v>0</v>
      </c>
    </row>
    <row r="597" spans="1:41" ht="16.399999999999999" customHeight="1">
      <c r="A597" s="27" t="s">
        <v>84</v>
      </c>
      <c r="B597" s="18"/>
      <c r="C597" s="19">
        <f t="shared" ref="C597" si="779">ROUND(SUM(C593:C596),2)</f>
        <v>0</v>
      </c>
      <c r="D597" s="19">
        <f t="shared" ref="D597:N597" si="780">ROUND(SUM(D593:D596),2)</f>
        <v>0</v>
      </c>
      <c r="E597" s="19">
        <f t="shared" si="780"/>
        <v>0</v>
      </c>
      <c r="F597" s="19">
        <f t="shared" si="780"/>
        <v>0</v>
      </c>
      <c r="G597" s="19">
        <f t="shared" si="780"/>
        <v>0</v>
      </c>
      <c r="H597" s="19">
        <f t="shared" si="780"/>
        <v>0</v>
      </c>
      <c r="I597" s="19">
        <f t="shared" si="780"/>
        <v>0</v>
      </c>
      <c r="J597" s="19">
        <f t="shared" si="780"/>
        <v>0</v>
      </c>
      <c r="K597" s="19">
        <f t="shared" si="780"/>
        <v>0</v>
      </c>
      <c r="L597" s="19">
        <f t="shared" si="780"/>
        <v>0</v>
      </c>
      <c r="M597" s="19">
        <f t="shared" si="780"/>
        <v>0</v>
      </c>
      <c r="N597" s="158">
        <f t="shared" si="780"/>
        <v>0</v>
      </c>
      <c r="O597" s="171"/>
      <c r="P597" s="171"/>
      <c r="Q597" s="163">
        <v>0</v>
      </c>
      <c r="R597" s="19">
        <v>0</v>
      </c>
      <c r="S597" s="19">
        <v>0</v>
      </c>
      <c r="T597" s="19">
        <v>0</v>
      </c>
      <c r="U597" s="19">
        <v>0</v>
      </c>
      <c r="V597" s="19">
        <v>0</v>
      </c>
      <c r="W597" s="19">
        <v>0</v>
      </c>
      <c r="X597" s="19">
        <v>0</v>
      </c>
      <c r="Y597" s="19">
        <v>0</v>
      </c>
      <c r="Z597" s="19">
        <v>0</v>
      </c>
      <c r="AA597" s="19">
        <v>0</v>
      </c>
      <c r="AB597" s="19">
        <v>0</v>
      </c>
      <c r="AD597" s="19">
        <f t="shared" ref="AD597:AO597" si="781">ROUND(SUM(AD593:AD596),2)</f>
        <v>0</v>
      </c>
      <c r="AE597" s="19">
        <f t="shared" si="781"/>
        <v>0</v>
      </c>
      <c r="AF597" s="19">
        <f t="shared" si="781"/>
        <v>0</v>
      </c>
      <c r="AG597" s="19">
        <f t="shared" si="781"/>
        <v>0</v>
      </c>
      <c r="AH597" s="19">
        <f t="shared" si="781"/>
        <v>0</v>
      </c>
      <c r="AI597" s="19">
        <f t="shared" si="781"/>
        <v>0</v>
      </c>
      <c r="AJ597" s="19">
        <f t="shared" si="781"/>
        <v>0</v>
      </c>
      <c r="AK597" s="19">
        <f t="shared" si="781"/>
        <v>0</v>
      </c>
      <c r="AL597" s="19">
        <f t="shared" si="781"/>
        <v>0</v>
      </c>
      <c r="AM597" s="19">
        <f t="shared" si="781"/>
        <v>0</v>
      </c>
      <c r="AN597" s="19">
        <f t="shared" si="781"/>
        <v>0</v>
      </c>
      <c r="AO597" s="19">
        <f t="shared" si="781"/>
        <v>0</v>
      </c>
    </row>
    <row r="598" spans="1:41" ht="16.399999999999999" customHeight="1">
      <c r="A598" s="20"/>
      <c r="B598" s="14"/>
      <c r="C598" s="43">
        <f>SUMIF(Jan!$A:$A,TB!$A598,Jan!$H:$H)</f>
        <v>0</v>
      </c>
      <c r="D598" s="43">
        <f>SUMIF(Feb!$A:$A,TB!$A598,Feb!$H:$H)</f>
        <v>0</v>
      </c>
      <c r="E598" s="43">
        <f>SUMIF(Mar!$A:$A,TB!$A598,Mar!$H:$H)</f>
        <v>0</v>
      </c>
      <c r="F598" s="43">
        <f>SUMIF(Apr!$A:$A,TB!$A598,Apr!$H:$H)</f>
        <v>0</v>
      </c>
      <c r="G598" s="43">
        <f>SUMIF(May!$A:$A,TB!$A598,May!$H:$H)</f>
        <v>0</v>
      </c>
      <c r="H598" s="43">
        <f>SUMIF(Jun!$A:$A,TB!$A598,Jun!$H:$H)</f>
        <v>0</v>
      </c>
      <c r="I598" s="43">
        <f>SUMIF(Jul!$A:$A,TB!$A598,Jul!$H:$H)</f>
        <v>0</v>
      </c>
      <c r="J598" s="43">
        <f>SUMIF(Aug!$A:$A,TB!$A598,Aug!$H:$H)</f>
        <v>0</v>
      </c>
      <c r="K598" s="43">
        <f>SUMIF(Sep!$A:$A,TB!$A598,Sep!$H:$H)</f>
        <v>0</v>
      </c>
      <c r="L598" s="43">
        <f>SUMIF(Oct!$A:$A,TB!$A598,Oct!$H:$H)</f>
        <v>0</v>
      </c>
      <c r="M598" s="43">
        <f>SUMIF(Nov!$A:$A,TB!$A598,Nov!$H:$H)</f>
        <v>0</v>
      </c>
      <c r="N598" s="159">
        <f>SUMIF(Dec!$A:$A,TB!$A598,Dec!$H:$H)</f>
        <v>0</v>
      </c>
      <c r="O598" s="171"/>
      <c r="P598" s="171"/>
      <c r="Q598" s="164">
        <v>0</v>
      </c>
      <c r="R598" s="43">
        <v>0</v>
      </c>
      <c r="S598" s="43">
        <v>0</v>
      </c>
      <c r="T598" s="43">
        <v>0</v>
      </c>
      <c r="U598" s="43">
        <v>0</v>
      </c>
      <c r="V598" s="43">
        <v>0</v>
      </c>
      <c r="W598" s="43">
        <v>0</v>
      </c>
      <c r="X598" s="43">
        <v>0</v>
      </c>
      <c r="Y598" s="43">
        <v>0</v>
      </c>
      <c r="Z598" s="43">
        <v>0</v>
      </c>
      <c r="AA598" s="43">
        <v>0</v>
      </c>
      <c r="AB598" s="43">
        <v>0</v>
      </c>
      <c r="AD598" s="43">
        <f t="shared" ref="AD598:AD602" si="782">ROUND(C598*AD$2,2)</f>
        <v>0</v>
      </c>
      <c r="AE598" s="43">
        <f t="shared" ref="AE598:AE602" si="783">ROUND(D598*AE$2,2)</f>
        <v>0</v>
      </c>
      <c r="AF598" s="43">
        <f t="shared" ref="AF598:AF602" si="784">ROUND(E598*AF$2,2)</f>
        <v>0</v>
      </c>
      <c r="AG598" s="43">
        <f t="shared" ref="AG598:AG602" si="785">ROUND(F598*AG$2,2)</f>
        <v>0</v>
      </c>
      <c r="AH598" s="43">
        <f t="shared" ref="AH598:AH602" si="786">ROUND(G598*AH$2,2)</f>
        <v>0</v>
      </c>
      <c r="AI598" s="43">
        <f t="shared" ref="AI598:AI602" si="787">ROUND(H598*AI$2,2)</f>
        <v>0</v>
      </c>
      <c r="AJ598" s="43">
        <f t="shared" ref="AJ598:AJ602" si="788">ROUND(I598*AJ$2,2)</f>
        <v>0</v>
      </c>
      <c r="AK598" s="43">
        <f t="shared" ref="AK598:AK602" si="789">ROUND(J598*AK$2,2)</f>
        <v>0</v>
      </c>
      <c r="AL598" s="43">
        <f t="shared" ref="AL598:AL602" si="790">ROUND(K598*AL$2,2)</f>
        <v>0</v>
      </c>
      <c r="AM598" s="43">
        <f t="shared" ref="AM598:AM602" si="791">ROUND(L598*AM$2,2)</f>
        <v>0</v>
      </c>
      <c r="AN598" s="43">
        <f t="shared" ref="AN598:AN602" si="792">ROUND(M598*AN$2,2)</f>
        <v>0</v>
      </c>
      <c r="AO598" s="159">
        <f t="shared" ref="AO598:AO602" si="793">ROUND(N598*AO$2,2)</f>
        <v>0</v>
      </c>
    </row>
    <row r="599" spans="1:41" ht="16.399999999999999" customHeight="1">
      <c r="A599" s="20">
        <v>97005</v>
      </c>
      <c r="B599" s="14" t="s">
        <v>467</v>
      </c>
      <c r="C599" s="43">
        <f>SUMIF(Jan!$A:$A,TB!$A599,Jan!$H:$H)</f>
        <v>0</v>
      </c>
      <c r="D599" s="43">
        <f>SUMIF(Feb!$A:$A,TB!$A599,Feb!$H:$H)</f>
        <v>0</v>
      </c>
      <c r="E599" s="43">
        <f>SUMIF(Mar!$A:$A,TB!$A599,Mar!$H:$H)</f>
        <v>187.25</v>
      </c>
      <c r="F599" s="43">
        <f>SUMIF(Apr!$A:$A,TB!$A599,Apr!$H:$H)</f>
        <v>187.25</v>
      </c>
      <c r="G599" s="43">
        <f>SUMIF(May!$A:$A,TB!$A599,May!$H:$H)</f>
        <v>243.04</v>
      </c>
      <c r="H599" s="43">
        <f>SUMIF(Jun!$A:$A,TB!$A599,Jun!$H:$H)</f>
        <v>243.04</v>
      </c>
      <c r="I599" s="43">
        <f>SUMIF(Jul!$A:$A,TB!$A599,Jul!$H:$H)</f>
        <v>243.04</v>
      </c>
      <c r="J599" s="43">
        <f>SUMIF(Aug!$A:$A,TB!$A599,Aug!$H:$H)</f>
        <v>243.04</v>
      </c>
      <c r="K599" s="43">
        <f>SUMIF(Sep!$A:$A,TB!$A599,Sep!$H:$H)</f>
        <v>243.04</v>
      </c>
      <c r="L599" s="43">
        <f>SUMIF(Oct!$A:$A,TB!$A599,Oct!$H:$H)</f>
        <v>243.04</v>
      </c>
      <c r="M599" s="43">
        <f>SUMIF(Nov!$A:$A,TB!$A599,Nov!$H:$H)</f>
        <v>243.04</v>
      </c>
      <c r="N599" s="159">
        <f>SUMIF(Dec!$A:$A,TB!$A599,Dec!$H:$H)</f>
        <v>243.04</v>
      </c>
      <c r="O599" s="171"/>
      <c r="P599" s="171"/>
      <c r="Q599" s="164">
        <v>0</v>
      </c>
      <c r="R599" s="43">
        <v>0</v>
      </c>
      <c r="S599" s="43">
        <v>302</v>
      </c>
      <c r="T599" s="43">
        <v>302</v>
      </c>
      <c r="U599" s="43">
        <v>302</v>
      </c>
      <c r="V599" s="43">
        <v>576.03</v>
      </c>
      <c r="W599" s="43">
        <v>576.03</v>
      </c>
      <c r="X599" s="43">
        <v>576.03</v>
      </c>
      <c r="Y599" s="43">
        <v>821.61</v>
      </c>
      <c r="Z599" s="43">
        <v>821.61</v>
      </c>
      <c r="AA599" s="43">
        <v>821.61</v>
      </c>
      <c r="AB599" s="43">
        <v>1038.27</v>
      </c>
      <c r="AD599" s="43">
        <f t="shared" si="782"/>
        <v>0</v>
      </c>
      <c r="AE599" s="43">
        <f t="shared" si="783"/>
        <v>0</v>
      </c>
      <c r="AF599" s="43">
        <f t="shared" si="784"/>
        <v>4716.72</v>
      </c>
      <c r="AG599" s="43">
        <f t="shared" si="785"/>
        <v>4731.1000000000004</v>
      </c>
      <c r="AH599" s="43">
        <f t="shared" si="786"/>
        <v>6150.13</v>
      </c>
      <c r="AI599" s="43">
        <f t="shared" si="787"/>
        <v>6154.87</v>
      </c>
      <c r="AJ599" s="43">
        <f t="shared" si="788"/>
        <v>6154.87</v>
      </c>
      <c r="AK599" s="43">
        <f t="shared" si="789"/>
        <v>6154.87</v>
      </c>
      <c r="AL599" s="43">
        <f t="shared" si="790"/>
        <v>6154.87</v>
      </c>
      <c r="AM599" s="43">
        <f t="shared" si="791"/>
        <v>6154.87</v>
      </c>
      <c r="AN599" s="43">
        <f t="shared" si="792"/>
        <v>6154.87</v>
      </c>
      <c r="AO599" s="159">
        <f t="shared" si="793"/>
        <v>6154.87</v>
      </c>
    </row>
    <row r="600" spans="1:41" ht="16.399999999999999" customHeight="1">
      <c r="A600" s="20">
        <v>97006</v>
      </c>
      <c r="B600" s="14" t="s">
        <v>468</v>
      </c>
      <c r="C600" s="43">
        <f>SUMIF(Jan!$A:$A,TB!$A600,Jan!$H:$H)</f>
        <v>0</v>
      </c>
      <c r="D600" s="43">
        <f>SUMIF(Feb!$A:$A,TB!$A600,Feb!$H:$H)</f>
        <v>0</v>
      </c>
      <c r="E600" s="43">
        <f>SUMIF(Mar!$A:$A,TB!$A600,Mar!$H:$H)</f>
        <v>0</v>
      </c>
      <c r="F600" s="43">
        <f>SUMIF(Apr!$A:$A,TB!$A600,Apr!$H:$H)</f>
        <v>0</v>
      </c>
      <c r="G600" s="43">
        <f>SUMIF(May!$A:$A,TB!$A600,May!$H:$H)</f>
        <v>0</v>
      </c>
      <c r="H600" s="43">
        <f>SUMIF(Jun!$A:$A,TB!$A600,Jun!$H:$H)</f>
        <v>0</v>
      </c>
      <c r="I600" s="43">
        <f>SUMIF(Jul!$A:$A,TB!$A600,Jul!$H:$H)</f>
        <v>0</v>
      </c>
      <c r="J600" s="43">
        <f>SUMIF(Aug!$A:$A,TB!$A600,Aug!$H:$H)</f>
        <v>0</v>
      </c>
      <c r="K600" s="43">
        <f>SUMIF(Sep!$A:$A,TB!$A600,Sep!$H:$H)</f>
        <v>0</v>
      </c>
      <c r="L600" s="43">
        <f>SUMIF(Oct!$A:$A,TB!$A600,Oct!$H:$H)</f>
        <v>0</v>
      </c>
      <c r="M600" s="43">
        <f>SUMIF(Nov!$A:$A,TB!$A600,Nov!$H:$H)</f>
        <v>0</v>
      </c>
      <c r="N600" s="159">
        <f>SUMIF(Dec!$A:$A,TB!$A600,Dec!$H:$H)</f>
        <v>0</v>
      </c>
      <c r="O600" s="171"/>
      <c r="P600" s="171"/>
      <c r="Q600" s="164">
        <v>0</v>
      </c>
      <c r="R600" s="43">
        <v>0</v>
      </c>
      <c r="S600" s="43">
        <v>0</v>
      </c>
      <c r="T600" s="43">
        <v>0</v>
      </c>
      <c r="U600" s="43">
        <v>0</v>
      </c>
      <c r="V600" s="43">
        <v>0</v>
      </c>
      <c r="W600" s="43">
        <v>0</v>
      </c>
      <c r="X600" s="43">
        <v>0</v>
      </c>
      <c r="Y600" s="43">
        <v>0</v>
      </c>
      <c r="Z600" s="43">
        <v>0</v>
      </c>
      <c r="AA600" s="43">
        <v>0</v>
      </c>
      <c r="AB600" s="43">
        <v>0</v>
      </c>
      <c r="AD600" s="43">
        <f t="shared" si="782"/>
        <v>0</v>
      </c>
      <c r="AE600" s="43">
        <f t="shared" si="783"/>
        <v>0</v>
      </c>
      <c r="AF600" s="43">
        <f t="shared" si="784"/>
        <v>0</v>
      </c>
      <c r="AG600" s="43">
        <f t="shared" si="785"/>
        <v>0</v>
      </c>
      <c r="AH600" s="43">
        <f t="shared" si="786"/>
        <v>0</v>
      </c>
      <c r="AI600" s="43">
        <f t="shared" si="787"/>
        <v>0</v>
      </c>
      <c r="AJ600" s="43">
        <f t="shared" si="788"/>
        <v>0</v>
      </c>
      <c r="AK600" s="43">
        <f t="shared" si="789"/>
        <v>0</v>
      </c>
      <c r="AL600" s="43">
        <f t="shared" si="790"/>
        <v>0</v>
      </c>
      <c r="AM600" s="43">
        <f t="shared" si="791"/>
        <v>0</v>
      </c>
      <c r="AN600" s="43">
        <f t="shared" si="792"/>
        <v>0</v>
      </c>
      <c r="AO600" s="159">
        <f t="shared" si="793"/>
        <v>0</v>
      </c>
    </row>
    <row r="601" spans="1:41" ht="16.399999999999999" customHeight="1">
      <c r="A601" s="20"/>
      <c r="B601" s="14"/>
      <c r="C601" s="43">
        <f>SUMIF(Jan!$A:$A,TB!$A601,Jan!$H:$H)</f>
        <v>0</v>
      </c>
      <c r="D601" s="43">
        <f>SUMIF(Feb!$A:$A,TB!$A601,Feb!$H:$H)</f>
        <v>0</v>
      </c>
      <c r="E601" s="43">
        <f>SUMIF(Mar!$A:$A,TB!$A601,Mar!$H:$H)</f>
        <v>0</v>
      </c>
      <c r="F601" s="43">
        <f>SUMIF(Apr!$A:$A,TB!$A601,Apr!$H:$H)</f>
        <v>0</v>
      </c>
      <c r="G601" s="43">
        <f>SUMIF(May!$A:$A,TB!$A601,May!$H:$H)</f>
        <v>0</v>
      </c>
      <c r="H601" s="43">
        <f>SUMIF(Jun!$A:$A,TB!$A601,Jun!$H:$H)</f>
        <v>0</v>
      </c>
      <c r="I601" s="43">
        <f>SUMIF(Jul!$A:$A,TB!$A601,Jul!$H:$H)</f>
        <v>0</v>
      </c>
      <c r="J601" s="43">
        <f>SUMIF(Aug!$A:$A,TB!$A601,Aug!$H:$H)</f>
        <v>0</v>
      </c>
      <c r="K601" s="43">
        <f>SUMIF(Sep!$A:$A,TB!$A601,Sep!$H:$H)</f>
        <v>0</v>
      </c>
      <c r="L601" s="43">
        <f>SUMIF(Oct!$A:$A,TB!$A601,Oct!$H:$H)</f>
        <v>0</v>
      </c>
      <c r="M601" s="43">
        <f>SUMIF(Nov!$A:$A,TB!$A601,Nov!$H:$H)</f>
        <v>0</v>
      </c>
      <c r="N601" s="159">
        <f>SUMIF(Dec!$A:$A,TB!$A601,Dec!$H:$H)</f>
        <v>0</v>
      </c>
      <c r="O601" s="171"/>
      <c r="P601" s="171"/>
      <c r="Q601" s="164">
        <v>0</v>
      </c>
      <c r="R601" s="43">
        <v>0</v>
      </c>
      <c r="S601" s="43">
        <v>0</v>
      </c>
      <c r="T601" s="43">
        <v>0</v>
      </c>
      <c r="U601" s="43">
        <v>0</v>
      </c>
      <c r="V601" s="43">
        <v>0</v>
      </c>
      <c r="W601" s="43">
        <v>0</v>
      </c>
      <c r="X601" s="43">
        <v>0</v>
      </c>
      <c r="Y601" s="43">
        <v>0</v>
      </c>
      <c r="Z601" s="43">
        <v>0</v>
      </c>
      <c r="AA601" s="43">
        <v>0</v>
      </c>
      <c r="AB601" s="43">
        <v>0</v>
      </c>
      <c r="AD601" s="43">
        <f t="shared" si="782"/>
        <v>0</v>
      </c>
      <c r="AE601" s="43">
        <f t="shared" si="783"/>
        <v>0</v>
      </c>
      <c r="AF601" s="43">
        <f t="shared" si="784"/>
        <v>0</v>
      </c>
      <c r="AG601" s="43">
        <f t="shared" si="785"/>
        <v>0</v>
      </c>
      <c r="AH601" s="43">
        <f t="shared" si="786"/>
        <v>0</v>
      </c>
      <c r="AI601" s="43">
        <f t="shared" si="787"/>
        <v>0</v>
      </c>
      <c r="AJ601" s="43">
        <f t="shared" si="788"/>
        <v>0</v>
      </c>
      <c r="AK601" s="43">
        <f t="shared" si="789"/>
        <v>0</v>
      </c>
      <c r="AL601" s="43">
        <f t="shared" si="790"/>
        <v>0</v>
      </c>
      <c r="AM601" s="43">
        <f t="shared" si="791"/>
        <v>0</v>
      </c>
      <c r="AN601" s="43">
        <f t="shared" si="792"/>
        <v>0</v>
      </c>
      <c r="AO601" s="159">
        <f t="shared" si="793"/>
        <v>0</v>
      </c>
    </row>
    <row r="602" spans="1:41" ht="16.399999999999999" customHeight="1">
      <c r="A602" s="13"/>
      <c r="B602" s="21"/>
      <c r="C602" s="43">
        <f>SUMIF(Jan!$A:$A,TB!$A602,Jan!$H:$H)</f>
        <v>0</v>
      </c>
      <c r="D602" s="43">
        <f>SUMIF(Feb!$A:$A,TB!$A602,Feb!$H:$H)</f>
        <v>0</v>
      </c>
      <c r="E602" s="43">
        <f>SUMIF(Mar!$A:$A,TB!$A602,Mar!$H:$H)</f>
        <v>0</v>
      </c>
      <c r="F602" s="43">
        <f>SUMIF(Apr!$A:$A,TB!$A602,Apr!$H:$H)</f>
        <v>0</v>
      </c>
      <c r="G602" s="43">
        <f>SUMIF(May!$A:$A,TB!$A602,May!$H:$H)</f>
        <v>0</v>
      </c>
      <c r="H602" s="43">
        <f>SUMIF(Jun!$A:$A,TB!$A602,Jun!$H:$H)</f>
        <v>0</v>
      </c>
      <c r="I602" s="43">
        <f>SUMIF(Jul!$A:$A,TB!$A602,Jul!$H:$H)</f>
        <v>0</v>
      </c>
      <c r="J602" s="43">
        <f>SUMIF(Aug!$A:$A,TB!$A602,Aug!$H:$H)</f>
        <v>0</v>
      </c>
      <c r="K602" s="43">
        <f>SUMIF(Sep!$A:$A,TB!$A602,Sep!$H:$H)</f>
        <v>0</v>
      </c>
      <c r="L602" s="43">
        <f>SUMIF(Oct!$A:$A,TB!$A602,Oct!$H:$H)</f>
        <v>0</v>
      </c>
      <c r="M602" s="43">
        <f>SUMIF(Nov!$A:$A,TB!$A602,Nov!$H:$H)</f>
        <v>0</v>
      </c>
      <c r="N602" s="159">
        <f>SUMIF(Dec!$A:$A,TB!$A602,Dec!$H:$H)</f>
        <v>0</v>
      </c>
      <c r="O602" s="171"/>
      <c r="P602" s="171"/>
      <c r="Q602" s="164">
        <v>0</v>
      </c>
      <c r="R602" s="43">
        <v>0</v>
      </c>
      <c r="S602" s="43">
        <v>0</v>
      </c>
      <c r="T602" s="43">
        <v>0</v>
      </c>
      <c r="U602" s="43">
        <v>0</v>
      </c>
      <c r="V602" s="43">
        <v>0</v>
      </c>
      <c r="W602" s="43">
        <v>0</v>
      </c>
      <c r="X602" s="43">
        <v>0</v>
      </c>
      <c r="Y602" s="43">
        <v>0</v>
      </c>
      <c r="Z602" s="43">
        <v>0</v>
      </c>
      <c r="AA602" s="43">
        <v>0</v>
      </c>
      <c r="AB602" s="43">
        <v>0</v>
      </c>
      <c r="AD602" s="43">
        <f t="shared" si="782"/>
        <v>0</v>
      </c>
      <c r="AE602" s="43">
        <f t="shared" si="783"/>
        <v>0</v>
      </c>
      <c r="AF602" s="43">
        <f t="shared" si="784"/>
        <v>0</v>
      </c>
      <c r="AG602" s="43">
        <f t="shared" si="785"/>
        <v>0</v>
      </c>
      <c r="AH602" s="43">
        <f t="shared" si="786"/>
        <v>0</v>
      </c>
      <c r="AI602" s="43">
        <f t="shared" si="787"/>
        <v>0</v>
      </c>
      <c r="AJ602" s="43">
        <f t="shared" si="788"/>
        <v>0</v>
      </c>
      <c r="AK602" s="43">
        <f t="shared" si="789"/>
        <v>0</v>
      </c>
      <c r="AL602" s="43">
        <f t="shared" si="790"/>
        <v>0</v>
      </c>
      <c r="AM602" s="43">
        <f t="shared" si="791"/>
        <v>0</v>
      </c>
      <c r="AN602" s="43">
        <f t="shared" si="792"/>
        <v>0</v>
      </c>
      <c r="AO602" s="159">
        <f t="shared" si="793"/>
        <v>0</v>
      </c>
    </row>
    <row r="603" spans="1:41" ht="16.399999999999999" customHeight="1">
      <c r="A603" s="17" t="s">
        <v>86</v>
      </c>
      <c r="B603" s="18"/>
      <c r="C603" s="19">
        <f t="shared" ref="C603" si="794">ROUND(SUM(C598:C602),2)</f>
        <v>0</v>
      </c>
      <c r="D603" s="19">
        <f t="shared" ref="D603:N603" si="795">ROUND(SUM(D598:D602),2)</f>
        <v>0</v>
      </c>
      <c r="E603" s="19">
        <f t="shared" si="795"/>
        <v>187.25</v>
      </c>
      <c r="F603" s="19">
        <f t="shared" si="795"/>
        <v>187.25</v>
      </c>
      <c r="G603" s="19">
        <f t="shared" si="795"/>
        <v>243.04</v>
      </c>
      <c r="H603" s="19">
        <f t="shared" si="795"/>
        <v>243.04</v>
      </c>
      <c r="I603" s="19">
        <f t="shared" si="795"/>
        <v>243.04</v>
      </c>
      <c r="J603" s="19">
        <f t="shared" si="795"/>
        <v>243.04</v>
      </c>
      <c r="K603" s="19">
        <f t="shared" si="795"/>
        <v>243.04</v>
      </c>
      <c r="L603" s="19">
        <f t="shared" si="795"/>
        <v>243.04</v>
      </c>
      <c r="M603" s="19">
        <f t="shared" si="795"/>
        <v>243.04</v>
      </c>
      <c r="N603" s="158">
        <f t="shared" si="795"/>
        <v>243.04</v>
      </c>
      <c r="O603" s="171"/>
      <c r="P603" s="171"/>
      <c r="Q603" s="163">
        <v>0</v>
      </c>
      <c r="R603" s="19">
        <v>0</v>
      </c>
      <c r="S603" s="19">
        <v>302</v>
      </c>
      <c r="T603" s="19">
        <v>302</v>
      </c>
      <c r="U603" s="19">
        <v>302</v>
      </c>
      <c r="V603" s="19">
        <v>576.03</v>
      </c>
      <c r="W603" s="19">
        <v>576.03</v>
      </c>
      <c r="X603" s="19">
        <v>576.03</v>
      </c>
      <c r="Y603" s="19">
        <v>821.61</v>
      </c>
      <c r="Z603" s="19">
        <v>821.61</v>
      </c>
      <c r="AA603" s="19">
        <v>821.61</v>
      </c>
      <c r="AB603" s="19">
        <v>1038.27</v>
      </c>
      <c r="AD603" s="19">
        <f t="shared" ref="AD603:AO603" si="796">ROUND(SUM(AD598:AD602),2)</f>
        <v>0</v>
      </c>
      <c r="AE603" s="19">
        <f t="shared" si="796"/>
        <v>0</v>
      </c>
      <c r="AF603" s="19">
        <f t="shared" si="796"/>
        <v>4716.72</v>
      </c>
      <c r="AG603" s="19">
        <f t="shared" si="796"/>
        <v>4731.1000000000004</v>
      </c>
      <c r="AH603" s="19">
        <f t="shared" si="796"/>
        <v>6150.13</v>
      </c>
      <c r="AI603" s="19">
        <f t="shared" si="796"/>
        <v>6154.87</v>
      </c>
      <c r="AJ603" s="19">
        <f t="shared" si="796"/>
        <v>6154.87</v>
      </c>
      <c r="AK603" s="19">
        <f t="shared" si="796"/>
        <v>6154.87</v>
      </c>
      <c r="AL603" s="19">
        <f t="shared" si="796"/>
        <v>6154.87</v>
      </c>
      <c r="AM603" s="19">
        <f t="shared" si="796"/>
        <v>6154.87</v>
      </c>
      <c r="AN603" s="19">
        <f t="shared" si="796"/>
        <v>6154.87</v>
      </c>
      <c r="AO603" s="19">
        <f t="shared" si="796"/>
        <v>6154.87</v>
      </c>
    </row>
    <row r="604" spans="1:41" ht="16.399999999999999" customHeight="1">
      <c r="A604" s="20"/>
      <c r="B604" s="14"/>
      <c r="C604" s="43">
        <f>SUMIF(Jan!$A:$A,TB!$A604,Jan!$H:$H)</f>
        <v>0</v>
      </c>
      <c r="D604" s="43">
        <f>SUMIF(Feb!$A:$A,TB!$A604,Feb!$H:$H)</f>
        <v>0</v>
      </c>
      <c r="E604" s="43">
        <f>SUMIF(Mar!$A:$A,TB!$A604,Mar!$H:$H)</f>
        <v>0</v>
      </c>
      <c r="F604" s="43">
        <f>SUMIF(Apr!$A:$A,TB!$A604,Apr!$H:$H)</f>
        <v>0</v>
      </c>
      <c r="G604" s="43">
        <f>SUMIF(May!$A:$A,TB!$A604,May!$H:$H)</f>
        <v>0</v>
      </c>
      <c r="H604" s="43">
        <f>SUMIF(Jun!$A:$A,TB!$A604,Jun!$H:$H)</f>
        <v>0</v>
      </c>
      <c r="I604" s="43">
        <f>SUMIF(Jul!$A:$A,TB!$A604,Jul!$H:$H)</f>
        <v>0</v>
      </c>
      <c r="J604" s="43">
        <f>SUMIF(Aug!$A:$A,TB!$A604,Aug!$H:$H)</f>
        <v>0</v>
      </c>
      <c r="K604" s="43">
        <f>SUMIF(Sep!$A:$A,TB!$A604,Sep!$H:$H)</f>
        <v>0</v>
      </c>
      <c r="L604" s="43">
        <f>SUMIF(Oct!$A:$A,TB!$A604,Oct!$H:$H)</f>
        <v>0</v>
      </c>
      <c r="M604" s="43">
        <f>SUMIF(Nov!$A:$A,TB!$A604,Nov!$H:$H)</f>
        <v>0</v>
      </c>
      <c r="N604" s="159">
        <f>SUMIF(Dec!$A:$A,TB!$A604,Dec!$H:$H)</f>
        <v>0</v>
      </c>
      <c r="O604" s="171"/>
      <c r="P604" s="171"/>
      <c r="Q604" s="164">
        <v>0</v>
      </c>
      <c r="R604" s="43">
        <v>0</v>
      </c>
      <c r="S604" s="43">
        <v>0</v>
      </c>
      <c r="T604" s="43">
        <v>0</v>
      </c>
      <c r="U604" s="43">
        <v>0</v>
      </c>
      <c r="V604" s="43">
        <v>0</v>
      </c>
      <c r="W604" s="43">
        <v>0</v>
      </c>
      <c r="X604" s="43">
        <v>0</v>
      </c>
      <c r="Y604" s="43">
        <v>0</v>
      </c>
      <c r="Z604" s="43">
        <v>0</v>
      </c>
      <c r="AA604" s="43">
        <v>0</v>
      </c>
      <c r="AB604" s="43">
        <v>0</v>
      </c>
      <c r="AD604" s="43">
        <f t="shared" ref="AD604:AD606" si="797">ROUND(C604*AD$2,2)</f>
        <v>0</v>
      </c>
      <c r="AE604" s="43">
        <f t="shared" ref="AE604:AE606" si="798">ROUND(D604*AE$2,2)</f>
        <v>0</v>
      </c>
      <c r="AF604" s="43">
        <f t="shared" ref="AF604:AF606" si="799">ROUND(E604*AF$2,2)</f>
        <v>0</v>
      </c>
      <c r="AG604" s="43">
        <f t="shared" ref="AG604:AG606" si="800">ROUND(F604*AG$2,2)</f>
        <v>0</v>
      </c>
      <c r="AH604" s="43">
        <f t="shared" ref="AH604:AH606" si="801">ROUND(G604*AH$2,2)</f>
        <v>0</v>
      </c>
      <c r="AI604" s="43">
        <f t="shared" ref="AI604:AI606" si="802">ROUND(H604*AI$2,2)</f>
        <v>0</v>
      </c>
      <c r="AJ604" s="43">
        <f t="shared" ref="AJ604:AJ606" si="803">ROUND(I604*AJ$2,2)</f>
        <v>0</v>
      </c>
      <c r="AK604" s="43">
        <f t="shared" ref="AK604:AK606" si="804">ROUND(J604*AK$2,2)</f>
        <v>0</v>
      </c>
      <c r="AL604" s="43">
        <f t="shared" ref="AL604:AL606" si="805">ROUND(K604*AL$2,2)</f>
        <v>0</v>
      </c>
      <c r="AM604" s="43">
        <f t="shared" ref="AM604:AM606" si="806">ROUND(L604*AM$2,2)</f>
        <v>0</v>
      </c>
      <c r="AN604" s="43">
        <f t="shared" ref="AN604:AN606" si="807">ROUND(M604*AN$2,2)</f>
        <v>0</v>
      </c>
      <c r="AO604" s="159">
        <f t="shared" ref="AO604:AO606" si="808">ROUND(N604*AO$2,2)</f>
        <v>0</v>
      </c>
    </row>
    <row r="605" spans="1:41" ht="16.399999999999999" customHeight="1">
      <c r="A605" s="13">
        <v>94026</v>
      </c>
      <c r="B605" s="21" t="s">
        <v>469</v>
      </c>
      <c r="C605" s="43">
        <f>SUMIF(Jan!$A:$A,TB!$A605,Jan!$H:$H)</f>
        <v>101.58</v>
      </c>
      <c r="D605" s="43">
        <f>SUMIF(Feb!$A:$A,TB!$A605,Feb!$H:$H)</f>
        <v>-11065.96</v>
      </c>
      <c r="E605" s="43">
        <f>SUMIF(Mar!$A:$A,TB!$A605,Mar!$H:$H)</f>
        <v>-11067.31</v>
      </c>
      <c r="F605" s="43">
        <f>SUMIF(Apr!$A:$A,TB!$A605,Apr!$H:$H)</f>
        <v>-10659.94</v>
      </c>
      <c r="G605" s="43">
        <f>SUMIF(May!$A:$A,TB!$A605,May!$H:$H)</f>
        <v>-11067.31</v>
      </c>
      <c r="H605" s="43">
        <f>SUMIF(Jun!$A:$A,TB!$A605,Jun!$H:$H)</f>
        <v>-10986.5</v>
      </c>
      <c r="I605" s="43">
        <f>SUMIF(Jul!$A:$A,TB!$A605,Jul!$H:$H)</f>
        <v>-10986.5</v>
      </c>
      <c r="J605" s="43">
        <f>SUMIF(Aug!$A:$A,TB!$A605,Aug!$H:$H)</f>
        <v>-10986.5</v>
      </c>
      <c r="K605" s="43">
        <f>SUMIF(Sep!$A:$A,TB!$A605,Sep!$H:$H)</f>
        <v>-10986.5</v>
      </c>
      <c r="L605" s="43">
        <f>SUMIF(Oct!$A:$A,TB!$A605,Oct!$H:$H)</f>
        <v>-10986.5</v>
      </c>
      <c r="M605" s="43">
        <f>SUMIF(Nov!$A:$A,TB!$A605,Nov!$H:$H)</f>
        <v>-10986.5</v>
      </c>
      <c r="N605" s="159">
        <f>SUMIF(Dec!$A:$A,TB!$A605,Dec!$H:$H)</f>
        <v>-10986.5</v>
      </c>
      <c r="O605" s="171"/>
      <c r="P605" s="171"/>
      <c r="Q605" s="164">
        <v>0</v>
      </c>
      <c r="R605" s="43">
        <v>0</v>
      </c>
      <c r="S605" s="43">
        <v>-20.85</v>
      </c>
      <c r="T605" s="43">
        <v>-20.85</v>
      </c>
      <c r="U605" s="43">
        <v>-20.85</v>
      </c>
      <c r="V605" s="43">
        <v>-36.96</v>
      </c>
      <c r="W605" s="43">
        <v>1572.53</v>
      </c>
      <c r="X605" s="43">
        <v>4207.7700000000004</v>
      </c>
      <c r="Y605" s="43">
        <v>6239.63</v>
      </c>
      <c r="Z605" s="43">
        <v>11343.54</v>
      </c>
      <c r="AA605" s="43">
        <v>10006.35</v>
      </c>
      <c r="AB605" s="43">
        <v>11334.6</v>
      </c>
      <c r="AD605" s="43">
        <f t="shared" si="797"/>
        <v>2556.9699999999998</v>
      </c>
      <c r="AE605" s="43">
        <f t="shared" si="798"/>
        <v>-278055.48</v>
      </c>
      <c r="AF605" s="43">
        <f t="shared" si="799"/>
        <v>-278778.90000000002</v>
      </c>
      <c r="AG605" s="43">
        <f t="shared" si="800"/>
        <v>-269336.18</v>
      </c>
      <c r="AH605" s="43">
        <f t="shared" si="801"/>
        <v>-280058.28000000003</v>
      </c>
      <c r="AI605" s="43">
        <f t="shared" si="802"/>
        <v>-278227.62</v>
      </c>
      <c r="AJ605" s="43">
        <f t="shared" si="803"/>
        <v>-278227.62</v>
      </c>
      <c r="AK605" s="43">
        <f t="shared" si="804"/>
        <v>-278227.62</v>
      </c>
      <c r="AL605" s="43">
        <f t="shared" si="805"/>
        <v>-278227.62</v>
      </c>
      <c r="AM605" s="43">
        <f t="shared" si="806"/>
        <v>-278227.62</v>
      </c>
      <c r="AN605" s="43">
        <f t="shared" si="807"/>
        <v>-278227.62</v>
      </c>
      <c r="AO605" s="159">
        <f t="shared" si="808"/>
        <v>-278227.62</v>
      </c>
    </row>
    <row r="606" spans="1:41" ht="16.399999999999999" customHeight="1">
      <c r="A606" s="13"/>
      <c r="B606" s="21"/>
      <c r="C606" s="43">
        <f>SUMIF(Jan!$A:$A,TB!$A606,Jan!$H:$H)</f>
        <v>0</v>
      </c>
      <c r="D606" s="43">
        <f>SUMIF(Feb!$A:$A,TB!$A606,Feb!$H:$H)</f>
        <v>0</v>
      </c>
      <c r="E606" s="43">
        <f>SUMIF(Mar!$A:$A,TB!$A606,Mar!$H:$H)</f>
        <v>0</v>
      </c>
      <c r="F606" s="43">
        <f>SUMIF(Apr!$A:$A,TB!$A606,Apr!$H:$H)</f>
        <v>0</v>
      </c>
      <c r="G606" s="43">
        <f>SUMIF(May!$A:$A,TB!$A606,May!$H:$H)</f>
        <v>0</v>
      </c>
      <c r="H606" s="43">
        <f>SUMIF(Jun!$A:$A,TB!$A606,Jun!$H:$H)</f>
        <v>0</v>
      </c>
      <c r="I606" s="43">
        <f>SUMIF(Jul!$A:$A,TB!$A606,Jul!$H:$H)</f>
        <v>0</v>
      </c>
      <c r="J606" s="43">
        <f>SUMIF(Aug!$A:$A,TB!$A606,Aug!$H:$H)</f>
        <v>0</v>
      </c>
      <c r="K606" s="43">
        <f>SUMIF(Sep!$A:$A,TB!$A606,Sep!$H:$H)</f>
        <v>0</v>
      </c>
      <c r="L606" s="43">
        <f>SUMIF(Oct!$A:$A,TB!$A606,Oct!$H:$H)</f>
        <v>0</v>
      </c>
      <c r="M606" s="43">
        <f>SUMIF(Nov!$A:$A,TB!$A606,Nov!$H:$H)</f>
        <v>0</v>
      </c>
      <c r="N606" s="159">
        <f>SUMIF(Dec!$A:$A,TB!$A606,Dec!$H:$H)</f>
        <v>0</v>
      </c>
      <c r="O606" s="171"/>
      <c r="P606" s="171"/>
      <c r="Q606" s="164">
        <v>0</v>
      </c>
      <c r="R606" s="43">
        <v>0</v>
      </c>
      <c r="S606" s="43">
        <v>0</v>
      </c>
      <c r="T606" s="43">
        <v>0</v>
      </c>
      <c r="U606" s="43">
        <v>0</v>
      </c>
      <c r="V606" s="43">
        <v>0</v>
      </c>
      <c r="W606" s="43">
        <v>0</v>
      </c>
      <c r="X606" s="43">
        <v>0</v>
      </c>
      <c r="Y606" s="43">
        <v>0</v>
      </c>
      <c r="Z606" s="43">
        <v>0</v>
      </c>
      <c r="AA606" s="43">
        <v>0</v>
      </c>
      <c r="AB606" s="43">
        <v>0</v>
      </c>
      <c r="AD606" s="43">
        <f t="shared" si="797"/>
        <v>0</v>
      </c>
      <c r="AE606" s="43">
        <f t="shared" si="798"/>
        <v>0</v>
      </c>
      <c r="AF606" s="43">
        <f t="shared" si="799"/>
        <v>0</v>
      </c>
      <c r="AG606" s="43">
        <f t="shared" si="800"/>
        <v>0</v>
      </c>
      <c r="AH606" s="43">
        <f t="shared" si="801"/>
        <v>0</v>
      </c>
      <c r="AI606" s="43">
        <f t="shared" si="802"/>
        <v>0</v>
      </c>
      <c r="AJ606" s="43">
        <f t="shared" si="803"/>
        <v>0</v>
      </c>
      <c r="AK606" s="43">
        <f t="shared" si="804"/>
        <v>0</v>
      </c>
      <c r="AL606" s="43">
        <f t="shared" si="805"/>
        <v>0</v>
      </c>
      <c r="AM606" s="43">
        <f t="shared" si="806"/>
        <v>0</v>
      </c>
      <c r="AN606" s="43">
        <f t="shared" si="807"/>
        <v>0</v>
      </c>
      <c r="AO606" s="159">
        <f t="shared" si="808"/>
        <v>0</v>
      </c>
    </row>
    <row r="607" spans="1:41" ht="16.399999999999999" customHeight="1">
      <c r="A607" s="17" t="s">
        <v>88</v>
      </c>
      <c r="B607" s="18"/>
      <c r="C607" s="19">
        <f t="shared" ref="C607" si="809">ROUND(SUM(C604:C606),2)</f>
        <v>101.58</v>
      </c>
      <c r="D607" s="19">
        <f t="shared" ref="D607:N607" si="810">ROUND(SUM(D604:D606),2)</f>
        <v>-11065.96</v>
      </c>
      <c r="E607" s="19">
        <f t="shared" si="810"/>
        <v>-11067.31</v>
      </c>
      <c r="F607" s="19">
        <f t="shared" si="810"/>
        <v>-10659.94</v>
      </c>
      <c r="G607" s="19">
        <f t="shared" si="810"/>
        <v>-11067.31</v>
      </c>
      <c r="H607" s="19">
        <f t="shared" si="810"/>
        <v>-10986.5</v>
      </c>
      <c r="I607" s="19">
        <f t="shared" si="810"/>
        <v>-10986.5</v>
      </c>
      <c r="J607" s="19">
        <f t="shared" si="810"/>
        <v>-10986.5</v>
      </c>
      <c r="K607" s="19">
        <f t="shared" si="810"/>
        <v>-10986.5</v>
      </c>
      <c r="L607" s="19">
        <f t="shared" si="810"/>
        <v>-10986.5</v>
      </c>
      <c r="M607" s="19">
        <f t="shared" si="810"/>
        <v>-10986.5</v>
      </c>
      <c r="N607" s="158">
        <f t="shared" si="810"/>
        <v>-10986.5</v>
      </c>
      <c r="O607" s="171"/>
      <c r="P607" s="171"/>
      <c r="Q607" s="163">
        <v>0</v>
      </c>
      <c r="R607" s="19">
        <v>0</v>
      </c>
      <c r="S607" s="19">
        <v>-20.85</v>
      </c>
      <c r="T607" s="19">
        <v>-20.85</v>
      </c>
      <c r="U607" s="19">
        <v>-20.85</v>
      </c>
      <c r="V607" s="19">
        <v>-36.96</v>
      </c>
      <c r="W607" s="19">
        <v>1572.53</v>
      </c>
      <c r="X607" s="19">
        <v>4207.7700000000004</v>
      </c>
      <c r="Y607" s="19">
        <v>6239.63</v>
      </c>
      <c r="Z607" s="19">
        <v>11343.54</v>
      </c>
      <c r="AA607" s="19">
        <v>10006.35</v>
      </c>
      <c r="AB607" s="19">
        <v>11334.6</v>
      </c>
      <c r="AD607" s="19">
        <f t="shared" ref="AD607:AO607" si="811">ROUND(SUM(AD604:AD606),2)</f>
        <v>2556.9699999999998</v>
      </c>
      <c r="AE607" s="19">
        <f t="shared" si="811"/>
        <v>-278055.48</v>
      </c>
      <c r="AF607" s="19">
        <f t="shared" si="811"/>
        <v>-278778.90000000002</v>
      </c>
      <c r="AG607" s="19">
        <f t="shared" si="811"/>
        <v>-269336.18</v>
      </c>
      <c r="AH607" s="19">
        <f t="shared" si="811"/>
        <v>-280058.28000000003</v>
      </c>
      <c r="AI607" s="19">
        <f t="shared" si="811"/>
        <v>-278227.62</v>
      </c>
      <c r="AJ607" s="19">
        <f t="shared" si="811"/>
        <v>-278227.62</v>
      </c>
      <c r="AK607" s="19">
        <f t="shared" si="811"/>
        <v>-278227.62</v>
      </c>
      <c r="AL607" s="19">
        <f t="shared" si="811"/>
        <v>-278227.62</v>
      </c>
      <c r="AM607" s="19">
        <f t="shared" si="811"/>
        <v>-278227.62</v>
      </c>
      <c r="AN607" s="19">
        <f t="shared" si="811"/>
        <v>-278227.62</v>
      </c>
      <c r="AO607" s="19">
        <f t="shared" si="811"/>
        <v>-278227.62</v>
      </c>
    </row>
    <row r="608" spans="1:41" ht="16.399999999999999" customHeight="1">
      <c r="A608" s="11"/>
      <c r="B608" s="28"/>
      <c r="C608" s="44"/>
      <c r="D608" s="44"/>
      <c r="E608" s="44"/>
      <c r="F608" s="46"/>
      <c r="G608" s="45"/>
      <c r="H608" s="45"/>
      <c r="I608" s="45"/>
      <c r="J608" s="45"/>
      <c r="K608" s="45"/>
      <c r="L608" s="45"/>
      <c r="M608" s="45"/>
      <c r="N608" s="160"/>
      <c r="Q608" s="165"/>
      <c r="R608" s="44"/>
      <c r="S608" s="44"/>
      <c r="T608" s="46"/>
      <c r="U608" s="45"/>
      <c r="V608" s="45"/>
      <c r="W608" s="45"/>
      <c r="X608" s="45"/>
      <c r="Y608" s="45"/>
      <c r="Z608" s="45"/>
      <c r="AA608" s="45"/>
      <c r="AB608" s="45"/>
      <c r="AD608" s="44"/>
      <c r="AE608" s="44"/>
      <c r="AF608" s="44"/>
      <c r="AG608" s="46"/>
      <c r="AH608" s="45"/>
      <c r="AI608" s="45"/>
      <c r="AJ608" s="45"/>
      <c r="AK608" s="45"/>
      <c r="AL608" s="45"/>
      <c r="AM608" s="45"/>
      <c r="AN608" s="45"/>
      <c r="AO608" s="160"/>
    </row>
    <row r="609" spans="1:41" ht="16.399999999999999" customHeight="1">
      <c r="A609" s="11"/>
      <c r="B609" s="29"/>
      <c r="C609" s="44"/>
      <c r="D609" s="44"/>
      <c r="E609" s="44"/>
      <c r="F609" s="46"/>
      <c r="G609" s="45"/>
      <c r="H609" s="45"/>
      <c r="I609" s="45"/>
      <c r="J609" s="45"/>
      <c r="K609" s="45"/>
      <c r="L609" s="45"/>
      <c r="M609" s="45"/>
      <c r="N609" s="160"/>
      <c r="Q609" s="165"/>
      <c r="R609" s="44"/>
      <c r="S609" s="44"/>
      <c r="T609" s="46"/>
      <c r="U609" s="45"/>
      <c r="V609" s="45"/>
      <c r="W609" s="45"/>
      <c r="X609" s="45"/>
      <c r="Y609" s="45"/>
      <c r="Z609" s="45"/>
      <c r="AA609" s="45"/>
      <c r="AB609" s="45"/>
      <c r="AD609" s="44"/>
      <c r="AE609" s="44"/>
      <c r="AF609" s="44"/>
      <c r="AG609" s="46"/>
      <c r="AH609" s="45"/>
      <c r="AI609" s="45"/>
      <c r="AJ609" s="45"/>
      <c r="AK609" s="45"/>
      <c r="AL609" s="45"/>
      <c r="AM609" s="45"/>
      <c r="AN609" s="45"/>
      <c r="AO609" s="160"/>
    </row>
    <row r="610" spans="1:41" ht="16.399999999999999" customHeight="1">
      <c r="A610" s="30" t="s">
        <v>470</v>
      </c>
      <c r="B610" s="31"/>
      <c r="C610" s="32">
        <f>ROUND(SUM(C94,C101,C116,C149,C152,C156,C160,C169,C173,C177,C182,C348,C186,C190,C194,C198,C202,C206,C220,C230,C225,C235,C239,C243,C249,C253,C265,C270,C274,C306,C310,C314,C319,C327,C332,C336,C340,C344,C352,C356,C367,C415,C495,C500,C508,C515,C587,C592,C597,C603,C607,),2)</f>
        <v>0</v>
      </c>
      <c r="D610" s="32">
        <f>ROUND(SUM(D94,D101,D116,D149,D152,D156,D160,D169,D173,D177,D182,D348,D186,D190,D194,D198,D202,D206,D220,D230,D225,D235,D239,D243,D249,D253,D265,D270,D274,D306,D310,D314,D319,D327,D332,D336,D340,D344,D352,D356,D367,D415,D495,D500,D508,D515,D587,D592,D597,D603,D607,),2)</f>
        <v>0</v>
      </c>
      <c r="E610" s="32">
        <f>ROUND(SUM(E94,E101,E116,E149,E152,E156,E160,E169,E173,E177,E182,E348,E186,E190,E194,E198,E202,E206,E220,E230,E225,E235,E239,E243,E249,E253,E265,E270,E274,E306,E310,E314,E319,E327,E332,E336,E340,E344,E352,E356,E367,E415,E495,E500,E508,E515,E587,E592,E597,E603,E607,),2)</f>
        <v>0</v>
      </c>
      <c r="F610" s="32">
        <f>ROUND(SUM(F94,F101,F116,F149,F152,F156,F160,F169,F173,F177,F182,F348,F186,F190,F194,F198,F202,F206,F220,F230,F225,F235,F239,F243,F249,F253,F265,F270,F274,F306,F310,F314,F319,F327,F332,F336,F340,F344,F352,F356,F367,F415,F495,F500,F508,F515,F587,F592,F597,F603,F607,),2)</f>
        <v>0</v>
      </c>
      <c r="G610" s="32">
        <f>ROUND(SUM(G94,G101,G116,G149,G152,G156,G160,G169,G173,G177,G182,G348,G186,G190,G194,G198,G202,G206,G220,G230,G225,G235,G239,G243,G249,G253,G265,G270,G274,G306,G310,G314,G319,G327,G332,G336,G340,G344,G352,G356,G367,G415,G495,G500,G508,G515,G587,G592,G597,G603,G607,),2)</f>
        <v>0</v>
      </c>
      <c r="H610" s="32">
        <f>ROUND(SUM(H94,H101,H116,H149,H152,H156,H160,H169,H173,H177,H182,H348,H186,H190,H194,H198,H202,H206,H220,H230,H225,H235,H239,H243,H249,H253,H265,H270,H274,H306,H310,H314,H319,H327,H332,H336,H340,H344,H352,H356,H367,H415,H495,H500,H508,H515,H587,H592,H597,H603,H607,),2)</f>
        <v>0</v>
      </c>
      <c r="I610" s="32">
        <f>ROUND(SUM(I94,I101,I116,I149,I152,I156,I160,I169,I173,I177,I182,I348,I186,I190,I194,I198,I202,I206,I220,I230,I225,I235,I239,I243,I249,I253,I265,I270,I274,I306,I310,I314,I319,I327,I332,I336,I340,I344,I352,I356,I367,I415,I495,I500,I508,I515,I587,I592,I597,I603,I607,),2)</f>
        <v>0</v>
      </c>
      <c r="J610" s="32">
        <f>ROUND(SUM(J94,J101,J116,J149,J152,J156,J160,J169,J173,J177,J182,J348,J186,J190,J194,J198,J202,J206,J220,J230,J225,J235,J239,J243,J249,J253,J265,J270,J274,J306,J310,J314,J319,J327,J332,J336,J340,J344,J352,J356,J367,J415,J495,J500,J508,J515,J587,J592,J597,J603,J607,),2)</f>
        <v>0</v>
      </c>
      <c r="K610" s="32">
        <f>ROUND(SUM(K94,K101,K116,K149,K152,K156,K160,K169,K173,K177,K182,K348,K186,K190,K194,K198,K202,K206,K220,K230,K225,K235,K239,K243,K249,K253,K265,K270,K274,K306,K310,K314,K319,K327,K332,K336,K340,K344,K352,K356,K367,K415,K495,K500,K508,K515,K587,K592,K597,K603,K607,),2)</f>
        <v>0</v>
      </c>
      <c r="L610" s="32">
        <f>ROUND(SUM(L94,L101,L116,L149,L152,L156,L160,L169,L173,L177,L182,L348,L186,L190,L194,L198,L202,L206,L220,L230,L225,L235,L239,L243,L249,L253,L265,L270,L274,L306,L310,L314,L319,L327,L332,L336,L340,L344,L352,L356,L367,L415,L495,L500,L508,L515,L587,L592,L597,L603,L607,),2)</f>
        <v>0</v>
      </c>
      <c r="M610" s="32">
        <f>ROUND(SUM(M94,M101,M116,M149,M152,M156,M160,M169,M173,M177,M182,M348,M186,M190,M194,M198,M202,M206,M220,M230,M225,M235,M239,M243,M249,M253,M265,M270,M274,M306,M310,M314,M319,M327,M332,M336,M340,M344,M352,M356,M367,M415,M495,M500,M508,M515,M587,M592,M597,M603,M607,),2)</f>
        <v>0</v>
      </c>
      <c r="N610" s="161">
        <f>ROUND(SUM(N94,N101,N116,N149,N152,N156,N160,N169,N173,N177,N182,N348,N186,N190,N194,N198,N202,N206,N220,N230,N225,N235,N239,N243,N249,N253,N265,N270,N274,N306,N310,N314,N319,N327,N332,N336,N340,N344,N352,N356,N367,N415,N495,N500,N508,N515,N587,N592,N597,N603,N607,),2)</f>
        <v>0</v>
      </c>
      <c r="Q610" s="166">
        <v>0</v>
      </c>
      <c r="R610" s="32">
        <v>0</v>
      </c>
      <c r="S610" s="32">
        <v>0</v>
      </c>
      <c r="T610" s="32">
        <v>0</v>
      </c>
      <c r="U610" s="32">
        <v>0</v>
      </c>
      <c r="V610" s="32">
        <v>0</v>
      </c>
      <c r="W610" s="32">
        <v>0</v>
      </c>
      <c r="X610" s="32">
        <v>0</v>
      </c>
      <c r="Y610" s="32">
        <v>0</v>
      </c>
      <c r="Z610" s="32">
        <v>0</v>
      </c>
      <c r="AA610" s="32">
        <v>0</v>
      </c>
      <c r="AB610" s="32">
        <v>0</v>
      </c>
      <c r="AD610" s="32">
        <f>ROUND(SUM(AD94,AD101,AD116,AD149,AD152,AD156,AD160,AD169,AD173,AD177,AD182,AD348,AD186,AD190,AD194,AD198,AD202,AD206,AD220,AD230,AD225,AD235,AD239,AD243,AD249,AD253,AD265,AD270,AD274,AD306,AD310,AD314,AD319,AD327,AD332,AD336,AD340,AD344,AD352,AD356,AD367,AD415,AD495,AD500,AD508,AD515,AD587,AD592,AD597,AD603,AD607,),2)</f>
        <v>-0.01</v>
      </c>
      <c r="AE610" s="32">
        <f>ROUND(SUM(AE94,AE101,AE116,AE149,AE152,AE156,AE160,AE169,AE173,AE177,AE182,AE348,AE186,AE190,AE194,AE198,AE202,AE206,AE220,AE230,AE225,AE235,AE239,AE243,AE249,AE253,AE265,AE270,AE274,AE306,AE310,AE314,AE319,AE327,AE332,AE336,AE340,AE344,AE352,AE356,AE367,AE415,AE495,AE500,AE508,AE515,AE587,AE592,AE597,AE603,AE607,),2)</f>
        <v>0.03</v>
      </c>
      <c r="AF610" s="32">
        <f>ROUND(SUM(AF94,AF101,AF116,AF149,AF152,AF156,AF160,AF169,AF173,AF177,AF182,AF348,AF186,AF190,AF194,AF198,AF202,AF206,AF220,AF230,AF225,AF235,AF239,AF243,AF249,AF253,AF265,AF270,AF274,AF306,AF310,AF314,AF319,AF327,AF332,AF336,AF340,AF344,AF352,AF356,AF367,AF415,AF495,AF500,AF508,AF515,AF587,AF592,AF597,AF603,AF607,),2)</f>
        <v>0.03</v>
      </c>
      <c r="AG610" s="32">
        <f>ROUND(SUM(AG94,AG101,AG116,AG149,AG152,AG156,AG160,AG169,AG173,AG177,AG182,AG348,AG186,AG190,AG194,AG198,AG202,AG206,AG220,AG230,AG225,AG235,AG239,AG243,AG249,AG253,AG265,AG270,AG274,AG306,AG310,AG314,AG319,AG327,AG332,AG336,AG340,AG344,AG352,AG356,AG367,AG415,AG495,AG500,AG508,AG515,AG587,AG592,AG597,AG603,AG607,),2)</f>
        <v>0.01</v>
      </c>
      <c r="AH610" s="32">
        <f>ROUND(SUM(AH94,AH101,AH116,AH149,AH152,AH156,AH160,AH169,AH173,AH177,AH182,AH348,AH186,AH190,AH194,AH198,AH202,AH206,AH220,AH230,AH225,AH235,AH239,AH243,AH249,AH253,AH265,AH270,AH274,AH306,AH310,AH314,AH319,AH327,AH332,AH336,AH340,AH344,AH352,AH356,AH367,AH415,AH495,AH500,AH508,AH515,AH587,AH592,AH597,AH603,AH607,),2)</f>
        <v>0.01</v>
      </c>
      <c r="AI610" s="32">
        <f>ROUND(SUM(AI94,AI101,AI116,AI149,AI152,AI156,AI160,AI169,AI173,AI177,AI182,AI348,AI186,AI190,AI194,AI198,AI202,AI206,AI220,AI230,AI225,AI235,AI239,AI243,AI249,AI253,AI265,AI270,AI274,AI306,AI310,AI314,AI319,AI327,AI332,AI336,AI340,AI344,AI352,AI356,AI367,AI415,AI495,AI500,AI508,AI515,AI587,AI592,AI597,AI603,AI607,),2)</f>
        <v>0.03</v>
      </c>
      <c r="AJ610" s="32">
        <f>ROUND(SUM(AJ94,AJ101,AJ116,AJ149,AJ152,AJ156,AJ160,AJ169,AJ173,AJ177,AJ182,AJ348,AJ186,AJ190,AJ194,AJ198,AJ202,AJ206,AJ220,AJ230,AJ225,AJ235,AJ239,AJ243,AJ249,AJ253,AJ265,AJ270,AJ274,AJ306,AJ310,AJ314,AJ319,AJ327,AJ332,AJ336,AJ340,AJ344,AJ352,AJ356,AJ367,AJ415,AJ495,AJ500,AJ508,AJ515,AJ587,AJ592,AJ597,AJ603,AJ607,),2)</f>
        <v>0.03</v>
      </c>
      <c r="AK610" s="32">
        <f>ROUND(SUM(AK94,AK101,AK116,AK149,AK152,AK156,AK160,AK169,AK173,AK177,AK182,AK348,AK186,AK190,AK194,AK198,AK202,AK206,AK220,AK230,AK225,AK235,AK239,AK243,AK249,AK253,AK265,AK270,AK274,AK306,AK310,AK314,AK319,AK327,AK332,AK336,AK340,AK344,AK352,AK356,AK367,AK415,AK495,AK500,AK508,AK515,AK587,AK592,AK597,AK603,AK607,),2)</f>
        <v>0.03</v>
      </c>
      <c r="AL610" s="32">
        <f>ROUND(SUM(AL94,AL101,AL116,AL149,AL152,AL156,AL160,AL169,AL173,AL177,AL182,AL348,AL186,AL190,AL194,AL198,AL202,AL206,AL220,AL230,AL225,AL235,AL239,AL243,AL249,AL253,AL265,AL270,AL274,AL306,AL310,AL314,AL319,AL327,AL332,AL336,AL340,AL344,AL352,AL356,AL367,AL415,AL495,AL500,AL508,AL515,AL587,AL592,AL597,AL603,AL607,),2)</f>
        <v>0.03</v>
      </c>
      <c r="AM610" s="32">
        <f>ROUND(SUM(AM94,AM101,AM116,AM149,AM152,AM156,AM160,AM169,AM173,AM177,AM182,AM348,AM186,AM190,AM194,AM198,AM202,AM206,AM220,AM230,AM225,AM235,AM239,AM243,AM249,AM253,AM265,AM270,AM274,AM306,AM310,AM314,AM319,AM327,AM332,AM336,AM340,AM344,AM352,AM356,AM367,AM415,AM495,AM500,AM508,AM515,AM587,AM592,AM597,AM603,AM607,),2)</f>
        <v>0.03</v>
      </c>
      <c r="AN610" s="32">
        <f>ROUND(SUM(AN94,AN101,AN116,AN149,AN152,AN156,AN160,AN169,AN173,AN177,AN182,AN348,AN186,AN190,AN194,AN198,AN202,AN206,AN220,AN230,AN225,AN235,AN239,AN243,AN249,AN253,AN265,AN270,AN274,AN306,AN310,AN314,AN319,AN327,AN332,AN336,AN340,AN344,AN352,AN356,AN367,AN415,AN495,AN500,AN508,AN515,AN587,AN592,AN597,AN603,AN607,),2)</f>
        <v>0.03</v>
      </c>
      <c r="AO610" s="161">
        <f>ROUND(SUM(AO94,AO101,AO116,AO149,AO152,AO156,AO160,AO169,AO173,AO177,AO182,AO348,AO186,AO190,AO194,AO198,AO202,AO206,AO220,AO230,AO225,AO235,AO239,AO243,AO249,AO253,AO265,AO270,AO274,AO306,AO310,AO314,AO319,AO327,AO332,AO336,AO340,AO344,AO352,AO356,AO367,AO415,AO495,AO500,AO508,AO515,AO587,AO592,AO597,AO603,AO607,),2)</f>
        <v>0.03</v>
      </c>
    </row>
  </sheetData>
  <sheetProtection formatCells="0" formatColumns="0" formatRows="0" insertColumns="0" insertRows="0" insertHyperlinks="0" deleteColumns="0" deleteRows="0" sort="0" autoFilter="0" pivotTables="0"/>
  <autoFilter ref="A5:AO607" xr:uid="{00000000-0009-0000-0000-000002000000}"/>
  <phoneticPr fontId="14" type="noConversion"/>
  <pageMargins left="0.15748031496062992" right="0.15748031496062992" top="0.15748031496062992" bottom="0.15748031496062992" header="0.15748031496062992" footer="0.15748031496062992"/>
  <pageSetup paperSize="9" scale="70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59999389629810485"/>
  </sheetPr>
  <dimension ref="A1:K450"/>
  <sheetViews>
    <sheetView workbookViewId="0"/>
  </sheetViews>
  <sheetFormatPr defaultRowHeight="14.6"/>
  <cols>
    <col min="1" max="1" width="12.3828125" style="4" customWidth="1"/>
    <col min="2" max="2" width="57" style="4" bestFit="1" customWidth="1"/>
    <col min="3" max="8" width="16.3828125" style="34" customWidth="1"/>
    <col min="10" max="10" width="11.3046875" style="4" bestFit="1" customWidth="1"/>
    <col min="11" max="11" width="16.3046875" style="34" customWidth="1"/>
  </cols>
  <sheetData>
    <row r="1" spans="1:11">
      <c r="A1" s="1" t="s">
        <v>471</v>
      </c>
      <c r="B1" s="33" t="str">
        <f>TB!A1</f>
        <v>Super Cargo Pte.Ltd.</v>
      </c>
    </row>
    <row r="2" spans="1:11">
      <c r="A2" s="1"/>
    </row>
    <row r="3" spans="1:11" ht="17.899999999999999" customHeight="1"/>
    <row r="4" spans="1:11" ht="17.899999999999999" customHeight="1"/>
    <row r="6" spans="1:11">
      <c r="A6" s="35"/>
      <c r="C6" s="216" t="s">
        <v>570</v>
      </c>
      <c r="D6" s="217"/>
      <c r="E6" s="216" t="s">
        <v>571</v>
      </c>
      <c r="F6" s="217"/>
      <c r="H6" s="218" t="s">
        <v>490</v>
      </c>
      <c r="K6" s="123" t="s">
        <v>490</v>
      </c>
    </row>
    <row r="7" spans="1:11">
      <c r="A7" s="36" t="s">
        <v>472</v>
      </c>
      <c r="B7" s="36" t="s">
        <v>473</v>
      </c>
      <c r="C7" s="124" t="s">
        <v>572</v>
      </c>
      <c r="D7" s="124" t="s">
        <v>573</v>
      </c>
      <c r="E7" s="124" t="s">
        <v>572</v>
      </c>
      <c r="F7" s="124" t="s">
        <v>573</v>
      </c>
      <c r="G7" s="125"/>
      <c r="H7" s="126"/>
      <c r="J7" s="4">
        <f>Ex.rate25!$P$15</f>
        <v>25.172000000000001</v>
      </c>
      <c r="K7" s="126" t="s">
        <v>513</v>
      </c>
    </row>
    <row r="8" spans="1:11">
      <c r="A8" s="37">
        <v>11100</v>
      </c>
      <c r="B8" s="38" t="s">
        <v>227</v>
      </c>
      <c r="C8" s="39"/>
      <c r="D8" s="39"/>
      <c r="E8" s="127"/>
      <c r="F8" s="127"/>
      <c r="H8" s="128">
        <f>ROUND(C8-D8+E8-F8,2)</f>
        <v>0</v>
      </c>
      <c r="J8" s="4">
        <f>J7</f>
        <v>25.172000000000001</v>
      </c>
      <c r="K8" s="128">
        <f t="shared" ref="K8:K71" si="0">ROUND(H8*J8,2)</f>
        <v>0</v>
      </c>
    </row>
    <row r="9" spans="1:11">
      <c r="A9" s="37">
        <v>11101</v>
      </c>
      <c r="B9" s="38" t="s">
        <v>228</v>
      </c>
      <c r="C9" s="39"/>
      <c r="D9" s="39"/>
      <c r="E9" s="127"/>
      <c r="F9" s="127"/>
      <c r="H9" s="128">
        <f t="shared" ref="H9:H72" si="1">ROUND(C9-D9+E9-F9,2)</f>
        <v>0</v>
      </c>
      <c r="J9" s="4">
        <f t="shared" ref="J9:J72" si="2">J8</f>
        <v>25.172000000000001</v>
      </c>
      <c r="K9" s="128">
        <f t="shared" si="0"/>
        <v>0</v>
      </c>
    </row>
    <row r="10" spans="1:11">
      <c r="A10" s="37">
        <v>11200</v>
      </c>
      <c r="B10" s="38" t="s">
        <v>229</v>
      </c>
      <c r="C10" s="39">
        <v>4875</v>
      </c>
      <c r="D10" s="39"/>
      <c r="E10" s="127"/>
      <c r="F10" s="127"/>
      <c r="H10" s="128">
        <f t="shared" si="1"/>
        <v>4875</v>
      </c>
      <c r="J10" s="4">
        <f t="shared" si="2"/>
        <v>25.172000000000001</v>
      </c>
      <c r="K10" s="128">
        <f t="shared" si="0"/>
        <v>122713.5</v>
      </c>
    </row>
    <row r="11" spans="1:11">
      <c r="A11" s="37">
        <v>11201</v>
      </c>
      <c r="B11" s="38" t="s">
        <v>230</v>
      </c>
      <c r="C11" s="39"/>
      <c r="D11" s="39">
        <v>4875</v>
      </c>
      <c r="E11" s="127"/>
      <c r="F11" s="127"/>
      <c r="H11" s="128">
        <f t="shared" si="1"/>
        <v>-4875</v>
      </c>
      <c r="J11" s="4">
        <f t="shared" si="2"/>
        <v>25.172000000000001</v>
      </c>
      <c r="K11" s="128">
        <f t="shared" si="0"/>
        <v>-122713.5</v>
      </c>
    </row>
    <row r="12" spans="1:11">
      <c r="A12" s="37">
        <v>11300</v>
      </c>
      <c r="B12" s="38" t="s">
        <v>231</v>
      </c>
      <c r="C12" s="39">
        <v>1572.91</v>
      </c>
      <c r="D12" s="39"/>
      <c r="E12" s="127"/>
      <c r="F12" s="127"/>
      <c r="H12" s="128">
        <f t="shared" si="1"/>
        <v>1572.91</v>
      </c>
      <c r="J12" s="4">
        <f t="shared" si="2"/>
        <v>25.172000000000001</v>
      </c>
      <c r="K12" s="128">
        <f t="shared" si="0"/>
        <v>39593.29</v>
      </c>
    </row>
    <row r="13" spans="1:11">
      <c r="A13" s="37">
        <v>11301</v>
      </c>
      <c r="B13" s="38" t="s">
        <v>232</v>
      </c>
      <c r="C13" s="39"/>
      <c r="D13" s="39">
        <v>1572.91</v>
      </c>
      <c r="E13" s="127"/>
      <c r="F13" s="127"/>
      <c r="H13" s="128">
        <f t="shared" si="1"/>
        <v>-1572.91</v>
      </c>
      <c r="J13" s="4">
        <f t="shared" si="2"/>
        <v>25.172000000000001</v>
      </c>
      <c r="K13" s="128">
        <f t="shared" si="0"/>
        <v>-39593.29</v>
      </c>
    </row>
    <row r="14" spans="1:11">
      <c r="A14" s="37">
        <v>11400</v>
      </c>
      <c r="B14" s="38" t="s">
        <v>233</v>
      </c>
      <c r="C14" s="39"/>
      <c r="D14" s="39"/>
      <c r="E14" s="127"/>
      <c r="F14" s="127"/>
      <c r="H14" s="128">
        <f t="shared" si="1"/>
        <v>0</v>
      </c>
      <c r="J14" s="4">
        <f t="shared" si="2"/>
        <v>25.172000000000001</v>
      </c>
      <c r="K14" s="128">
        <f t="shared" si="0"/>
        <v>0</v>
      </c>
    </row>
    <row r="15" spans="1:11">
      <c r="A15" s="37">
        <v>11401</v>
      </c>
      <c r="B15" s="38" t="s">
        <v>234</v>
      </c>
      <c r="C15" s="39"/>
      <c r="D15" s="39"/>
      <c r="E15" s="127"/>
      <c r="F15" s="127"/>
      <c r="H15" s="128">
        <f t="shared" si="1"/>
        <v>0</v>
      </c>
      <c r="J15" s="4">
        <f t="shared" si="2"/>
        <v>25.172000000000001</v>
      </c>
      <c r="K15" s="128">
        <f t="shared" si="0"/>
        <v>0</v>
      </c>
    </row>
    <row r="16" spans="1:11">
      <c r="A16" s="129">
        <v>11500</v>
      </c>
      <c r="B16" s="130" t="s">
        <v>237</v>
      </c>
      <c r="C16" s="131">
        <v>21248</v>
      </c>
      <c r="D16" s="131"/>
      <c r="E16" s="131"/>
      <c r="F16" s="131"/>
      <c r="G16" s="132"/>
      <c r="H16" s="132">
        <f t="shared" si="1"/>
        <v>21248</v>
      </c>
      <c r="J16" s="4">
        <f t="shared" si="2"/>
        <v>25.172000000000001</v>
      </c>
      <c r="K16" s="132">
        <f t="shared" si="0"/>
        <v>534854.66</v>
      </c>
    </row>
    <row r="17" spans="1:11">
      <c r="A17" s="129">
        <v>11501</v>
      </c>
      <c r="B17" s="130" t="s">
        <v>238</v>
      </c>
      <c r="C17" s="131"/>
      <c r="D17" s="131">
        <v>10033.790000000001</v>
      </c>
      <c r="E17" s="131"/>
      <c r="F17" s="131"/>
      <c r="G17" s="132"/>
      <c r="H17" s="132">
        <f t="shared" si="1"/>
        <v>-10033.790000000001</v>
      </c>
      <c r="J17" s="4">
        <f t="shared" si="2"/>
        <v>25.172000000000001</v>
      </c>
      <c r="K17" s="132">
        <f t="shared" si="0"/>
        <v>-252570.56</v>
      </c>
    </row>
    <row r="18" spans="1:11">
      <c r="A18" s="37">
        <v>11600</v>
      </c>
      <c r="B18" s="38" t="s">
        <v>239</v>
      </c>
      <c r="C18" s="39"/>
      <c r="D18" s="39"/>
      <c r="E18" s="127"/>
      <c r="F18" s="127"/>
      <c r="H18" s="128">
        <f t="shared" si="1"/>
        <v>0</v>
      </c>
      <c r="J18" s="4">
        <f t="shared" si="2"/>
        <v>25.172000000000001</v>
      </c>
      <c r="K18" s="128">
        <f t="shared" si="0"/>
        <v>0</v>
      </c>
    </row>
    <row r="19" spans="1:11">
      <c r="A19" s="37">
        <v>11601</v>
      </c>
      <c r="B19" s="38" t="s">
        <v>240</v>
      </c>
      <c r="C19" s="39"/>
      <c r="D19" s="39"/>
      <c r="E19" s="127"/>
      <c r="F19" s="127"/>
      <c r="H19" s="128">
        <f t="shared" si="1"/>
        <v>0</v>
      </c>
      <c r="J19" s="4">
        <f t="shared" si="2"/>
        <v>25.172000000000001</v>
      </c>
      <c r="K19" s="128">
        <f t="shared" si="0"/>
        <v>0</v>
      </c>
    </row>
    <row r="20" spans="1:11">
      <c r="A20" s="37">
        <v>11700</v>
      </c>
      <c r="B20" s="38" t="s">
        <v>474</v>
      </c>
      <c r="C20" s="39"/>
      <c r="D20" s="39"/>
      <c r="E20" s="127"/>
      <c r="F20" s="127"/>
      <c r="H20" s="128">
        <f t="shared" si="1"/>
        <v>0</v>
      </c>
      <c r="J20" s="4">
        <f t="shared" si="2"/>
        <v>25.172000000000001</v>
      </c>
      <c r="K20" s="128">
        <f t="shared" si="0"/>
        <v>0</v>
      </c>
    </row>
    <row r="21" spans="1:11">
      <c r="A21" s="37">
        <v>11701</v>
      </c>
      <c r="B21" s="38" t="s">
        <v>236</v>
      </c>
      <c r="C21" s="39"/>
      <c r="D21" s="39"/>
      <c r="E21" s="127"/>
      <c r="F21" s="127"/>
      <c r="H21" s="128">
        <f t="shared" si="1"/>
        <v>0</v>
      </c>
      <c r="J21" s="4">
        <f t="shared" si="2"/>
        <v>25.172000000000001</v>
      </c>
      <c r="K21" s="128">
        <f t="shared" si="0"/>
        <v>0</v>
      </c>
    </row>
    <row r="22" spans="1:11">
      <c r="A22" s="37">
        <v>12001</v>
      </c>
      <c r="B22" s="38" t="s">
        <v>224</v>
      </c>
      <c r="C22" s="39"/>
      <c r="D22" s="39"/>
      <c r="E22" s="127"/>
      <c r="F22" s="127"/>
      <c r="H22" s="128">
        <f t="shared" si="1"/>
        <v>0</v>
      </c>
      <c r="J22" s="4">
        <f t="shared" si="2"/>
        <v>25.172000000000001</v>
      </c>
      <c r="K22" s="128">
        <f t="shared" si="0"/>
        <v>0</v>
      </c>
    </row>
    <row r="23" spans="1:11">
      <c r="A23" s="37">
        <v>12002</v>
      </c>
      <c r="B23" s="38" t="s">
        <v>225</v>
      </c>
      <c r="C23" s="39"/>
      <c r="D23" s="39"/>
      <c r="E23" s="127"/>
      <c r="F23" s="127"/>
      <c r="H23" s="128">
        <f t="shared" si="1"/>
        <v>0</v>
      </c>
      <c r="J23" s="4">
        <f t="shared" si="2"/>
        <v>25.172000000000001</v>
      </c>
      <c r="K23" s="128">
        <f t="shared" si="0"/>
        <v>0</v>
      </c>
    </row>
    <row r="24" spans="1:11" s="134" customFormat="1">
      <c r="A24" s="37">
        <v>12003</v>
      </c>
      <c r="B24" s="133" t="s">
        <v>226</v>
      </c>
      <c r="C24" s="39"/>
      <c r="D24" s="39"/>
      <c r="E24" s="127"/>
      <c r="F24" s="127"/>
      <c r="G24" s="34"/>
      <c r="H24" s="128">
        <f t="shared" si="1"/>
        <v>0</v>
      </c>
      <c r="J24" s="4">
        <f t="shared" si="2"/>
        <v>25.172000000000001</v>
      </c>
      <c r="K24" s="128">
        <f t="shared" si="0"/>
        <v>0</v>
      </c>
    </row>
    <row r="25" spans="1:11">
      <c r="A25" s="135">
        <v>13011</v>
      </c>
      <c r="B25" s="38" t="s">
        <v>91</v>
      </c>
      <c r="C25" s="39"/>
      <c r="D25" s="39"/>
      <c r="E25" s="127"/>
      <c r="F25" s="127"/>
      <c r="H25" s="128">
        <f t="shared" si="1"/>
        <v>0</v>
      </c>
      <c r="J25" s="4">
        <f t="shared" si="2"/>
        <v>25.172000000000001</v>
      </c>
      <c r="K25" s="128">
        <f t="shared" si="0"/>
        <v>0</v>
      </c>
    </row>
    <row r="26" spans="1:11">
      <c r="A26" s="135">
        <v>13012</v>
      </c>
      <c r="B26" s="133" t="s">
        <v>92</v>
      </c>
      <c r="C26" s="39"/>
      <c r="D26" s="39"/>
      <c r="E26" s="127"/>
      <c r="F26" s="127"/>
      <c r="H26" s="128">
        <f t="shared" si="1"/>
        <v>0</v>
      </c>
      <c r="J26" s="4">
        <f t="shared" si="2"/>
        <v>25.172000000000001</v>
      </c>
      <c r="K26" s="128">
        <f t="shared" si="0"/>
        <v>0</v>
      </c>
    </row>
    <row r="27" spans="1:11">
      <c r="A27" s="135">
        <v>13021</v>
      </c>
      <c r="B27" s="38" t="s">
        <v>93</v>
      </c>
      <c r="C27" s="39"/>
      <c r="D27" s="39"/>
      <c r="E27" s="127"/>
      <c r="F27" s="127"/>
      <c r="H27" s="128">
        <f t="shared" si="1"/>
        <v>0</v>
      </c>
      <c r="J27" s="4">
        <f t="shared" si="2"/>
        <v>25.172000000000001</v>
      </c>
      <c r="K27" s="128">
        <f t="shared" si="0"/>
        <v>0</v>
      </c>
    </row>
    <row r="28" spans="1:11">
      <c r="A28" s="135">
        <v>13022</v>
      </c>
      <c r="B28" s="38" t="s">
        <v>94</v>
      </c>
      <c r="C28" s="39"/>
      <c r="D28" s="39"/>
      <c r="E28" s="127"/>
      <c r="F28" s="127"/>
      <c r="H28" s="128">
        <f t="shared" si="1"/>
        <v>0</v>
      </c>
      <c r="J28" s="4">
        <f t="shared" si="2"/>
        <v>25.172000000000001</v>
      </c>
      <c r="K28" s="128">
        <f t="shared" si="0"/>
        <v>0</v>
      </c>
    </row>
    <row r="29" spans="1:11">
      <c r="A29" s="135">
        <v>13023</v>
      </c>
      <c r="B29" s="38" t="s">
        <v>95</v>
      </c>
      <c r="C29" s="39"/>
      <c r="D29" s="39"/>
      <c r="E29" s="127"/>
      <c r="F29" s="127"/>
      <c r="H29" s="128">
        <f t="shared" si="1"/>
        <v>0</v>
      </c>
      <c r="J29" s="4">
        <f t="shared" si="2"/>
        <v>25.172000000000001</v>
      </c>
      <c r="K29" s="128">
        <f t="shared" si="0"/>
        <v>0</v>
      </c>
    </row>
    <row r="30" spans="1:11">
      <c r="A30" s="135">
        <v>13024</v>
      </c>
      <c r="B30" s="38" t="s">
        <v>96</v>
      </c>
      <c r="C30" s="39"/>
      <c r="D30" s="39"/>
      <c r="E30" s="127"/>
      <c r="F30" s="127"/>
      <c r="H30" s="128">
        <f t="shared" si="1"/>
        <v>0</v>
      </c>
      <c r="J30" s="4">
        <f t="shared" si="2"/>
        <v>25.172000000000001</v>
      </c>
      <c r="K30" s="128">
        <f t="shared" si="0"/>
        <v>0</v>
      </c>
    </row>
    <row r="31" spans="1:11">
      <c r="A31" s="135">
        <v>13031</v>
      </c>
      <c r="B31" s="38" t="s">
        <v>97</v>
      </c>
      <c r="C31" s="39"/>
      <c r="D31" s="39"/>
      <c r="E31" s="127"/>
      <c r="F31" s="127"/>
      <c r="H31" s="128">
        <f t="shared" si="1"/>
        <v>0</v>
      </c>
      <c r="J31" s="4">
        <f t="shared" si="2"/>
        <v>25.172000000000001</v>
      </c>
      <c r="K31" s="128">
        <f t="shared" si="0"/>
        <v>0</v>
      </c>
    </row>
    <row r="32" spans="1:11">
      <c r="A32" s="135">
        <v>13032</v>
      </c>
      <c r="B32" s="38" t="s">
        <v>98</v>
      </c>
      <c r="C32" s="39"/>
      <c r="D32" s="39"/>
      <c r="E32" s="127"/>
      <c r="F32" s="127"/>
      <c r="H32" s="128">
        <f t="shared" si="1"/>
        <v>0</v>
      </c>
      <c r="J32" s="4">
        <f t="shared" si="2"/>
        <v>25.172000000000001</v>
      </c>
      <c r="K32" s="128">
        <f t="shared" si="0"/>
        <v>0</v>
      </c>
    </row>
    <row r="33" spans="1:11">
      <c r="A33" s="135">
        <v>13041</v>
      </c>
      <c r="B33" s="38" t="s">
        <v>99</v>
      </c>
      <c r="C33" s="39"/>
      <c r="D33" s="39"/>
      <c r="E33" s="127"/>
      <c r="F33" s="127"/>
      <c r="H33" s="128">
        <f t="shared" si="1"/>
        <v>0</v>
      </c>
      <c r="J33" s="4">
        <f t="shared" si="2"/>
        <v>25.172000000000001</v>
      </c>
      <c r="K33" s="128">
        <f t="shared" si="0"/>
        <v>0</v>
      </c>
    </row>
    <row r="34" spans="1:11">
      <c r="A34" s="135">
        <v>13042</v>
      </c>
      <c r="B34" s="38" t="s">
        <v>100</v>
      </c>
      <c r="C34" s="39"/>
      <c r="D34" s="39"/>
      <c r="E34" s="127"/>
      <c r="F34" s="127"/>
      <c r="H34" s="128">
        <f t="shared" si="1"/>
        <v>0</v>
      </c>
      <c r="J34" s="4">
        <f t="shared" si="2"/>
        <v>25.172000000000001</v>
      </c>
      <c r="K34" s="128">
        <f t="shared" si="0"/>
        <v>0</v>
      </c>
    </row>
    <row r="35" spans="1:11">
      <c r="A35" s="135">
        <v>13043</v>
      </c>
      <c r="B35" s="38" t="s">
        <v>101</v>
      </c>
      <c r="C35" s="39"/>
      <c r="D35" s="39"/>
      <c r="E35" s="127"/>
      <c r="F35" s="127"/>
      <c r="H35" s="128">
        <f t="shared" si="1"/>
        <v>0</v>
      </c>
      <c r="J35" s="4">
        <f t="shared" si="2"/>
        <v>25.172000000000001</v>
      </c>
      <c r="K35" s="128">
        <f t="shared" si="0"/>
        <v>0</v>
      </c>
    </row>
    <row r="36" spans="1:11">
      <c r="A36" s="135">
        <v>13044</v>
      </c>
      <c r="B36" s="38" t="s">
        <v>102</v>
      </c>
      <c r="C36" s="39"/>
      <c r="D36" s="39"/>
      <c r="E36" s="127"/>
      <c r="F36" s="127"/>
      <c r="H36" s="128">
        <f t="shared" si="1"/>
        <v>0</v>
      </c>
      <c r="J36" s="4">
        <f t="shared" si="2"/>
        <v>25.172000000000001</v>
      </c>
      <c r="K36" s="128">
        <f t="shared" si="0"/>
        <v>0</v>
      </c>
    </row>
    <row r="37" spans="1:11">
      <c r="A37" s="135">
        <v>13045</v>
      </c>
      <c r="B37" s="38" t="s">
        <v>103</v>
      </c>
      <c r="C37" s="39"/>
      <c r="D37" s="39"/>
      <c r="E37" s="127"/>
      <c r="F37" s="127"/>
      <c r="H37" s="128">
        <f t="shared" si="1"/>
        <v>0</v>
      </c>
      <c r="J37" s="4">
        <f t="shared" si="2"/>
        <v>25.172000000000001</v>
      </c>
      <c r="K37" s="128">
        <f t="shared" si="0"/>
        <v>0</v>
      </c>
    </row>
    <row r="38" spans="1:11">
      <c r="A38" s="135">
        <v>13051</v>
      </c>
      <c r="B38" s="38" t="s">
        <v>104</v>
      </c>
      <c r="C38" s="39"/>
      <c r="D38" s="39"/>
      <c r="E38" s="127"/>
      <c r="F38" s="127"/>
      <c r="H38" s="128">
        <f t="shared" si="1"/>
        <v>0</v>
      </c>
      <c r="J38" s="4">
        <f t="shared" si="2"/>
        <v>25.172000000000001</v>
      </c>
      <c r="K38" s="128">
        <f t="shared" si="0"/>
        <v>0</v>
      </c>
    </row>
    <row r="39" spans="1:11">
      <c r="A39" s="135">
        <v>13052</v>
      </c>
      <c r="B39" s="38" t="s">
        <v>105</v>
      </c>
      <c r="C39" s="39"/>
      <c r="D39" s="39"/>
      <c r="E39" s="127"/>
      <c r="F39" s="127"/>
      <c r="H39" s="128">
        <f t="shared" si="1"/>
        <v>0</v>
      </c>
      <c r="J39" s="4">
        <f t="shared" si="2"/>
        <v>25.172000000000001</v>
      </c>
      <c r="K39" s="128">
        <f t="shared" si="0"/>
        <v>0</v>
      </c>
    </row>
    <row r="40" spans="1:11">
      <c r="A40" s="135">
        <v>13053</v>
      </c>
      <c r="B40" s="38" t="s">
        <v>106</v>
      </c>
      <c r="C40" s="39"/>
      <c r="D40" s="39"/>
      <c r="E40" s="127"/>
      <c r="F40" s="127"/>
      <c r="H40" s="128">
        <f t="shared" si="1"/>
        <v>0</v>
      </c>
      <c r="J40" s="4">
        <f t="shared" si="2"/>
        <v>25.172000000000001</v>
      </c>
      <c r="K40" s="128">
        <f t="shared" si="0"/>
        <v>0</v>
      </c>
    </row>
    <row r="41" spans="1:11">
      <c r="A41" s="135">
        <v>13054</v>
      </c>
      <c r="B41" s="38" t="s">
        <v>107</v>
      </c>
      <c r="C41" s="39"/>
      <c r="D41" s="39"/>
      <c r="E41" s="127"/>
      <c r="F41" s="127"/>
      <c r="H41" s="128">
        <f t="shared" si="1"/>
        <v>0</v>
      </c>
      <c r="J41" s="4">
        <f t="shared" si="2"/>
        <v>25.172000000000001</v>
      </c>
      <c r="K41" s="128">
        <f t="shared" si="0"/>
        <v>0</v>
      </c>
    </row>
    <row r="42" spans="1:11">
      <c r="A42" s="135">
        <v>13055</v>
      </c>
      <c r="B42" s="38" t="s">
        <v>108</v>
      </c>
      <c r="C42" s="39"/>
      <c r="D42" s="39"/>
      <c r="E42" s="127"/>
      <c r="F42" s="127"/>
      <c r="H42" s="128">
        <f t="shared" si="1"/>
        <v>0</v>
      </c>
      <c r="J42" s="4">
        <f t="shared" si="2"/>
        <v>25.172000000000001</v>
      </c>
      <c r="K42" s="128">
        <f t="shared" si="0"/>
        <v>0</v>
      </c>
    </row>
    <row r="43" spans="1:11">
      <c r="A43" s="135">
        <v>13056</v>
      </c>
      <c r="B43" s="38" t="s">
        <v>109</v>
      </c>
      <c r="C43" s="39"/>
      <c r="D43" s="39"/>
      <c r="E43" s="127"/>
      <c r="F43" s="127"/>
      <c r="H43" s="128">
        <f t="shared" si="1"/>
        <v>0</v>
      </c>
      <c r="J43" s="4">
        <f t="shared" si="2"/>
        <v>25.172000000000001</v>
      </c>
      <c r="K43" s="128">
        <f t="shared" si="0"/>
        <v>0</v>
      </c>
    </row>
    <row r="44" spans="1:11">
      <c r="A44" s="135">
        <v>13061</v>
      </c>
      <c r="B44" s="38" t="s">
        <v>110</v>
      </c>
      <c r="C44" s="39">
        <v>547891.34</v>
      </c>
      <c r="D44" s="39"/>
      <c r="E44" s="127"/>
      <c r="F44" s="127"/>
      <c r="H44" s="128">
        <f t="shared" si="1"/>
        <v>547891.34</v>
      </c>
      <c r="J44" s="4">
        <f t="shared" si="2"/>
        <v>25.172000000000001</v>
      </c>
      <c r="K44" s="128">
        <f t="shared" si="0"/>
        <v>13791520.810000001</v>
      </c>
    </row>
    <row r="45" spans="1:11">
      <c r="A45" s="37">
        <v>13081</v>
      </c>
      <c r="B45" s="38" t="s">
        <v>111</v>
      </c>
      <c r="C45" s="39"/>
      <c r="D45" s="39"/>
      <c r="E45" s="127"/>
      <c r="F45" s="127"/>
      <c r="H45" s="128">
        <f t="shared" si="1"/>
        <v>0</v>
      </c>
      <c r="J45" s="4">
        <f t="shared" si="2"/>
        <v>25.172000000000001</v>
      </c>
      <c r="K45" s="128">
        <f t="shared" si="0"/>
        <v>0</v>
      </c>
    </row>
    <row r="46" spans="1:11">
      <c r="A46" s="37">
        <v>13091</v>
      </c>
      <c r="B46" s="38" t="s">
        <v>112</v>
      </c>
      <c r="C46" s="39"/>
      <c r="D46" s="39"/>
      <c r="E46" s="127"/>
      <c r="F46" s="127"/>
      <c r="H46" s="128">
        <f t="shared" si="1"/>
        <v>0</v>
      </c>
      <c r="J46" s="4">
        <f t="shared" si="2"/>
        <v>25.172000000000001</v>
      </c>
      <c r="K46" s="128">
        <f t="shared" si="0"/>
        <v>0</v>
      </c>
    </row>
    <row r="47" spans="1:11">
      <c r="A47" s="135">
        <v>13101</v>
      </c>
      <c r="B47" s="38" t="s">
        <v>113</v>
      </c>
      <c r="C47" s="39"/>
      <c r="D47" s="39"/>
      <c r="E47" s="127"/>
      <c r="F47" s="127"/>
      <c r="H47" s="128">
        <f t="shared" si="1"/>
        <v>0</v>
      </c>
      <c r="J47" s="4">
        <f t="shared" si="2"/>
        <v>25.172000000000001</v>
      </c>
      <c r="K47" s="128">
        <f t="shared" si="0"/>
        <v>0</v>
      </c>
    </row>
    <row r="48" spans="1:11">
      <c r="A48" s="135">
        <v>13111</v>
      </c>
      <c r="B48" s="38" t="s">
        <v>114</v>
      </c>
      <c r="C48" s="39"/>
      <c r="D48" s="39"/>
      <c r="E48" s="127"/>
      <c r="F48" s="127"/>
      <c r="H48" s="128">
        <f t="shared" si="1"/>
        <v>0</v>
      </c>
      <c r="J48" s="4">
        <f t="shared" si="2"/>
        <v>25.172000000000001</v>
      </c>
      <c r="K48" s="128">
        <f t="shared" si="0"/>
        <v>0</v>
      </c>
    </row>
    <row r="49" spans="1:11">
      <c r="A49" s="135">
        <v>13112</v>
      </c>
      <c r="B49" s="38" t="s">
        <v>115</v>
      </c>
      <c r="C49" s="39"/>
      <c r="D49" s="39"/>
      <c r="E49" s="127"/>
      <c r="F49" s="127"/>
      <c r="H49" s="128">
        <f t="shared" si="1"/>
        <v>0</v>
      </c>
      <c r="J49" s="4">
        <f t="shared" si="2"/>
        <v>25.172000000000001</v>
      </c>
      <c r="K49" s="128">
        <f t="shared" si="0"/>
        <v>0</v>
      </c>
    </row>
    <row r="50" spans="1:11">
      <c r="A50" s="135">
        <v>13113</v>
      </c>
      <c r="B50" s="38" t="s">
        <v>116</v>
      </c>
      <c r="C50" s="39"/>
      <c r="D50" s="39"/>
      <c r="E50" s="127"/>
      <c r="F50" s="127"/>
      <c r="H50" s="128">
        <f t="shared" si="1"/>
        <v>0</v>
      </c>
      <c r="J50" s="4">
        <f t="shared" si="2"/>
        <v>25.172000000000001</v>
      </c>
      <c r="K50" s="128">
        <f t="shared" si="0"/>
        <v>0</v>
      </c>
    </row>
    <row r="51" spans="1:11">
      <c r="A51" s="135">
        <v>13114</v>
      </c>
      <c r="B51" s="38" t="s">
        <v>117</v>
      </c>
      <c r="C51" s="39"/>
      <c r="D51" s="39"/>
      <c r="E51" s="127"/>
      <c r="F51" s="127"/>
      <c r="H51" s="128">
        <f t="shared" si="1"/>
        <v>0</v>
      </c>
      <c r="J51" s="4">
        <f t="shared" si="2"/>
        <v>25.172000000000001</v>
      </c>
      <c r="K51" s="128">
        <f t="shared" si="0"/>
        <v>0</v>
      </c>
    </row>
    <row r="52" spans="1:11">
      <c r="A52" s="135">
        <v>13115</v>
      </c>
      <c r="B52" s="38" t="s">
        <v>118</v>
      </c>
      <c r="C52" s="39"/>
      <c r="D52" s="39"/>
      <c r="E52" s="127"/>
      <c r="F52" s="127"/>
      <c r="H52" s="128">
        <f t="shared" si="1"/>
        <v>0</v>
      </c>
      <c r="J52" s="4">
        <f t="shared" si="2"/>
        <v>25.172000000000001</v>
      </c>
      <c r="K52" s="128">
        <f t="shared" si="0"/>
        <v>0</v>
      </c>
    </row>
    <row r="53" spans="1:11">
      <c r="A53" s="135">
        <v>13116</v>
      </c>
      <c r="B53" s="38" t="s">
        <v>119</v>
      </c>
      <c r="C53" s="39"/>
      <c r="D53" s="39"/>
      <c r="E53" s="127"/>
      <c r="F53" s="127"/>
      <c r="H53" s="128">
        <f t="shared" si="1"/>
        <v>0</v>
      </c>
      <c r="J53" s="4">
        <f t="shared" si="2"/>
        <v>25.172000000000001</v>
      </c>
      <c r="K53" s="128">
        <f t="shared" si="0"/>
        <v>0</v>
      </c>
    </row>
    <row r="54" spans="1:11">
      <c r="A54" s="135">
        <v>13117</v>
      </c>
      <c r="B54" s="38" t="s">
        <v>120</v>
      </c>
      <c r="C54" s="39"/>
      <c r="D54" s="39"/>
      <c r="E54" s="127"/>
      <c r="F54" s="127"/>
      <c r="H54" s="128">
        <f t="shared" si="1"/>
        <v>0</v>
      </c>
      <c r="J54" s="4">
        <f t="shared" si="2"/>
        <v>25.172000000000001</v>
      </c>
      <c r="K54" s="128">
        <f t="shared" si="0"/>
        <v>0</v>
      </c>
    </row>
    <row r="55" spans="1:11">
      <c r="A55" s="135">
        <v>13118</v>
      </c>
      <c r="B55" s="38" t="s">
        <v>121</v>
      </c>
      <c r="C55" s="39"/>
      <c r="D55" s="39"/>
      <c r="E55" s="127"/>
      <c r="F55" s="127"/>
      <c r="H55" s="128">
        <f t="shared" si="1"/>
        <v>0</v>
      </c>
      <c r="J55" s="4">
        <f t="shared" si="2"/>
        <v>25.172000000000001</v>
      </c>
      <c r="K55" s="128">
        <f t="shared" si="0"/>
        <v>0</v>
      </c>
    </row>
    <row r="56" spans="1:11">
      <c r="A56" s="135">
        <v>13121</v>
      </c>
      <c r="B56" s="133" t="s">
        <v>122</v>
      </c>
      <c r="C56" s="39"/>
      <c r="D56" s="39"/>
      <c r="E56" s="127"/>
      <c r="F56" s="127"/>
      <c r="H56" s="128">
        <f t="shared" si="1"/>
        <v>0</v>
      </c>
      <c r="J56" s="4">
        <f t="shared" si="2"/>
        <v>25.172000000000001</v>
      </c>
      <c r="K56" s="128">
        <f t="shared" si="0"/>
        <v>0</v>
      </c>
    </row>
    <row r="57" spans="1:11">
      <c r="A57" s="37">
        <v>13131</v>
      </c>
      <c r="B57" s="38" t="s">
        <v>123</v>
      </c>
      <c r="C57" s="39"/>
      <c r="D57" s="39"/>
      <c r="E57" s="127"/>
      <c r="F57" s="127"/>
      <c r="H57" s="128">
        <f t="shared" si="1"/>
        <v>0</v>
      </c>
      <c r="J57" s="4">
        <f t="shared" si="2"/>
        <v>25.172000000000001</v>
      </c>
      <c r="K57" s="128">
        <f t="shared" si="0"/>
        <v>0</v>
      </c>
    </row>
    <row r="58" spans="1:11">
      <c r="A58" s="37">
        <v>13132</v>
      </c>
      <c r="B58" s="38" t="s">
        <v>124</v>
      </c>
      <c r="C58" s="39"/>
      <c r="D58" s="39"/>
      <c r="E58" s="127"/>
      <c r="F58" s="127"/>
      <c r="H58" s="128">
        <f t="shared" si="1"/>
        <v>0</v>
      </c>
      <c r="J58" s="4">
        <f t="shared" si="2"/>
        <v>25.172000000000001</v>
      </c>
      <c r="K58" s="128">
        <f t="shared" si="0"/>
        <v>0</v>
      </c>
    </row>
    <row r="59" spans="1:11">
      <c r="A59" s="37">
        <v>13133</v>
      </c>
      <c r="B59" s="38" t="s">
        <v>125</v>
      </c>
      <c r="C59" s="39"/>
      <c r="D59" s="39"/>
      <c r="E59" s="127"/>
      <c r="F59" s="127"/>
      <c r="H59" s="128">
        <f t="shared" si="1"/>
        <v>0</v>
      </c>
      <c r="J59" s="4">
        <f t="shared" si="2"/>
        <v>25.172000000000001</v>
      </c>
      <c r="K59" s="128">
        <f t="shared" si="0"/>
        <v>0</v>
      </c>
    </row>
    <row r="60" spans="1:11">
      <c r="A60" s="37">
        <v>13134</v>
      </c>
      <c r="B60" s="38" t="s">
        <v>126</v>
      </c>
      <c r="C60" s="39"/>
      <c r="D60" s="39"/>
      <c r="E60" s="127"/>
      <c r="F60" s="127"/>
      <c r="H60" s="128">
        <f t="shared" si="1"/>
        <v>0</v>
      </c>
      <c r="J60" s="4">
        <f t="shared" si="2"/>
        <v>25.172000000000001</v>
      </c>
      <c r="K60" s="128">
        <f t="shared" si="0"/>
        <v>0</v>
      </c>
    </row>
    <row r="61" spans="1:11">
      <c r="A61" s="37">
        <v>13135</v>
      </c>
      <c r="B61" s="133" t="s">
        <v>127</v>
      </c>
      <c r="C61" s="39"/>
      <c r="D61" s="39"/>
      <c r="E61" s="127"/>
      <c r="F61" s="127"/>
      <c r="H61" s="128">
        <f t="shared" si="1"/>
        <v>0</v>
      </c>
      <c r="J61" s="4">
        <f t="shared" si="2"/>
        <v>25.172000000000001</v>
      </c>
      <c r="K61" s="128">
        <f t="shared" si="0"/>
        <v>0</v>
      </c>
    </row>
    <row r="62" spans="1:11">
      <c r="A62" s="136">
        <v>13136</v>
      </c>
      <c r="B62" s="38" t="s">
        <v>128</v>
      </c>
      <c r="C62" s="39"/>
      <c r="D62" s="39"/>
      <c r="E62" s="127"/>
      <c r="F62" s="127"/>
      <c r="H62" s="128">
        <f t="shared" si="1"/>
        <v>0</v>
      </c>
      <c r="J62" s="4">
        <f t="shared" si="2"/>
        <v>25.172000000000001</v>
      </c>
      <c r="K62" s="128">
        <f t="shared" si="0"/>
        <v>0</v>
      </c>
    </row>
    <row r="63" spans="1:11">
      <c r="A63" s="37">
        <v>13141</v>
      </c>
      <c r="B63" s="133" t="s">
        <v>129</v>
      </c>
      <c r="C63" s="39"/>
      <c r="D63" s="39"/>
      <c r="E63" s="127"/>
      <c r="F63" s="127"/>
      <c r="H63" s="128">
        <f t="shared" si="1"/>
        <v>0</v>
      </c>
      <c r="J63" s="4">
        <f t="shared" si="2"/>
        <v>25.172000000000001</v>
      </c>
      <c r="K63" s="128">
        <f t="shared" si="0"/>
        <v>0</v>
      </c>
    </row>
    <row r="64" spans="1:11">
      <c r="A64" s="37">
        <v>13142</v>
      </c>
      <c r="B64" s="133" t="s">
        <v>130</v>
      </c>
      <c r="C64" s="39"/>
      <c r="D64" s="39"/>
      <c r="E64" s="127"/>
      <c r="F64" s="127"/>
      <c r="H64" s="128">
        <f t="shared" si="1"/>
        <v>0</v>
      </c>
      <c r="J64" s="4">
        <f t="shared" si="2"/>
        <v>25.172000000000001</v>
      </c>
      <c r="K64" s="128">
        <f t="shared" si="0"/>
        <v>0</v>
      </c>
    </row>
    <row r="65" spans="1:11">
      <c r="A65" s="37">
        <v>13143</v>
      </c>
      <c r="B65" s="38" t="s">
        <v>131</v>
      </c>
      <c r="C65" s="39"/>
      <c r="D65" s="39"/>
      <c r="E65" s="127"/>
      <c r="F65" s="127"/>
      <c r="H65" s="128">
        <f t="shared" si="1"/>
        <v>0</v>
      </c>
      <c r="J65" s="4">
        <f t="shared" si="2"/>
        <v>25.172000000000001</v>
      </c>
      <c r="K65" s="128">
        <f t="shared" si="0"/>
        <v>0</v>
      </c>
    </row>
    <row r="66" spans="1:11">
      <c r="A66" s="37">
        <v>13144</v>
      </c>
      <c r="B66" s="38" t="s">
        <v>132</v>
      </c>
      <c r="C66" s="39"/>
      <c r="D66" s="39"/>
      <c r="E66" s="127"/>
      <c r="F66" s="127"/>
      <c r="H66" s="128">
        <f t="shared" si="1"/>
        <v>0</v>
      </c>
      <c r="J66" s="4">
        <f t="shared" si="2"/>
        <v>25.172000000000001</v>
      </c>
      <c r="K66" s="128">
        <f t="shared" si="0"/>
        <v>0</v>
      </c>
    </row>
    <row r="67" spans="1:11">
      <c r="A67" s="37">
        <v>13151</v>
      </c>
      <c r="B67" s="38" t="s">
        <v>133</v>
      </c>
      <c r="C67" s="39"/>
      <c r="D67" s="39"/>
      <c r="E67" s="127"/>
      <c r="F67" s="127"/>
      <c r="H67" s="128">
        <f t="shared" si="1"/>
        <v>0</v>
      </c>
      <c r="J67" s="4">
        <f t="shared" si="2"/>
        <v>25.172000000000001</v>
      </c>
      <c r="K67" s="128">
        <f t="shared" si="0"/>
        <v>0</v>
      </c>
    </row>
    <row r="68" spans="1:11">
      <c r="A68" s="37">
        <v>13152</v>
      </c>
      <c r="B68" s="38" t="s">
        <v>134</v>
      </c>
      <c r="C68" s="39"/>
      <c r="D68" s="39"/>
      <c r="E68" s="127"/>
      <c r="F68" s="127"/>
      <c r="H68" s="128">
        <f t="shared" si="1"/>
        <v>0</v>
      </c>
      <c r="J68" s="4">
        <f t="shared" si="2"/>
        <v>25.172000000000001</v>
      </c>
      <c r="K68" s="128">
        <f t="shared" si="0"/>
        <v>0</v>
      </c>
    </row>
    <row r="69" spans="1:11">
      <c r="A69" s="37">
        <v>13153</v>
      </c>
      <c r="B69" s="38" t="s">
        <v>135</v>
      </c>
      <c r="C69" s="39"/>
      <c r="D69" s="39"/>
      <c r="E69" s="127"/>
      <c r="F69" s="127"/>
      <c r="H69" s="128">
        <f t="shared" si="1"/>
        <v>0</v>
      </c>
      <c r="J69" s="4">
        <f t="shared" si="2"/>
        <v>25.172000000000001</v>
      </c>
      <c r="K69" s="128">
        <f t="shared" si="0"/>
        <v>0</v>
      </c>
    </row>
    <row r="70" spans="1:11">
      <c r="A70" s="37">
        <v>13161</v>
      </c>
      <c r="B70" s="38" t="s">
        <v>475</v>
      </c>
      <c r="C70" s="39"/>
      <c r="D70" s="39"/>
      <c r="E70" s="127"/>
      <c r="F70" s="127"/>
      <c r="H70" s="128">
        <f t="shared" si="1"/>
        <v>0</v>
      </c>
      <c r="J70" s="4">
        <f t="shared" si="2"/>
        <v>25.172000000000001</v>
      </c>
      <c r="K70" s="128">
        <f t="shared" si="0"/>
        <v>0</v>
      </c>
    </row>
    <row r="71" spans="1:11">
      <c r="A71" s="37">
        <v>13162</v>
      </c>
      <c r="B71" s="38" t="s">
        <v>476</v>
      </c>
      <c r="C71" s="39"/>
      <c r="D71" s="39"/>
      <c r="E71" s="127"/>
      <c r="F71" s="127"/>
      <c r="H71" s="128">
        <f t="shared" si="1"/>
        <v>0</v>
      </c>
      <c r="J71" s="4">
        <f t="shared" si="2"/>
        <v>25.172000000000001</v>
      </c>
      <c r="K71" s="128">
        <f t="shared" si="0"/>
        <v>0</v>
      </c>
    </row>
    <row r="72" spans="1:11">
      <c r="A72" s="37">
        <v>13163</v>
      </c>
      <c r="B72" s="38" t="s">
        <v>477</v>
      </c>
      <c r="C72" s="39"/>
      <c r="D72" s="39"/>
      <c r="E72" s="127"/>
      <c r="F72" s="127"/>
      <c r="H72" s="128">
        <f t="shared" si="1"/>
        <v>0</v>
      </c>
      <c r="J72" s="4">
        <f t="shared" si="2"/>
        <v>25.172000000000001</v>
      </c>
      <c r="K72" s="128">
        <f t="shared" ref="K72:K135" si="3">ROUND(H72*J72,2)</f>
        <v>0</v>
      </c>
    </row>
    <row r="73" spans="1:11">
      <c r="A73" s="37">
        <v>13164</v>
      </c>
      <c r="B73" s="38" t="s">
        <v>139</v>
      </c>
      <c r="C73" s="39"/>
      <c r="D73" s="39"/>
      <c r="E73" s="127"/>
      <c r="F73" s="127"/>
      <c r="H73" s="128">
        <f t="shared" ref="H73:H138" si="4">ROUND(C73-D73+E73-F73,2)</f>
        <v>0</v>
      </c>
      <c r="J73" s="4">
        <f t="shared" ref="J73:J136" si="5">J72</f>
        <v>25.172000000000001</v>
      </c>
      <c r="K73" s="128">
        <f t="shared" si="3"/>
        <v>0</v>
      </c>
    </row>
    <row r="74" spans="1:11">
      <c r="A74" s="135">
        <v>13171</v>
      </c>
      <c r="B74" s="133" t="s">
        <v>140</v>
      </c>
      <c r="C74" s="39"/>
      <c r="D74" s="39"/>
      <c r="E74" s="127"/>
      <c r="F74" s="127"/>
      <c r="H74" s="128">
        <f t="shared" si="4"/>
        <v>0</v>
      </c>
      <c r="J74" s="4">
        <f t="shared" si="5"/>
        <v>25.172000000000001</v>
      </c>
      <c r="K74" s="128">
        <f t="shared" si="3"/>
        <v>0</v>
      </c>
    </row>
    <row r="75" spans="1:11">
      <c r="A75" s="135">
        <v>13172</v>
      </c>
      <c r="B75" s="133" t="s">
        <v>141</v>
      </c>
      <c r="C75" s="39"/>
      <c r="D75" s="39"/>
      <c r="E75" s="127"/>
      <c r="F75" s="127"/>
      <c r="H75" s="128">
        <f t="shared" si="4"/>
        <v>0</v>
      </c>
      <c r="J75" s="4">
        <f t="shared" si="5"/>
        <v>25.172000000000001</v>
      </c>
      <c r="K75" s="128">
        <f t="shared" si="3"/>
        <v>0</v>
      </c>
    </row>
    <row r="76" spans="1:11">
      <c r="A76" s="135">
        <v>13181</v>
      </c>
      <c r="B76" s="133" t="s">
        <v>478</v>
      </c>
      <c r="C76" s="39"/>
      <c r="D76" s="39"/>
      <c r="E76" s="127"/>
      <c r="F76" s="127"/>
      <c r="H76" s="128">
        <f t="shared" si="4"/>
        <v>0</v>
      </c>
      <c r="J76" s="4">
        <f t="shared" si="5"/>
        <v>25.172000000000001</v>
      </c>
      <c r="K76" s="128">
        <f t="shared" si="3"/>
        <v>0</v>
      </c>
    </row>
    <row r="77" spans="1:11">
      <c r="A77" s="135">
        <v>13182</v>
      </c>
      <c r="B77" s="133" t="s">
        <v>143</v>
      </c>
      <c r="C77" s="39"/>
      <c r="D77" s="39"/>
      <c r="E77" s="127"/>
      <c r="F77" s="127"/>
      <c r="H77" s="128">
        <f t="shared" si="4"/>
        <v>0</v>
      </c>
      <c r="J77" s="4">
        <f t="shared" si="5"/>
        <v>25.172000000000001</v>
      </c>
      <c r="K77" s="128">
        <f t="shared" si="3"/>
        <v>0</v>
      </c>
    </row>
    <row r="78" spans="1:11">
      <c r="A78" s="135">
        <v>13183</v>
      </c>
      <c r="B78" s="133" t="s">
        <v>144</v>
      </c>
      <c r="C78" s="39"/>
      <c r="D78" s="39"/>
      <c r="E78" s="127"/>
      <c r="F78" s="127"/>
      <c r="H78" s="128">
        <f t="shared" si="4"/>
        <v>0</v>
      </c>
      <c r="J78" s="4">
        <f t="shared" si="5"/>
        <v>25.172000000000001</v>
      </c>
      <c r="K78" s="128">
        <f t="shared" si="3"/>
        <v>0</v>
      </c>
    </row>
    <row r="79" spans="1:11">
      <c r="A79" s="135">
        <v>13191</v>
      </c>
      <c r="B79" s="133" t="s">
        <v>145</v>
      </c>
      <c r="C79" s="39"/>
      <c r="D79" s="39"/>
      <c r="E79" s="127"/>
      <c r="F79" s="127"/>
      <c r="H79" s="128">
        <f t="shared" si="4"/>
        <v>0</v>
      </c>
      <c r="J79" s="4">
        <f t="shared" si="5"/>
        <v>25.172000000000001</v>
      </c>
      <c r="K79" s="128">
        <f t="shared" si="3"/>
        <v>0</v>
      </c>
    </row>
    <row r="80" spans="1:11">
      <c r="A80" s="135">
        <v>13192</v>
      </c>
      <c r="B80" s="133" t="s">
        <v>146</v>
      </c>
      <c r="C80" s="39"/>
      <c r="D80" s="39"/>
      <c r="E80" s="127"/>
      <c r="F80" s="127"/>
      <c r="H80" s="128">
        <f t="shared" si="4"/>
        <v>0</v>
      </c>
      <c r="J80" s="4">
        <f t="shared" si="5"/>
        <v>25.172000000000001</v>
      </c>
      <c r="K80" s="128">
        <f t="shared" si="3"/>
        <v>0</v>
      </c>
    </row>
    <row r="81" spans="1:11">
      <c r="A81" s="135">
        <v>13193</v>
      </c>
      <c r="B81" s="133" t="s">
        <v>147</v>
      </c>
      <c r="C81" s="39"/>
      <c r="D81" s="39"/>
      <c r="E81" s="127"/>
      <c r="F81" s="127"/>
      <c r="H81" s="128">
        <f t="shared" si="4"/>
        <v>0</v>
      </c>
      <c r="J81" s="4">
        <f t="shared" si="5"/>
        <v>25.172000000000001</v>
      </c>
      <c r="K81" s="128">
        <f t="shared" si="3"/>
        <v>0</v>
      </c>
    </row>
    <row r="82" spans="1:11">
      <c r="A82" s="135">
        <v>13194</v>
      </c>
      <c r="B82" s="133" t="s">
        <v>148</v>
      </c>
      <c r="C82" s="39"/>
      <c r="D82" s="39"/>
      <c r="E82" s="127"/>
      <c r="F82" s="127"/>
      <c r="H82" s="128">
        <f t="shared" si="4"/>
        <v>0</v>
      </c>
      <c r="J82" s="4">
        <f t="shared" si="5"/>
        <v>25.172000000000001</v>
      </c>
      <c r="K82" s="128">
        <f t="shared" si="3"/>
        <v>0</v>
      </c>
    </row>
    <row r="83" spans="1:11">
      <c r="A83" s="135">
        <v>13195</v>
      </c>
      <c r="B83" s="133" t="s">
        <v>149</v>
      </c>
      <c r="C83" s="39"/>
      <c r="D83" s="39"/>
      <c r="E83" s="127"/>
      <c r="F83" s="127"/>
      <c r="H83" s="128">
        <f t="shared" si="4"/>
        <v>0</v>
      </c>
      <c r="J83" s="4">
        <f t="shared" si="5"/>
        <v>25.172000000000001</v>
      </c>
      <c r="K83" s="128">
        <f t="shared" si="3"/>
        <v>0</v>
      </c>
    </row>
    <row r="84" spans="1:11">
      <c r="A84" s="135">
        <v>13196</v>
      </c>
      <c r="B84" s="133" t="s">
        <v>150</v>
      </c>
      <c r="C84" s="39"/>
      <c r="D84" s="39"/>
      <c r="E84" s="127"/>
      <c r="F84" s="127"/>
      <c r="H84" s="128">
        <f t="shared" si="4"/>
        <v>0</v>
      </c>
      <c r="J84" s="4">
        <f t="shared" si="5"/>
        <v>25.172000000000001</v>
      </c>
      <c r="K84" s="128">
        <f t="shared" si="3"/>
        <v>0</v>
      </c>
    </row>
    <row r="85" spans="1:11">
      <c r="A85" s="135">
        <v>13201</v>
      </c>
      <c r="B85" s="133" t="s">
        <v>151</v>
      </c>
      <c r="C85" s="39"/>
      <c r="D85" s="39"/>
      <c r="E85" s="127"/>
      <c r="F85" s="127"/>
      <c r="H85" s="128">
        <f t="shared" si="4"/>
        <v>0</v>
      </c>
      <c r="J85" s="4">
        <f t="shared" si="5"/>
        <v>25.172000000000001</v>
      </c>
      <c r="K85" s="128">
        <f t="shared" si="3"/>
        <v>0</v>
      </c>
    </row>
    <row r="86" spans="1:11">
      <c r="A86" s="135">
        <v>13202</v>
      </c>
      <c r="B86" s="133" t="s">
        <v>152</v>
      </c>
      <c r="C86" s="39"/>
      <c r="D86" s="39"/>
      <c r="E86" s="127"/>
      <c r="F86" s="127"/>
      <c r="H86" s="128">
        <f t="shared" si="4"/>
        <v>0</v>
      </c>
      <c r="J86" s="4">
        <f t="shared" si="5"/>
        <v>25.172000000000001</v>
      </c>
      <c r="K86" s="128">
        <f t="shared" si="3"/>
        <v>0</v>
      </c>
    </row>
    <row r="87" spans="1:11">
      <c r="A87" s="135">
        <v>13203</v>
      </c>
      <c r="B87" s="133" t="s">
        <v>153</v>
      </c>
      <c r="C87" s="39"/>
      <c r="D87" s="39"/>
      <c r="E87" s="127"/>
      <c r="F87" s="127"/>
      <c r="H87" s="128">
        <f t="shared" si="4"/>
        <v>0</v>
      </c>
      <c r="J87" s="4">
        <f t="shared" si="5"/>
        <v>25.172000000000001</v>
      </c>
      <c r="K87" s="128">
        <f t="shared" si="3"/>
        <v>0</v>
      </c>
    </row>
    <row r="88" spans="1:11">
      <c r="A88" s="135">
        <v>13204</v>
      </c>
      <c r="B88" s="133" t="s">
        <v>154</v>
      </c>
      <c r="C88" s="39"/>
      <c r="D88" s="39"/>
      <c r="E88" s="127"/>
      <c r="F88" s="127"/>
      <c r="H88" s="128">
        <f t="shared" si="4"/>
        <v>0</v>
      </c>
      <c r="J88" s="4">
        <f t="shared" si="5"/>
        <v>25.172000000000001</v>
      </c>
      <c r="K88" s="128">
        <f t="shared" si="3"/>
        <v>0</v>
      </c>
    </row>
    <row r="89" spans="1:11">
      <c r="A89" s="135">
        <v>13205</v>
      </c>
      <c r="B89" s="133" t="s">
        <v>155</v>
      </c>
      <c r="C89" s="39"/>
      <c r="D89" s="39"/>
      <c r="E89" s="127"/>
      <c r="F89" s="127"/>
      <c r="H89" s="128">
        <f t="shared" si="4"/>
        <v>0</v>
      </c>
      <c r="J89" s="4">
        <f t="shared" si="5"/>
        <v>25.172000000000001</v>
      </c>
      <c r="K89" s="128">
        <f t="shared" si="3"/>
        <v>0</v>
      </c>
    </row>
    <row r="90" spans="1:11">
      <c r="A90" s="135">
        <v>13206</v>
      </c>
      <c r="B90" s="133" t="s">
        <v>156</v>
      </c>
      <c r="C90" s="39"/>
      <c r="D90" s="39"/>
      <c r="E90" s="127"/>
      <c r="F90" s="127"/>
      <c r="H90" s="128">
        <f t="shared" si="4"/>
        <v>0</v>
      </c>
      <c r="J90" s="4">
        <f t="shared" si="5"/>
        <v>25.172000000000001</v>
      </c>
      <c r="K90" s="128">
        <f t="shared" si="3"/>
        <v>0</v>
      </c>
    </row>
    <row r="91" spans="1:11">
      <c r="A91" s="135">
        <v>13211</v>
      </c>
      <c r="B91" s="133" t="s">
        <v>157</v>
      </c>
      <c r="C91" s="39"/>
      <c r="D91" s="39"/>
      <c r="E91" s="127"/>
      <c r="F91" s="127"/>
      <c r="H91" s="128">
        <f t="shared" si="4"/>
        <v>0</v>
      </c>
      <c r="J91" s="4">
        <f t="shared" si="5"/>
        <v>25.172000000000001</v>
      </c>
      <c r="K91" s="128">
        <f t="shared" si="3"/>
        <v>0</v>
      </c>
    </row>
    <row r="92" spans="1:11">
      <c r="A92" s="135">
        <v>13212</v>
      </c>
      <c r="B92" s="133" t="s">
        <v>158</v>
      </c>
      <c r="C92" s="39"/>
      <c r="D92" s="39"/>
      <c r="E92" s="127"/>
      <c r="F92" s="127"/>
      <c r="H92" s="128">
        <f t="shared" si="4"/>
        <v>0</v>
      </c>
      <c r="J92" s="4">
        <f t="shared" si="5"/>
        <v>25.172000000000001</v>
      </c>
      <c r="K92" s="128">
        <f t="shared" si="3"/>
        <v>0</v>
      </c>
    </row>
    <row r="93" spans="1:11">
      <c r="A93" s="135">
        <v>13213</v>
      </c>
      <c r="B93" s="133" t="s">
        <v>159</v>
      </c>
      <c r="C93" s="39"/>
      <c r="D93" s="39"/>
      <c r="E93" s="127"/>
      <c r="F93" s="127"/>
      <c r="H93" s="128">
        <f t="shared" si="4"/>
        <v>0</v>
      </c>
      <c r="J93" s="4">
        <f t="shared" si="5"/>
        <v>25.172000000000001</v>
      </c>
      <c r="K93" s="128">
        <f t="shared" si="3"/>
        <v>0</v>
      </c>
    </row>
    <row r="94" spans="1:11">
      <c r="A94" s="135">
        <v>13214</v>
      </c>
      <c r="B94" s="133" t="s">
        <v>160</v>
      </c>
      <c r="C94" s="39"/>
      <c r="D94" s="39"/>
      <c r="E94" s="127"/>
      <c r="F94" s="127"/>
      <c r="H94" s="128">
        <f t="shared" si="4"/>
        <v>0</v>
      </c>
      <c r="J94" s="4">
        <f t="shared" si="5"/>
        <v>25.172000000000001</v>
      </c>
      <c r="K94" s="128">
        <f t="shared" si="3"/>
        <v>0</v>
      </c>
    </row>
    <row r="95" spans="1:11">
      <c r="A95" s="135">
        <v>13215</v>
      </c>
      <c r="B95" s="133" t="s">
        <v>161</v>
      </c>
      <c r="C95" s="39"/>
      <c r="D95" s="39"/>
      <c r="E95" s="127"/>
      <c r="F95" s="127"/>
      <c r="H95" s="128">
        <f t="shared" si="4"/>
        <v>0</v>
      </c>
      <c r="J95" s="4">
        <f t="shared" si="5"/>
        <v>25.172000000000001</v>
      </c>
      <c r="K95" s="128">
        <f t="shared" si="3"/>
        <v>0</v>
      </c>
    </row>
    <row r="96" spans="1:11">
      <c r="A96" s="135">
        <v>13216</v>
      </c>
      <c r="B96" s="133" t="s">
        <v>162</v>
      </c>
      <c r="C96" s="39"/>
      <c r="D96" s="39"/>
      <c r="E96" s="127"/>
      <c r="F96" s="127"/>
      <c r="H96" s="128">
        <f t="shared" si="4"/>
        <v>0</v>
      </c>
      <c r="J96" s="4">
        <f t="shared" si="5"/>
        <v>25.172000000000001</v>
      </c>
      <c r="K96" s="128">
        <f t="shared" si="3"/>
        <v>0</v>
      </c>
    </row>
    <row r="97" spans="1:11">
      <c r="A97" s="135">
        <v>13217</v>
      </c>
      <c r="B97" s="133" t="s">
        <v>163</v>
      </c>
      <c r="C97" s="39"/>
      <c r="D97" s="39"/>
      <c r="E97" s="127"/>
      <c r="F97" s="127"/>
      <c r="H97" s="128">
        <f t="shared" si="4"/>
        <v>0</v>
      </c>
      <c r="J97" s="4">
        <f t="shared" si="5"/>
        <v>25.172000000000001</v>
      </c>
      <c r="K97" s="128">
        <f t="shared" si="3"/>
        <v>0</v>
      </c>
    </row>
    <row r="98" spans="1:11">
      <c r="A98" s="135">
        <v>13221</v>
      </c>
      <c r="B98" s="133" t="s">
        <v>164</v>
      </c>
      <c r="C98" s="39"/>
      <c r="D98" s="39"/>
      <c r="E98" s="127"/>
      <c r="F98" s="127"/>
      <c r="H98" s="128">
        <f t="shared" si="4"/>
        <v>0</v>
      </c>
      <c r="J98" s="4">
        <f t="shared" si="5"/>
        <v>25.172000000000001</v>
      </c>
      <c r="K98" s="128">
        <f t="shared" si="3"/>
        <v>0</v>
      </c>
    </row>
    <row r="99" spans="1:11">
      <c r="A99" s="135">
        <v>13231</v>
      </c>
      <c r="B99" s="133" t="s">
        <v>479</v>
      </c>
      <c r="C99" s="39"/>
      <c r="D99" s="39"/>
      <c r="E99" s="127"/>
      <c r="F99" s="127"/>
      <c r="H99" s="128">
        <f t="shared" si="4"/>
        <v>0</v>
      </c>
      <c r="J99" s="4">
        <f t="shared" si="5"/>
        <v>25.172000000000001</v>
      </c>
      <c r="K99" s="128">
        <f t="shared" si="3"/>
        <v>0</v>
      </c>
    </row>
    <row r="100" spans="1:11">
      <c r="A100" s="136">
        <v>13232</v>
      </c>
      <c r="B100" s="38" t="s">
        <v>166</v>
      </c>
      <c r="C100" s="39"/>
      <c r="D100" s="39"/>
      <c r="E100" s="127"/>
      <c r="F100" s="127"/>
      <c r="H100" s="128">
        <f t="shared" si="4"/>
        <v>0</v>
      </c>
      <c r="J100" s="4">
        <f t="shared" si="5"/>
        <v>25.172000000000001</v>
      </c>
      <c r="K100" s="128">
        <f t="shared" si="3"/>
        <v>0</v>
      </c>
    </row>
    <row r="101" spans="1:11">
      <c r="A101" s="135">
        <v>13241</v>
      </c>
      <c r="B101" s="133" t="s">
        <v>167</v>
      </c>
      <c r="C101" s="39"/>
      <c r="D101" s="39"/>
      <c r="E101" s="127"/>
      <c r="F101" s="127"/>
      <c r="H101" s="128">
        <f t="shared" si="4"/>
        <v>0</v>
      </c>
      <c r="J101" s="4">
        <f t="shared" si="5"/>
        <v>25.172000000000001</v>
      </c>
      <c r="K101" s="128">
        <f t="shared" si="3"/>
        <v>0</v>
      </c>
    </row>
    <row r="102" spans="1:11">
      <c r="A102" s="135">
        <v>13242</v>
      </c>
      <c r="B102" s="133" t="s">
        <v>480</v>
      </c>
      <c r="C102" s="39"/>
      <c r="D102" s="39"/>
      <c r="E102" s="127"/>
      <c r="F102" s="127"/>
      <c r="H102" s="128">
        <f t="shared" si="4"/>
        <v>0</v>
      </c>
      <c r="J102" s="4">
        <f t="shared" si="5"/>
        <v>25.172000000000001</v>
      </c>
      <c r="K102" s="128">
        <f t="shared" si="3"/>
        <v>0</v>
      </c>
    </row>
    <row r="103" spans="1:11">
      <c r="A103" s="135">
        <v>13243</v>
      </c>
      <c r="B103" s="133" t="s">
        <v>169</v>
      </c>
      <c r="C103" s="39"/>
      <c r="D103" s="39"/>
      <c r="E103" s="127"/>
      <c r="F103" s="127"/>
      <c r="H103" s="128">
        <f t="shared" si="4"/>
        <v>0</v>
      </c>
      <c r="J103" s="4">
        <f t="shared" si="5"/>
        <v>25.172000000000001</v>
      </c>
      <c r="K103" s="128">
        <f t="shared" si="3"/>
        <v>0</v>
      </c>
    </row>
    <row r="104" spans="1:11">
      <c r="A104" s="137">
        <v>13251</v>
      </c>
      <c r="B104" s="38" t="s">
        <v>170</v>
      </c>
      <c r="C104" s="39"/>
      <c r="D104" s="39"/>
      <c r="E104" s="127"/>
      <c r="F104" s="127"/>
      <c r="H104" s="128">
        <f t="shared" si="4"/>
        <v>0</v>
      </c>
      <c r="J104" s="4">
        <f t="shared" si="5"/>
        <v>25.172000000000001</v>
      </c>
      <c r="K104" s="128">
        <f t="shared" si="3"/>
        <v>0</v>
      </c>
    </row>
    <row r="105" spans="1:11">
      <c r="A105" s="137">
        <v>13252</v>
      </c>
      <c r="B105" s="38" t="s">
        <v>171</v>
      </c>
      <c r="C105" s="39"/>
      <c r="D105" s="39"/>
      <c r="E105" s="127"/>
      <c r="F105" s="127"/>
      <c r="H105" s="128">
        <f t="shared" si="4"/>
        <v>0</v>
      </c>
      <c r="J105" s="4">
        <f t="shared" si="5"/>
        <v>25.172000000000001</v>
      </c>
      <c r="K105" s="128">
        <f t="shared" si="3"/>
        <v>0</v>
      </c>
    </row>
    <row r="106" spans="1:11">
      <c r="A106" s="137">
        <v>13253</v>
      </c>
      <c r="B106" s="38" t="s">
        <v>172</v>
      </c>
      <c r="C106" s="39"/>
      <c r="D106" s="39"/>
      <c r="E106" s="127"/>
      <c r="F106" s="127"/>
      <c r="H106" s="128">
        <f t="shared" si="4"/>
        <v>0</v>
      </c>
      <c r="J106" s="4">
        <f t="shared" si="5"/>
        <v>25.172000000000001</v>
      </c>
      <c r="K106" s="128">
        <f t="shared" si="3"/>
        <v>0</v>
      </c>
    </row>
    <row r="107" spans="1:11">
      <c r="A107" s="137">
        <v>13254</v>
      </c>
      <c r="B107" s="38" t="s">
        <v>173</v>
      </c>
      <c r="C107" s="39"/>
      <c r="D107" s="39"/>
      <c r="E107" s="127"/>
      <c r="F107" s="127"/>
      <c r="H107" s="128">
        <f t="shared" si="4"/>
        <v>0</v>
      </c>
      <c r="J107" s="4">
        <f t="shared" si="5"/>
        <v>25.172000000000001</v>
      </c>
      <c r="K107" s="128">
        <f t="shared" si="3"/>
        <v>0</v>
      </c>
    </row>
    <row r="108" spans="1:11">
      <c r="A108" s="136">
        <v>13261</v>
      </c>
      <c r="B108" s="38" t="s">
        <v>174</v>
      </c>
      <c r="C108" s="39"/>
      <c r="D108" s="39"/>
      <c r="E108" s="127"/>
      <c r="F108" s="127"/>
      <c r="H108" s="128">
        <f>ROUND(C108-D108+E108-F108,2)</f>
        <v>0</v>
      </c>
      <c r="J108" s="4">
        <f t="shared" si="5"/>
        <v>25.172000000000001</v>
      </c>
      <c r="K108" s="128">
        <f t="shared" si="3"/>
        <v>0</v>
      </c>
    </row>
    <row r="109" spans="1:11">
      <c r="A109" s="135">
        <v>13501</v>
      </c>
      <c r="B109" s="38" t="s">
        <v>176</v>
      </c>
      <c r="C109" s="39"/>
      <c r="D109" s="39"/>
      <c r="E109" s="127"/>
      <c r="F109" s="127"/>
      <c r="H109" s="128">
        <f t="shared" si="4"/>
        <v>0</v>
      </c>
      <c r="J109" s="4">
        <f t="shared" si="5"/>
        <v>25.172000000000001</v>
      </c>
      <c r="K109" s="128">
        <f t="shared" si="3"/>
        <v>0</v>
      </c>
    </row>
    <row r="110" spans="1:11">
      <c r="A110" s="135">
        <v>13502</v>
      </c>
      <c r="B110" s="38" t="s">
        <v>177</v>
      </c>
      <c r="C110" s="39"/>
      <c r="D110" s="39"/>
      <c r="E110" s="127"/>
      <c r="F110" s="127"/>
      <c r="H110" s="128">
        <f t="shared" si="4"/>
        <v>0</v>
      </c>
      <c r="J110" s="4">
        <f t="shared" si="5"/>
        <v>25.172000000000001</v>
      </c>
      <c r="K110" s="128">
        <f t="shared" si="3"/>
        <v>0</v>
      </c>
    </row>
    <row r="111" spans="1:11">
      <c r="A111" s="135">
        <v>13503</v>
      </c>
      <c r="B111" s="38" t="s">
        <v>178</v>
      </c>
      <c r="C111" s="39"/>
      <c r="D111" s="39"/>
      <c r="E111" s="127"/>
      <c r="F111" s="127"/>
      <c r="H111" s="128">
        <f t="shared" si="4"/>
        <v>0</v>
      </c>
      <c r="J111" s="4">
        <f t="shared" si="5"/>
        <v>25.172000000000001</v>
      </c>
      <c r="K111" s="128">
        <f t="shared" si="3"/>
        <v>0</v>
      </c>
    </row>
    <row r="112" spans="1:11">
      <c r="A112" s="135">
        <v>13601</v>
      </c>
      <c r="B112" s="38" t="s">
        <v>175</v>
      </c>
      <c r="C112" s="39"/>
      <c r="D112" s="39"/>
      <c r="E112" s="127"/>
      <c r="F112" s="127"/>
      <c r="H112" s="128">
        <f t="shared" si="4"/>
        <v>0</v>
      </c>
      <c r="J112" s="4">
        <f t="shared" si="5"/>
        <v>25.172000000000001</v>
      </c>
      <c r="K112" s="128">
        <f t="shared" si="3"/>
        <v>0</v>
      </c>
    </row>
    <row r="113" spans="1:11">
      <c r="A113" s="135">
        <v>14101</v>
      </c>
      <c r="B113" s="133" t="s">
        <v>179</v>
      </c>
      <c r="C113" s="39"/>
      <c r="D113" s="39"/>
      <c r="E113" s="127"/>
      <c r="F113" s="127"/>
      <c r="H113" s="128">
        <f t="shared" si="4"/>
        <v>0</v>
      </c>
      <c r="J113" s="4">
        <f t="shared" si="5"/>
        <v>25.172000000000001</v>
      </c>
      <c r="K113" s="128">
        <f t="shared" si="3"/>
        <v>0</v>
      </c>
    </row>
    <row r="114" spans="1:11">
      <c r="A114" s="135">
        <v>14102</v>
      </c>
      <c r="B114" s="133" t="s">
        <v>180</v>
      </c>
      <c r="C114" s="39">
        <v>927369.04</v>
      </c>
      <c r="D114" s="39"/>
      <c r="E114" s="127"/>
      <c r="F114" s="127"/>
      <c r="H114" s="128">
        <f t="shared" si="4"/>
        <v>927369.04</v>
      </c>
      <c r="J114" s="4">
        <f t="shared" si="5"/>
        <v>25.172000000000001</v>
      </c>
      <c r="K114" s="128">
        <f t="shared" si="3"/>
        <v>23343733.469999999</v>
      </c>
    </row>
    <row r="115" spans="1:11">
      <c r="A115" s="138">
        <v>14103</v>
      </c>
      <c r="B115" s="139" t="s">
        <v>481</v>
      </c>
      <c r="C115" s="131"/>
      <c r="D115" s="131"/>
      <c r="E115" s="131"/>
      <c r="F115" s="131"/>
      <c r="G115" s="132"/>
      <c r="H115" s="132">
        <f t="shared" si="4"/>
        <v>0</v>
      </c>
      <c r="J115" s="4">
        <f t="shared" si="5"/>
        <v>25.172000000000001</v>
      </c>
      <c r="K115" s="132">
        <f t="shared" si="3"/>
        <v>0</v>
      </c>
    </row>
    <row r="116" spans="1:11">
      <c r="A116" s="135">
        <v>14201</v>
      </c>
      <c r="B116" s="133" t="s">
        <v>181</v>
      </c>
      <c r="C116" s="39"/>
      <c r="D116" s="39"/>
      <c r="E116" s="127"/>
      <c r="F116" s="127"/>
      <c r="H116" s="128">
        <f t="shared" si="4"/>
        <v>0</v>
      </c>
      <c r="J116" s="4">
        <f t="shared" si="5"/>
        <v>25.172000000000001</v>
      </c>
      <c r="K116" s="128">
        <f t="shared" si="3"/>
        <v>0</v>
      </c>
    </row>
    <row r="117" spans="1:11">
      <c r="A117" s="135">
        <v>15001</v>
      </c>
      <c r="B117" s="38" t="s">
        <v>182</v>
      </c>
      <c r="C117" s="39"/>
      <c r="D117" s="39"/>
      <c r="E117" s="127"/>
      <c r="F117" s="127"/>
      <c r="H117" s="128">
        <f t="shared" si="4"/>
        <v>0</v>
      </c>
      <c r="J117" s="4">
        <f t="shared" si="5"/>
        <v>25.172000000000001</v>
      </c>
      <c r="K117" s="128">
        <f t="shared" si="3"/>
        <v>0</v>
      </c>
    </row>
    <row r="118" spans="1:11">
      <c r="A118" s="135">
        <v>15002</v>
      </c>
      <c r="B118" s="38" t="s">
        <v>183</v>
      </c>
      <c r="C118" s="39"/>
      <c r="D118" s="39"/>
      <c r="E118" s="127"/>
      <c r="F118" s="127"/>
      <c r="H118" s="128">
        <f t="shared" si="4"/>
        <v>0</v>
      </c>
      <c r="J118" s="4">
        <f t="shared" si="5"/>
        <v>25.172000000000001</v>
      </c>
      <c r="K118" s="128">
        <f t="shared" si="3"/>
        <v>0</v>
      </c>
    </row>
    <row r="119" spans="1:11">
      <c r="A119" s="135">
        <v>15003</v>
      </c>
      <c r="B119" s="38" t="s">
        <v>184</v>
      </c>
      <c r="C119" s="39"/>
      <c r="D119" s="39"/>
      <c r="E119" s="127"/>
      <c r="F119" s="127"/>
      <c r="H119" s="128">
        <f t="shared" si="4"/>
        <v>0</v>
      </c>
      <c r="J119" s="4">
        <f t="shared" si="5"/>
        <v>25.172000000000001</v>
      </c>
      <c r="K119" s="128">
        <f t="shared" si="3"/>
        <v>0</v>
      </c>
    </row>
    <row r="120" spans="1:11">
      <c r="A120" s="135">
        <v>15004</v>
      </c>
      <c r="B120" s="38" t="s">
        <v>243</v>
      </c>
      <c r="C120" s="39"/>
      <c r="D120" s="39"/>
      <c r="E120" s="127"/>
      <c r="F120" s="127"/>
      <c r="H120" s="128">
        <f t="shared" si="4"/>
        <v>0</v>
      </c>
      <c r="J120" s="4">
        <f t="shared" si="5"/>
        <v>25.172000000000001</v>
      </c>
      <c r="K120" s="128">
        <f t="shared" si="3"/>
        <v>0</v>
      </c>
    </row>
    <row r="121" spans="1:11">
      <c r="A121" s="135">
        <v>15005</v>
      </c>
      <c r="B121" s="38" t="s">
        <v>185</v>
      </c>
      <c r="C121" s="39">
        <v>38770.620000000003</v>
      </c>
      <c r="D121" s="39"/>
      <c r="E121" s="127"/>
      <c r="F121" s="127"/>
      <c r="H121" s="128">
        <f t="shared" si="4"/>
        <v>38770.620000000003</v>
      </c>
      <c r="J121" s="4">
        <f t="shared" si="5"/>
        <v>25.172000000000001</v>
      </c>
      <c r="K121" s="128">
        <f t="shared" si="3"/>
        <v>975934.05</v>
      </c>
    </row>
    <row r="122" spans="1:11">
      <c r="A122" s="135">
        <v>15006</v>
      </c>
      <c r="B122" s="38" t="s">
        <v>218</v>
      </c>
      <c r="C122" s="39"/>
      <c r="D122" s="39"/>
      <c r="E122" s="127"/>
      <c r="F122" s="127"/>
      <c r="H122" s="128">
        <f t="shared" si="4"/>
        <v>0</v>
      </c>
      <c r="J122" s="4">
        <f t="shared" si="5"/>
        <v>25.172000000000001</v>
      </c>
      <c r="K122" s="128">
        <f t="shared" si="3"/>
        <v>0</v>
      </c>
    </row>
    <row r="123" spans="1:11">
      <c r="A123" s="135">
        <v>15007</v>
      </c>
      <c r="B123" s="38" t="s">
        <v>186</v>
      </c>
      <c r="C123" s="39"/>
      <c r="D123" s="39"/>
      <c r="E123" s="127"/>
      <c r="F123" s="127"/>
      <c r="H123" s="128">
        <f t="shared" si="4"/>
        <v>0</v>
      </c>
      <c r="J123" s="4">
        <f t="shared" si="5"/>
        <v>25.172000000000001</v>
      </c>
      <c r="K123" s="128">
        <f t="shared" si="3"/>
        <v>0</v>
      </c>
    </row>
    <row r="124" spans="1:11">
      <c r="A124" s="135">
        <v>15008</v>
      </c>
      <c r="B124" s="38" t="s">
        <v>187</v>
      </c>
      <c r="C124" s="39"/>
      <c r="D124" s="39"/>
      <c r="E124" s="127"/>
      <c r="F124" s="127"/>
      <c r="H124" s="128">
        <f t="shared" si="4"/>
        <v>0</v>
      </c>
      <c r="J124" s="4">
        <f t="shared" si="5"/>
        <v>25.172000000000001</v>
      </c>
      <c r="K124" s="128">
        <f t="shared" si="3"/>
        <v>0</v>
      </c>
    </row>
    <row r="125" spans="1:11">
      <c r="A125" s="135">
        <v>15009</v>
      </c>
      <c r="B125" s="38" t="s">
        <v>245</v>
      </c>
      <c r="C125" s="39"/>
      <c r="D125" s="39"/>
      <c r="E125" s="127"/>
      <c r="F125" s="127"/>
      <c r="H125" s="128">
        <f t="shared" si="4"/>
        <v>0</v>
      </c>
      <c r="J125" s="4">
        <f t="shared" si="5"/>
        <v>25.172000000000001</v>
      </c>
      <c r="K125" s="128">
        <f t="shared" si="3"/>
        <v>0</v>
      </c>
    </row>
    <row r="126" spans="1:11">
      <c r="A126" s="135">
        <v>15010</v>
      </c>
      <c r="B126" s="38" t="s">
        <v>219</v>
      </c>
      <c r="C126" s="39">
        <f>5195.42-2942.1</f>
        <v>2253.3200000000002</v>
      </c>
      <c r="D126" s="39"/>
      <c r="E126" s="127"/>
      <c r="F126" s="127"/>
      <c r="H126" s="128">
        <f t="shared" si="4"/>
        <v>2253.3200000000002</v>
      </c>
      <c r="J126" s="4">
        <f t="shared" si="5"/>
        <v>25.172000000000001</v>
      </c>
      <c r="K126" s="128">
        <f t="shared" si="3"/>
        <v>56720.57</v>
      </c>
    </row>
    <row r="127" spans="1:11">
      <c r="A127" s="135">
        <v>15011</v>
      </c>
      <c r="B127" s="38" t="s">
        <v>220</v>
      </c>
      <c r="C127" s="39"/>
      <c r="D127" s="39"/>
      <c r="E127" s="127"/>
      <c r="F127" s="127"/>
      <c r="H127" s="128">
        <f t="shared" si="4"/>
        <v>0</v>
      </c>
      <c r="J127" s="4">
        <f t="shared" si="5"/>
        <v>25.172000000000001</v>
      </c>
      <c r="K127" s="128">
        <f t="shared" si="3"/>
        <v>0</v>
      </c>
    </row>
    <row r="128" spans="1:11">
      <c r="A128" s="135">
        <v>15012</v>
      </c>
      <c r="B128" s="38" t="s">
        <v>221</v>
      </c>
      <c r="C128" s="39"/>
      <c r="D128" s="39"/>
      <c r="E128" s="127"/>
      <c r="F128" s="127"/>
      <c r="H128" s="128">
        <f t="shared" si="4"/>
        <v>0</v>
      </c>
      <c r="J128" s="4">
        <f t="shared" si="5"/>
        <v>25.172000000000001</v>
      </c>
      <c r="K128" s="128">
        <f t="shared" si="3"/>
        <v>0</v>
      </c>
    </row>
    <row r="129" spans="1:11">
      <c r="A129" s="135">
        <v>15013</v>
      </c>
      <c r="B129" s="38" t="s">
        <v>244</v>
      </c>
      <c r="C129" s="39"/>
      <c r="D129" s="39"/>
      <c r="E129" s="127"/>
      <c r="F129" s="127"/>
      <c r="H129" s="128">
        <f t="shared" si="4"/>
        <v>0</v>
      </c>
      <c r="J129" s="4">
        <f t="shared" si="5"/>
        <v>25.172000000000001</v>
      </c>
      <c r="K129" s="128">
        <f t="shared" si="3"/>
        <v>0</v>
      </c>
    </row>
    <row r="130" spans="1:11">
      <c r="A130" s="135">
        <v>15014</v>
      </c>
      <c r="B130" s="38" t="s">
        <v>188</v>
      </c>
      <c r="C130" s="39">
        <v>150947.76</v>
      </c>
      <c r="D130" s="39"/>
      <c r="E130" s="127"/>
      <c r="F130" s="127"/>
      <c r="H130" s="128">
        <f t="shared" si="4"/>
        <v>150947.76</v>
      </c>
      <c r="J130" s="4">
        <f t="shared" si="5"/>
        <v>25.172000000000001</v>
      </c>
      <c r="K130" s="128">
        <f t="shared" si="3"/>
        <v>3799657.01</v>
      </c>
    </row>
    <row r="131" spans="1:11">
      <c r="A131" s="135">
        <v>15015</v>
      </c>
      <c r="B131" s="38" t="s">
        <v>189</v>
      </c>
      <c r="C131" s="39"/>
      <c r="D131" s="39"/>
      <c r="E131" s="127"/>
      <c r="F131" s="127"/>
      <c r="H131" s="128">
        <f t="shared" si="4"/>
        <v>0</v>
      </c>
      <c r="J131" s="4">
        <f t="shared" si="5"/>
        <v>25.172000000000001</v>
      </c>
      <c r="K131" s="128">
        <f t="shared" si="3"/>
        <v>0</v>
      </c>
    </row>
    <row r="132" spans="1:11">
      <c r="A132" s="138">
        <v>15016</v>
      </c>
      <c r="B132" s="130" t="s">
        <v>241</v>
      </c>
      <c r="C132" s="131"/>
      <c r="D132" s="131"/>
      <c r="E132" s="131"/>
      <c r="F132" s="131"/>
      <c r="G132" s="132"/>
      <c r="H132" s="132">
        <f t="shared" si="4"/>
        <v>0</v>
      </c>
      <c r="J132" s="4">
        <f t="shared" si="5"/>
        <v>25.172000000000001</v>
      </c>
      <c r="K132" s="132">
        <f t="shared" si="3"/>
        <v>0</v>
      </c>
    </row>
    <row r="133" spans="1:11">
      <c r="A133" s="137">
        <v>15017</v>
      </c>
      <c r="B133" s="140" t="s">
        <v>222</v>
      </c>
      <c r="C133" s="39"/>
      <c r="D133" s="39"/>
      <c r="E133" s="127"/>
      <c r="F133" s="127"/>
      <c r="H133" s="128">
        <f t="shared" si="4"/>
        <v>0</v>
      </c>
      <c r="J133" s="4">
        <f t="shared" si="5"/>
        <v>25.172000000000001</v>
      </c>
      <c r="K133" s="128">
        <f t="shared" si="3"/>
        <v>0</v>
      </c>
    </row>
    <row r="134" spans="1:11">
      <c r="A134" s="137">
        <v>15018</v>
      </c>
      <c r="B134" s="140" t="s">
        <v>223</v>
      </c>
      <c r="C134" s="39"/>
      <c r="D134" s="39"/>
      <c r="E134" s="127"/>
      <c r="F134" s="127"/>
      <c r="H134" s="128">
        <f t="shared" si="4"/>
        <v>0</v>
      </c>
      <c r="J134" s="4">
        <f t="shared" si="5"/>
        <v>25.172000000000001</v>
      </c>
      <c r="K134" s="128">
        <f t="shared" si="3"/>
        <v>0</v>
      </c>
    </row>
    <row r="135" spans="1:11">
      <c r="A135" s="141"/>
      <c r="B135" s="142" t="s">
        <v>482</v>
      </c>
      <c r="C135" s="39"/>
      <c r="D135" s="39"/>
      <c r="E135" s="127"/>
      <c r="F135" s="127"/>
      <c r="H135" s="128">
        <f t="shared" si="4"/>
        <v>0</v>
      </c>
      <c r="J135" s="4">
        <f t="shared" si="5"/>
        <v>25.172000000000001</v>
      </c>
      <c r="K135" s="128">
        <f t="shared" si="3"/>
        <v>0</v>
      </c>
    </row>
    <row r="136" spans="1:11">
      <c r="A136" s="135">
        <v>15101</v>
      </c>
      <c r="B136" s="38" t="s">
        <v>207</v>
      </c>
      <c r="C136" s="39"/>
      <c r="D136" s="39"/>
      <c r="E136" s="127"/>
      <c r="F136" s="127"/>
      <c r="H136" s="128">
        <f t="shared" si="4"/>
        <v>0</v>
      </c>
      <c r="J136" s="4">
        <f t="shared" si="5"/>
        <v>25.172000000000001</v>
      </c>
      <c r="K136" s="128">
        <f t="shared" ref="K136:K199" si="6">ROUND(H136*J136,2)</f>
        <v>0</v>
      </c>
    </row>
    <row r="137" spans="1:11">
      <c r="A137" s="135">
        <v>15102</v>
      </c>
      <c r="B137" s="38" t="s">
        <v>208</v>
      </c>
      <c r="C137" s="39"/>
      <c r="D137" s="39"/>
      <c r="E137" s="127"/>
      <c r="F137" s="127"/>
      <c r="H137" s="128">
        <f t="shared" si="4"/>
        <v>0</v>
      </c>
      <c r="J137" s="4">
        <f t="shared" ref="J137:J200" si="7">J136</f>
        <v>25.172000000000001</v>
      </c>
      <c r="K137" s="128">
        <f t="shared" si="6"/>
        <v>0</v>
      </c>
    </row>
    <row r="138" spans="1:11">
      <c r="A138" s="135">
        <v>15103</v>
      </c>
      <c r="B138" s="38" t="s">
        <v>209</v>
      </c>
      <c r="C138" s="39"/>
      <c r="D138" s="39"/>
      <c r="E138" s="127"/>
      <c r="F138" s="127"/>
      <c r="H138" s="128">
        <f t="shared" si="4"/>
        <v>0</v>
      </c>
      <c r="J138" s="4">
        <f t="shared" si="7"/>
        <v>25.172000000000001</v>
      </c>
      <c r="K138" s="128">
        <f t="shared" si="6"/>
        <v>0</v>
      </c>
    </row>
    <row r="139" spans="1:11">
      <c r="A139" s="135">
        <v>15104</v>
      </c>
      <c r="B139" s="38" t="s">
        <v>210</v>
      </c>
      <c r="C139" s="39"/>
      <c r="D139" s="39"/>
      <c r="E139" s="127"/>
      <c r="F139" s="127"/>
      <c r="H139" s="128">
        <f t="shared" ref="H139:H202" si="8">ROUND(C139-D139+E139-F139,2)</f>
        <v>0</v>
      </c>
      <c r="J139" s="4">
        <f t="shared" si="7"/>
        <v>25.172000000000001</v>
      </c>
      <c r="K139" s="128">
        <f t="shared" si="6"/>
        <v>0</v>
      </c>
    </row>
    <row r="140" spans="1:11">
      <c r="A140" s="135">
        <v>15105</v>
      </c>
      <c r="B140" s="38" t="s">
        <v>211</v>
      </c>
      <c r="C140" s="39"/>
      <c r="D140" s="39"/>
      <c r="E140" s="127"/>
      <c r="F140" s="127"/>
      <c r="H140" s="128">
        <f t="shared" si="8"/>
        <v>0</v>
      </c>
      <c r="J140" s="4">
        <f t="shared" si="7"/>
        <v>25.172000000000001</v>
      </c>
      <c r="K140" s="128">
        <f t="shared" si="6"/>
        <v>0</v>
      </c>
    </row>
    <row r="141" spans="1:11">
      <c r="A141" s="135">
        <v>15106</v>
      </c>
      <c r="B141" s="38" t="s">
        <v>212</v>
      </c>
      <c r="C141" s="39"/>
      <c r="D141" s="39"/>
      <c r="E141" s="127"/>
      <c r="F141" s="127"/>
      <c r="H141" s="128">
        <f t="shared" si="8"/>
        <v>0</v>
      </c>
      <c r="J141" s="4">
        <f t="shared" si="7"/>
        <v>25.172000000000001</v>
      </c>
      <c r="K141" s="128">
        <f t="shared" si="6"/>
        <v>0</v>
      </c>
    </row>
    <row r="142" spans="1:11">
      <c r="A142" s="135">
        <v>15107</v>
      </c>
      <c r="B142" s="38" t="s">
        <v>213</v>
      </c>
      <c r="C142" s="39"/>
      <c r="D142" s="39"/>
      <c r="E142" s="127"/>
      <c r="F142" s="127"/>
      <c r="H142" s="128">
        <f t="shared" si="8"/>
        <v>0</v>
      </c>
      <c r="J142" s="4">
        <f t="shared" si="7"/>
        <v>25.172000000000001</v>
      </c>
      <c r="K142" s="128">
        <f t="shared" si="6"/>
        <v>0</v>
      </c>
    </row>
    <row r="143" spans="1:11">
      <c r="A143" s="135">
        <v>15108</v>
      </c>
      <c r="B143" s="38" t="s">
        <v>214</v>
      </c>
      <c r="C143" s="39"/>
      <c r="D143" s="39"/>
      <c r="E143" s="127"/>
      <c r="F143" s="127"/>
      <c r="H143" s="128">
        <f t="shared" si="8"/>
        <v>0</v>
      </c>
      <c r="J143" s="4">
        <f t="shared" si="7"/>
        <v>25.172000000000001</v>
      </c>
      <c r="K143" s="128">
        <f t="shared" si="6"/>
        <v>0</v>
      </c>
    </row>
    <row r="144" spans="1:11">
      <c r="A144" s="135">
        <v>15109</v>
      </c>
      <c r="B144" s="38" t="s">
        <v>215</v>
      </c>
      <c r="C144" s="39"/>
      <c r="D144" s="39"/>
      <c r="E144" s="127"/>
      <c r="F144" s="127"/>
      <c r="H144" s="128">
        <f t="shared" si="8"/>
        <v>0</v>
      </c>
      <c r="J144" s="4">
        <f t="shared" si="7"/>
        <v>25.172000000000001</v>
      </c>
      <c r="K144" s="128">
        <f t="shared" si="6"/>
        <v>0</v>
      </c>
    </row>
    <row r="145" spans="1:11">
      <c r="A145" s="135">
        <v>15110</v>
      </c>
      <c r="B145" s="38" t="s">
        <v>190</v>
      </c>
      <c r="C145" s="39"/>
      <c r="D145" s="39"/>
      <c r="E145" s="127"/>
      <c r="F145" s="127"/>
      <c r="H145" s="128">
        <f t="shared" si="8"/>
        <v>0</v>
      </c>
      <c r="J145" s="4">
        <f t="shared" si="7"/>
        <v>25.172000000000001</v>
      </c>
      <c r="K145" s="128">
        <f t="shared" si="6"/>
        <v>0</v>
      </c>
    </row>
    <row r="146" spans="1:11">
      <c r="A146" s="135">
        <v>15111</v>
      </c>
      <c r="B146" s="38" t="s">
        <v>191</v>
      </c>
      <c r="C146" s="39"/>
      <c r="D146" s="39"/>
      <c r="E146" s="127"/>
      <c r="F146" s="127"/>
      <c r="H146" s="128">
        <f t="shared" si="8"/>
        <v>0</v>
      </c>
      <c r="J146" s="4">
        <f t="shared" si="7"/>
        <v>25.172000000000001</v>
      </c>
      <c r="K146" s="128">
        <f t="shared" si="6"/>
        <v>0</v>
      </c>
    </row>
    <row r="147" spans="1:11">
      <c r="A147" s="135">
        <v>15112</v>
      </c>
      <c r="B147" s="38" t="s">
        <v>192</v>
      </c>
      <c r="C147" s="39"/>
      <c r="D147" s="39"/>
      <c r="E147" s="127"/>
      <c r="F147" s="127"/>
      <c r="H147" s="128">
        <f t="shared" si="8"/>
        <v>0</v>
      </c>
      <c r="J147" s="4">
        <f t="shared" si="7"/>
        <v>25.172000000000001</v>
      </c>
      <c r="K147" s="128">
        <f t="shared" si="6"/>
        <v>0</v>
      </c>
    </row>
    <row r="148" spans="1:11">
      <c r="A148" s="135">
        <v>15113</v>
      </c>
      <c r="B148" s="38" t="s">
        <v>193</v>
      </c>
      <c r="C148" s="39"/>
      <c r="D148" s="39"/>
      <c r="E148" s="127"/>
      <c r="F148" s="127"/>
      <c r="H148" s="128">
        <f t="shared" si="8"/>
        <v>0</v>
      </c>
      <c r="J148" s="4">
        <f t="shared" si="7"/>
        <v>25.172000000000001</v>
      </c>
      <c r="K148" s="128">
        <f t="shared" si="6"/>
        <v>0</v>
      </c>
    </row>
    <row r="149" spans="1:11">
      <c r="A149" s="135">
        <v>15114</v>
      </c>
      <c r="B149" s="38" t="s">
        <v>216</v>
      </c>
      <c r="C149" s="39"/>
      <c r="D149" s="39"/>
      <c r="E149" s="127"/>
      <c r="F149" s="127"/>
      <c r="H149" s="128">
        <f t="shared" si="8"/>
        <v>0</v>
      </c>
      <c r="J149" s="4">
        <f t="shared" si="7"/>
        <v>25.172000000000001</v>
      </c>
      <c r="K149" s="128">
        <f t="shared" si="6"/>
        <v>0</v>
      </c>
    </row>
    <row r="150" spans="1:11">
      <c r="A150" s="135">
        <v>15115</v>
      </c>
      <c r="B150" s="38" t="s">
        <v>194</v>
      </c>
      <c r="C150" s="39"/>
      <c r="D150" s="39"/>
      <c r="E150" s="127"/>
      <c r="F150" s="127"/>
      <c r="H150" s="128">
        <f t="shared" si="8"/>
        <v>0</v>
      </c>
      <c r="J150" s="4">
        <f t="shared" si="7"/>
        <v>25.172000000000001</v>
      </c>
      <c r="K150" s="128">
        <f t="shared" si="6"/>
        <v>0</v>
      </c>
    </row>
    <row r="151" spans="1:11">
      <c r="A151" s="135">
        <v>15116</v>
      </c>
      <c r="B151" s="38" t="s">
        <v>195</v>
      </c>
      <c r="C151" s="39"/>
      <c r="D151" s="39"/>
      <c r="E151" s="127"/>
      <c r="F151" s="127"/>
      <c r="H151" s="128">
        <f t="shared" si="8"/>
        <v>0</v>
      </c>
      <c r="J151" s="4">
        <f t="shared" si="7"/>
        <v>25.172000000000001</v>
      </c>
      <c r="K151" s="128">
        <f t="shared" si="6"/>
        <v>0</v>
      </c>
    </row>
    <row r="152" spans="1:11">
      <c r="A152" s="135">
        <v>15117</v>
      </c>
      <c r="B152" s="38" t="s">
        <v>196</v>
      </c>
      <c r="C152" s="39"/>
      <c r="D152" s="39"/>
      <c r="E152" s="127"/>
      <c r="F152" s="127"/>
      <c r="H152" s="128">
        <f t="shared" si="8"/>
        <v>0</v>
      </c>
      <c r="J152" s="4">
        <f t="shared" si="7"/>
        <v>25.172000000000001</v>
      </c>
      <c r="K152" s="128">
        <f t="shared" si="6"/>
        <v>0</v>
      </c>
    </row>
    <row r="153" spans="1:11">
      <c r="A153" s="135">
        <v>15118</v>
      </c>
      <c r="B153" s="38" t="s">
        <v>197</v>
      </c>
      <c r="C153" s="39"/>
      <c r="D153" s="39"/>
      <c r="E153" s="127"/>
      <c r="F153" s="127"/>
      <c r="H153" s="128">
        <f t="shared" si="8"/>
        <v>0</v>
      </c>
      <c r="J153" s="4">
        <f t="shared" si="7"/>
        <v>25.172000000000001</v>
      </c>
      <c r="K153" s="128">
        <f t="shared" si="6"/>
        <v>0</v>
      </c>
    </row>
    <row r="154" spans="1:11">
      <c r="A154" s="135">
        <v>15119</v>
      </c>
      <c r="B154" s="38" t="s">
        <v>198</v>
      </c>
      <c r="C154" s="39"/>
      <c r="D154" s="39"/>
      <c r="E154" s="127"/>
      <c r="F154" s="127"/>
      <c r="H154" s="128">
        <f t="shared" si="8"/>
        <v>0</v>
      </c>
      <c r="J154" s="4">
        <f t="shared" si="7"/>
        <v>25.172000000000001</v>
      </c>
      <c r="K154" s="128">
        <f t="shared" si="6"/>
        <v>0</v>
      </c>
    </row>
    <row r="155" spans="1:11">
      <c r="A155" s="135">
        <v>15120</v>
      </c>
      <c r="B155" s="38" t="s">
        <v>199</v>
      </c>
      <c r="C155" s="39"/>
      <c r="D155" s="39"/>
      <c r="E155" s="127"/>
      <c r="F155" s="127"/>
      <c r="H155" s="128">
        <f t="shared" si="8"/>
        <v>0</v>
      </c>
      <c r="J155" s="4">
        <f t="shared" si="7"/>
        <v>25.172000000000001</v>
      </c>
      <c r="K155" s="128">
        <f t="shared" si="6"/>
        <v>0</v>
      </c>
    </row>
    <row r="156" spans="1:11">
      <c r="A156" s="135">
        <v>15121</v>
      </c>
      <c r="B156" s="38" t="s">
        <v>200</v>
      </c>
      <c r="C156" s="39"/>
      <c r="D156" s="39"/>
      <c r="E156" s="127"/>
      <c r="F156" s="127"/>
      <c r="H156" s="128">
        <f t="shared" si="8"/>
        <v>0</v>
      </c>
      <c r="J156" s="4">
        <f t="shared" si="7"/>
        <v>25.172000000000001</v>
      </c>
      <c r="K156" s="128">
        <f t="shared" si="6"/>
        <v>0</v>
      </c>
    </row>
    <row r="157" spans="1:11">
      <c r="A157" s="135">
        <v>15122</v>
      </c>
      <c r="B157" s="38" t="s">
        <v>201</v>
      </c>
      <c r="C157" s="39"/>
      <c r="D157" s="39"/>
      <c r="E157" s="127"/>
      <c r="F157" s="127"/>
      <c r="H157" s="128">
        <f t="shared" si="8"/>
        <v>0</v>
      </c>
      <c r="J157" s="4">
        <f t="shared" si="7"/>
        <v>25.172000000000001</v>
      </c>
      <c r="K157" s="128">
        <f t="shared" si="6"/>
        <v>0</v>
      </c>
    </row>
    <row r="158" spans="1:11">
      <c r="A158" s="135">
        <v>15123</v>
      </c>
      <c r="B158" s="38" t="s">
        <v>202</v>
      </c>
      <c r="C158" s="39"/>
      <c r="D158" s="39"/>
      <c r="E158" s="127"/>
      <c r="F158" s="127"/>
      <c r="H158" s="128">
        <f t="shared" si="8"/>
        <v>0</v>
      </c>
      <c r="J158" s="4">
        <f t="shared" si="7"/>
        <v>25.172000000000001</v>
      </c>
      <c r="K158" s="128">
        <f t="shared" si="6"/>
        <v>0</v>
      </c>
    </row>
    <row r="159" spans="1:11">
      <c r="A159" s="135">
        <v>15124</v>
      </c>
      <c r="B159" s="38" t="s">
        <v>203</v>
      </c>
      <c r="C159" s="39"/>
      <c r="D159" s="39"/>
      <c r="E159" s="127"/>
      <c r="F159" s="127"/>
      <c r="H159" s="128">
        <f t="shared" si="8"/>
        <v>0</v>
      </c>
      <c r="J159" s="4">
        <f t="shared" si="7"/>
        <v>25.172000000000001</v>
      </c>
      <c r="K159" s="128">
        <f t="shared" si="6"/>
        <v>0</v>
      </c>
    </row>
    <row r="160" spans="1:11">
      <c r="A160" s="135">
        <v>15125</v>
      </c>
      <c r="B160" s="38" t="s">
        <v>204</v>
      </c>
      <c r="C160" s="39"/>
      <c r="D160" s="39"/>
      <c r="E160" s="127"/>
      <c r="F160" s="127"/>
      <c r="H160" s="128">
        <f t="shared" si="8"/>
        <v>0</v>
      </c>
      <c r="J160" s="4">
        <f t="shared" si="7"/>
        <v>25.172000000000001</v>
      </c>
      <c r="K160" s="128">
        <f t="shared" si="6"/>
        <v>0</v>
      </c>
    </row>
    <row r="161" spans="1:11">
      <c r="A161" s="135">
        <v>15126</v>
      </c>
      <c r="B161" s="38" t="s">
        <v>205</v>
      </c>
      <c r="C161" s="39"/>
      <c r="D161" s="39"/>
      <c r="E161" s="127"/>
      <c r="F161" s="127"/>
      <c r="H161" s="128">
        <f t="shared" si="8"/>
        <v>0</v>
      </c>
      <c r="J161" s="4">
        <f t="shared" si="7"/>
        <v>25.172000000000001</v>
      </c>
      <c r="K161" s="128">
        <f t="shared" si="6"/>
        <v>0</v>
      </c>
    </row>
    <row r="162" spans="1:11">
      <c r="A162" s="135">
        <v>15136</v>
      </c>
      <c r="B162" s="38" t="s">
        <v>217</v>
      </c>
      <c r="C162" s="39"/>
      <c r="D162" s="39"/>
      <c r="E162" s="127"/>
      <c r="F162" s="127"/>
      <c r="H162" s="128">
        <f t="shared" si="8"/>
        <v>0</v>
      </c>
      <c r="J162" s="4">
        <f t="shared" si="7"/>
        <v>25.172000000000001</v>
      </c>
      <c r="K162" s="128">
        <f t="shared" si="6"/>
        <v>0</v>
      </c>
    </row>
    <row r="163" spans="1:11">
      <c r="A163" s="137">
        <v>15137</v>
      </c>
      <c r="B163" s="38" t="s">
        <v>206</v>
      </c>
      <c r="C163" s="39"/>
      <c r="D163" s="39"/>
      <c r="E163" s="127"/>
      <c r="F163" s="127"/>
      <c r="H163" s="128">
        <f t="shared" si="8"/>
        <v>0</v>
      </c>
      <c r="J163" s="4">
        <f t="shared" si="7"/>
        <v>25.172000000000001</v>
      </c>
      <c r="K163" s="128">
        <f t="shared" si="6"/>
        <v>0</v>
      </c>
    </row>
    <row r="164" spans="1:11">
      <c r="A164" s="138">
        <v>21000</v>
      </c>
      <c r="B164" s="130" t="s">
        <v>483</v>
      </c>
      <c r="C164" s="131"/>
      <c r="D164" s="131">
        <v>4449.1099999999997</v>
      </c>
      <c r="E164" s="131"/>
      <c r="F164" s="131"/>
      <c r="G164" s="132"/>
      <c r="H164" s="132">
        <f t="shared" si="8"/>
        <v>-4449.1099999999997</v>
      </c>
      <c r="J164" s="4">
        <f t="shared" si="7"/>
        <v>25.172000000000001</v>
      </c>
      <c r="K164" s="132">
        <f t="shared" si="6"/>
        <v>-111993</v>
      </c>
    </row>
    <row r="165" spans="1:11">
      <c r="A165" s="135">
        <v>21001</v>
      </c>
      <c r="B165" s="38" t="s">
        <v>256</v>
      </c>
      <c r="C165" s="39"/>
      <c r="D165" s="39"/>
      <c r="E165" s="127"/>
      <c r="F165" s="127"/>
      <c r="H165" s="128">
        <f t="shared" si="8"/>
        <v>0</v>
      </c>
      <c r="J165" s="4">
        <f t="shared" si="7"/>
        <v>25.172000000000001</v>
      </c>
      <c r="K165" s="128">
        <f t="shared" si="6"/>
        <v>0</v>
      </c>
    </row>
    <row r="166" spans="1:11" s="134" customFormat="1">
      <c r="A166" s="135">
        <v>21002</v>
      </c>
      <c r="B166" s="38" t="s">
        <v>294</v>
      </c>
      <c r="C166" s="39"/>
      <c r="D166" s="39"/>
      <c r="E166" s="127"/>
      <c r="F166" s="127"/>
      <c r="G166" s="34"/>
      <c r="H166" s="128">
        <f t="shared" si="8"/>
        <v>0</v>
      </c>
      <c r="J166" s="4">
        <f t="shared" si="7"/>
        <v>25.172000000000001</v>
      </c>
      <c r="K166" s="128">
        <f t="shared" si="6"/>
        <v>0</v>
      </c>
    </row>
    <row r="167" spans="1:11">
      <c r="A167" s="135">
        <v>22001</v>
      </c>
      <c r="B167" s="133" t="s">
        <v>179</v>
      </c>
      <c r="C167" s="39"/>
      <c r="D167" s="39"/>
      <c r="E167" s="127"/>
      <c r="F167" s="127"/>
      <c r="H167" s="128">
        <f t="shared" si="8"/>
        <v>0</v>
      </c>
      <c r="J167" s="4">
        <f t="shared" si="7"/>
        <v>25.172000000000001</v>
      </c>
      <c r="K167" s="128">
        <f t="shared" si="6"/>
        <v>0</v>
      </c>
    </row>
    <row r="168" spans="1:11">
      <c r="A168" s="135">
        <v>22002</v>
      </c>
      <c r="B168" s="133" t="s">
        <v>180</v>
      </c>
      <c r="C168" s="39"/>
      <c r="D168" s="39">
        <v>246933.11</v>
      </c>
      <c r="E168" s="127"/>
      <c r="F168" s="127"/>
      <c r="H168" s="128">
        <f t="shared" si="8"/>
        <v>-246933.11</v>
      </c>
      <c r="J168" s="4">
        <f t="shared" si="7"/>
        <v>25.172000000000001</v>
      </c>
      <c r="K168" s="128">
        <f t="shared" si="6"/>
        <v>-6215800.2400000002</v>
      </c>
    </row>
    <row r="169" spans="1:11">
      <c r="A169" s="135">
        <v>22101</v>
      </c>
      <c r="B169" s="38" t="s">
        <v>247</v>
      </c>
      <c r="C169" s="39"/>
      <c r="D169" s="39">
        <v>39.24</v>
      </c>
      <c r="E169" s="127"/>
      <c r="F169" s="127"/>
      <c r="H169" s="128">
        <f t="shared" si="8"/>
        <v>-39.24</v>
      </c>
      <c r="J169" s="4">
        <f t="shared" si="7"/>
        <v>25.172000000000001</v>
      </c>
      <c r="K169" s="128">
        <f t="shared" si="6"/>
        <v>-987.75</v>
      </c>
    </row>
    <row r="170" spans="1:11">
      <c r="A170" s="135">
        <v>23001</v>
      </c>
      <c r="B170" s="38" t="s">
        <v>246</v>
      </c>
      <c r="C170" s="39"/>
      <c r="D170" s="39"/>
      <c r="E170" s="127"/>
      <c r="F170" s="127"/>
      <c r="H170" s="128">
        <f t="shared" si="8"/>
        <v>0</v>
      </c>
      <c r="J170" s="4">
        <f t="shared" si="7"/>
        <v>25.172000000000001</v>
      </c>
      <c r="K170" s="128">
        <f t="shared" si="6"/>
        <v>0</v>
      </c>
    </row>
    <row r="171" spans="1:11">
      <c r="A171" s="135">
        <v>25001</v>
      </c>
      <c r="B171" s="38" t="s">
        <v>248</v>
      </c>
      <c r="C171" s="39"/>
      <c r="D171" s="39"/>
      <c r="E171" s="127"/>
      <c r="F171" s="127"/>
      <c r="H171" s="128">
        <f t="shared" si="8"/>
        <v>0</v>
      </c>
      <c r="J171" s="4">
        <f t="shared" si="7"/>
        <v>25.172000000000001</v>
      </c>
      <c r="K171" s="128">
        <f t="shared" si="6"/>
        <v>0</v>
      </c>
    </row>
    <row r="172" spans="1:11">
      <c r="A172" s="135">
        <v>25002</v>
      </c>
      <c r="B172" s="38" t="s">
        <v>249</v>
      </c>
      <c r="C172" s="39"/>
      <c r="D172" s="39"/>
      <c r="E172" s="127"/>
      <c r="F172" s="127"/>
      <c r="H172" s="128">
        <f t="shared" si="8"/>
        <v>0</v>
      </c>
      <c r="J172" s="4">
        <f t="shared" si="7"/>
        <v>25.172000000000001</v>
      </c>
      <c r="K172" s="128">
        <f t="shared" si="6"/>
        <v>0</v>
      </c>
    </row>
    <row r="173" spans="1:11">
      <c r="A173" s="135">
        <v>25003</v>
      </c>
      <c r="B173" s="38" t="s">
        <v>250</v>
      </c>
      <c r="C173" s="39"/>
      <c r="D173" s="39"/>
      <c r="E173" s="127"/>
      <c r="F173" s="127"/>
      <c r="H173" s="128">
        <f t="shared" si="8"/>
        <v>0</v>
      </c>
      <c r="J173" s="4">
        <f t="shared" si="7"/>
        <v>25.172000000000001</v>
      </c>
      <c r="K173" s="128">
        <f t="shared" si="6"/>
        <v>0</v>
      </c>
    </row>
    <row r="174" spans="1:11">
      <c r="A174" s="135">
        <v>25004</v>
      </c>
      <c r="B174" s="38" t="s">
        <v>251</v>
      </c>
      <c r="C174" s="39"/>
      <c r="D174" s="39">
        <v>120918.58</v>
      </c>
      <c r="E174" s="127"/>
      <c r="F174" s="127"/>
      <c r="H174" s="128">
        <f t="shared" si="8"/>
        <v>-120918.58</v>
      </c>
      <c r="J174" s="4">
        <f t="shared" si="7"/>
        <v>25.172000000000001</v>
      </c>
      <c r="K174" s="128">
        <f t="shared" si="6"/>
        <v>-3043762.5</v>
      </c>
    </row>
    <row r="175" spans="1:11">
      <c r="A175" s="135">
        <v>25005</v>
      </c>
      <c r="B175" s="38" t="s">
        <v>252</v>
      </c>
      <c r="C175" s="39"/>
      <c r="D175" s="39">
        <v>11122.83</v>
      </c>
      <c r="E175" s="127"/>
      <c r="F175" s="127"/>
      <c r="H175" s="128">
        <f t="shared" si="8"/>
        <v>-11122.83</v>
      </c>
      <c r="J175" s="4">
        <f t="shared" si="7"/>
        <v>25.172000000000001</v>
      </c>
      <c r="K175" s="128">
        <f t="shared" si="6"/>
        <v>-279983.88</v>
      </c>
    </row>
    <row r="176" spans="1:11">
      <c r="A176" s="135">
        <v>25006</v>
      </c>
      <c r="B176" s="38" t="s">
        <v>483</v>
      </c>
      <c r="C176" s="39"/>
      <c r="D176" s="39">
        <v>7232.52</v>
      </c>
      <c r="E176" s="127"/>
      <c r="F176" s="127"/>
      <c r="H176" s="128">
        <f t="shared" si="8"/>
        <v>-7232.52</v>
      </c>
      <c r="J176" s="4">
        <f t="shared" si="7"/>
        <v>25.172000000000001</v>
      </c>
      <c r="K176" s="128">
        <f t="shared" si="6"/>
        <v>-182056.99</v>
      </c>
    </row>
    <row r="177" spans="1:11">
      <c r="A177" s="135">
        <v>25007</v>
      </c>
      <c r="B177" s="38" t="s">
        <v>286</v>
      </c>
      <c r="C177" s="39"/>
      <c r="D177" s="39">
        <v>11181.54</v>
      </c>
      <c r="E177" s="127"/>
      <c r="F177" s="127"/>
      <c r="H177" s="128">
        <f t="shared" si="8"/>
        <v>-11181.54</v>
      </c>
      <c r="J177" s="4">
        <f t="shared" si="7"/>
        <v>25.172000000000001</v>
      </c>
      <c r="K177" s="128">
        <f t="shared" si="6"/>
        <v>-281461.71999999997</v>
      </c>
    </row>
    <row r="178" spans="1:11">
      <c r="A178" s="135">
        <v>25008</v>
      </c>
      <c r="B178" s="133" t="s">
        <v>287</v>
      </c>
      <c r="C178" s="39"/>
      <c r="D178" s="39"/>
      <c r="E178" s="127"/>
      <c r="F178" s="127"/>
      <c r="H178" s="128">
        <f t="shared" si="8"/>
        <v>0</v>
      </c>
      <c r="J178" s="4">
        <f t="shared" si="7"/>
        <v>25.172000000000001</v>
      </c>
      <c r="K178" s="128">
        <f t="shared" si="6"/>
        <v>0</v>
      </c>
    </row>
    <row r="179" spans="1:11">
      <c r="A179" s="135">
        <v>25009</v>
      </c>
      <c r="B179" s="133" t="s">
        <v>288</v>
      </c>
      <c r="C179" s="39"/>
      <c r="D179" s="39"/>
      <c r="E179" s="127"/>
      <c r="F179" s="127"/>
      <c r="H179" s="128">
        <f t="shared" si="8"/>
        <v>0</v>
      </c>
      <c r="J179" s="4">
        <f t="shared" si="7"/>
        <v>25.172000000000001</v>
      </c>
      <c r="K179" s="128">
        <f t="shared" si="6"/>
        <v>0</v>
      </c>
    </row>
    <row r="180" spans="1:11">
      <c r="A180" s="135">
        <f>A179+1</f>
        <v>25010</v>
      </c>
      <c r="B180" s="38" t="s">
        <v>253</v>
      </c>
      <c r="C180" s="39"/>
      <c r="D180" s="39"/>
      <c r="E180" s="127"/>
      <c r="F180" s="127"/>
      <c r="H180" s="128">
        <f t="shared" si="8"/>
        <v>0</v>
      </c>
      <c r="J180" s="4">
        <f t="shared" si="7"/>
        <v>25.172000000000001</v>
      </c>
      <c r="K180" s="128">
        <f t="shared" si="6"/>
        <v>0</v>
      </c>
    </row>
    <row r="181" spans="1:11">
      <c r="A181" s="135">
        <v>25011</v>
      </c>
      <c r="B181" s="133" t="s">
        <v>289</v>
      </c>
      <c r="C181" s="39"/>
      <c r="D181" s="39"/>
      <c r="E181" s="127"/>
      <c r="F181" s="127"/>
      <c r="H181" s="128">
        <f t="shared" si="8"/>
        <v>0</v>
      </c>
      <c r="J181" s="4">
        <f t="shared" si="7"/>
        <v>25.172000000000001</v>
      </c>
      <c r="K181" s="128">
        <f t="shared" si="6"/>
        <v>0</v>
      </c>
    </row>
    <row r="182" spans="1:11">
      <c r="A182" s="135">
        <v>25012</v>
      </c>
      <c r="B182" s="38" t="s">
        <v>242</v>
      </c>
      <c r="C182" s="39"/>
      <c r="D182" s="39"/>
      <c r="E182" s="127"/>
      <c r="F182" s="127"/>
      <c r="H182" s="128">
        <f t="shared" si="8"/>
        <v>0</v>
      </c>
      <c r="J182" s="4">
        <f t="shared" si="7"/>
        <v>25.172000000000001</v>
      </c>
      <c r="K182" s="128">
        <f t="shared" si="6"/>
        <v>0</v>
      </c>
    </row>
    <row r="183" spans="1:11">
      <c r="A183" s="135">
        <v>25013</v>
      </c>
      <c r="B183" s="38" t="s">
        <v>292</v>
      </c>
      <c r="C183" s="39"/>
      <c r="D183" s="39"/>
      <c r="E183" s="127"/>
      <c r="F183" s="127"/>
      <c r="H183" s="128">
        <f t="shared" si="8"/>
        <v>0</v>
      </c>
      <c r="J183" s="4">
        <f t="shared" si="7"/>
        <v>25.172000000000001</v>
      </c>
      <c r="K183" s="128">
        <f t="shared" si="6"/>
        <v>0</v>
      </c>
    </row>
    <row r="184" spans="1:11">
      <c r="A184" s="137">
        <v>25014</v>
      </c>
      <c r="B184" s="140" t="s">
        <v>293</v>
      </c>
      <c r="C184" s="39"/>
      <c r="D184" s="39"/>
      <c r="E184" s="127"/>
      <c r="F184" s="127"/>
      <c r="H184" s="128">
        <f t="shared" si="8"/>
        <v>0</v>
      </c>
      <c r="J184" s="4">
        <f t="shared" si="7"/>
        <v>25.172000000000001</v>
      </c>
      <c r="K184" s="128">
        <f t="shared" si="6"/>
        <v>0</v>
      </c>
    </row>
    <row r="185" spans="1:11">
      <c r="A185" s="137">
        <v>25015</v>
      </c>
      <c r="B185" s="140" t="s">
        <v>290</v>
      </c>
      <c r="C185" s="39"/>
      <c r="D185" s="39"/>
      <c r="E185" s="127"/>
      <c r="F185" s="127"/>
      <c r="H185" s="128">
        <f t="shared" si="8"/>
        <v>0</v>
      </c>
      <c r="J185" s="4">
        <f t="shared" si="7"/>
        <v>25.172000000000001</v>
      </c>
      <c r="K185" s="128">
        <f t="shared" si="6"/>
        <v>0</v>
      </c>
    </row>
    <row r="186" spans="1:11">
      <c r="A186" s="137">
        <v>25016</v>
      </c>
      <c r="B186" s="140" t="s">
        <v>291</v>
      </c>
      <c r="C186" s="39"/>
      <c r="D186" s="39"/>
      <c r="E186" s="127"/>
      <c r="F186" s="127"/>
      <c r="H186" s="128">
        <f t="shared" si="8"/>
        <v>0</v>
      </c>
      <c r="J186" s="4">
        <f t="shared" si="7"/>
        <v>25.172000000000001</v>
      </c>
      <c r="K186" s="128">
        <f t="shared" si="6"/>
        <v>0</v>
      </c>
    </row>
    <row r="187" spans="1:11">
      <c r="A187" s="141"/>
      <c r="B187" s="142" t="s">
        <v>484</v>
      </c>
      <c r="C187" s="39"/>
      <c r="D187" s="39"/>
      <c r="E187" s="127"/>
      <c r="F187" s="127"/>
      <c r="H187" s="128">
        <f t="shared" si="8"/>
        <v>0</v>
      </c>
      <c r="J187" s="4">
        <f t="shared" si="7"/>
        <v>25.172000000000001</v>
      </c>
      <c r="K187" s="128">
        <f t="shared" si="6"/>
        <v>0</v>
      </c>
    </row>
    <row r="188" spans="1:11">
      <c r="A188" s="135" t="s">
        <v>275</v>
      </c>
      <c r="B188" s="38" t="s">
        <v>207</v>
      </c>
      <c r="C188" s="39"/>
      <c r="D188" s="39"/>
      <c r="E188" s="127"/>
      <c r="F188" s="127"/>
      <c r="H188" s="128">
        <f t="shared" si="8"/>
        <v>0</v>
      </c>
      <c r="J188" s="4">
        <f t="shared" si="7"/>
        <v>25.172000000000001</v>
      </c>
      <c r="K188" s="128">
        <f t="shared" si="6"/>
        <v>0</v>
      </c>
    </row>
    <row r="189" spans="1:11">
      <c r="A189" s="135" t="s">
        <v>276</v>
      </c>
      <c r="B189" s="38" t="s">
        <v>208</v>
      </c>
      <c r="C189" s="39"/>
      <c r="D189" s="39"/>
      <c r="E189" s="127"/>
      <c r="F189" s="127"/>
      <c r="H189" s="128">
        <f t="shared" si="8"/>
        <v>0</v>
      </c>
      <c r="J189" s="4">
        <f t="shared" si="7"/>
        <v>25.172000000000001</v>
      </c>
      <c r="K189" s="128">
        <f t="shared" si="6"/>
        <v>0</v>
      </c>
    </row>
    <row r="190" spans="1:11">
      <c r="A190" s="135" t="s">
        <v>277</v>
      </c>
      <c r="B190" s="38" t="s">
        <v>209</v>
      </c>
      <c r="C190" s="39"/>
      <c r="D190" s="39"/>
      <c r="E190" s="127"/>
      <c r="F190" s="127"/>
      <c r="H190" s="128">
        <f t="shared" si="8"/>
        <v>0</v>
      </c>
      <c r="J190" s="4">
        <f t="shared" si="7"/>
        <v>25.172000000000001</v>
      </c>
      <c r="K190" s="128">
        <f t="shared" si="6"/>
        <v>0</v>
      </c>
    </row>
    <row r="191" spans="1:11">
      <c r="A191" s="135" t="s">
        <v>278</v>
      </c>
      <c r="B191" s="38" t="s">
        <v>210</v>
      </c>
      <c r="C191" s="39"/>
      <c r="D191" s="39"/>
      <c r="E191" s="127"/>
      <c r="F191" s="127"/>
      <c r="H191" s="128">
        <f t="shared" si="8"/>
        <v>0</v>
      </c>
      <c r="J191" s="4">
        <f t="shared" si="7"/>
        <v>25.172000000000001</v>
      </c>
      <c r="K191" s="128">
        <f t="shared" si="6"/>
        <v>0</v>
      </c>
    </row>
    <row r="192" spans="1:11">
      <c r="A192" s="135" t="s">
        <v>279</v>
      </c>
      <c r="B192" s="38" t="s">
        <v>211</v>
      </c>
      <c r="C192" s="39"/>
      <c r="D192" s="39"/>
      <c r="E192" s="127"/>
      <c r="F192" s="127"/>
      <c r="H192" s="128">
        <f t="shared" si="8"/>
        <v>0</v>
      </c>
      <c r="J192" s="4">
        <f t="shared" si="7"/>
        <v>25.172000000000001</v>
      </c>
      <c r="K192" s="128">
        <f t="shared" si="6"/>
        <v>0</v>
      </c>
    </row>
    <row r="193" spans="1:11">
      <c r="A193" s="135" t="s">
        <v>280</v>
      </c>
      <c r="B193" s="38" t="s">
        <v>212</v>
      </c>
      <c r="C193" s="39"/>
      <c r="D193" s="39"/>
      <c r="E193" s="127"/>
      <c r="F193" s="127"/>
      <c r="H193" s="128">
        <f t="shared" si="8"/>
        <v>0</v>
      </c>
      <c r="J193" s="4">
        <f t="shared" si="7"/>
        <v>25.172000000000001</v>
      </c>
      <c r="K193" s="128">
        <f t="shared" si="6"/>
        <v>0</v>
      </c>
    </row>
    <row r="194" spans="1:11">
      <c r="A194" s="135" t="s">
        <v>281</v>
      </c>
      <c r="B194" s="38" t="s">
        <v>213</v>
      </c>
      <c r="C194" s="39"/>
      <c r="D194" s="39"/>
      <c r="E194" s="127"/>
      <c r="F194" s="127"/>
      <c r="H194" s="128">
        <f t="shared" si="8"/>
        <v>0</v>
      </c>
      <c r="J194" s="4">
        <f t="shared" si="7"/>
        <v>25.172000000000001</v>
      </c>
      <c r="K194" s="128">
        <f t="shared" si="6"/>
        <v>0</v>
      </c>
    </row>
    <row r="195" spans="1:11">
      <c r="A195" s="135" t="s">
        <v>282</v>
      </c>
      <c r="B195" s="38" t="s">
        <v>214</v>
      </c>
      <c r="C195" s="39"/>
      <c r="D195" s="39"/>
      <c r="E195" s="127"/>
      <c r="F195" s="127"/>
      <c r="H195" s="128">
        <f t="shared" si="8"/>
        <v>0</v>
      </c>
      <c r="J195" s="4">
        <f t="shared" si="7"/>
        <v>25.172000000000001</v>
      </c>
      <c r="K195" s="128">
        <f t="shared" si="6"/>
        <v>0</v>
      </c>
    </row>
    <row r="196" spans="1:11">
      <c r="A196" s="135" t="s">
        <v>283</v>
      </c>
      <c r="B196" s="38" t="s">
        <v>215</v>
      </c>
      <c r="C196" s="39"/>
      <c r="D196" s="39"/>
      <c r="E196" s="127"/>
      <c r="F196" s="127"/>
      <c r="H196" s="128">
        <f t="shared" si="8"/>
        <v>0</v>
      </c>
      <c r="J196" s="4">
        <f t="shared" si="7"/>
        <v>25.172000000000001</v>
      </c>
      <c r="K196" s="128">
        <f t="shared" si="6"/>
        <v>0</v>
      </c>
    </row>
    <row r="197" spans="1:11">
      <c r="A197" s="135" t="s">
        <v>258</v>
      </c>
      <c r="B197" s="38" t="s">
        <v>190</v>
      </c>
      <c r="C197" s="39"/>
      <c r="D197" s="39"/>
      <c r="E197" s="127"/>
      <c r="F197" s="127"/>
      <c r="H197" s="128">
        <f t="shared" si="8"/>
        <v>0</v>
      </c>
      <c r="J197" s="4">
        <f t="shared" si="7"/>
        <v>25.172000000000001</v>
      </c>
      <c r="K197" s="128">
        <f t="shared" si="6"/>
        <v>0</v>
      </c>
    </row>
    <row r="198" spans="1:11">
      <c r="A198" s="135" t="s">
        <v>259</v>
      </c>
      <c r="B198" s="38" t="s">
        <v>191</v>
      </c>
      <c r="C198" s="39"/>
      <c r="D198" s="39"/>
      <c r="E198" s="127"/>
      <c r="F198" s="127"/>
      <c r="H198" s="128">
        <f t="shared" si="8"/>
        <v>0</v>
      </c>
      <c r="J198" s="4">
        <f t="shared" si="7"/>
        <v>25.172000000000001</v>
      </c>
      <c r="K198" s="128">
        <f t="shared" si="6"/>
        <v>0</v>
      </c>
    </row>
    <row r="199" spans="1:11">
      <c r="A199" s="135" t="s">
        <v>260</v>
      </c>
      <c r="B199" s="38" t="s">
        <v>192</v>
      </c>
      <c r="C199" s="39"/>
      <c r="D199" s="39"/>
      <c r="E199" s="127"/>
      <c r="F199" s="127"/>
      <c r="H199" s="128">
        <f t="shared" si="8"/>
        <v>0</v>
      </c>
      <c r="J199" s="4">
        <f t="shared" si="7"/>
        <v>25.172000000000001</v>
      </c>
      <c r="K199" s="128">
        <f t="shared" si="6"/>
        <v>0</v>
      </c>
    </row>
    <row r="200" spans="1:11">
      <c r="A200" s="135" t="s">
        <v>261</v>
      </c>
      <c r="B200" s="38" t="s">
        <v>193</v>
      </c>
      <c r="C200" s="39"/>
      <c r="D200" s="39"/>
      <c r="E200" s="127"/>
      <c r="F200" s="127"/>
      <c r="H200" s="128">
        <f t="shared" si="8"/>
        <v>0</v>
      </c>
      <c r="J200" s="4">
        <f t="shared" si="7"/>
        <v>25.172000000000001</v>
      </c>
      <c r="K200" s="128">
        <f t="shared" ref="K200:K263" si="9">ROUND(H200*J200,2)</f>
        <v>0</v>
      </c>
    </row>
    <row r="201" spans="1:11">
      <c r="A201" s="135" t="s">
        <v>284</v>
      </c>
      <c r="B201" s="38" t="s">
        <v>216</v>
      </c>
      <c r="C201" s="39"/>
      <c r="D201" s="39"/>
      <c r="E201" s="127"/>
      <c r="F201" s="127"/>
      <c r="H201" s="128">
        <f t="shared" si="8"/>
        <v>0</v>
      </c>
      <c r="J201" s="4">
        <f t="shared" ref="J201:J264" si="10">J200</f>
        <v>25.172000000000001</v>
      </c>
      <c r="K201" s="128">
        <f t="shared" si="9"/>
        <v>0</v>
      </c>
    </row>
    <row r="202" spans="1:11">
      <c r="A202" s="135" t="s">
        <v>262</v>
      </c>
      <c r="B202" s="38" t="s">
        <v>194</v>
      </c>
      <c r="C202" s="39"/>
      <c r="D202" s="39"/>
      <c r="E202" s="127"/>
      <c r="F202" s="127"/>
      <c r="H202" s="128">
        <f t="shared" si="8"/>
        <v>0</v>
      </c>
      <c r="J202" s="4">
        <f t="shared" si="10"/>
        <v>25.172000000000001</v>
      </c>
      <c r="K202" s="128">
        <f t="shared" si="9"/>
        <v>0</v>
      </c>
    </row>
    <row r="203" spans="1:11">
      <c r="A203" s="135" t="s">
        <v>263</v>
      </c>
      <c r="B203" s="38" t="s">
        <v>195</v>
      </c>
      <c r="C203" s="39"/>
      <c r="D203" s="39"/>
      <c r="E203" s="127"/>
      <c r="F203" s="127"/>
      <c r="H203" s="128">
        <f t="shared" ref="H203:H267" si="11">ROUND(C203-D203+E203-F203,2)</f>
        <v>0</v>
      </c>
      <c r="J203" s="4">
        <f t="shared" si="10"/>
        <v>25.172000000000001</v>
      </c>
      <c r="K203" s="128">
        <f t="shared" si="9"/>
        <v>0</v>
      </c>
    </row>
    <row r="204" spans="1:11">
      <c r="A204" s="135" t="s">
        <v>264</v>
      </c>
      <c r="B204" s="38" t="s">
        <v>196</v>
      </c>
      <c r="C204" s="39"/>
      <c r="D204" s="39"/>
      <c r="E204" s="127"/>
      <c r="F204" s="127"/>
      <c r="H204" s="128">
        <f t="shared" si="11"/>
        <v>0</v>
      </c>
      <c r="J204" s="4">
        <f t="shared" si="10"/>
        <v>25.172000000000001</v>
      </c>
      <c r="K204" s="128">
        <f t="shared" si="9"/>
        <v>0</v>
      </c>
    </row>
    <row r="205" spans="1:11">
      <c r="A205" s="135" t="s">
        <v>265</v>
      </c>
      <c r="B205" s="38" t="s">
        <v>197</v>
      </c>
      <c r="C205" s="39"/>
      <c r="D205" s="39"/>
      <c r="E205" s="127"/>
      <c r="F205" s="127"/>
      <c r="H205" s="128">
        <f t="shared" si="11"/>
        <v>0</v>
      </c>
      <c r="J205" s="4">
        <f t="shared" si="10"/>
        <v>25.172000000000001</v>
      </c>
      <c r="K205" s="128">
        <f t="shared" si="9"/>
        <v>0</v>
      </c>
    </row>
    <row r="206" spans="1:11">
      <c r="A206" s="135" t="s">
        <v>266</v>
      </c>
      <c r="B206" s="38" t="s">
        <v>198</v>
      </c>
      <c r="C206" s="39"/>
      <c r="D206" s="39"/>
      <c r="E206" s="127"/>
      <c r="F206" s="127"/>
      <c r="H206" s="128">
        <f t="shared" si="11"/>
        <v>0</v>
      </c>
      <c r="J206" s="4">
        <f t="shared" si="10"/>
        <v>25.172000000000001</v>
      </c>
      <c r="K206" s="128">
        <f t="shared" si="9"/>
        <v>0</v>
      </c>
    </row>
    <row r="207" spans="1:11">
      <c r="A207" s="135" t="s">
        <v>267</v>
      </c>
      <c r="B207" s="38" t="s">
        <v>199</v>
      </c>
      <c r="C207" s="39"/>
      <c r="D207" s="39"/>
      <c r="E207" s="127"/>
      <c r="F207" s="127"/>
      <c r="H207" s="128">
        <f t="shared" si="11"/>
        <v>0</v>
      </c>
      <c r="J207" s="4">
        <f t="shared" si="10"/>
        <v>25.172000000000001</v>
      </c>
      <c r="K207" s="128">
        <f t="shared" si="9"/>
        <v>0</v>
      </c>
    </row>
    <row r="208" spans="1:11">
      <c r="A208" s="135" t="s">
        <v>268</v>
      </c>
      <c r="B208" s="38" t="s">
        <v>200</v>
      </c>
      <c r="C208" s="39"/>
      <c r="D208" s="39"/>
      <c r="E208" s="127"/>
      <c r="F208" s="127"/>
      <c r="H208" s="128">
        <f t="shared" si="11"/>
        <v>0</v>
      </c>
      <c r="J208" s="4">
        <f t="shared" si="10"/>
        <v>25.172000000000001</v>
      </c>
      <c r="K208" s="128">
        <f t="shared" si="9"/>
        <v>0</v>
      </c>
    </row>
    <row r="209" spans="1:11">
      <c r="A209" s="135" t="s">
        <v>269</v>
      </c>
      <c r="B209" s="38" t="s">
        <v>201</v>
      </c>
      <c r="C209" s="39"/>
      <c r="D209" s="39"/>
      <c r="E209" s="127"/>
      <c r="F209" s="127"/>
      <c r="H209" s="128">
        <f t="shared" si="11"/>
        <v>0</v>
      </c>
      <c r="J209" s="4">
        <f t="shared" si="10"/>
        <v>25.172000000000001</v>
      </c>
      <c r="K209" s="128">
        <f t="shared" si="9"/>
        <v>0</v>
      </c>
    </row>
    <row r="210" spans="1:11">
      <c r="A210" s="135" t="s">
        <v>270</v>
      </c>
      <c r="B210" s="38" t="s">
        <v>202</v>
      </c>
      <c r="C210" s="39"/>
      <c r="D210" s="39"/>
      <c r="E210" s="127"/>
      <c r="F210" s="127"/>
      <c r="H210" s="128">
        <f t="shared" si="11"/>
        <v>0</v>
      </c>
      <c r="J210" s="4">
        <f t="shared" si="10"/>
        <v>25.172000000000001</v>
      </c>
      <c r="K210" s="128">
        <f t="shared" si="9"/>
        <v>0</v>
      </c>
    </row>
    <row r="211" spans="1:11">
      <c r="A211" s="135" t="s">
        <v>271</v>
      </c>
      <c r="B211" s="38" t="s">
        <v>203</v>
      </c>
      <c r="C211" s="39"/>
      <c r="D211" s="39"/>
      <c r="E211" s="127"/>
      <c r="F211" s="127"/>
      <c r="H211" s="128">
        <f t="shared" si="11"/>
        <v>0</v>
      </c>
      <c r="J211" s="4">
        <f t="shared" si="10"/>
        <v>25.172000000000001</v>
      </c>
      <c r="K211" s="128">
        <f t="shared" si="9"/>
        <v>0</v>
      </c>
    </row>
    <row r="212" spans="1:11">
      <c r="A212" s="135" t="s">
        <v>272</v>
      </c>
      <c r="B212" s="38" t="s">
        <v>204</v>
      </c>
      <c r="C212" s="39"/>
      <c r="D212" s="39"/>
      <c r="E212" s="127"/>
      <c r="F212" s="127"/>
      <c r="H212" s="128">
        <f t="shared" si="11"/>
        <v>0</v>
      </c>
      <c r="J212" s="4">
        <f t="shared" si="10"/>
        <v>25.172000000000001</v>
      </c>
      <c r="K212" s="128">
        <f t="shared" si="9"/>
        <v>0</v>
      </c>
    </row>
    <row r="213" spans="1:11">
      <c r="A213" s="135" t="s">
        <v>273</v>
      </c>
      <c r="B213" s="38" t="s">
        <v>205</v>
      </c>
      <c r="C213" s="39"/>
      <c r="D213" s="39"/>
      <c r="E213" s="127"/>
      <c r="F213" s="127"/>
      <c r="H213" s="128">
        <f t="shared" si="11"/>
        <v>0</v>
      </c>
      <c r="J213" s="4">
        <f t="shared" si="10"/>
        <v>25.172000000000001</v>
      </c>
      <c r="K213" s="128">
        <f t="shared" si="9"/>
        <v>0</v>
      </c>
    </row>
    <row r="214" spans="1:11">
      <c r="A214" s="135" t="s">
        <v>285</v>
      </c>
      <c r="B214" s="38" t="s">
        <v>217</v>
      </c>
      <c r="C214" s="39"/>
      <c r="D214" s="39"/>
      <c r="E214" s="127"/>
      <c r="F214" s="127"/>
      <c r="H214" s="128">
        <f t="shared" si="11"/>
        <v>0</v>
      </c>
      <c r="J214" s="4">
        <f t="shared" si="10"/>
        <v>25.172000000000001</v>
      </c>
      <c r="K214" s="128">
        <f t="shared" si="9"/>
        <v>0</v>
      </c>
    </row>
    <row r="215" spans="1:11">
      <c r="A215" s="135" t="s">
        <v>274</v>
      </c>
      <c r="B215" s="38" t="s">
        <v>206</v>
      </c>
      <c r="C215" s="39"/>
      <c r="D215" s="39"/>
      <c r="E215" s="127"/>
      <c r="F215" s="127"/>
      <c r="H215" s="128">
        <f t="shared" si="11"/>
        <v>0</v>
      </c>
      <c r="J215" s="4">
        <f t="shared" si="10"/>
        <v>25.172000000000001</v>
      </c>
      <c r="K215" s="128">
        <f t="shared" si="9"/>
        <v>0</v>
      </c>
    </row>
    <row r="216" spans="1:11">
      <c r="A216" s="135">
        <v>30010</v>
      </c>
      <c r="B216" s="38" t="s">
        <v>295</v>
      </c>
      <c r="C216" s="39"/>
      <c r="D216" s="39">
        <v>1000000</v>
      </c>
      <c r="E216" s="127"/>
      <c r="F216" s="127"/>
      <c r="H216" s="128">
        <f t="shared" si="11"/>
        <v>-1000000</v>
      </c>
      <c r="J216" s="4">
        <f t="shared" si="10"/>
        <v>25.172000000000001</v>
      </c>
      <c r="K216" s="128">
        <f t="shared" si="9"/>
        <v>-25172000</v>
      </c>
    </row>
    <row r="217" spans="1:11">
      <c r="A217" s="135">
        <v>30011</v>
      </c>
      <c r="B217" s="133" t="s">
        <v>296</v>
      </c>
      <c r="C217" s="39"/>
      <c r="D217" s="39"/>
      <c r="E217" s="127"/>
      <c r="F217" s="127"/>
      <c r="H217" s="128">
        <f t="shared" si="11"/>
        <v>0</v>
      </c>
      <c r="J217" s="4">
        <f t="shared" si="10"/>
        <v>25.172000000000001</v>
      </c>
      <c r="K217" s="128">
        <f t="shared" si="9"/>
        <v>0</v>
      </c>
    </row>
    <row r="218" spans="1:11">
      <c r="A218" s="135">
        <v>30020</v>
      </c>
      <c r="B218" s="38" t="s">
        <v>297</v>
      </c>
      <c r="C218" s="39"/>
      <c r="D218" s="39"/>
      <c r="E218" s="127"/>
      <c r="F218" s="127"/>
      <c r="H218" s="128">
        <f t="shared" si="11"/>
        <v>0</v>
      </c>
      <c r="J218" s="4">
        <f t="shared" si="10"/>
        <v>25.172000000000001</v>
      </c>
      <c r="K218" s="128">
        <f t="shared" si="9"/>
        <v>0</v>
      </c>
    </row>
    <row r="219" spans="1:11">
      <c r="A219" s="135">
        <v>30030</v>
      </c>
      <c r="B219" s="38" t="s">
        <v>298</v>
      </c>
      <c r="C219" s="39"/>
      <c r="D219" s="39"/>
      <c r="E219" s="127"/>
      <c r="F219" s="127"/>
      <c r="H219" s="128">
        <f t="shared" si="11"/>
        <v>0</v>
      </c>
      <c r="J219" s="4">
        <f t="shared" si="10"/>
        <v>25.172000000000001</v>
      </c>
      <c r="K219" s="128">
        <f t="shared" si="9"/>
        <v>0</v>
      </c>
    </row>
    <row r="220" spans="1:11">
      <c r="A220" s="135">
        <v>30031</v>
      </c>
      <c r="B220" s="133" t="s">
        <v>299</v>
      </c>
      <c r="C220" s="39"/>
      <c r="D220" s="39"/>
      <c r="E220" s="127"/>
      <c r="F220" s="127"/>
      <c r="H220" s="128">
        <f t="shared" si="11"/>
        <v>0</v>
      </c>
      <c r="J220" s="4">
        <f t="shared" si="10"/>
        <v>25.172000000000001</v>
      </c>
      <c r="K220" s="128">
        <f t="shared" si="9"/>
        <v>0</v>
      </c>
    </row>
    <row r="221" spans="1:11">
      <c r="A221" s="138">
        <v>30040</v>
      </c>
      <c r="B221" s="130" t="s">
        <v>301</v>
      </c>
      <c r="C221" s="131"/>
      <c r="D221" s="131">
        <f>276073.4-0.04</f>
        <v>276073.36000000004</v>
      </c>
      <c r="E221" s="131"/>
      <c r="F221" s="131"/>
      <c r="G221" s="132"/>
      <c r="H221" s="132">
        <f>ROUND(C221-D221+E221-F221,2)</f>
        <v>-276073.36</v>
      </c>
      <c r="J221" s="4">
        <f t="shared" si="10"/>
        <v>25.172000000000001</v>
      </c>
      <c r="K221" s="132">
        <f t="shared" si="9"/>
        <v>-6949318.6200000001</v>
      </c>
    </row>
    <row r="222" spans="1:11">
      <c r="A222" s="135">
        <v>30041</v>
      </c>
      <c r="B222" s="133" t="s">
        <v>300</v>
      </c>
      <c r="C222" s="39"/>
      <c r="D222" s="39"/>
      <c r="E222" s="127"/>
      <c r="F222" s="127"/>
      <c r="H222" s="128">
        <f>ROUND(C222-D222+E222-F222,2)</f>
        <v>0</v>
      </c>
      <c r="J222" s="4">
        <f t="shared" si="10"/>
        <v>25.172000000000001</v>
      </c>
      <c r="K222" s="128">
        <f t="shared" si="9"/>
        <v>0</v>
      </c>
    </row>
    <row r="223" spans="1:11">
      <c r="A223" s="135">
        <v>30050</v>
      </c>
      <c r="B223" s="38" t="s">
        <v>302</v>
      </c>
      <c r="C223" s="39"/>
      <c r="D223" s="39"/>
      <c r="E223" s="127"/>
      <c r="F223" s="127"/>
      <c r="H223" s="128">
        <f t="shared" si="11"/>
        <v>0</v>
      </c>
      <c r="J223" s="4">
        <f t="shared" si="10"/>
        <v>25.172000000000001</v>
      </c>
      <c r="K223" s="128">
        <f t="shared" si="9"/>
        <v>0</v>
      </c>
    </row>
    <row r="224" spans="1:11">
      <c r="A224" s="135">
        <v>71000</v>
      </c>
      <c r="B224" s="38" t="s">
        <v>485</v>
      </c>
      <c r="C224" s="39"/>
      <c r="D224" s="39"/>
      <c r="E224" s="127"/>
      <c r="F224" s="127"/>
      <c r="H224" s="128">
        <f t="shared" si="11"/>
        <v>0</v>
      </c>
      <c r="J224" s="4">
        <f t="shared" si="10"/>
        <v>25.172000000000001</v>
      </c>
      <c r="K224" s="128">
        <f t="shared" si="9"/>
        <v>0</v>
      </c>
    </row>
    <row r="225" spans="1:11">
      <c r="A225" s="135">
        <v>71001</v>
      </c>
      <c r="B225" s="38" t="s">
        <v>304</v>
      </c>
      <c r="C225" s="39"/>
      <c r="D225" s="39"/>
      <c r="E225" s="127"/>
      <c r="F225" s="127"/>
      <c r="H225" s="128">
        <f t="shared" si="11"/>
        <v>0</v>
      </c>
      <c r="J225" s="4">
        <f t="shared" si="10"/>
        <v>25.172000000000001</v>
      </c>
      <c r="K225" s="128">
        <f t="shared" si="9"/>
        <v>0</v>
      </c>
    </row>
    <row r="226" spans="1:11">
      <c r="A226" s="135">
        <v>71002</v>
      </c>
      <c r="B226" s="38" t="s">
        <v>305</v>
      </c>
      <c r="C226" s="39"/>
      <c r="D226" s="39"/>
      <c r="E226" s="127"/>
      <c r="F226" s="127"/>
      <c r="H226" s="128">
        <f t="shared" si="11"/>
        <v>0</v>
      </c>
      <c r="J226" s="4">
        <f t="shared" si="10"/>
        <v>25.172000000000001</v>
      </c>
      <c r="K226" s="128">
        <f t="shared" si="9"/>
        <v>0</v>
      </c>
    </row>
    <row r="227" spans="1:11">
      <c r="A227" s="135">
        <v>71003</v>
      </c>
      <c r="B227" s="38" t="s">
        <v>306</v>
      </c>
      <c r="C227" s="39"/>
      <c r="D227" s="39"/>
      <c r="E227" s="127"/>
      <c r="F227" s="127"/>
      <c r="H227" s="128">
        <f t="shared" si="11"/>
        <v>0</v>
      </c>
      <c r="J227" s="4">
        <f t="shared" si="10"/>
        <v>25.172000000000001</v>
      </c>
      <c r="K227" s="128">
        <f t="shared" si="9"/>
        <v>0</v>
      </c>
    </row>
    <row r="228" spans="1:11">
      <c r="A228" s="135">
        <v>71004</v>
      </c>
      <c r="B228" s="38" t="s">
        <v>307</v>
      </c>
      <c r="C228" s="39"/>
      <c r="D228" s="39"/>
      <c r="E228" s="127"/>
      <c r="F228" s="127"/>
      <c r="H228" s="128">
        <f t="shared" si="11"/>
        <v>0</v>
      </c>
      <c r="J228" s="4">
        <f t="shared" si="10"/>
        <v>25.172000000000001</v>
      </c>
      <c r="K228" s="128">
        <f t="shared" si="9"/>
        <v>0</v>
      </c>
    </row>
    <row r="229" spans="1:11">
      <c r="A229" s="135">
        <v>71005</v>
      </c>
      <c r="B229" s="38" t="s">
        <v>308</v>
      </c>
      <c r="C229" s="39"/>
      <c r="D229" s="39"/>
      <c r="E229" s="127"/>
      <c r="F229" s="127"/>
      <c r="H229" s="128">
        <f t="shared" si="11"/>
        <v>0</v>
      </c>
      <c r="J229" s="4">
        <f t="shared" si="10"/>
        <v>25.172000000000001</v>
      </c>
      <c r="K229" s="128">
        <f t="shared" si="9"/>
        <v>0</v>
      </c>
    </row>
    <row r="230" spans="1:11">
      <c r="A230" s="135">
        <v>71006</v>
      </c>
      <c r="B230" s="38" t="s">
        <v>309</v>
      </c>
      <c r="C230" s="39"/>
      <c r="D230" s="39"/>
      <c r="E230" s="127"/>
      <c r="F230" s="127"/>
      <c r="H230" s="128">
        <f t="shared" si="11"/>
        <v>0</v>
      </c>
      <c r="J230" s="4">
        <f t="shared" si="10"/>
        <v>25.172000000000001</v>
      </c>
      <c r="K230" s="128">
        <f t="shared" si="9"/>
        <v>0</v>
      </c>
    </row>
    <row r="231" spans="1:11">
      <c r="A231" s="135">
        <v>71007</v>
      </c>
      <c r="B231" s="38" t="s">
        <v>310</v>
      </c>
      <c r="C231" s="39"/>
      <c r="D231" s="39"/>
      <c r="E231" s="127"/>
      <c r="F231" s="127"/>
      <c r="H231" s="128">
        <f t="shared" si="11"/>
        <v>0</v>
      </c>
      <c r="J231" s="4">
        <f t="shared" si="10"/>
        <v>25.172000000000001</v>
      </c>
      <c r="K231" s="128">
        <f t="shared" si="9"/>
        <v>0</v>
      </c>
    </row>
    <row r="232" spans="1:11">
      <c r="A232" s="135">
        <v>71008</v>
      </c>
      <c r="B232" s="38" t="s">
        <v>311</v>
      </c>
      <c r="C232" s="39"/>
      <c r="D232" s="39"/>
      <c r="E232" s="127"/>
      <c r="F232" s="127"/>
      <c r="H232" s="128">
        <f t="shared" si="11"/>
        <v>0</v>
      </c>
      <c r="J232" s="4">
        <f t="shared" si="10"/>
        <v>25.172000000000001</v>
      </c>
      <c r="K232" s="128">
        <f t="shared" si="9"/>
        <v>0</v>
      </c>
    </row>
    <row r="233" spans="1:11">
      <c r="A233" s="135">
        <v>71009</v>
      </c>
      <c r="B233" s="38" t="s">
        <v>312</v>
      </c>
      <c r="C233" s="39"/>
      <c r="D233" s="39"/>
      <c r="E233" s="127"/>
      <c r="F233" s="127"/>
      <c r="H233" s="128">
        <f t="shared" si="11"/>
        <v>0</v>
      </c>
      <c r="J233" s="4">
        <f t="shared" si="10"/>
        <v>25.172000000000001</v>
      </c>
      <c r="K233" s="128">
        <f t="shared" si="9"/>
        <v>0</v>
      </c>
    </row>
    <row r="234" spans="1:11">
      <c r="A234" s="135">
        <v>71010</v>
      </c>
      <c r="B234" s="133" t="s">
        <v>313</v>
      </c>
      <c r="C234" s="39"/>
      <c r="D234" s="39"/>
      <c r="E234" s="127"/>
      <c r="F234" s="127"/>
      <c r="H234" s="128">
        <f t="shared" si="11"/>
        <v>0</v>
      </c>
      <c r="J234" s="4">
        <f t="shared" si="10"/>
        <v>25.172000000000001</v>
      </c>
      <c r="K234" s="128">
        <f t="shared" si="9"/>
        <v>0</v>
      </c>
    </row>
    <row r="235" spans="1:11">
      <c r="A235" s="37">
        <v>71011</v>
      </c>
      <c r="B235" s="133" t="s">
        <v>314</v>
      </c>
      <c r="C235" s="39"/>
      <c r="D235" s="39"/>
      <c r="E235" s="127"/>
      <c r="F235" s="127"/>
      <c r="H235" s="128">
        <f t="shared" si="11"/>
        <v>0</v>
      </c>
      <c r="J235" s="4">
        <f t="shared" si="10"/>
        <v>25.172000000000001</v>
      </c>
      <c r="K235" s="128">
        <f t="shared" si="9"/>
        <v>0</v>
      </c>
    </row>
    <row r="236" spans="1:11">
      <c r="A236" s="37">
        <v>71012</v>
      </c>
      <c r="B236" s="133" t="s">
        <v>315</v>
      </c>
      <c r="C236" s="39"/>
      <c r="D236" s="39"/>
      <c r="E236" s="127"/>
      <c r="F236" s="127"/>
      <c r="H236" s="128">
        <f t="shared" si="11"/>
        <v>0</v>
      </c>
      <c r="J236" s="4">
        <f t="shared" si="10"/>
        <v>25.172000000000001</v>
      </c>
      <c r="K236" s="128">
        <f t="shared" si="9"/>
        <v>0</v>
      </c>
    </row>
    <row r="237" spans="1:11">
      <c r="A237" s="37">
        <v>71013</v>
      </c>
      <c r="B237" s="133" t="s">
        <v>316</v>
      </c>
      <c r="C237" s="39"/>
      <c r="D237" s="39"/>
      <c r="E237" s="127"/>
      <c r="F237" s="127"/>
      <c r="H237" s="128">
        <f t="shared" si="11"/>
        <v>0</v>
      </c>
      <c r="J237" s="4">
        <f t="shared" si="10"/>
        <v>25.172000000000001</v>
      </c>
      <c r="K237" s="128">
        <f t="shared" si="9"/>
        <v>0</v>
      </c>
    </row>
    <row r="238" spans="1:11">
      <c r="A238" s="37">
        <v>71014</v>
      </c>
      <c r="B238" s="133" t="s">
        <v>317</v>
      </c>
      <c r="C238" s="39"/>
      <c r="D238" s="39"/>
      <c r="E238" s="127"/>
      <c r="F238" s="127"/>
      <c r="H238" s="128">
        <f t="shared" si="11"/>
        <v>0</v>
      </c>
      <c r="J238" s="4">
        <f t="shared" si="10"/>
        <v>25.172000000000001</v>
      </c>
      <c r="K238" s="128">
        <f t="shared" si="9"/>
        <v>0</v>
      </c>
    </row>
    <row r="239" spans="1:11">
      <c r="A239" s="37">
        <v>71015</v>
      </c>
      <c r="B239" s="133" t="s">
        <v>318</v>
      </c>
      <c r="C239" s="39"/>
      <c r="D239" s="39"/>
      <c r="E239" s="127"/>
      <c r="F239" s="127"/>
      <c r="H239" s="128">
        <f t="shared" si="11"/>
        <v>0</v>
      </c>
      <c r="J239" s="4">
        <f t="shared" si="10"/>
        <v>25.172000000000001</v>
      </c>
      <c r="K239" s="128">
        <f t="shared" si="9"/>
        <v>0</v>
      </c>
    </row>
    <row r="240" spans="1:11">
      <c r="A240" s="37">
        <v>71016</v>
      </c>
      <c r="B240" s="133" t="s">
        <v>319</v>
      </c>
      <c r="C240" s="39"/>
      <c r="D240" s="39"/>
      <c r="E240" s="127"/>
      <c r="F240" s="127"/>
      <c r="H240" s="128">
        <f t="shared" si="11"/>
        <v>0</v>
      </c>
      <c r="J240" s="4">
        <f t="shared" si="10"/>
        <v>25.172000000000001</v>
      </c>
      <c r="K240" s="128">
        <f t="shared" si="9"/>
        <v>0</v>
      </c>
    </row>
    <row r="241" spans="1:11">
      <c r="A241" s="37">
        <v>71017</v>
      </c>
      <c r="B241" s="133" t="s">
        <v>320</v>
      </c>
      <c r="C241" s="39"/>
      <c r="D241" s="39"/>
      <c r="E241" s="127"/>
      <c r="F241" s="127"/>
      <c r="H241" s="128">
        <f t="shared" si="11"/>
        <v>0</v>
      </c>
      <c r="J241" s="4">
        <f t="shared" si="10"/>
        <v>25.172000000000001</v>
      </c>
      <c r="K241" s="128">
        <f t="shared" si="9"/>
        <v>0</v>
      </c>
    </row>
    <row r="242" spans="1:11">
      <c r="A242" s="37">
        <v>71018</v>
      </c>
      <c r="B242" s="133" t="s">
        <v>321</v>
      </c>
      <c r="C242" s="39"/>
      <c r="D242" s="39"/>
      <c r="E242" s="127"/>
      <c r="F242" s="127"/>
      <c r="H242" s="128">
        <f t="shared" si="11"/>
        <v>0</v>
      </c>
      <c r="J242" s="4">
        <f t="shared" si="10"/>
        <v>25.172000000000001</v>
      </c>
      <c r="K242" s="128">
        <f t="shared" si="9"/>
        <v>0</v>
      </c>
    </row>
    <row r="243" spans="1:11">
      <c r="A243" s="37">
        <v>71019</v>
      </c>
      <c r="B243" s="133" t="s">
        <v>322</v>
      </c>
      <c r="C243" s="39"/>
      <c r="D243" s="39"/>
      <c r="E243" s="127"/>
      <c r="F243" s="127"/>
      <c r="H243" s="128">
        <f t="shared" si="11"/>
        <v>0</v>
      </c>
      <c r="J243" s="4">
        <f t="shared" si="10"/>
        <v>25.172000000000001</v>
      </c>
      <c r="K243" s="128">
        <f t="shared" si="9"/>
        <v>0</v>
      </c>
    </row>
    <row r="244" spans="1:11">
      <c r="A244" s="37">
        <v>71020</v>
      </c>
      <c r="B244" s="133" t="s">
        <v>323</v>
      </c>
      <c r="C244" s="39"/>
      <c r="D244" s="39"/>
      <c r="E244" s="127"/>
      <c r="F244" s="127"/>
      <c r="H244" s="128">
        <f t="shared" si="11"/>
        <v>0</v>
      </c>
      <c r="J244" s="4">
        <f t="shared" si="10"/>
        <v>25.172000000000001</v>
      </c>
      <c r="K244" s="128">
        <f t="shared" si="9"/>
        <v>0</v>
      </c>
    </row>
    <row r="245" spans="1:11">
      <c r="A245" s="37">
        <v>71021</v>
      </c>
      <c r="B245" s="133" t="s">
        <v>324</v>
      </c>
      <c r="C245" s="39"/>
      <c r="D245" s="39"/>
      <c r="E245" s="127"/>
      <c r="F245" s="127"/>
      <c r="H245" s="128">
        <f t="shared" si="11"/>
        <v>0</v>
      </c>
      <c r="J245" s="4">
        <f t="shared" si="10"/>
        <v>25.172000000000001</v>
      </c>
      <c r="K245" s="128">
        <f t="shared" si="9"/>
        <v>0</v>
      </c>
    </row>
    <row r="246" spans="1:11">
      <c r="A246" s="37">
        <v>71022</v>
      </c>
      <c r="B246" s="133" t="s">
        <v>325</v>
      </c>
      <c r="C246" s="39"/>
      <c r="D246" s="39"/>
      <c r="E246" s="127"/>
      <c r="F246" s="127"/>
      <c r="H246" s="128">
        <f t="shared" si="11"/>
        <v>0</v>
      </c>
      <c r="J246" s="4">
        <f t="shared" si="10"/>
        <v>25.172000000000001</v>
      </c>
      <c r="K246" s="128">
        <f t="shared" si="9"/>
        <v>0</v>
      </c>
    </row>
    <row r="247" spans="1:11">
      <c r="A247" s="37">
        <v>71023</v>
      </c>
      <c r="B247" s="133" t="s">
        <v>326</v>
      </c>
      <c r="C247" s="39"/>
      <c r="D247" s="39"/>
      <c r="E247" s="127"/>
      <c r="F247" s="127"/>
      <c r="H247" s="128">
        <f t="shared" si="11"/>
        <v>0</v>
      </c>
      <c r="J247" s="4">
        <f t="shared" si="10"/>
        <v>25.172000000000001</v>
      </c>
      <c r="K247" s="128">
        <f t="shared" si="9"/>
        <v>0</v>
      </c>
    </row>
    <row r="248" spans="1:11">
      <c r="A248" s="37">
        <v>71024</v>
      </c>
      <c r="B248" s="140" t="s">
        <v>327</v>
      </c>
      <c r="C248" s="39"/>
      <c r="D248" s="39"/>
      <c r="E248" s="127"/>
      <c r="F248" s="127"/>
      <c r="H248" s="128">
        <f t="shared" si="11"/>
        <v>0</v>
      </c>
      <c r="J248" s="4">
        <f t="shared" si="10"/>
        <v>25.172000000000001</v>
      </c>
      <c r="K248" s="128">
        <f t="shared" si="9"/>
        <v>0</v>
      </c>
    </row>
    <row r="249" spans="1:11">
      <c r="A249" s="136">
        <v>71025</v>
      </c>
      <c r="B249" s="38" t="s">
        <v>328</v>
      </c>
      <c r="C249" s="39"/>
      <c r="D249" s="39"/>
      <c r="E249" s="127"/>
      <c r="F249" s="127"/>
      <c r="H249" s="128">
        <f t="shared" si="11"/>
        <v>0</v>
      </c>
      <c r="J249" s="4">
        <f t="shared" si="10"/>
        <v>25.172000000000001</v>
      </c>
      <c r="K249" s="128">
        <f t="shared" si="9"/>
        <v>0</v>
      </c>
    </row>
    <row r="250" spans="1:11">
      <c r="A250" s="136">
        <v>71026</v>
      </c>
      <c r="B250" s="38" t="s">
        <v>329</v>
      </c>
      <c r="C250" s="39"/>
      <c r="D250" s="39"/>
      <c r="E250" s="127"/>
      <c r="F250" s="127"/>
      <c r="H250" s="128">
        <f t="shared" si="11"/>
        <v>0</v>
      </c>
      <c r="J250" s="4">
        <f t="shared" si="10"/>
        <v>25.172000000000001</v>
      </c>
      <c r="K250" s="128">
        <f t="shared" si="9"/>
        <v>0</v>
      </c>
    </row>
    <row r="251" spans="1:11">
      <c r="A251" s="136">
        <v>71027</v>
      </c>
      <c r="B251" s="38" t="s">
        <v>330</v>
      </c>
      <c r="C251" s="39"/>
      <c r="D251" s="39"/>
      <c r="E251" s="127"/>
      <c r="F251" s="127"/>
      <c r="H251" s="128">
        <f t="shared" si="11"/>
        <v>0</v>
      </c>
      <c r="J251" s="4">
        <f t="shared" si="10"/>
        <v>25.172000000000001</v>
      </c>
      <c r="K251" s="128">
        <f t="shared" si="9"/>
        <v>0</v>
      </c>
    </row>
    <row r="252" spans="1:11">
      <c r="A252" s="136">
        <v>71028</v>
      </c>
      <c r="B252" s="38" t="s">
        <v>331</v>
      </c>
      <c r="C252" s="39"/>
      <c r="D252" s="39"/>
      <c r="E252" s="127"/>
      <c r="F252" s="127"/>
      <c r="H252" s="128">
        <f t="shared" si="11"/>
        <v>0</v>
      </c>
      <c r="J252" s="4">
        <f t="shared" si="10"/>
        <v>25.172000000000001</v>
      </c>
      <c r="K252" s="128">
        <f t="shared" si="9"/>
        <v>0</v>
      </c>
    </row>
    <row r="253" spans="1:11">
      <c r="A253" s="135">
        <v>71998</v>
      </c>
      <c r="B253" s="38" t="s">
        <v>332</v>
      </c>
      <c r="C253" s="39"/>
      <c r="D253" s="39"/>
      <c r="E253" s="127"/>
      <c r="F253" s="127"/>
      <c r="H253" s="128">
        <f t="shared" si="11"/>
        <v>0</v>
      </c>
      <c r="J253" s="4">
        <f t="shared" si="10"/>
        <v>25.172000000000001</v>
      </c>
      <c r="K253" s="128">
        <f t="shared" si="9"/>
        <v>0</v>
      </c>
    </row>
    <row r="254" spans="1:11">
      <c r="A254" s="135">
        <v>72100</v>
      </c>
      <c r="B254" s="38" t="s">
        <v>333</v>
      </c>
      <c r="C254" s="39"/>
      <c r="D254" s="39"/>
      <c r="E254" s="127"/>
      <c r="F254" s="127"/>
      <c r="H254" s="128">
        <f t="shared" si="11"/>
        <v>0</v>
      </c>
      <c r="J254" s="4">
        <f t="shared" si="10"/>
        <v>25.172000000000001</v>
      </c>
      <c r="K254" s="128">
        <f t="shared" si="9"/>
        <v>0</v>
      </c>
    </row>
    <row r="255" spans="1:11">
      <c r="A255" s="135">
        <v>72101</v>
      </c>
      <c r="B255" s="38" t="s">
        <v>334</v>
      </c>
      <c r="C255" s="39"/>
      <c r="D255" s="39">
        <v>68647.39</v>
      </c>
      <c r="E255" s="127"/>
      <c r="F255" s="127"/>
      <c r="H255" s="128">
        <f t="shared" si="11"/>
        <v>-68647.39</v>
      </c>
      <c r="J255" s="4">
        <f t="shared" si="10"/>
        <v>25.172000000000001</v>
      </c>
      <c r="K255" s="128">
        <f t="shared" si="9"/>
        <v>-1727992.1</v>
      </c>
    </row>
    <row r="256" spans="1:11">
      <c r="A256" s="135">
        <v>72102</v>
      </c>
      <c r="B256" s="38" t="s">
        <v>335</v>
      </c>
      <c r="C256" s="39"/>
      <c r="D256" s="39">
        <v>82300.37</v>
      </c>
      <c r="E256" s="127"/>
      <c r="F256" s="127"/>
      <c r="H256" s="128">
        <f t="shared" si="11"/>
        <v>-82300.37</v>
      </c>
      <c r="J256" s="4">
        <f t="shared" si="10"/>
        <v>25.172000000000001</v>
      </c>
      <c r="K256" s="128">
        <f t="shared" si="9"/>
        <v>-2071664.91</v>
      </c>
    </row>
    <row r="257" spans="1:11">
      <c r="A257" s="135">
        <v>72103</v>
      </c>
      <c r="B257" s="38" t="s">
        <v>336</v>
      </c>
      <c r="C257" s="39"/>
      <c r="D257" s="39">
        <v>78766.28</v>
      </c>
      <c r="E257" s="127"/>
      <c r="F257" s="127"/>
      <c r="H257" s="128">
        <f t="shared" si="11"/>
        <v>-78766.28</v>
      </c>
      <c r="J257" s="4">
        <f t="shared" si="10"/>
        <v>25.172000000000001</v>
      </c>
      <c r="K257" s="128">
        <f t="shared" si="9"/>
        <v>-1982704.8</v>
      </c>
    </row>
    <row r="258" spans="1:11">
      <c r="A258" s="135">
        <v>72200</v>
      </c>
      <c r="B258" s="38" t="s">
        <v>337</v>
      </c>
      <c r="C258" s="39"/>
      <c r="D258" s="39">
        <v>52490</v>
      </c>
      <c r="E258" s="127"/>
      <c r="F258" s="127"/>
      <c r="H258" s="128">
        <f t="shared" si="11"/>
        <v>-52490</v>
      </c>
      <c r="J258" s="4">
        <f t="shared" si="10"/>
        <v>25.172000000000001</v>
      </c>
      <c r="K258" s="128">
        <f t="shared" si="9"/>
        <v>-1321278.28</v>
      </c>
    </row>
    <row r="259" spans="1:11">
      <c r="A259" s="136">
        <v>73006</v>
      </c>
      <c r="B259" s="38" t="s">
        <v>338</v>
      </c>
      <c r="C259" s="39"/>
      <c r="D259" s="39"/>
      <c r="E259" s="127"/>
      <c r="F259" s="127"/>
      <c r="H259" s="128">
        <f t="shared" si="11"/>
        <v>0</v>
      </c>
      <c r="J259" s="4">
        <f t="shared" si="10"/>
        <v>25.172000000000001</v>
      </c>
      <c r="K259" s="128">
        <f t="shared" si="9"/>
        <v>0</v>
      </c>
    </row>
    <row r="260" spans="1:11">
      <c r="A260" s="135">
        <v>74100</v>
      </c>
      <c r="B260" s="38" t="s">
        <v>339</v>
      </c>
      <c r="C260" s="39"/>
      <c r="D260" s="39"/>
      <c r="E260" s="127"/>
      <c r="F260" s="127"/>
      <c r="H260" s="128">
        <f t="shared" si="11"/>
        <v>0</v>
      </c>
      <c r="J260" s="4">
        <f t="shared" si="10"/>
        <v>25.172000000000001</v>
      </c>
      <c r="K260" s="128">
        <f t="shared" si="9"/>
        <v>0</v>
      </c>
    </row>
    <row r="261" spans="1:11">
      <c r="A261" s="135">
        <v>74101</v>
      </c>
      <c r="B261" s="38" t="s">
        <v>340</v>
      </c>
      <c r="C261" s="39"/>
      <c r="D261" s="39"/>
      <c r="E261" s="127"/>
      <c r="F261" s="127"/>
      <c r="H261" s="128">
        <f t="shared" si="11"/>
        <v>0</v>
      </c>
      <c r="J261" s="4">
        <f t="shared" si="10"/>
        <v>25.172000000000001</v>
      </c>
      <c r="K261" s="128">
        <f t="shared" si="9"/>
        <v>0</v>
      </c>
    </row>
    <row r="262" spans="1:11">
      <c r="A262" s="135">
        <v>74102</v>
      </c>
      <c r="B262" s="38" t="s">
        <v>341</v>
      </c>
      <c r="C262" s="39"/>
      <c r="D262" s="39"/>
      <c r="E262" s="127"/>
      <c r="F262" s="127"/>
      <c r="H262" s="128">
        <f t="shared" si="11"/>
        <v>0</v>
      </c>
      <c r="J262" s="4">
        <f t="shared" si="10"/>
        <v>25.172000000000001</v>
      </c>
      <c r="K262" s="128">
        <f t="shared" si="9"/>
        <v>0</v>
      </c>
    </row>
    <row r="263" spans="1:11">
      <c r="A263" s="135">
        <v>74200</v>
      </c>
      <c r="B263" s="38" t="s">
        <v>342</v>
      </c>
      <c r="C263" s="39"/>
      <c r="D263" s="39"/>
      <c r="E263" s="127"/>
      <c r="F263" s="127"/>
      <c r="H263" s="128">
        <f t="shared" si="11"/>
        <v>0</v>
      </c>
      <c r="J263" s="4">
        <f t="shared" si="10"/>
        <v>25.172000000000001</v>
      </c>
      <c r="K263" s="128">
        <f t="shared" si="9"/>
        <v>0</v>
      </c>
    </row>
    <row r="264" spans="1:11">
      <c r="A264" s="135">
        <v>74201</v>
      </c>
      <c r="B264" s="38" t="s">
        <v>343</v>
      </c>
      <c r="C264" s="39"/>
      <c r="D264" s="39"/>
      <c r="E264" s="127"/>
      <c r="F264" s="127"/>
      <c r="H264" s="128">
        <f t="shared" si="11"/>
        <v>0</v>
      </c>
      <c r="J264" s="4">
        <f t="shared" si="10"/>
        <v>25.172000000000001</v>
      </c>
      <c r="K264" s="128">
        <f t="shared" ref="K264:K327" si="12">ROUND(H264*J264,2)</f>
        <v>0</v>
      </c>
    </row>
    <row r="265" spans="1:11">
      <c r="A265" s="135">
        <v>74202</v>
      </c>
      <c r="B265" s="38" t="s">
        <v>344</v>
      </c>
      <c r="C265" s="39"/>
      <c r="D265" s="39"/>
      <c r="E265" s="127"/>
      <c r="F265" s="127"/>
      <c r="H265" s="128">
        <f t="shared" si="11"/>
        <v>0</v>
      </c>
      <c r="J265" s="4">
        <f t="shared" ref="J265:J328" si="13">J264</f>
        <v>25.172000000000001</v>
      </c>
      <c r="K265" s="128">
        <f t="shared" si="12"/>
        <v>0</v>
      </c>
    </row>
    <row r="266" spans="1:11">
      <c r="A266" s="135">
        <v>74203</v>
      </c>
      <c r="B266" s="38" t="s">
        <v>345</v>
      </c>
      <c r="C266" s="39"/>
      <c r="D266" s="39"/>
      <c r="E266" s="127"/>
      <c r="F266" s="127"/>
      <c r="H266" s="128">
        <f t="shared" si="11"/>
        <v>0</v>
      </c>
      <c r="J266" s="4">
        <f t="shared" si="13"/>
        <v>25.172000000000001</v>
      </c>
      <c r="K266" s="128">
        <f t="shared" si="12"/>
        <v>0</v>
      </c>
    </row>
    <row r="267" spans="1:11">
      <c r="A267" s="135">
        <v>74204</v>
      </c>
      <c r="B267" s="38" t="s">
        <v>346</v>
      </c>
      <c r="C267" s="39"/>
      <c r="D267" s="39"/>
      <c r="E267" s="127"/>
      <c r="F267" s="127"/>
      <c r="H267" s="128">
        <f t="shared" si="11"/>
        <v>0</v>
      </c>
      <c r="J267" s="4">
        <f t="shared" si="13"/>
        <v>25.172000000000001</v>
      </c>
      <c r="K267" s="128">
        <f t="shared" si="12"/>
        <v>0</v>
      </c>
    </row>
    <row r="268" spans="1:11">
      <c r="A268" s="135">
        <v>74300</v>
      </c>
      <c r="B268" s="38" t="s">
        <v>347</v>
      </c>
      <c r="C268" s="39"/>
      <c r="D268" s="39"/>
      <c r="E268" s="127"/>
      <c r="F268" s="127"/>
      <c r="H268" s="128">
        <f t="shared" ref="H268:H336" si="14">ROUND(C268-D268+E268-F268,2)</f>
        <v>0</v>
      </c>
      <c r="J268" s="4">
        <f t="shared" si="13"/>
        <v>25.172000000000001</v>
      </c>
      <c r="K268" s="128">
        <f t="shared" si="12"/>
        <v>0</v>
      </c>
    </row>
    <row r="269" spans="1:11">
      <c r="A269" s="135">
        <v>81000</v>
      </c>
      <c r="B269" s="38" t="s">
        <v>486</v>
      </c>
      <c r="C269" s="39"/>
      <c r="D269" s="39"/>
      <c r="E269" s="127"/>
      <c r="F269" s="127"/>
      <c r="H269" s="128">
        <f t="shared" si="14"/>
        <v>0</v>
      </c>
      <c r="J269" s="4">
        <f t="shared" si="13"/>
        <v>25.172000000000001</v>
      </c>
      <c r="K269" s="128">
        <f t="shared" si="12"/>
        <v>0</v>
      </c>
    </row>
    <row r="270" spans="1:11">
      <c r="A270" s="135">
        <v>81001</v>
      </c>
      <c r="B270" s="133" t="s">
        <v>304</v>
      </c>
      <c r="C270" s="39"/>
      <c r="D270" s="39"/>
      <c r="E270" s="127"/>
      <c r="F270" s="127"/>
      <c r="H270" s="128">
        <f t="shared" si="14"/>
        <v>0</v>
      </c>
      <c r="J270" s="4">
        <f t="shared" si="13"/>
        <v>25.172000000000001</v>
      </c>
      <c r="K270" s="128">
        <f t="shared" si="12"/>
        <v>0</v>
      </c>
    </row>
    <row r="271" spans="1:11">
      <c r="A271" s="135">
        <v>81002</v>
      </c>
      <c r="B271" s="133" t="s">
        <v>305</v>
      </c>
      <c r="C271" s="39"/>
      <c r="D271" s="39"/>
      <c r="E271" s="127"/>
      <c r="F271" s="127"/>
      <c r="H271" s="128">
        <f t="shared" si="14"/>
        <v>0</v>
      </c>
      <c r="J271" s="4">
        <f t="shared" si="13"/>
        <v>25.172000000000001</v>
      </c>
      <c r="K271" s="128">
        <f t="shared" si="12"/>
        <v>0</v>
      </c>
    </row>
    <row r="272" spans="1:11">
      <c r="A272" s="135">
        <v>81003</v>
      </c>
      <c r="B272" s="133" t="s">
        <v>306</v>
      </c>
      <c r="C272" s="39"/>
      <c r="D272" s="39"/>
      <c r="E272" s="127"/>
      <c r="F272" s="127"/>
      <c r="H272" s="128">
        <f t="shared" si="14"/>
        <v>0</v>
      </c>
      <c r="J272" s="4">
        <f t="shared" si="13"/>
        <v>25.172000000000001</v>
      </c>
      <c r="K272" s="128">
        <f t="shared" si="12"/>
        <v>0</v>
      </c>
    </row>
    <row r="273" spans="1:11">
      <c r="A273" s="135">
        <v>81004</v>
      </c>
      <c r="B273" s="133" t="s">
        <v>307</v>
      </c>
      <c r="C273" s="39"/>
      <c r="D273" s="39"/>
      <c r="E273" s="127"/>
      <c r="F273" s="127"/>
      <c r="H273" s="128">
        <f t="shared" si="14"/>
        <v>0</v>
      </c>
      <c r="J273" s="4">
        <f t="shared" si="13"/>
        <v>25.172000000000001</v>
      </c>
      <c r="K273" s="128">
        <f t="shared" si="12"/>
        <v>0</v>
      </c>
    </row>
    <row r="274" spans="1:11">
      <c r="A274" s="135">
        <v>81005</v>
      </c>
      <c r="B274" s="133" t="s">
        <v>308</v>
      </c>
      <c r="C274" s="39"/>
      <c r="D274" s="39"/>
      <c r="E274" s="127"/>
      <c r="F274" s="127"/>
      <c r="H274" s="128">
        <f t="shared" si="14"/>
        <v>0</v>
      </c>
      <c r="J274" s="4">
        <f t="shared" si="13"/>
        <v>25.172000000000001</v>
      </c>
      <c r="K274" s="128">
        <f t="shared" si="12"/>
        <v>0</v>
      </c>
    </row>
    <row r="275" spans="1:11">
      <c r="A275" s="135">
        <v>81006</v>
      </c>
      <c r="B275" s="133" t="s">
        <v>309</v>
      </c>
      <c r="C275" s="39"/>
      <c r="D275" s="39"/>
      <c r="E275" s="127"/>
      <c r="F275" s="127"/>
      <c r="H275" s="128">
        <f t="shared" si="14"/>
        <v>0</v>
      </c>
      <c r="J275" s="4">
        <f t="shared" si="13"/>
        <v>25.172000000000001</v>
      </c>
      <c r="K275" s="128">
        <f t="shared" si="12"/>
        <v>0</v>
      </c>
    </row>
    <row r="276" spans="1:11">
      <c r="A276" s="135">
        <v>81007</v>
      </c>
      <c r="B276" s="38" t="s">
        <v>310</v>
      </c>
      <c r="C276" s="39"/>
      <c r="D276" s="39"/>
      <c r="E276" s="127"/>
      <c r="F276" s="127"/>
      <c r="H276" s="128">
        <f t="shared" si="14"/>
        <v>0</v>
      </c>
      <c r="J276" s="4">
        <f t="shared" si="13"/>
        <v>25.172000000000001</v>
      </c>
      <c r="K276" s="128">
        <f t="shared" si="12"/>
        <v>0</v>
      </c>
    </row>
    <row r="277" spans="1:11">
      <c r="A277" s="135">
        <v>81008</v>
      </c>
      <c r="B277" s="38" t="s">
        <v>311</v>
      </c>
      <c r="C277" s="39"/>
      <c r="D277" s="39"/>
      <c r="E277" s="127"/>
      <c r="F277" s="127"/>
      <c r="H277" s="128">
        <f t="shared" si="14"/>
        <v>0</v>
      </c>
      <c r="J277" s="4">
        <f t="shared" si="13"/>
        <v>25.172000000000001</v>
      </c>
      <c r="K277" s="128">
        <f t="shared" si="12"/>
        <v>0</v>
      </c>
    </row>
    <row r="278" spans="1:11">
      <c r="A278" s="135">
        <v>81009</v>
      </c>
      <c r="B278" s="38" t="s">
        <v>312</v>
      </c>
      <c r="C278" s="39"/>
      <c r="D278" s="39"/>
      <c r="E278" s="127"/>
      <c r="F278" s="127"/>
      <c r="H278" s="128">
        <f t="shared" si="14"/>
        <v>0</v>
      </c>
      <c r="J278" s="4">
        <f t="shared" si="13"/>
        <v>25.172000000000001</v>
      </c>
      <c r="K278" s="128">
        <f t="shared" si="12"/>
        <v>0</v>
      </c>
    </row>
    <row r="279" spans="1:11">
      <c r="A279" s="137">
        <v>81010</v>
      </c>
      <c r="B279" s="140" t="s">
        <v>313</v>
      </c>
      <c r="C279" s="39"/>
      <c r="D279" s="39"/>
      <c r="E279" s="127"/>
      <c r="F279" s="127"/>
      <c r="H279" s="128">
        <f t="shared" si="14"/>
        <v>0</v>
      </c>
      <c r="J279" s="4">
        <f t="shared" si="13"/>
        <v>25.172000000000001</v>
      </c>
      <c r="K279" s="128">
        <f t="shared" si="12"/>
        <v>0</v>
      </c>
    </row>
    <row r="280" spans="1:11">
      <c r="A280" s="135">
        <v>81011</v>
      </c>
      <c r="B280" s="133" t="s">
        <v>314</v>
      </c>
      <c r="C280" s="39"/>
      <c r="D280" s="39"/>
      <c r="E280" s="127"/>
      <c r="F280" s="127"/>
      <c r="H280" s="128">
        <f t="shared" si="14"/>
        <v>0</v>
      </c>
      <c r="J280" s="4">
        <f t="shared" si="13"/>
        <v>25.172000000000001</v>
      </c>
      <c r="K280" s="128">
        <f t="shared" si="12"/>
        <v>0</v>
      </c>
    </row>
    <row r="281" spans="1:11">
      <c r="A281" s="135">
        <v>81012</v>
      </c>
      <c r="B281" s="133" t="s">
        <v>315</v>
      </c>
      <c r="C281" s="39"/>
      <c r="D281" s="39"/>
      <c r="E281" s="127"/>
      <c r="F281" s="127"/>
      <c r="H281" s="128">
        <f t="shared" si="14"/>
        <v>0</v>
      </c>
      <c r="J281" s="4">
        <f t="shared" si="13"/>
        <v>25.172000000000001</v>
      </c>
      <c r="K281" s="128">
        <f t="shared" si="12"/>
        <v>0</v>
      </c>
    </row>
    <row r="282" spans="1:11">
      <c r="A282" s="135">
        <v>81013</v>
      </c>
      <c r="B282" s="133" t="s">
        <v>316</v>
      </c>
      <c r="C282" s="39"/>
      <c r="D282" s="39"/>
      <c r="E282" s="127"/>
      <c r="F282" s="127"/>
      <c r="H282" s="128">
        <f t="shared" si="14"/>
        <v>0</v>
      </c>
      <c r="J282" s="4">
        <f t="shared" si="13"/>
        <v>25.172000000000001</v>
      </c>
      <c r="K282" s="128">
        <f t="shared" si="12"/>
        <v>0</v>
      </c>
    </row>
    <row r="283" spans="1:11">
      <c r="A283" s="135">
        <v>81014</v>
      </c>
      <c r="B283" s="133" t="s">
        <v>317</v>
      </c>
      <c r="C283" s="39"/>
      <c r="D283" s="39"/>
      <c r="E283" s="127"/>
      <c r="F283" s="127"/>
      <c r="H283" s="128">
        <f t="shared" si="14"/>
        <v>0</v>
      </c>
      <c r="J283" s="4">
        <f t="shared" si="13"/>
        <v>25.172000000000001</v>
      </c>
      <c r="K283" s="128">
        <f t="shared" si="12"/>
        <v>0</v>
      </c>
    </row>
    <row r="284" spans="1:11">
      <c r="A284" s="135">
        <v>81015</v>
      </c>
      <c r="B284" s="133" t="s">
        <v>318</v>
      </c>
      <c r="C284" s="39"/>
      <c r="D284" s="39"/>
      <c r="E284" s="127"/>
      <c r="F284" s="127"/>
      <c r="H284" s="128">
        <f t="shared" si="14"/>
        <v>0</v>
      </c>
      <c r="J284" s="4">
        <f t="shared" si="13"/>
        <v>25.172000000000001</v>
      </c>
      <c r="K284" s="128">
        <f t="shared" si="12"/>
        <v>0</v>
      </c>
    </row>
    <row r="285" spans="1:11">
      <c r="A285" s="37">
        <v>81016</v>
      </c>
      <c r="B285" s="133" t="s">
        <v>319</v>
      </c>
      <c r="C285" s="39"/>
      <c r="D285" s="39"/>
      <c r="E285" s="127"/>
      <c r="F285" s="127"/>
      <c r="H285" s="128">
        <f t="shared" si="14"/>
        <v>0</v>
      </c>
      <c r="J285" s="4">
        <f t="shared" si="13"/>
        <v>25.172000000000001</v>
      </c>
      <c r="K285" s="128">
        <f t="shared" si="12"/>
        <v>0</v>
      </c>
    </row>
    <row r="286" spans="1:11">
      <c r="A286" s="37">
        <v>81017</v>
      </c>
      <c r="B286" s="133" t="s">
        <v>320</v>
      </c>
      <c r="C286" s="39"/>
      <c r="D286" s="39"/>
      <c r="E286" s="127"/>
      <c r="F286" s="127"/>
      <c r="H286" s="128">
        <f t="shared" si="14"/>
        <v>0</v>
      </c>
      <c r="J286" s="4">
        <f t="shared" si="13"/>
        <v>25.172000000000001</v>
      </c>
      <c r="K286" s="128">
        <f t="shared" si="12"/>
        <v>0</v>
      </c>
    </row>
    <row r="287" spans="1:11">
      <c r="A287" s="37">
        <v>81018</v>
      </c>
      <c r="B287" s="133" t="s">
        <v>321</v>
      </c>
      <c r="C287" s="39"/>
      <c r="D287" s="39"/>
      <c r="E287" s="127"/>
      <c r="F287" s="127"/>
      <c r="H287" s="128">
        <f t="shared" si="14"/>
        <v>0</v>
      </c>
      <c r="J287" s="4">
        <f t="shared" si="13"/>
        <v>25.172000000000001</v>
      </c>
      <c r="K287" s="128">
        <f t="shared" si="12"/>
        <v>0</v>
      </c>
    </row>
    <row r="288" spans="1:11">
      <c r="A288" s="37">
        <v>81019</v>
      </c>
      <c r="B288" s="133" t="s">
        <v>322</v>
      </c>
      <c r="C288" s="39"/>
      <c r="D288" s="39"/>
      <c r="E288" s="127"/>
      <c r="F288" s="127"/>
      <c r="H288" s="128">
        <f t="shared" si="14"/>
        <v>0</v>
      </c>
      <c r="J288" s="4">
        <f t="shared" si="13"/>
        <v>25.172000000000001</v>
      </c>
      <c r="K288" s="128">
        <f t="shared" si="12"/>
        <v>0</v>
      </c>
    </row>
    <row r="289" spans="1:11">
      <c r="A289" s="37">
        <v>81020</v>
      </c>
      <c r="B289" s="133" t="s">
        <v>323</v>
      </c>
      <c r="C289" s="39"/>
      <c r="D289" s="39"/>
      <c r="E289" s="127"/>
      <c r="F289" s="127"/>
      <c r="H289" s="128">
        <f t="shared" si="14"/>
        <v>0</v>
      </c>
      <c r="J289" s="4">
        <f t="shared" si="13"/>
        <v>25.172000000000001</v>
      </c>
      <c r="K289" s="128">
        <f t="shared" si="12"/>
        <v>0</v>
      </c>
    </row>
    <row r="290" spans="1:11">
      <c r="A290" s="37">
        <v>81021</v>
      </c>
      <c r="B290" s="133" t="s">
        <v>324</v>
      </c>
      <c r="C290" s="39"/>
      <c r="D290" s="39"/>
      <c r="E290" s="127"/>
      <c r="F290" s="127"/>
      <c r="H290" s="128">
        <f t="shared" si="14"/>
        <v>0</v>
      </c>
      <c r="J290" s="4">
        <f t="shared" si="13"/>
        <v>25.172000000000001</v>
      </c>
      <c r="K290" s="128">
        <f t="shared" si="12"/>
        <v>0</v>
      </c>
    </row>
    <row r="291" spans="1:11">
      <c r="A291" s="37">
        <v>81022</v>
      </c>
      <c r="B291" s="133" t="s">
        <v>325</v>
      </c>
      <c r="C291" s="39"/>
      <c r="D291" s="39"/>
      <c r="E291" s="127"/>
      <c r="F291" s="127"/>
      <c r="H291" s="128">
        <f t="shared" si="14"/>
        <v>0</v>
      </c>
      <c r="J291" s="4">
        <f t="shared" si="13"/>
        <v>25.172000000000001</v>
      </c>
      <c r="K291" s="128">
        <f t="shared" si="12"/>
        <v>0</v>
      </c>
    </row>
    <row r="292" spans="1:11">
      <c r="A292" s="37">
        <v>81023</v>
      </c>
      <c r="B292" s="133" t="s">
        <v>326</v>
      </c>
      <c r="C292" s="39"/>
      <c r="D292" s="39"/>
      <c r="E292" s="127"/>
      <c r="F292" s="127"/>
      <c r="H292" s="128">
        <f t="shared" si="14"/>
        <v>0</v>
      </c>
      <c r="J292" s="4">
        <f t="shared" si="13"/>
        <v>25.172000000000001</v>
      </c>
      <c r="K292" s="128">
        <f t="shared" si="12"/>
        <v>0</v>
      </c>
    </row>
    <row r="293" spans="1:11">
      <c r="A293" s="37">
        <v>81024</v>
      </c>
      <c r="B293" s="140" t="s">
        <v>327</v>
      </c>
      <c r="C293" s="39"/>
      <c r="D293" s="39"/>
      <c r="E293" s="127"/>
      <c r="F293" s="127"/>
      <c r="H293" s="128">
        <f t="shared" si="14"/>
        <v>0</v>
      </c>
      <c r="J293" s="4">
        <f t="shared" si="13"/>
        <v>25.172000000000001</v>
      </c>
      <c r="K293" s="128">
        <f t="shared" si="12"/>
        <v>0</v>
      </c>
    </row>
    <row r="294" spans="1:11">
      <c r="A294" s="136">
        <v>81025</v>
      </c>
      <c r="B294" s="38" t="s">
        <v>328</v>
      </c>
      <c r="C294" s="39"/>
      <c r="D294" s="39"/>
      <c r="E294" s="127"/>
      <c r="F294" s="127"/>
      <c r="H294" s="128">
        <f t="shared" si="14"/>
        <v>0</v>
      </c>
      <c r="J294" s="4">
        <f t="shared" si="13"/>
        <v>25.172000000000001</v>
      </c>
      <c r="K294" s="128">
        <f t="shared" si="12"/>
        <v>0</v>
      </c>
    </row>
    <row r="295" spans="1:11">
      <c r="A295" s="136">
        <v>81026</v>
      </c>
      <c r="B295" s="38" t="s">
        <v>329</v>
      </c>
      <c r="C295" s="39"/>
      <c r="D295" s="39"/>
      <c r="E295" s="127"/>
      <c r="F295" s="127"/>
      <c r="H295" s="128">
        <f t="shared" si="14"/>
        <v>0</v>
      </c>
      <c r="J295" s="4">
        <f t="shared" si="13"/>
        <v>25.172000000000001</v>
      </c>
      <c r="K295" s="128">
        <f t="shared" si="12"/>
        <v>0</v>
      </c>
    </row>
    <row r="296" spans="1:11">
      <c r="A296" s="136">
        <v>81027</v>
      </c>
      <c r="B296" s="38" t="s">
        <v>330</v>
      </c>
      <c r="C296" s="39"/>
      <c r="D296" s="39"/>
      <c r="E296" s="127"/>
      <c r="F296" s="127"/>
      <c r="H296" s="128">
        <f t="shared" si="14"/>
        <v>0</v>
      </c>
      <c r="J296" s="4">
        <f t="shared" si="13"/>
        <v>25.172000000000001</v>
      </c>
      <c r="K296" s="128">
        <f t="shared" si="12"/>
        <v>0</v>
      </c>
    </row>
    <row r="297" spans="1:11">
      <c r="A297" s="136">
        <v>81028</v>
      </c>
      <c r="B297" s="38" t="s">
        <v>331</v>
      </c>
      <c r="C297" s="39"/>
      <c r="D297" s="39"/>
      <c r="E297" s="127"/>
      <c r="F297" s="127"/>
      <c r="H297" s="128">
        <f t="shared" si="14"/>
        <v>0</v>
      </c>
      <c r="J297" s="4">
        <f t="shared" si="13"/>
        <v>25.172000000000001</v>
      </c>
      <c r="K297" s="128">
        <f t="shared" si="12"/>
        <v>0</v>
      </c>
    </row>
    <row r="298" spans="1:11">
      <c r="A298" s="135">
        <v>81998</v>
      </c>
      <c r="B298" s="133" t="s">
        <v>348</v>
      </c>
      <c r="C298" s="39"/>
      <c r="D298" s="39"/>
      <c r="E298" s="127"/>
      <c r="F298" s="127"/>
      <c r="H298" s="128">
        <f t="shared" si="14"/>
        <v>0</v>
      </c>
      <c r="J298" s="4">
        <f t="shared" si="13"/>
        <v>25.172000000000001</v>
      </c>
      <c r="K298" s="128">
        <f t="shared" si="12"/>
        <v>0</v>
      </c>
    </row>
    <row r="299" spans="1:11">
      <c r="A299" s="135">
        <v>82099</v>
      </c>
      <c r="B299" s="38" t="s">
        <v>349</v>
      </c>
      <c r="C299" s="39"/>
      <c r="D299" s="39"/>
      <c r="E299" s="127"/>
      <c r="F299" s="127"/>
      <c r="H299" s="128">
        <f t="shared" si="14"/>
        <v>0</v>
      </c>
      <c r="J299" s="4">
        <f t="shared" si="13"/>
        <v>25.172000000000001</v>
      </c>
      <c r="K299" s="128">
        <f t="shared" si="12"/>
        <v>0</v>
      </c>
    </row>
    <row r="300" spans="1:11">
      <c r="A300" s="135">
        <v>82100</v>
      </c>
      <c r="B300" s="38" t="s">
        <v>350</v>
      </c>
      <c r="C300" s="39"/>
      <c r="D300" s="39"/>
      <c r="E300" s="127"/>
      <c r="F300" s="127"/>
      <c r="H300" s="128">
        <f t="shared" si="14"/>
        <v>0</v>
      </c>
      <c r="J300" s="4">
        <f t="shared" si="13"/>
        <v>25.172000000000001</v>
      </c>
      <c r="K300" s="128">
        <f t="shared" si="12"/>
        <v>0</v>
      </c>
    </row>
    <row r="301" spans="1:11">
      <c r="A301" s="135">
        <v>82101</v>
      </c>
      <c r="B301" s="38" t="s">
        <v>351</v>
      </c>
      <c r="C301" s="39">
        <v>27085.86</v>
      </c>
      <c r="D301" s="39"/>
      <c r="E301" s="127"/>
      <c r="F301" s="127"/>
      <c r="H301" s="128">
        <f t="shared" si="14"/>
        <v>27085.86</v>
      </c>
      <c r="J301" s="4">
        <f t="shared" si="13"/>
        <v>25.172000000000001</v>
      </c>
      <c r="K301" s="128">
        <f t="shared" si="12"/>
        <v>681805.27</v>
      </c>
    </row>
    <row r="302" spans="1:11">
      <c r="A302" s="135">
        <v>82102</v>
      </c>
      <c r="B302" s="38" t="s">
        <v>352</v>
      </c>
      <c r="C302" s="39">
        <v>4090.09</v>
      </c>
      <c r="D302" s="39"/>
      <c r="E302" s="127"/>
      <c r="F302" s="127"/>
      <c r="H302" s="128">
        <f t="shared" si="14"/>
        <v>4090.09</v>
      </c>
      <c r="J302" s="4">
        <f t="shared" si="13"/>
        <v>25.172000000000001</v>
      </c>
      <c r="K302" s="128">
        <f t="shared" si="12"/>
        <v>102955.75</v>
      </c>
    </row>
    <row r="303" spans="1:11">
      <c r="A303" s="135">
        <v>82103</v>
      </c>
      <c r="B303" s="38" t="s">
        <v>353</v>
      </c>
      <c r="C303" s="39">
        <v>2966.18</v>
      </c>
      <c r="D303" s="39"/>
      <c r="E303" s="127"/>
      <c r="F303" s="127"/>
      <c r="H303" s="128">
        <f t="shared" si="14"/>
        <v>2966.18</v>
      </c>
      <c r="J303" s="4">
        <f t="shared" si="13"/>
        <v>25.172000000000001</v>
      </c>
      <c r="K303" s="128">
        <f t="shared" si="12"/>
        <v>74664.679999999993</v>
      </c>
    </row>
    <row r="304" spans="1:11">
      <c r="A304" s="135">
        <v>82104</v>
      </c>
      <c r="B304" s="38" t="s">
        <v>354</v>
      </c>
      <c r="C304" s="39">
        <v>14198.7</v>
      </c>
      <c r="D304" s="39"/>
      <c r="E304" s="127"/>
      <c r="F304" s="127"/>
      <c r="H304" s="128">
        <f t="shared" si="14"/>
        <v>14198.7</v>
      </c>
      <c r="J304" s="4">
        <f t="shared" si="13"/>
        <v>25.172000000000001</v>
      </c>
      <c r="K304" s="128">
        <f t="shared" si="12"/>
        <v>357409.68</v>
      </c>
    </row>
    <row r="305" spans="1:11">
      <c r="A305" s="135">
        <v>82105</v>
      </c>
      <c r="B305" s="38" t="s">
        <v>355</v>
      </c>
      <c r="C305" s="39">
        <v>4411</v>
      </c>
      <c r="D305" s="39"/>
      <c r="E305" s="127"/>
      <c r="F305" s="127"/>
      <c r="H305" s="128">
        <f t="shared" si="14"/>
        <v>4411</v>
      </c>
      <c r="J305" s="4">
        <f t="shared" si="13"/>
        <v>25.172000000000001</v>
      </c>
      <c r="K305" s="128">
        <f t="shared" si="12"/>
        <v>111033.69</v>
      </c>
    </row>
    <row r="306" spans="1:11">
      <c r="A306" s="135">
        <v>82106</v>
      </c>
      <c r="B306" s="133" t="s">
        <v>356</v>
      </c>
      <c r="C306" s="39">
        <v>19</v>
      </c>
      <c r="D306" s="39"/>
      <c r="E306" s="127"/>
      <c r="F306" s="127"/>
      <c r="H306" s="128">
        <f t="shared" si="14"/>
        <v>19</v>
      </c>
      <c r="J306" s="4">
        <f t="shared" si="13"/>
        <v>25.172000000000001</v>
      </c>
      <c r="K306" s="128">
        <f t="shared" si="12"/>
        <v>478.27</v>
      </c>
    </row>
    <row r="307" spans="1:11">
      <c r="A307" s="135">
        <v>82107</v>
      </c>
      <c r="B307" s="133" t="s">
        <v>357</v>
      </c>
      <c r="C307" s="39">
        <v>1950</v>
      </c>
      <c r="D307" s="39"/>
      <c r="E307" s="127"/>
      <c r="F307" s="127"/>
      <c r="H307" s="128">
        <f t="shared" si="14"/>
        <v>1950</v>
      </c>
      <c r="J307" s="4">
        <f t="shared" si="13"/>
        <v>25.172000000000001</v>
      </c>
      <c r="K307" s="128">
        <f t="shared" si="12"/>
        <v>49085.4</v>
      </c>
    </row>
    <row r="308" spans="1:11">
      <c r="A308" s="135">
        <v>82108</v>
      </c>
      <c r="B308" s="38" t="s">
        <v>358</v>
      </c>
      <c r="C308" s="39"/>
      <c r="D308" s="39"/>
      <c r="E308" s="127"/>
      <c r="F308" s="127"/>
      <c r="H308" s="128">
        <f t="shared" si="14"/>
        <v>0</v>
      </c>
      <c r="J308" s="4">
        <f t="shared" si="13"/>
        <v>25.172000000000001</v>
      </c>
      <c r="K308" s="128">
        <f t="shared" si="12"/>
        <v>0</v>
      </c>
    </row>
    <row r="309" spans="1:11">
      <c r="A309" s="135">
        <v>82109</v>
      </c>
      <c r="B309" s="38" t="s">
        <v>359</v>
      </c>
      <c r="C309" s="39">
        <f>71883.83-0.04</f>
        <v>71883.790000000008</v>
      </c>
      <c r="D309" s="39"/>
      <c r="E309" s="127"/>
      <c r="F309" s="127"/>
      <c r="H309" s="128">
        <f t="shared" si="14"/>
        <v>71883.789999999994</v>
      </c>
      <c r="J309" s="4">
        <f t="shared" si="13"/>
        <v>25.172000000000001</v>
      </c>
      <c r="K309" s="128">
        <f t="shared" si="12"/>
        <v>1809458.76</v>
      </c>
    </row>
    <row r="310" spans="1:11">
      <c r="A310" s="135">
        <v>82201</v>
      </c>
      <c r="B310" s="133" t="s">
        <v>360</v>
      </c>
      <c r="C310" s="39">
        <v>863.07</v>
      </c>
      <c r="D310" s="39"/>
      <c r="E310" s="127"/>
      <c r="F310" s="127"/>
      <c r="H310" s="128">
        <f t="shared" si="14"/>
        <v>863.07</v>
      </c>
      <c r="J310" s="4">
        <f t="shared" si="13"/>
        <v>25.172000000000001</v>
      </c>
      <c r="K310" s="128">
        <f t="shared" si="12"/>
        <v>21725.200000000001</v>
      </c>
    </row>
    <row r="311" spans="1:11">
      <c r="A311" s="135">
        <v>82202</v>
      </c>
      <c r="B311" s="133" t="s">
        <v>361</v>
      </c>
      <c r="C311" s="39"/>
      <c r="D311" s="39"/>
      <c r="E311" s="127"/>
      <c r="F311" s="127"/>
      <c r="H311" s="128">
        <f t="shared" si="14"/>
        <v>0</v>
      </c>
      <c r="J311" s="4">
        <f t="shared" si="13"/>
        <v>25.172000000000001</v>
      </c>
      <c r="K311" s="128">
        <f t="shared" si="12"/>
        <v>0</v>
      </c>
    </row>
    <row r="312" spans="1:11">
      <c r="A312" s="135">
        <v>82203</v>
      </c>
      <c r="B312" s="133" t="s">
        <v>362</v>
      </c>
      <c r="C312" s="39">
        <v>60331.08</v>
      </c>
      <c r="D312" s="39"/>
      <c r="E312" s="127"/>
      <c r="F312" s="127"/>
      <c r="H312" s="128">
        <f t="shared" si="14"/>
        <v>60331.08</v>
      </c>
      <c r="J312" s="4">
        <f t="shared" si="13"/>
        <v>25.172000000000001</v>
      </c>
      <c r="K312" s="128">
        <f t="shared" si="12"/>
        <v>1518653.95</v>
      </c>
    </row>
    <row r="313" spans="1:11">
      <c r="A313" s="135">
        <v>82204</v>
      </c>
      <c r="B313" s="133" t="s">
        <v>363</v>
      </c>
      <c r="C313" s="39">
        <v>11625</v>
      </c>
      <c r="D313" s="39"/>
      <c r="E313" s="127"/>
      <c r="F313" s="127"/>
      <c r="H313" s="128">
        <f t="shared" si="14"/>
        <v>11625</v>
      </c>
      <c r="J313" s="4">
        <f t="shared" si="13"/>
        <v>25.172000000000001</v>
      </c>
      <c r="K313" s="128">
        <f t="shared" si="12"/>
        <v>292624.5</v>
      </c>
    </row>
    <row r="314" spans="1:11">
      <c r="A314" s="135">
        <v>82205</v>
      </c>
      <c r="B314" s="133" t="s">
        <v>364</v>
      </c>
      <c r="C314" s="39">
        <v>28608.25</v>
      </c>
      <c r="D314" s="39"/>
      <c r="E314" s="127"/>
      <c r="F314" s="127"/>
      <c r="H314" s="128">
        <f t="shared" si="14"/>
        <v>28608.25</v>
      </c>
      <c r="J314" s="4">
        <f t="shared" si="13"/>
        <v>25.172000000000001</v>
      </c>
      <c r="K314" s="128">
        <f t="shared" si="12"/>
        <v>720126.87</v>
      </c>
    </row>
    <row r="315" spans="1:11">
      <c r="A315" s="135">
        <v>82600</v>
      </c>
      <c r="B315" s="38" t="s">
        <v>365</v>
      </c>
      <c r="C315" s="39"/>
      <c r="D315" s="39"/>
      <c r="E315" s="127"/>
      <c r="F315" s="127"/>
      <c r="H315" s="128">
        <f t="shared" si="14"/>
        <v>0</v>
      </c>
      <c r="J315" s="4">
        <f t="shared" si="13"/>
        <v>25.172000000000001</v>
      </c>
      <c r="K315" s="128">
        <f t="shared" si="12"/>
        <v>0</v>
      </c>
    </row>
    <row r="316" spans="1:11">
      <c r="A316" s="135">
        <v>82601</v>
      </c>
      <c r="B316" s="38" t="s">
        <v>366</v>
      </c>
      <c r="C316" s="39">
        <v>2135</v>
      </c>
      <c r="D316" s="39"/>
      <c r="E316" s="127"/>
      <c r="F316" s="127"/>
      <c r="H316" s="128">
        <f t="shared" si="14"/>
        <v>2135</v>
      </c>
      <c r="J316" s="4">
        <f t="shared" si="13"/>
        <v>25.172000000000001</v>
      </c>
      <c r="K316" s="128">
        <f t="shared" si="12"/>
        <v>53742.22</v>
      </c>
    </row>
    <row r="317" spans="1:11">
      <c r="A317" s="135">
        <v>82602</v>
      </c>
      <c r="B317" s="38" t="s">
        <v>367</v>
      </c>
      <c r="C317" s="39">
        <v>302</v>
      </c>
      <c r="D317" s="39"/>
      <c r="E317" s="127"/>
      <c r="F317" s="127"/>
      <c r="H317" s="128">
        <f t="shared" si="14"/>
        <v>302</v>
      </c>
      <c r="J317" s="4">
        <f t="shared" si="13"/>
        <v>25.172000000000001</v>
      </c>
      <c r="K317" s="128">
        <f t="shared" si="12"/>
        <v>7601.94</v>
      </c>
    </row>
    <row r="318" spans="1:11">
      <c r="A318" s="135">
        <v>82603</v>
      </c>
      <c r="B318" s="38" t="s">
        <v>368</v>
      </c>
      <c r="C318" s="39">
        <v>972</v>
      </c>
      <c r="D318" s="39"/>
      <c r="E318" s="127"/>
      <c r="F318" s="127"/>
      <c r="H318" s="128">
        <f t="shared" si="14"/>
        <v>972</v>
      </c>
      <c r="J318" s="4">
        <f t="shared" si="13"/>
        <v>25.172000000000001</v>
      </c>
      <c r="K318" s="128">
        <f t="shared" si="12"/>
        <v>24467.18</v>
      </c>
    </row>
    <row r="319" spans="1:11">
      <c r="A319" s="135">
        <v>82604</v>
      </c>
      <c r="B319" s="38" t="s">
        <v>369</v>
      </c>
      <c r="C319" s="39">
        <v>1265</v>
      </c>
      <c r="D319" s="39"/>
      <c r="E319" s="127"/>
      <c r="F319" s="127"/>
      <c r="H319" s="128">
        <f t="shared" si="14"/>
        <v>1265</v>
      </c>
      <c r="J319" s="4">
        <f t="shared" si="13"/>
        <v>25.172000000000001</v>
      </c>
      <c r="K319" s="128">
        <f t="shared" si="12"/>
        <v>31842.58</v>
      </c>
    </row>
    <row r="320" spans="1:11">
      <c r="A320" s="135">
        <v>82605</v>
      </c>
      <c r="B320" s="38" t="s">
        <v>370</v>
      </c>
      <c r="C320" s="39"/>
      <c r="D320" s="39"/>
      <c r="E320" s="127"/>
      <c r="F320" s="127"/>
      <c r="H320" s="128">
        <f t="shared" si="14"/>
        <v>0</v>
      </c>
      <c r="J320" s="4">
        <f t="shared" si="13"/>
        <v>25.172000000000001</v>
      </c>
      <c r="K320" s="128">
        <f t="shared" si="12"/>
        <v>0</v>
      </c>
    </row>
    <row r="321" spans="1:11">
      <c r="A321" s="135">
        <v>82606</v>
      </c>
      <c r="B321" s="133" t="s">
        <v>371</v>
      </c>
      <c r="C321" s="39"/>
      <c r="D321" s="39"/>
      <c r="E321" s="127"/>
      <c r="F321" s="127"/>
      <c r="H321" s="128">
        <f t="shared" si="14"/>
        <v>0</v>
      </c>
      <c r="J321" s="4">
        <f t="shared" si="13"/>
        <v>25.172000000000001</v>
      </c>
      <c r="K321" s="128">
        <f t="shared" si="12"/>
        <v>0</v>
      </c>
    </row>
    <row r="322" spans="1:11">
      <c r="A322" s="135">
        <v>82607</v>
      </c>
      <c r="B322" s="133" t="s">
        <v>372</v>
      </c>
      <c r="C322" s="39">
        <v>400</v>
      </c>
      <c r="D322" s="39"/>
      <c r="E322" s="127"/>
      <c r="F322" s="127"/>
      <c r="H322" s="128">
        <f t="shared" si="14"/>
        <v>400</v>
      </c>
      <c r="J322" s="4">
        <f t="shared" si="13"/>
        <v>25.172000000000001</v>
      </c>
      <c r="K322" s="128">
        <f t="shared" si="12"/>
        <v>10068.799999999999</v>
      </c>
    </row>
    <row r="323" spans="1:11">
      <c r="A323" s="135">
        <v>82700</v>
      </c>
      <c r="B323" s="38" t="s">
        <v>373</v>
      </c>
      <c r="C323" s="39"/>
      <c r="D323" s="39"/>
      <c r="E323" s="127"/>
      <c r="F323" s="127"/>
      <c r="H323" s="128">
        <f t="shared" si="14"/>
        <v>0</v>
      </c>
      <c r="J323" s="4">
        <f t="shared" si="13"/>
        <v>25.172000000000001</v>
      </c>
      <c r="K323" s="128">
        <f t="shared" si="12"/>
        <v>0</v>
      </c>
    </row>
    <row r="324" spans="1:11">
      <c r="A324" s="135">
        <v>82701</v>
      </c>
      <c r="B324" s="38" t="s">
        <v>374</v>
      </c>
      <c r="C324" s="39">
        <v>22000</v>
      </c>
      <c r="D324" s="39"/>
      <c r="E324" s="127"/>
      <c r="F324" s="127"/>
      <c r="H324" s="128">
        <f t="shared" si="14"/>
        <v>22000</v>
      </c>
      <c r="J324" s="4">
        <f t="shared" si="13"/>
        <v>25.172000000000001</v>
      </c>
      <c r="K324" s="128">
        <f t="shared" si="12"/>
        <v>553784</v>
      </c>
    </row>
    <row r="325" spans="1:11">
      <c r="A325" s="135">
        <v>82702</v>
      </c>
      <c r="B325" s="38" t="s">
        <v>375</v>
      </c>
      <c r="C325" s="39">
        <v>500</v>
      </c>
      <c r="D325" s="39"/>
      <c r="E325" s="127"/>
      <c r="F325" s="127"/>
      <c r="H325" s="128">
        <f t="shared" si="14"/>
        <v>500</v>
      </c>
      <c r="J325" s="4">
        <f t="shared" si="13"/>
        <v>25.172000000000001</v>
      </c>
      <c r="K325" s="128">
        <f t="shared" si="12"/>
        <v>12586</v>
      </c>
    </row>
    <row r="326" spans="1:11">
      <c r="A326" s="135">
        <v>82703</v>
      </c>
      <c r="B326" s="38" t="s">
        <v>376</v>
      </c>
      <c r="C326" s="39">
        <v>4109.53</v>
      </c>
      <c r="D326" s="39"/>
      <c r="E326" s="127"/>
      <c r="F326" s="127"/>
      <c r="H326" s="128">
        <f t="shared" si="14"/>
        <v>4109.53</v>
      </c>
      <c r="J326" s="4">
        <f t="shared" si="13"/>
        <v>25.172000000000001</v>
      </c>
      <c r="K326" s="128">
        <f t="shared" si="12"/>
        <v>103445.09</v>
      </c>
    </row>
    <row r="327" spans="1:11">
      <c r="A327" s="135">
        <v>82704</v>
      </c>
      <c r="B327" s="38" t="s">
        <v>377</v>
      </c>
      <c r="C327" s="39">
        <v>255.89</v>
      </c>
      <c r="D327" s="39"/>
      <c r="E327" s="127"/>
      <c r="F327" s="127"/>
      <c r="H327" s="128">
        <f t="shared" si="14"/>
        <v>255.89</v>
      </c>
      <c r="J327" s="4">
        <f t="shared" si="13"/>
        <v>25.172000000000001</v>
      </c>
      <c r="K327" s="128">
        <f t="shared" si="12"/>
        <v>6441.26</v>
      </c>
    </row>
    <row r="328" spans="1:11">
      <c r="A328" s="135">
        <v>82705</v>
      </c>
      <c r="B328" s="38" t="s">
        <v>378</v>
      </c>
      <c r="C328" s="39">
        <v>650</v>
      </c>
      <c r="D328" s="39"/>
      <c r="E328" s="127"/>
      <c r="F328" s="127"/>
      <c r="H328" s="128">
        <f t="shared" si="14"/>
        <v>650</v>
      </c>
      <c r="J328" s="4">
        <f t="shared" si="13"/>
        <v>25.172000000000001</v>
      </c>
      <c r="K328" s="128">
        <f t="shared" ref="K328:K391" si="15">ROUND(H328*J328,2)</f>
        <v>16361.8</v>
      </c>
    </row>
    <row r="329" spans="1:11">
      <c r="A329" s="135">
        <v>82706</v>
      </c>
      <c r="B329" s="38" t="s">
        <v>379</v>
      </c>
      <c r="C329" s="39">
        <v>96</v>
      </c>
      <c r="D329" s="39"/>
      <c r="E329" s="127"/>
      <c r="F329" s="127"/>
      <c r="H329" s="128">
        <f t="shared" si="14"/>
        <v>96</v>
      </c>
      <c r="J329" s="4">
        <f t="shared" ref="J329:J392" si="16">J328</f>
        <v>25.172000000000001</v>
      </c>
      <c r="K329" s="128">
        <f t="shared" si="15"/>
        <v>2416.5100000000002</v>
      </c>
    </row>
    <row r="330" spans="1:11">
      <c r="A330" s="136">
        <v>83006</v>
      </c>
      <c r="B330" s="38" t="s">
        <v>380</v>
      </c>
      <c r="C330" s="39"/>
      <c r="D330" s="39"/>
      <c r="E330" s="127"/>
      <c r="F330" s="127"/>
      <c r="H330" s="128">
        <f t="shared" si="14"/>
        <v>0</v>
      </c>
      <c r="J330" s="4">
        <f t="shared" si="16"/>
        <v>25.172000000000001</v>
      </c>
      <c r="K330" s="128">
        <f t="shared" si="15"/>
        <v>0</v>
      </c>
    </row>
    <row r="331" spans="1:11">
      <c r="A331" s="135">
        <v>84100</v>
      </c>
      <c r="B331" s="38" t="s">
        <v>381</v>
      </c>
      <c r="C331" s="39"/>
      <c r="D331" s="39"/>
      <c r="E331" s="127"/>
      <c r="F331" s="127"/>
      <c r="H331" s="128">
        <f t="shared" si="14"/>
        <v>0</v>
      </c>
      <c r="J331" s="4">
        <f t="shared" si="16"/>
        <v>25.172000000000001</v>
      </c>
      <c r="K331" s="128">
        <f t="shared" si="15"/>
        <v>0</v>
      </c>
    </row>
    <row r="332" spans="1:11">
      <c r="A332" s="135">
        <v>84101</v>
      </c>
      <c r="B332" s="38" t="s">
        <v>382</v>
      </c>
      <c r="C332" s="39"/>
      <c r="D332" s="39"/>
      <c r="E332" s="127"/>
      <c r="F332" s="127"/>
      <c r="H332" s="128">
        <f t="shared" si="14"/>
        <v>0</v>
      </c>
      <c r="J332" s="4">
        <f t="shared" si="16"/>
        <v>25.172000000000001</v>
      </c>
      <c r="K332" s="128">
        <f t="shared" si="15"/>
        <v>0</v>
      </c>
    </row>
    <row r="333" spans="1:11">
      <c r="A333" s="135">
        <v>84102</v>
      </c>
      <c r="B333" s="38" t="s">
        <v>383</v>
      </c>
      <c r="C333" s="39"/>
      <c r="D333" s="39"/>
      <c r="E333" s="127"/>
      <c r="F333" s="127"/>
      <c r="H333" s="128">
        <f t="shared" si="14"/>
        <v>0</v>
      </c>
      <c r="J333" s="4">
        <f t="shared" si="16"/>
        <v>25.172000000000001</v>
      </c>
      <c r="K333" s="128">
        <f t="shared" si="15"/>
        <v>0</v>
      </c>
    </row>
    <row r="334" spans="1:11">
      <c r="A334" s="135">
        <v>84103</v>
      </c>
      <c r="B334" s="38" t="s">
        <v>384</v>
      </c>
      <c r="C334" s="39"/>
      <c r="D334" s="39"/>
      <c r="E334" s="127"/>
      <c r="F334" s="127"/>
      <c r="H334" s="128">
        <f t="shared" si="14"/>
        <v>0</v>
      </c>
      <c r="J334" s="4">
        <f t="shared" si="16"/>
        <v>25.172000000000001</v>
      </c>
      <c r="K334" s="128">
        <f t="shared" si="15"/>
        <v>0</v>
      </c>
    </row>
    <row r="335" spans="1:11">
      <c r="A335" s="135">
        <v>84104</v>
      </c>
      <c r="B335" s="38" t="s">
        <v>385</v>
      </c>
      <c r="C335" s="39"/>
      <c r="D335" s="39"/>
      <c r="E335" s="127"/>
      <c r="F335" s="127"/>
      <c r="H335" s="128">
        <f t="shared" si="14"/>
        <v>0</v>
      </c>
      <c r="J335" s="4">
        <f t="shared" si="16"/>
        <v>25.172000000000001</v>
      </c>
      <c r="K335" s="128">
        <f t="shared" si="15"/>
        <v>0</v>
      </c>
    </row>
    <row r="336" spans="1:11">
      <c r="A336" s="135">
        <v>84201</v>
      </c>
      <c r="B336" s="38" t="s">
        <v>343</v>
      </c>
      <c r="C336" s="39"/>
      <c r="D336" s="39"/>
      <c r="E336" s="127"/>
      <c r="F336" s="127"/>
      <c r="H336" s="128">
        <f t="shared" si="14"/>
        <v>0</v>
      </c>
      <c r="J336" s="4">
        <f t="shared" si="16"/>
        <v>25.172000000000001</v>
      </c>
      <c r="K336" s="128">
        <f t="shared" si="15"/>
        <v>0</v>
      </c>
    </row>
    <row r="337" spans="1:11">
      <c r="A337" s="135">
        <v>84202</v>
      </c>
      <c r="B337" s="38" t="s">
        <v>344</v>
      </c>
      <c r="C337" s="39"/>
      <c r="D337" s="39"/>
      <c r="E337" s="127"/>
      <c r="F337" s="127"/>
      <c r="H337" s="128">
        <f t="shared" ref="H337:H400" si="17">ROUND(C337-D337+E337-F337,2)</f>
        <v>0</v>
      </c>
      <c r="J337" s="4">
        <f t="shared" si="16"/>
        <v>25.172000000000001</v>
      </c>
      <c r="K337" s="128">
        <f t="shared" si="15"/>
        <v>0</v>
      </c>
    </row>
    <row r="338" spans="1:11">
      <c r="A338" s="135">
        <v>84203</v>
      </c>
      <c r="B338" s="38" t="s">
        <v>345</v>
      </c>
      <c r="C338" s="39"/>
      <c r="D338" s="39"/>
      <c r="E338" s="127"/>
      <c r="F338" s="127"/>
      <c r="H338" s="128">
        <f t="shared" si="17"/>
        <v>0</v>
      </c>
      <c r="J338" s="4">
        <f t="shared" si="16"/>
        <v>25.172000000000001</v>
      </c>
      <c r="K338" s="128">
        <f t="shared" si="15"/>
        <v>0</v>
      </c>
    </row>
    <row r="339" spans="1:11">
      <c r="A339" s="135">
        <v>84204</v>
      </c>
      <c r="B339" s="38" t="s">
        <v>346</v>
      </c>
      <c r="C339" s="39"/>
      <c r="D339" s="39"/>
      <c r="E339" s="127"/>
      <c r="F339" s="127"/>
      <c r="H339" s="128">
        <f t="shared" si="17"/>
        <v>0</v>
      </c>
      <c r="J339" s="4">
        <f t="shared" si="16"/>
        <v>25.172000000000001</v>
      </c>
      <c r="K339" s="128">
        <f t="shared" si="15"/>
        <v>0</v>
      </c>
    </row>
    <row r="340" spans="1:11">
      <c r="A340" s="135">
        <v>84205</v>
      </c>
      <c r="B340" s="38" t="s">
        <v>386</v>
      </c>
      <c r="C340" s="39"/>
      <c r="D340" s="39"/>
      <c r="E340" s="127"/>
      <c r="F340" s="127"/>
      <c r="H340" s="128">
        <f t="shared" si="17"/>
        <v>0</v>
      </c>
      <c r="J340" s="4">
        <f t="shared" si="16"/>
        <v>25.172000000000001</v>
      </c>
      <c r="K340" s="128">
        <f t="shared" si="15"/>
        <v>0</v>
      </c>
    </row>
    <row r="341" spans="1:11">
      <c r="A341" s="135">
        <v>84206</v>
      </c>
      <c r="B341" s="38" t="s">
        <v>387</v>
      </c>
      <c r="C341" s="39"/>
      <c r="D341" s="39"/>
      <c r="E341" s="127"/>
      <c r="F341" s="127"/>
      <c r="H341" s="128">
        <f t="shared" si="17"/>
        <v>0</v>
      </c>
      <c r="J341" s="4">
        <f t="shared" si="16"/>
        <v>25.172000000000001</v>
      </c>
      <c r="K341" s="128">
        <f t="shared" si="15"/>
        <v>0</v>
      </c>
    </row>
    <row r="342" spans="1:11">
      <c r="A342" s="135">
        <v>84207</v>
      </c>
      <c r="B342" s="38" t="s">
        <v>388</v>
      </c>
      <c r="C342" s="39"/>
      <c r="D342" s="39"/>
      <c r="E342" s="127"/>
      <c r="F342" s="127"/>
      <c r="H342" s="128">
        <f t="shared" si="17"/>
        <v>0</v>
      </c>
      <c r="J342" s="4">
        <f t="shared" si="16"/>
        <v>25.172000000000001</v>
      </c>
      <c r="K342" s="128">
        <f t="shared" si="15"/>
        <v>0</v>
      </c>
    </row>
    <row r="343" spans="1:11">
      <c r="A343" s="135">
        <v>84300</v>
      </c>
      <c r="B343" s="38" t="s">
        <v>389</v>
      </c>
      <c r="C343" s="39"/>
      <c r="D343" s="39"/>
      <c r="E343" s="127"/>
      <c r="F343" s="127"/>
      <c r="H343" s="128">
        <f t="shared" si="17"/>
        <v>0</v>
      </c>
      <c r="J343" s="4">
        <f t="shared" si="16"/>
        <v>25.172000000000001</v>
      </c>
      <c r="K343" s="128">
        <f t="shared" si="15"/>
        <v>0</v>
      </c>
    </row>
    <row r="344" spans="1:11">
      <c r="A344" s="135">
        <v>85001</v>
      </c>
      <c r="B344" s="133" t="s">
        <v>390</v>
      </c>
      <c r="C344" s="39"/>
      <c r="D344" s="39"/>
      <c r="E344" s="127"/>
      <c r="F344" s="127"/>
      <c r="H344" s="128">
        <f t="shared" si="17"/>
        <v>0</v>
      </c>
      <c r="J344" s="4">
        <f t="shared" si="16"/>
        <v>25.172000000000001</v>
      </c>
      <c r="K344" s="128">
        <f t="shared" si="15"/>
        <v>0</v>
      </c>
    </row>
    <row r="345" spans="1:11">
      <c r="A345" s="135">
        <v>85002</v>
      </c>
      <c r="B345" s="133" t="s">
        <v>391</v>
      </c>
      <c r="C345" s="39"/>
      <c r="D345" s="39"/>
      <c r="E345" s="127"/>
      <c r="F345" s="127"/>
      <c r="H345" s="128">
        <f t="shared" si="17"/>
        <v>0</v>
      </c>
      <c r="J345" s="4">
        <f t="shared" si="16"/>
        <v>25.172000000000001</v>
      </c>
      <c r="K345" s="128">
        <f t="shared" si="15"/>
        <v>0</v>
      </c>
    </row>
    <row r="346" spans="1:11">
      <c r="A346" s="135">
        <v>91001</v>
      </c>
      <c r="B346" s="38" t="s">
        <v>400</v>
      </c>
      <c r="C346" s="39">
        <v>13950</v>
      </c>
      <c r="D346" s="39"/>
      <c r="E346" s="127"/>
      <c r="F346" s="127"/>
      <c r="H346" s="128">
        <f t="shared" si="17"/>
        <v>13950</v>
      </c>
      <c r="J346" s="4">
        <f t="shared" si="16"/>
        <v>25.172000000000001</v>
      </c>
      <c r="K346" s="128">
        <f t="shared" si="15"/>
        <v>351149.4</v>
      </c>
    </row>
    <row r="347" spans="1:11">
      <c r="A347" s="135">
        <v>91002</v>
      </c>
      <c r="B347" s="38" t="s">
        <v>401</v>
      </c>
      <c r="C347" s="39">
        <v>1317.08</v>
      </c>
      <c r="D347" s="39"/>
      <c r="E347" s="127"/>
      <c r="F347" s="127"/>
      <c r="H347" s="128">
        <f t="shared" si="17"/>
        <v>1317.08</v>
      </c>
      <c r="J347" s="4">
        <f t="shared" si="16"/>
        <v>25.172000000000001</v>
      </c>
      <c r="K347" s="128">
        <f t="shared" si="15"/>
        <v>33153.54</v>
      </c>
    </row>
    <row r="348" spans="1:11">
      <c r="A348" s="135">
        <v>91003</v>
      </c>
      <c r="B348" s="38" t="s">
        <v>402</v>
      </c>
      <c r="C348" s="39">
        <v>800</v>
      </c>
      <c r="D348" s="39"/>
      <c r="E348" s="127"/>
      <c r="F348" s="127"/>
      <c r="H348" s="128">
        <f t="shared" si="17"/>
        <v>800</v>
      </c>
      <c r="J348" s="4">
        <f t="shared" si="16"/>
        <v>25.172000000000001</v>
      </c>
      <c r="K348" s="128">
        <f t="shared" si="15"/>
        <v>20137.599999999999</v>
      </c>
    </row>
    <row r="349" spans="1:11">
      <c r="A349" s="135">
        <v>91004</v>
      </c>
      <c r="B349" s="133" t="s">
        <v>403</v>
      </c>
      <c r="C349" s="39"/>
      <c r="D349" s="39"/>
      <c r="E349" s="127"/>
      <c r="F349" s="127"/>
      <c r="H349" s="128">
        <f t="shared" si="17"/>
        <v>0</v>
      </c>
      <c r="J349" s="4">
        <f t="shared" si="16"/>
        <v>25.172000000000001</v>
      </c>
      <c r="K349" s="128">
        <f t="shared" si="15"/>
        <v>0</v>
      </c>
    </row>
    <row r="350" spans="1:11">
      <c r="A350" s="135">
        <v>91005</v>
      </c>
      <c r="B350" s="133" t="s">
        <v>404</v>
      </c>
      <c r="C350" s="39"/>
      <c r="D350" s="39"/>
      <c r="E350" s="127"/>
      <c r="F350" s="127"/>
      <c r="H350" s="128">
        <f t="shared" si="17"/>
        <v>0</v>
      </c>
      <c r="J350" s="4">
        <f t="shared" si="16"/>
        <v>25.172000000000001</v>
      </c>
      <c r="K350" s="128">
        <f t="shared" si="15"/>
        <v>0</v>
      </c>
    </row>
    <row r="351" spans="1:11">
      <c r="A351" s="135">
        <v>91006</v>
      </c>
      <c r="B351" s="133" t="s">
        <v>405</v>
      </c>
      <c r="C351" s="39">
        <v>30.5</v>
      </c>
      <c r="D351" s="39"/>
      <c r="E351" s="127"/>
      <c r="F351" s="127"/>
      <c r="H351" s="128">
        <f t="shared" si="17"/>
        <v>30.5</v>
      </c>
      <c r="J351" s="4">
        <f t="shared" si="16"/>
        <v>25.172000000000001</v>
      </c>
      <c r="K351" s="128">
        <f t="shared" si="15"/>
        <v>767.75</v>
      </c>
    </row>
    <row r="352" spans="1:11">
      <c r="A352" s="135">
        <v>91007</v>
      </c>
      <c r="B352" s="133" t="s">
        <v>406</v>
      </c>
      <c r="C352" s="39">
        <v>626.35</v>
      </c>
      <c r="D352" s="39"/>
      <c r="E352" s="127"/>
      <c r="F352" s="127"/>
      <c r="H352" s="128">
        <f t="shared" si="17"/>
        <v>626.35</v>
      </c>
      <c r="J352" s="4">
        <f t="shared" si="16"/>
        <v>25.172000000000001</v>
      </c>
      <c r="K352" s="128">
        <f t="shared" si="15"/>
        <v>15766.48</v>
      </c>
    </row>
    <row r="353" spans="1:11">
      <c r="A353" s="135">
        <v>91008</v>
      </c>
      <c r="B353" s="133" t="s">
        <v>407</v>
      </c>
      <c r="C353" s="39">
        <v>2511.36</v>
      </c>
      <c r="D353" s="39"/>
      <c r="E353" s="127"/>
      <c r="F353" s="127"/>
      <c r="H353" s="128">
        <f t="shared" si="17"/>
        <v>2511.36</v>
      </c>
      <c r="J353" s="4">
        <f t="shared" si="16"/>
        <v>25.172000000000001</v>
      </c>
      <c r="K353" s="128">
        <f t="shared" si="15"/>
        <v>63215.95</v>
      </c>
    </row>
    <row r="354" spans="1:11">
      <c r="A354" s="135">
        <v>91009</v>
      </c>
      <c r="B354" s="133" t="s">
        <v>408</v>
      </c>
      <c r="C354" s="39"/>
      <c r="D354" s="39"/>
      <c r="E354" s="127"/>
      <c r="F354" s="127"/>
      <c r="H354" s="128">
        <f t="shared" si="17"/>
        <v>0</v>
      </c>
      <c r="J354" s="4">
        <f t="shared" si="16"/>
        <v>25.172000000000001</v>
      </c>
      <c r="K354" s="128">
        <f t="shared" si="15"/>
        <v>0</v>
      </c>
    </row>
    <row r="355" spans="1:11">
      <c r="A355" s="135">
        <v>91010</v>
      </c>
      <c r="B355" s="133" t="s">
        <v>487</v>
      </c>
      <c r="C355" s="39"/>
      <c r="D355" s="39"/>
      <c r="E355" s="127"/>
      <c r="F355" s="127"/>
      <c r="H355" s="128">
        <f t="shared" si="17"/>
        <v>0</v>
      </c>
      <c r="J355" s="4">
        <f t="shared" si="16"/>
        <v>25.172000000000001</v>
      </c>
      <c r="K355" s="128">
        <f t="shared" si="15"/>
        <v>0</v>
      </c>
    </row>
    <row r="356" spans="1:11">
      <c r="A356" s="135">
        <v>91011</v>
      </c>
      <c r="B356" s="133" t="s">
        <v>410</v>
      </c>
      <c r="C356" s="39"/>
      <c r="D356" s="39"/>
      <c r="E356" s="127"/>
      <c r="F356" s="127"/>
      <c r="H356" s="128">
        <f t="shared" si="17"/>
        <v>0</v>
      </c>
      <c r="J356" s="4">
        <f t="shared" si="16"/>
        <v>25.172000000000001</v>
      </c>
      <c r="K356" s="128">
        <f t="shared" si="15"/>
        <v>0</v>
      </c>
    </row>
    <row r="357" spans="1:11">
      <c r="A357" s="135">
        <v>91012</v>
      </c>
      <c r="B357" s="38" t="s">
        <v>252</v>
      </c>
      <c r="C357" s="39"/>
      <c r="D357" s="39"/>
      <c r="E357" s="127"/>
      <c r="F357" s="127"/>
      <c r="H357" s="128">
        <f t="shared" si="17"/>
        <v>0</v>
      </c>
      <c r="J357" s="4">
        <f t="shared" si="16"/>
        <v>25.172000000000001</v>
      </c>
      <c r="K357" s="128">
        <f t="shared" si="15"/>
        <v>0</v>
      </c>
    </row>
    <row r="358" spans="1:11">
      <c r="A358" s="37">
        <v>91013</v>
      </c>
      <c r="B358" s="140" t="s">
        <v>411</v>
      </c>
      <c r="C358" s="39"/>
      <c r="D358" s="39"/>
      <c r="E358" s="127"/>
      <c r="F358" s="127"/>
      <c r="H358" s="128">
        <f t="shared" si="17"/>
        <v>0</v>
      </c>
      <c r="J358" s="4">
        <f t="shared" si="16"/>
        <v>25.172000000000001</v>
      </c>
      <c r="K358" s="128">
        <f t="shared" si="15"/>
        <v>0</v>
      </c>
    </row>
    <row r="359" spans="1:11">
      <c r="A359" s="135">
        <v>91200</v>
      </c>
      <c r="B359" s="133" t="s">
        <v>412</v>
      </c>
      <c r="C359" s="39">
        <v>1100</v>
      </c>
      <c r="D359" s="39"/>
      <c r="E359" s="127"/>
      <c r="F359" s="127"/>
      <c r="H359" s="128">
        <f t="shared" si="17"/>
        <v>1100</v>
      </c>
      <c r="J359" s="4">
        <f t="shared" si="16"/>
        <v>25.172000000000001</v>
      </c>
      <c r="K359" s="128">
        <f t="shared" si="15"/>
        <v>27689.200000000001</v>
      </c>
    </row>
    <row r="360" spans="1:11">
      <c r="A360" s="135">
        <v>91201</v>
      </c>
      <c r="B360" s="133" t="s">
        <v>413</v>
      </c>
      <c r="C360" s="39">
        <v>22</v>
      </c>
      <c r="D360" s="39"/>
      <c r="E360" s="127"/>
      <c r="F360" s="127"/>
      <c r="H360" s="128">
        <f t="shared" si="17"/>
        <v>22</v>
      </c>
      <c r="J360" s="4">
        <f t="shared" si="16"/>
        <v>25.172000000000001</v>
      </c>
      <c r="K360" s="128">
        <f t="shared" si="15"/>
        <v>553.78</v>
      </c>
    </row>
    <row r="361" spans="1:11">
      <c r="A361" s="135">
        <v>91202</v>
      </c>
      <c r="B361" s="133" t="s">
        <v>414</v>
      </c>
      <c r="C361" s="39"/>
      <c r="D361" s="39"/>
      <c r="E361" s="127"/>
      <c r="F361" s="127"/>
      <c r="H361" s="128">
        <f t="shared" si="17"/>
        <v>0</v>
      </c>
      <c r="J361" s="4">
        <f t="shared" si="16"/>
        <v>25.172000000000001</v>
      </c>
      <c r="K361" s="128">
        <f t="shared" si="15"/>
        <v>0</v>
      </c>
    </row>
    <row r="362" spans="1:11">
      <c r="A362" s="135">
        <v>92001</v>
      </c>
      <c r="B362" s="133" t="s">
        <v>415</v>
      </c>
      <c r="C362" s="39"/>
      <c r="D362" s="39"/>
      <c r="E362" s="127"/>
      <c r="F362" s="127"/>
      <c r="H362" s="128">
        <f t="shared" si="17"/>
        <v>0</v>
      </c>
      <c r="J362" s="4">
        <f t="shared" si="16"/>
        <v>25.172000000000001</v>
      </c>
      <c r="K362" s="128">
        <f t="shared" si="15"/>
        <v>0</v>
      </c>
    </row>
    <row r="363" spans="1:11">
      <c r="A363" s="135">
        <v>92002</v>
      </c>
      <c r="B363" s="133" t="s">
        <v>416</v>
      </c>
      <c r="C363" s="39"/>
      <c r="D363" s="39"/>
      <c r="E363" s="127"/>
      <c r="F363" s="127"/>
      <c r="H363" s="128">
        <f t="shared" si="17"/>
        <v>0</v>
      </c>
      <c r="J363" s="4">
        <f t="shared" si="16"/>
        <v>25.172000000000001</v>
      </c>
      <c r="K363" s="128">
        <f t="shared" si="15"/>
        <v>0</v>
      </c>
    </row>
    <row r="364" spans="1:11">
      <c r="A364" s="135">
        <v>92003</v>
      </c>
      <c r="B364" s="133" t="s">
        <v>417</v>
      </c>
      <c r="C364" s="39"/>
      <c r="D364" s="39"/>
      <c r="E364" s="127"/>
      <c r="F364" s="127"/>
      <c r="H364" s="128">
        <f t="shared" si="17"/>
        <v>0</v>
      </c>
      <c r="J364" s="4">
        <f t="shared" si="16"/>
        <v>25.172000000000001</v>
      </c>
      <c r="K364" s="128">
        <f t="shared" si="15"/>
        <v>0</v>
      </c>
    </row>
    <row r="365" spans="1:11">
      <c r="A365" s="135">
        <v>92004</v>
      </c>
      <c r="B365" s="133" t="s">
        <v>418</v>
      </c>
      <c r="C365" s="39"/>
      <c r="D365" s="39"/>
      <c r="E365" s="127"/>
      <c r="F365" s="127"/>
      <c r="H365" s="128">
        <f t="shared" si="17"/>
        <v>0</v>
      </c>
      <c r="J365" s="4">
        <f t="shared" si="16"/>
        <v>25.172000000000001</v>
      </c>
      <c r="K365" s="128">
        <f t="shared" si="15"/>
        <v>0</v>
      </c>
    </row>
    <row r="366" spans="1:11">
      <c r="A366" s="135">
        <v>92005</v>
      </c>
      <c r="B366" s="133" t="s">
        <v>419</v>
      </c>
      <c r="C366" s="39"/>
      <c r="D366" s="39"/>
      <c r="E366" s="127"/>
      <c r="F366" s="127"/>
      <c r="H366" s="128">
        <f t="shared" si="17"/>
        <v>0</v>
      </c>
      <c r="J366" s="4">
        <f t="shared" si="16"/>
        <v>25.172000000000001</v>
      </c>
      <c r="K366" s="128">
        <f t="shared" si="15"/>
        <v>0</v>
      </c>
    </row>
    <row r="367" spans="1:11">
      <c r="A367" s="135">
        <v>92006</v>
      </c>
      <c r="B367" s="133" t="s">
        <v>420</v>
      </c>
      <c r="C367" s="39"/>
      <c r="D367" s="39"/>
      <c r="E367" s="127"/>
      <c r="F367" s="127"/>
      <c r="H367" s="128">
        <f t="shared" si="17"/>
        <v>0</v>
      </c>
      <c r="J367" s="4">
        <f t="shared" si="16"/>
        <v>25.172000000000001</v>
      </c>
      <c r="K367" s="128">
        <f t="shared" si="15"/>
        <v>0</v>
      </c>
    </row>
    <row r="368" spans="1:11">
      <c r="A368" s="135">
        <v>92007</v>
      </c>
      <c r="B368" s="133" t="s">
        <v>421</v>
      </c>
      <c r="C368" s="39"/>
      <c r="D368" s="39"/>
      <c r="E368" s="127"/>
      <c r="F368" s="127"/>
      <c r="H368" s="128">
        <f t="shared" si="17"/>
        <v>0</v>
      </c>
      <c r="J368" s="4">
        <f t="shared" si="16"/>
        <v>25.172000000000001</v>
      </c>
      <c r="K368" s="128">
        <f t="shared" si="15"/>
        <v>0</v>
      </c>
    </row>
    <row r="369" spans="1:11">
      <c r="A369" s="135">
        <v>92008</v>
      </c>
      <c r="B369" s="133" t="s">
        <v>422</v>
      </c>
      <c r="C369" s="39"/>
      <c r="D369" s="39"/>
      <c r="E369" s="127"/>
      <c r="F369" s="127"/>
      <c r="H369" s="128">
        <f t="shared" si="17"/>
        <v>0</v>
      </c>
      <c r="J369" s="4">
        <f t="shared" si="16"/>
        <v>25.172000000000001</v>
      </c>
      <c r="K369" s="128">
        <f t="shared" si="15"/>
        <v>0</v>
      </c>
    </row>
    <row r="370" spans="1:11">
      <c r="A370" s="143">
        <v>92009</v>
      </c>
      <c r="B370" s="38" t="s">
        <v>423</v>
      </c>
      <c r="C370" s="39"/>
      <c r="D370" s="39"/>
      <c r="E370" s="127"/>
      <c r="F370" s="127"/>
      <c r="H370" s="128">
        <f t="shared" si="17"/>
        <v>0</v>
      </c>
      <c r="J370" s="4">
        <f t="shared" si="16"/>
        <v>25.172000000000001</v>
      </c>
      <c r="K370" s="128">
        <f t="shared" si="15"/>
        <v>0</v>
      </c>
    </row>
    <row r="371" spans="1:11">
      <c r="A371" s="135">
        <v>93001</v>
      </c>
      <c r="B371" s="133" t="s">
        <v>424</v>
      </c>
      <c r="C371" s="39"/>
      <c r="D371" s="39"/>
      <c r="E371" s="127"/>
      <c r="F371" s="127"/>
      <c r="H371" s="128">
        <f t="shared" si="17"/>
        <v>0</v>
      </c>
      <c r="J371" s="4">
        <f t="shared" si="16"/>
        <v>25.172000000000001</v>
      </c>
      <c r="K371" s="128">
        <f t="shared" si="15"/>
        <v>0</v>
      </c>
    </row>
    <row r="372" spans="1:11">
      <c r="A372" s="135">
        <v>93002</v>
      </c>
      <c r="B372" s="133" t="s">
        <v>425</v>
      </c>
      <c r="C372" s="39">
        <v>57.68</v>
      </c>
      <c r="D372" s="39"/>
      <c r="E372" s="127"/>
      <c r="F372" s="127"/>
      <c r="H372" s="128">
        <f t="shared" si="17"/>
        <v>57.68</v>
      </c>
      <c r="J372" s="4">
        <f t="shared" si="16"/>
        <v>25.172000000000001</v>
      </c>
      <c r="K372" s="128">
        <f t="shared" si="15"/>
        <v>1451.92</v>
      </c>
    </row>
    <row r="373" spans="1:11">
      <c r="A373" s="135">
        <v>93003</v>
      </c>
      <c r="B373" s="133" t="s">
        <v>426</v>
      </c>
      <c r="C373" s="39"/>
      <c r="D373" s="39"/>
      <c r="E373" s="127"/>
      <c r="F373" s="127"/>
      <c r="H373" s="128">
        <f t="shared" si="17"/>
        <v>0</v>
      </c>
      <c r="J373" s="4">
        <f t="shared" si="16"/>
        <v>25.172000000000001</v>
      </c>
      <c r="K373" s="128">
        <f t="shared" si="15"/>
        <v>0</v>
      </c>
    </row>
    <row r="374" spans="1:11">
      <c r="A374" s="135">
        <v>93004</v>
      </c>
      <c r="B374" s="133" t="s">
        <v>427</v>
      </c>
      <c r="C374" s="39">
        <v>36</v>
      </c>
      <c r="D374" s="39"/>
      <c r="E374" s="127"/>
      <c r="F374" s="127"/>
      <c r="H374" s="128">
        <f t="shared" si="17"/>
        <v>36</v>
      </c>
      <c r="J374" s="4">
        <f t="shared" si="16"/>
        <v>25.172000000000001</v>
      </c>
      <c r="K374" s="132">
        <f t="shared" si="15"/>
        <v>906.19</v>
      </c>
    </row>
    <row r="375" spans="1:11">
      <c r="A375" s="135">
        <v>93005</v>
      </c>
      <c r="B375" s="133" t="s">
        <v>428</v>
      </c>
      <c r="C375" s="39"/>
      <c r="D375" s="39"/>
      <c r="E375" s="127"/>
      <c r="F375" s="127"/>
      <c r="H375" s="128">
        <f t="shared" si="17"/>
        <v>0</v>
      </c>
      <c r="J375" s="4">
        <f t="shared" si="16"/>
        <v>25.172000000000001</v>
      </c>
      <c r="K375" s="128">
        <f t="shared" si="15"/>
        <v>0</v>
      </c>
    </row>
    <row r="376" spans="1:11">
      <c r="A376" s="138">
        <v>94001</v>
      </c>
      <c r="B376" s="139" t="s">
        <v>429</v>
      </c>
      <c r="C376" s="131"/>
      <c r="D376" s="131"/>
      <c r="E376" s="131"/>
      <c r="F376" s="131"/>
      <c r="G376" s="132"/>
      <c r="H376" s="132">
        <f t="shared" si="17"/>
        <v>0</v>
      </c>
      <c r="J376" s="4">
        <f t="shared" si="16"/>
        <v>25.172000000000001</v>
      </c>
      <c r="K376" s="128">
        <f t="shared" si="15"/>
        <v>0</v>
      </c>
    </row>
    <row r="377" spans="1:11">
      <c r="A377" s="135">
        <v>94002</v>
      </c>
      <c r="B377" s="133" t="s">
        <v>430</v>
      </c>
      <c r="C377" s="39"/>
      <c r="D377" s="39"/>
      <c r="E377" s="127"/>
      <c r="F377" s="127"/>
      <c r="H377" s="128">
        <f t="shared" si="17"/>
        <v>0</v>
      </c>
      <c r="J377" s="4">
        <f t="shared" si="16"/>
        <v>25.172000000000001</v>
      </c>
      <c r="K377" s="128">
        <f t="shared" si="15"/>
        <v>0</v>
      </c>
    </row>
    <row r="378" spans="1:11">
      <c r="A378" s="135">
        <v>94003</v>
      </c>
      <c r="B378" s="133" t="s">
        <v>431</v>
      </c>
      <c r="C378" s="39"/>
      <c r="D378" s="39"/>
      <c r="E378" s="127"/>
      <c r="F378" s="127"/>
      <c r="H378" s="128">
        <f t="shared" si="17"/>
        <v>0</v>
      </c>
      <c r="J378" s="4">
        <f t="shared" si="16"/>
        <v>25.172000000000001</v>
      </c>
      <c r="K378" s="128">
        <f t="shared" si="15"/>
        <v>0</v>
      </c>
    </row>
    <row r="379" spans="1:11">
      <c r="A379" s="135">
        <v>94004</v>
      </c>
      <c r="B379" s="133" t="s">
        <v>432</v>
      </c>
      <c r="C379" s="39"/>
      <c r="D379" s="39"/>
      <c r="E379" s="127"/>
      <c r="F379" s="127"/>
      <c r="H379" s="128">
        <f t="shared" si="17"/>
        <v>0</v>
      </c>
      <c r="J379" s="4">
        <f t="shared" si="16"/>
        <v>25.172000000000001</v>
      </c>
      <c r="K379" s="128">
        <f t="shared" si="15"/>
        <v>0</v>
      </c>
    </row>
    <row r="380" spans="1:11">
      <c r="A380" s="135">
        <v>94005</v>
      </c>
      <c r="B380" s="133" t="s">
        <v>433</v>
      </c>
      <c r="C380" s="39"/>
      <c r="D380" s="39"/>
      <c r="E380" s="127"/>
      <c r="F380" s="127"/>
      <c r="H380" s="128">
        <f t="shared" si="17"/>
        <v>0</v>
      </c>
      <c r="J380" s="4">
        <f t="shared" si="16"/>
        <v>25.172000000000001</v>
      </c>
      <c r="K380" s="128">
        <f t="shared" si="15"/>
        <v>0</v>
      </c>
    </row>
    <row r="381" spans="1:11">
      <c r="A381" s="135">
        <v>94006</v>
      </c>
      <c r="B381" s="133" t="s">
        <v>434</v>
      </c>
      <c r="C381" s="39"/>
      <c r="D381" s="39"/>
      <c r="E381" s="127"/>
      <c r="F381" s="127"/>
      <c r="H381" s="128">
        <f t="shared" si="17"/>
        <v>0</v>
      </c>
      <c r="J381" s="4">
        <f t="shared" si="16"/>
        <v>25.172000000000001</v>
      </c>
      <c r="K381" s="128">
        <f t="shared" si="15"/>
        <v>0</v>
      </c>
    </row>
    <row r="382" spans="1:11">
      <c r="A382" s="135">
        <v>94007</v>
      </c>
      <c r="B382" s="133" t="s">
        <v>435</v>
      </c>
      <c r="C382" s="39"/>
      <c r="D382" s="39"/>
      <c r="E382" s="127"/>
      <c r="F382" s="127"/>
      <c r="H382" s="128">
        <f t="shared" si="17"/>
        <v>0</v>
      </c>
      <c r="J382" s="4">
        <f t="shared" si="16"/>
        <v>25.172000000000001</v>
      </c>
      <c r="K382" s="128">
        <f t="shared" si="15"/>
        <v>0</v>
      </c>
    </row>
    <row r="383" spans="1:11">
      <c r="A383" s="135">
        <v>94008</v>
      </c>
      <c r="B383" s="133" t="s">
        <v>436</v>
      </c>
      <c r="C383" s="39"/>
      <c r="D383" s="39"/>
      <c r="E383" s="127"/>
      <c r="F383" s="127"/>
      <c r="H383" s="128">
        <f t="shared" si="17"/>
        <v>0</v>
      </c>
      <c r="J383" s="4">
        <f t="shared" si="16"/>
        <v>25.172000000000001</v>
      </c>
      <c r="K383" s="128">
        <f t="shared" si="15"/>
        <v>0</v>
      </c>
    </row>
    <row r="384" spans="1:11">
      <c r="A384" s="135">
        <v>94009</v>
      </c>
      <c r="B384" s="133" t="s">
        <v>437</v>
      </c>
      <c r="C384" s="39"/>
      <c r="D384" s="39"/>
      <c r="E384" s="127"/>
      <c r="F384" s="127"/>
      <c r="H384" s="128">
        <f t="shared" si="17"/>
        <v>0</v>
      </c>
      <c r="J384" s="4">
        <f t="shared" si="16"/>
        <v>25.172000000000001</v>
      </c>
      <c r="K384" s="128">
        <f t="shared" si="15"/>
        <v>0</v>
      </c>
    </row>
    <row r="385" spans="1:11">
      <c r="A385" s="135">
        <v>94010</v>
      </c>
      <c r="B385" s="133" t="s">
        <v>438</v>
      </c>
      <c r="C385" s="39">
        <v>92.21</v>
      </c>
      <c r="D385" s="39"/>
      <c r="E385" s="127"/>
      <c r="F385" s="127"/>
      <c r="H385" s="128">
        <f t="shared" si="17"/>
        <v>92.21</v>
      </c>
      <c r="J385" s="4">
        <f t="shared" si="16"/>
        <v>25.172000000000001</v>
      </c>
      <c r="K385" s="128">
        <f t="shared" si="15"/>
        <v>2321.11</v>
      </c>
    </row>
    <row r="386" spans="1:11">
      <c r="A386" s="135">
        <v>94011</v>
      </c>
      <c r="B386" s="133" t="s">
        <v>439</v>
      </c>
      <c r="C386" s="39"/>
      <c r="D386" s="39"/>
      <c r="E386" s="127"/>
      <c r="F386" s="127"/>
      <c r="H386" s="128">
        <f t="shared" si="17"/>
        <v>0</v>
      </c>
      <c r="J386" s="4">
        <f t="shared" si="16"/>
        <v>25.172000000000001</v>
      </c>
      <c r="K386" s="128">
        <f t="shared" si="15"/>
        <v>0</v>
      </c>
    </row>
    <row r="387" spans="1:11">
      <c r="A387" s="135">
        <v>94012</v>
      </c>
      <c r="B387" s="133" t="s">
        <v>440</v>
      </c>
      <c r="C387" s="39">
        <v>33.369999999999997</v>
      </c>
      <c r="D387" s="39"/>
      <c r="E387" s="127"/>
      <c r="F387" s="127"/>
      <c r="H387" s="128">
        <f t="shared" si="17"/>
        <v>33.369999999999997</v>
      </c>
      <c r="J387" s="4">
        <f t="shared" si="16"/>
        <v>25.172000000000001</v>
      </c>
      <c r="K387" s="132">
        <f t="shared" si="15"/>
        <v>839.99</v>
      </c>
    </row>
    <row r="388" spans="1:11">
      <c r="A388" s="135">
        <v>94013</v>
      </c>
      <c r="B388" s="133" t="s">
        <v>441</v>
      </c>
      <c r="C388" s="39"/>
      <c r="D388" s="39"/>
      <c r="E388" s="127"/>
      <c r="F388" s="127"/>
      <c r="H388" s="128">
        <f t="shared" si="17"/>
        <v>0</v>
      </c>
      <c r="J388" s="4">
        <f t="shared" si="16"/>
        <v>25.172000000000001</v>
      </c>
      <c r="K388" s="128">
        <f t="shared" si="15"/>
        <v>0</v>
      </c>
    </row>
    <row r="389" spans="1:11">
      <c r="A389" s="138">
        <v>94014</v>
      </c>
      <c r="B389" s="139" t="s">
        <v>465</v>
      </c>
      <c r="C389" s="131"/>
      <c r="D389" s="131"/>
      <c r="E389" s="131"/>
      <c r="F389" s="131"/>
      <c r="G389" s="132"/>
      <c r="H389" s="132">
        <f t="shared" si="17"/>
        <v>0</v>
      </c>
      <c r="J389" s="4">
        <f t="shared" si="16"/>
        <v>25.172000000000001</v>
      </c>
      <c r="K389" s="132">
        <f t="shared" si="15"/>
        <v>0</v>
      </c>
    </row>
    <row r="390" spans="1:11">
      <c r="A390" s="135">
        <v>94015</v>
      </c>
      <c r="B390" s="133" t="s">
        <v>466</v>
      </c>
      <c r="C390" s="39"/>
      <c r="D390" s="39"/>
      <c r="E390" s="127"/>
      <c r="F390" s="127"/>
      <c r="H390" s="128">
        <f t="shared" si="17"/>
        <v>0</v>
      </c>
      <c r="J390" s="4">
        <f t="shared" si="16"/>
        <v>25.172000000000001</v>
      </c>
      <c r="K390" s="128">
        <f t="shared" si="15"/>
        <v>0</v>
      </c>
    </row>
    <row r="391" spans="1:11">
      <c r="A391" s="138">
        <v>94016</v>
      </c>
      <c r="B391" s="139" t="s">
        <v>442</v>
      </c>
      <c r="C391" s="131"/>
      <c r="D391" s="131"/>
      <c r="E391" s="131"/>
      <c r="F391" s="131"/>
      <c r="G391" s="132"/>
      <c r="H391" s="132">
        <f t="shared" si="17"/>
        <v>0</v>
      </c>
      <c r="J391" s="4">
        <f t="shared" si="16"/>
        <v>25.172000000000001</v>
      </c>
      <c r="K391" s="128">
        <f t="shared" si="15"/>
        <v>0</v>
      </c>
    </row>
    <row r="392" spans="1:11">
      <c r="A392" s="135">
        <v>94017</v>
      </c>
      <c r="B392" s="133" t="s">
        <v>443</v>
      </c>
      <c r="C392" s="39"/>
      <c r="D392" s="39"/>
      <c r="E392" s="127"/>
      <c r="F392" s="127"/>
      <c r="H392" s="128">
        <f t="shared" si="17"/>
        <v>0</v>
      </c>
      <c r="J392" s="4">
        <f t="shared" si="16"/>
        <v>25.172000000000001</v>
      </c>
      <c r="K392" s="128">
        <f t="shared" ref="K392:K428" si="18">ROUND(H392*J392,2)</f>
        <v>0</v>
      </c>
    </row>
    <row r="393" spans="1:11">
      <c r="A393" s="135">
        <v>94018</v>
      </c>
      <c r="B393" s="133" t="s">
        <v>444</v>
      </c>
      <c r="C393" s="39"/>
      <c r="D393" s="39"/>
      <c r="E393" s="127"/>
      <c r="F393" s="127"/>
      <c r="H393" s="128">
        <f t="shared" si="17"/>
        <v>0</v>
      </c>
      <c r="J393" s="4">
        <f t="shared" ref="J393:J428" si="19">J392</f>
        <v>25.172000000000001</v>
      </c>
      <c r="K393" s="128">
        <f t="shared" si="18"/>
        <v>0</v>
      </c>
    </row>
    <row r="394" spans="1:11">
      <c r="A394" s="135">
        <v>94019</v>
      </c>
      <c r="B394" s="133" t="s">
        <v>417</v>
      </c>
      <c r="C394" s="39"/>
      <c r="D394" s="39">
        <v>512.14</v>
      </c>
      <c r="E394" s="127"/>
      <c r="F394" s="127"/>
      <c r="H394" s="128">
        <f t="shared" si="17"/>
        <v>-512.14</v>
      </c>
      <c r="J394" s="4">
        <f t="shared" si="19"/>
        <v>25.172000000000001</v>
      </c>
      <c r="K394" s="128">
        <f t="shared" si="18"/>
        <v>-12891.59</v>
      </c>
    </row>
    <row r="395" spans="1:11">
      <c r="A395" s="135">
        <v>94020</v>
      </c>
      <c r="B395" s="38" t="s">
        <v>384</v>
      </c>
      <c r="C395" s="39"/>
      <c r="D395" s="39"/>
      <c r="E395" s="127"/>
      <c r="F395" s="127"/>
      <c r="H395" s="128">
        <f t="shared" si="17"/>
        <v>0</v>
      </c>
      <c r="J395" s="4">
        <f t="shared" si="19"/>
        <v>25.172000000000001</v>
      </c>
      <c r="K395" s="128">
        <f t="shared" si="18"/>
        <v>0</v>
      </c>
    </row>
    <row r="396" spans="1:11">
      <c r="A396" s="135">
        <v>94021</v>
      </c>
      <c r="B396" s="133" t="s">
        <v>445</v>
      </c>
      <c r="C396" s="39"/>
      <c r="D396" s="39"/>
      <c r="E396" s="127"/>
      <c r="F396" s="127"/>
      <c r="H396" s="128">
        <f t="shared" si="17"/>
        <v>0</v>
      </c>
      <c r="J396" s="4">
        <f t="shared" si="19"/>
        <v>25.172000000000001</v>
      </c>
      <c r="K396" s="128">
        <f t="shared" si="18"/>
        <v>0</v>
      </c>
    </row>
    <row r="397" spans="1:11">
      <c r="A397" s="135">
        <v>94022</v>
      </c>
      <c r="B397" s="133" t="s">
        <v>446</v>
      </c>
      <c r="C397" s="39"/>
      <c r="D397" s="39"/>
      <c r="E397" s="127"/>
      <c r="F397" s="127"/>
      <c r="H397" s="128">
        <f t="shared" si="17"/>
        <v>0</v>
      </c>
      <c r="J397" s="4">
        <f t="shared" si="19"/>
        <v>25.172000000000001</v>
      </c>
      <c r="K397" s="128">
        <f t="shared" si="18"/>
        <v>0</v>
      </c>
    </row>
    <row r="398" spans="1:11">
      <c r="A398" s="135">
        <v>94023</v>
      </c>
      <c r="B398" s="133" t="s">
        <v>447</v>
      </c>
      <c r="C398" s="39"/>
      <c r="D398" s="39"/>
      <c r="E398" s="127"/>
      <c r="F398" s="127"/>
      <c r="H398" s="128">
        <f t="shared" si="17"/>
        <v>0</v>
      </c>
      <c r="J398" s="4">
        <f t="shared" si="19"/>
        <v>25.172000000000001</v>
      </c>
      <c r="K398" s="128">
        <f t="shared" si="18"/>
        <v>0</v>
      </c>
    </row>
    <row r="399" spans="1:11">
      <c r="A399" s="135">
        <v>94024</v>
      </c>
      <c r="B399" s="133" t="s">
        <v>448</v>
      </c>
      <c r="C399" s="39"/>
      <c r="D399" s="39"/>
      <c r="E399" s="127"/>
      <c r="F399" s="127"/>
      <c r="H399" s="128">
        <f t="shared" si="17"/>
        <v>0</v>
      </c>
      <c r="J399" s="4">
        <f t="shared" si="19"/>
        <v>25.172000000000001</v>
      </c>
      <c r="K399" s="132">
        <f t="shared" si="18"/>
        <v>0</v>
      </c>
    </row>
    <row r="400" spans="1:11">
      <c r="A400" s="135">
        <v>94025</v>
      </c>
      <c r="B400" s="133" t="s">
        <v>449</v>
      </c>
      <c r="C400" s="39"/>
      <c r="D400" s="39"/>
      <c r="E400" s="127"/>
      <c r="F400" s="127"/>
      <c r="H400" s="128">
        <f t="shared" si="17"/>
        <v>0</v>
      </c>
      <c r="J400" s="4">
        <f t="shared" si="19"/>
        <v>25.172000000000001</v>
      </c>
      <c r="K400" s="128">
        <f t="shared" si="18"/>
        <v>0</v>
      </c>
    </row>
    <row r="401" spans="1:11">
      <c r="A401" s="138">
        <v>94026</v>
      </c>
      <c r="B401" s="130" t="s">
        <v>488</v>
      </c>
      <c r="C401" s="131">
        <v>101.58</v>
      </c>
      <c r="D401" s="131"/>
      <c r="E401" s="131"/>
      <c r="F401" s="131"/>
      <c r="G401" s="132"/>
      <c r="H401" s="132">
        <f t="shared" ref="H401:H430" si="20">ROUND(C401-D401+E401-F401,2)</f>
        <v>101.58</v>
      </c>
      <c r="J401" s="4">
        <f t="shared" si="19"/>
        <v>25.172000000000001</v>
      </c>
      <c r="K401" s="128">
        <f t="shared" si="18"/>
        <v>2556.9699999999998</v>
      </c>
    </row>
    <row r="402" spans="1:11">
      <c r="A402" s="135">
        <v>94027</v>
      </c>
      <c r="B402" s="133" t="s">
        <v>450</v>
      </c>
      <c r="C402" s="39">
        <v>35</v>
      </c>
      <c r="D402" s="39"/>
      <c r="E402" s="127"/>
      <c r="F402" s="127"/>
      <c r="H402" s="128">
        <f t="shared" si="20"/>
        <v>35</v>
      </c>
      <c r="J402" s="4">
        <f t="shared" si="19"/>
        <v>25.172000000000001</v>
      </c>
      <c r="K402" s="128">
        <f t="shared" si="18"/>
        <v>881.02</v>
      </c>
    </row>
    <row r="403" spans="1:11">
      <c r="A403" s="135">
        <v>94028</v>
      </c>
      <c r="B403" s="4" t="s">
        <v>451</v>
      </c>
      <c r="C403" s="39"/>
      <c r="D403" s="39"/>
      <c r="E403" s="127"/>
      <c r="F403" s="127"/>
      <c r="H403" s="128">
        <f t="shared" si="20"/>
        <v>0</v>
      </c>
      <c r="J403" s="4">
        <f t="shared" si="19"/>
        <v>25.172000000000001</v>
      </c>
      <c r="K403" s="128">
        <f t="shared" si="18"/>
        <v>0</v>
      </c>
    </row>
    <row r="404" spans="1:11">
      <c r="A404" s="135">
        <v>94029</v>
      </c>
      <c r="B404" s="4" t="s">
        <v>452</v>
      </c>
      <c r="C404" s="39"/>
      <c r="D404" s="39"/>
      <c r="E404" s="127"/>
      <c r="F404" s="127"/>
      <c r="H404" s="128">
        <f t="shared" si="20"/>
        <v>0</v>
      </c>
      <c r="J404" s="4">
        <f t="shared" si="19"/>
        <v>25.172000000000001</v>
      </c>
      <c r="K404" s="128">
        <f t="shared" si="18"/>
        <v>0</v>
      </c>
    </row>
    <row r="405" spans="1:11">
      <c r="A405" s="135">
        <v>95001</v>
      </c>
      <c r="B405" s="38" t="s">
        <v>397</v>
      </c>
      <c r="C405" s="39"/>
      <c r="D405" s="39"/>
      <c r="E405" s="127"/>
      <c r="F405" s="127"/>
      <c r="H405" s="128">
        <f t="shared" si="20"/>
        <v>0</v>
      </c>
      <c r="J405" s="4">
        <f t="shared" si="19"/>
        <v>25.172000000000001</v>
      </c>
      <c r="K405" s="128">
        <f t="shared" si="18"/>
        <v>0</v>
      </c>
    </row>
    <row r="406" spans="1:11">
      <c r="A406" s="135">
        <v>95002</v>
      </c>
      <c r="B406" s="38" t="s">
        <v>398</v>
      </c>
      <c r="C406" s="39"/>
      <c r="D406" s="39"/>
      <c r="E406" s="127"/>
      <c r="F406" s="127"/>
      <c r="H406" s="128">
        <f t="shared" si="20"/>
        <v>0</v>
      </c>
      <c r="J406" s="4">
        <f t="shared" si="19"/>
        <v>25.172000000000001</v>
      </c>
      <c r="K406" s="128">
        <f t="shared" si="18"/>
        <v>0</v>
      </c>
    </row>
    <row r="407" spans="1:11">
      <c r="A407" s="135">
        <v>95003</v>
      </c>
      <c r="B407" s="38" t="s">
        <v>399</v>
      </c>
      <c r="C407" s="39"/>
      <c r="D407" s="39"/>
      <c r="E407" s="127"/>
      <c r="F407" s="127"/>
      <c r="H407" s="128">
        <f t="shared" si="20"/>
        <v>0</v>
      </c>
      <c r="J407" s="4">
        <f t="shared" si="19"/>
        <v>25.172000000000001</v>
      </c>
      <c r="K407" s="128">
        <f t="shared" si="18"/>
        <v>0</v>
      </c>
    </row>
    <row r="408" spans="1:11">
      <c r="A408" s="135">
        <v>96001</v>
      </c>
      <c r="B408" s="38" t="s">
        <v>453</v>
      </c>
      <c r="C408" s="39">
        <v>358.61</v>
      </c>
      <c r="D408" s="39"/>
      <c r="E408" s="127"/>
      <c r="F408" s="127"/>
      <c r="H408" s="128">
        <f t="shared" si="20"/>
        <v>358.61</v>
      </c>
      <c r="J408" s="4">
        <f t="shared" si="19"/>
        <v>25.172000000000001</v>
      </c>
      <c r="K408" s="128">
        <f t="shared" si="18"/>
        <v>9026.93</v>
      </c>
    </row>
    <row r="409" spans="1:11">
      <c r="A409" s="135">
        <v>96002</v>
      </c>
      <c r="B409" s="38" t="s">
        <v>454</v>
      </c>
      <c r="C409" s="39">
        <v>50</v>
      </c>
      <c r="D409" s="39"/>
      <c r="E409" s="127"/>
      <c r="F409" s="127"/>
      <c r="H409" s="128">
        <f t="shared" si="20"/>
        <v>50</v>
      </c>
      <c r="J409" s="4">
        <f t="shared" si="19"/>
        <v>25.172000000000001</v>
      </c>
      <c r="K409" s="128">
        <f t="shared" si="18"/>
        <v>1258.5999999999999</v>
      </c>
    </row>
    <row r="410" spans="1:11">
      <c r="A410" s="135">
        <v>96003</v>
      </c>
      <c r="B410" s="38" t="s">
        <v>455</v>
      </c>
      <c r="C410" s="39">
        <v>100</v>
      </c>
      <c r="D410" s="39"/>
      <c r="E410" s="127"/>
      <c r="F410" s="127"/>
      <c r="H410" s="128">
        <f t="shared" si="20"/>
        <v>100</v>
      </c>
      <c r="J410" s="4">
        <f t="shared" si="19"/>
        <v>25.172000000000001</v>
      </c>
      <c r="K410" s="128">
        <f t="shared" si="18"/>
        <v>2517.1999999999998</v>
      </c>
    </row>
    <row r="411" spans="1:11">
      <c r="A411" s="135">
        <v>96004</v>
      </c>
      <c r="B411" s="38" t="s">
        <v>456</v>
      </c>
      <c r="C411" s="39"/>
      <c r="D411" s="39"/>
      <c r="E411" s="127"/>
      <c r="F411" s="127"/>
      <c r="H411" s="128">
        <f t="shared" si="20"/>
        <v>0</v>
      </c>
      <c r="J411" s="4">
        <f t="shared" si="19"/>
        <v>25.172000000000001</v>
      </c>
      <c r="K411" s="128">
        <f t="shared" si="18"/>
        <v>0</v>
      </c>
    </row>
    <row r="412" spans="1:11">
      <c r="A412" s="135">
        <v>96005</v>
      </c>
      <c r="B412" s="38" t="s">
        <v>457</v>
      </c>
      <c r="C412" s="39">
        <v>100</v>
      </c>
      <c r="D412" s="39"/>
      <c r="E412" s="127"/>
      <c r="F412" s="127"/>
      <c r="H412" s="128">
        <f t="shared" si="20"/>
        <v>100</v>
      </c>
      <c r="J412" s="4">
        <f t="shared" si="19"/>
        <v>25.172000000000001</v>
      </c>
      <c r="K412" s="128">
        <f t="shared" si="18"/>
        <v>2517.1999999999998</v>
      </c>
    </row>
    <row r="413" spans="1:11">
      <c r="A413" s="135">
        <v>96006</v>
      </c>
      <c r="B413" s="38" t="s">
        <v>491</v>
      </c>
      <c r="C413" s="39"/>
      <c r="D413" s="39"/>
      <c r="E413" s="127"/>
      <c r="F413" s="127"/>
      <c r="H413" s="128">
        <f t="shared" si="20"/>
        <v>0</v>
      </c>
      <c r="J413" s="4">
        <f t="shared" si="19"/>
        <v>25.172000000000001</v>
      </c>
      <c r="K413" s="128">
        <f t="shared" si="18"/>
        <v>0</v>
      </c>
    </row>
    <row r="414" spans="1:11">
      <c r="A414" s="135">
        <v>96007</v>
      </c>
      <c r="B414" s="38" t="s">
        <v>458</v>
      </c>
      <c r="C414" s="39"/>
      <c r="D414" s="39"/>
      <c r="E414" s="127"/>
      <c r="F414" s="127"/>
      <c r="H414" s="128">
        <f t="shared" si="20"/>
        <v>0</v>
      </c>
      <c r="J414" s="4">
        <f t="shared" si="19"/>
        <v>25.172000000000001</v>
      </c>
      <c r="K414" s="128">
        <f t="shared" si="18"/>
        <v>0</v>
      </c>
    </row>
    <row r="415" spans="1:11">
      <c r="A415" s="135">
        <v>96008</v>
      </c>
      <c r="B415" s="38" t="s">
        <v>459</v>
      </c>
      <c r="C415" s="39">
        <v>150</v>
      </c>
      <c r="D415" s="39"/>
      <c r="E415" s="127"/>
      <c r="F415" s="127"/>
      <c r="H415" s="128">
        <f t="shared" si="20"/>
        <v>150</v>
      </c>
      <c r="J415" s="4">
        <f t="shared" si="19"/>
        <v>25.172000000000001</v>
      </c>
      <c r="K415" s="128">
        <f t="shared" si="18"/>
        <v>3775.8</v>
      </c>
    </row>
    <row r="416" spans="1:11">
      <c r="A416" s="135">
        <v>97001</v>
      </c>
      <c r="B416" s="38" t="s">
        <v>463</v>
      </c>
      <c r="C416" s="39"/>
      <c r="D416" s="39"/>
      <c r="E416" s="127"/>
      <c r="F416" s="127"/>
      <c r="H416" s="128">
        <f t="shared" si="20"/>
        <v>0</v>
      </c>
      <c r="J416" s="4">
        <f t="shared" si="19"/>
        <v>25.172000000000001</v>
      </c>
      <c r="K416" s="128">
        <f t="shared" si="18"/>
        <v>0</v>
      </c>
    </row>
    <row r="417" spans="1:11">
      <c r="A417" s="135">
        <v>97002</v>
      </c>
      <c r="B417" s="38" t="s">
        <v>464</v>
      </c>
      <c r="C417" s="39"/>
      <c r="D417" s="39"/>
      <c r="E417" s="127"/>
      <c r="F417" s="127"/>
      <c r="H417" s="128">
        <f t="shared" si="20"/>
        <v>0</v>
      </c>
      <c r="J417" s="4">
        <f t="shared" si="19"/>
        <v>25.172000000000001</v>
      </c>
      <c r="K417" s="128">
        <f t="shared" si="18"/>
        <v>0</v>
      </c>
    </row>
    <row r="418" spans="1:11">
      <c r="A418" s="135">
        <v>97003</v>
      </c>
      <c r="B418" s="38" t="s">
        <v>460</v>
      </c>
      <c r="C418" s="39"/>
      <c r="D418" s="39"/>
      <c r="E418" s="127"/>
      <c r="F418" s="127"/>
      <c r="H418" s="128">
        <f t="shared" si="20"/>
        <v>0</v>
      </c>
      <c r="J418" s="4">
        <f t="shared" si="19"/>
        <v>25.172000000000001</v>
      </c>
      <c r="K418" s="132">
        <f t="shared" si="18"/>
        <v>0</v>
      </c>
    </row>
    <row r="419" spans="1:11">
      <c r="A419" s="135">
        <v>97004</v>
      </c>
      <c r="B419" s="38" t="s">
        <v>461</v>
      </c>
      <c r="C419" s="39">
        <v>31</v>
      </c>
      <c r="D419" s="39"/>
      <c r="E419" s="127"/>
      <c r="F419" s="127"/>
      <c r="H419" s="128">
        <f t="shared" si="20"/>
        <v>31</v>
      </c>
      <c r="J419" s="4">
        <f t="shared" si="19"/>
        <v>25.172000000000001</v>
      </c>
      <c r="K419" s="128">
        <f t="shared" si="18"/>
        <v>780.33</v>
      </c>
    </row>
    <row r="420" spans="1:11">
      <c r="A420" s="138">
        <v>97005</v>
      </c>
      <c r="B420" s="130" t="s">
        <v>467</v>
      </c>
      <c r="C420" s="131"/>
      <c r="D420" s="131"/>
      <c r="E420" s="131"/>
      <c r="F420" s="131"/>
      <c r="G420" s="132"/>
      <c r="H420" s="132">
        <f t="shared" si="20"/>
        <v>0</v>
      </c>
      <c r="J420" s="4">
        <f t="shared" si="19"/>
        <v>25.172000000000001</v>
      </c>
      <c r="K420" s="128">
        <f t="shared" si="18"/>
        <v>0</v>
      </c>
    </row>
    <row r="421" spans="1:11">
      <c r="A421" s="37">
        <v>97006</v>
      </c>
      <c r="B421" s="140" t="s">
        <v>468</v>
      </c>
      <c r="C421" s="39"/>
      <c r="D421" s="39"/>
      <c r="E421" s="127"/>
      <c r="F421" s="127"/>
      <c r="H421" s="128">
        <f t="shared" si="20"/>
        <v>0</v>
      </c>
      <c r="J421" s="4">
        <f t="shared" si="19"/>
        <v>25.172000000000001</v>
      </c>
      <c r="K421" s="128">
        <f t="shared" si="18"/>
        <v>0</v>
      </c>
    </row>
    <row r="422" spans="1:11">
      <c r="A422" s="37">
        <v>98000</v>
      </c>
      <c r="B422" s="140" t="s">
        <v>492</v>
      </c>
      <c r="C422" s="39"/>
      <c r="D422" s="39"/>
      <c r="E422" s="127"/>
      <c r="F422" s="127"/>
      <c r="H422" s="128">
        <f t="shared" si="20"/>
        <v>0</v>
      </c>
      <c r="J422" s="4">
        <f t="shared" si="19"/>
        <v>25.172000000000001</v>
      </c>
      <c r="K422" s="128">
        <f t="shared" si="18"/>
        <v>0</v>
      </c>
    </row>
    <row r="423" spans="1:11">
      <c r="A423" s="37">
        <v>98001</v>
      </c>
      <c r="B423" s="140" t="s">
        <v>493</v>
      </c>
      <c r="C423" s="39"/>
      <c r="D423" s="39"/>
      <c r="E423" s="127"/>
      <c r="F423" s="127"/>
      <c r="H423" s="128">
        <f t="shared" si="20"/>
        <v>0</v>
      </c>
      <c r="J423" s="4">
        <f t="shared" si="19"/>
        <v>25.172000000000001</v>
      </c>
      <c r="K423" s="128">
        <f t="shared" si="18"/>
        <v>0</v>
      </c>
    </row>
    <row r="424" spans="1:11">
      <c r="A424" s="37">
        <v>98002</v>
      </c>
      <c r="B424" s="140" t="s">
        <v>494</v>
      </c>
      <c r="C424" s="39"/>
      <c r="D424" s="39"/>
      <c r="E424" s="127"/>
      <c r="F424" s="127"/>
      <c r="H424" s="128">
        <f t="shared" si="20"/>
        <v>0</v>
      </c>
      <c r="J424" s="4">
        <f t="shared" si="19"/>
        <v>25.172000000000001</v>
      </c>
      <c r="K424" s="128">
        <f t="shared" si="18"/>
        <v>0</v>
      </c>
    </row>
    <row r="425" spans="1:11">
      <c r="A425" s="37">
        <v>60001</v>
      </c>
      <c r="B425" s="140" t="s">
        <v>392</v>
      </c>
      <c r="C425" s="39"/>
      <c r="D425" s="39"/>
      <c r="E425" s="127"/>
      <c r="F425" s="127"/>
      <c r="H425" s="128">
        <f t="shared" si="20"/>
        <v>0</v>
      </c>
      <c r="J425" s="4">
        <f t="shared" si="19"/>
        <v>25.172000000000001</v>
      </c>
      <c r="K425" s="128">
        <f t="shared" si="18"/>
        <v>0</v>
      </c>
    </row>
    <row r="426" spans="1:11">
      <c r="A426" s="37">
        <v>60002</v>
      </c>
      <c r="B426" s="140" t="s">
        <v>393</v>
      </c>
      <c r="C426" s="39"/>
      <c r="D426" s="39"/>
      <c r="E426" s="127"/>
      <c r="F426" s="127"/>
      <c r="H426" s="128">
        <f t="shared" si="20"/>
        <v>0</v>
      </c>
      <c r="J426" s="4">
        <f t="shared" si="19"/>
        <v>25.172000000000001</v>
      </c>
      <c r="K426" s="128">
        <f t="shared" si="18"/>
        <v>0</v>
      </c>
    </row>
    <row r="427" spans="1:11">
      <c r="A427" s="135">
        <v>60003</v>
      </c>
      <c r="B427" s="38" t="s">
        <v>394</v>
      </c>
      <c r="C427" s="39"/>
      <c r="D427" s="39"/>
      <c r="E427" s="127"/>
      <c r="F427" s="127"/>
      <c r="H427" s="128">
        <f t="shared" si="20"/>
        <v>0</v>
      </c>
      <c r="J427" s="4">
        <f t="shared" si="19"/>
        <v>25.172000000000001</v>
      </c>
      <c r="K427" s="128">
        <f t="shared" si="18"/>
        <v>0</v>
      </c>
    </row>
    <row r="428" spans="1:11">
      <c r="A428" s="135">
        <v>60004</v>
      </c>
      <c r="B428" s="38" t="s">
        <v>395</v>
      </c>
      <c r="C428" s="39"/>
      <c r="D428" s="39"/>
      <c r="E428" s="127"/>
      <c r="F428" s="127"/>
      <c r="H428" s="128">
        <f t="shared" si="20"/>
        <v>0</v>
      </c>
      <c r="J428" s="4">
        <f t="shared" si="19"/>
        <v>25.172000000000001</v>
      </c>
      <c r="K428" s="128">
        <f t="shared" si="18"/>
        <v>0</v>
      </c>
    </row>
    <row r="429" spans="1:11" ht="15" thickBot="1">
      <c r="A429" s="135">
        <v>60005</v>
      </c>
      <c r="B429" s="38" t="s">
        <v>396</v>
      </c>
      <c r="C429" s="39"/>
      <c r="D429" s="39"/>
      <c r="E429" s="127"/>
      <c r="F429" s="127"/>
      <c r="H429" s="128">
        <f t="shared" si="20"/>
        <v>0</v>
      </c>
      <c r="K429" s="40">
        <f t="shared" ref="K429" si="21">SUM(K8:K428)</f>
        <v>-1.000000718784122E-2</v>
      </c>
    </row>
    <row r="430" spans="1:11" ht="15" thickTop="1">
      <c r="A430" s="135">
        <v>60006</v>
      </c>
      <c r="B430" s="38" t="s">
        <v>462</v>
      </c>
      <c r="C430" s="144"/>
      <c r="D430" s="144"/>
      <c r="E430" s="145"/>
      <c r="F430" s="145"/>
      <c r="H430" s="128">
        <f t="shared" si="20"/>
        <v>0</v>
      </c>
    </row>
    <row r="431" spans="1:11" ht="15" thickBot="1">
      <c r="A431" s="37"/>
      <c r="B431" s="38" t="s">
        <v>489</v>
      </c>
      <c r="C431" s="40">
        <f>SUM(C8:C430)</f>
        <v>1977148.1700000009</v>
      </c>
      <c r="D431" s="40">
        <f>SUM(D8:D430)</f>
        <v>1977148.17</v>
      </c>
      <c r="E431" s="40"/>
      <c r="F431" s="40"/>
      <c r="H431" s="40">
        <f>SUM(H8:H430)</f>
        <v>-3.8380676414817572E-10</v>
      </c>
    </row>
    <row r="432" spans="1:11" ht="15" thickTop="1">
      <c r="A432" s="38"/>
      <c r="D432" s="41"/>
      <c r="F432" s="41"/>
    </row>
    <row r="450" ht="17.899999999999999" customHeight="1"/>
  </sheetData>
  <autoFilter ref="A1:K450" xr:uid="{00000000-0009-0000-0000-000003000000}"/>
  <conditionalFormatting sqref="B257">
    <cfRule type="duplicateValues" dxfId="23" priority="1"/>
  </conditionalFormatting>
  <conditionalFormatting sqref="B309">
    <cfRule type="duplicateValues" dxfId="22" priority="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59999389629810485"/>
  </sheetPr>
  <dimension ref="A1:N450"/>
  <sheetViews>
    <sheetView workbookViewId="0"/>
  </sheetViews>
  <sheetFormatPr defaultRowHeight="14.6"/>
  <cols>
    <col min="1" max="1" width="12.3828125" style="4" customWidth="1"/>
    <col min="2" max="2" width="57" style="4" bestFit="1" customWidth="1"/>
    <col min="3" max="8" width="16.3828125" style="34" customWidth="1"/>
    <col min="10" max="10" width="11.3046875" style="4" bestFit="1" customWidth="1"/>
    <col min="11" max="11" width="16.3046875" style="34" customWidth="1"/>
    <col min="14" max="14" width="10.84375" bestFit="1" customWidth="1"/>
  </cols>
  <sheetData>
    <row r="1" spans="1:11">
      <c r="A1" s="1" t="s">
        <v>471</v>
      </c>
      <c r="B1" s="33" t="str">
        <f>TB!A1</f>
        <v>Super Cargo Pte.Ltd.</v>
      </c>
    </row>
    <row r="2" spans="1:11">
      <c r="A2" s="1"/>
    </row>
    <row r="3" spans="1:11" ht="17.899999999999999" customHeight="1"/>
    <row r="4" spans="1:11" ht="17.899999999999999" customHeight="1"/>
    <row r="6" spans="1:11">
      <c r="A6" s="35"/>
      <c r="C6" s="216" t="s">
        <v>570</v>
      </c>
      <c r="D6" s="217"/>
      <c r="E6" s="216" t="s">
        <v>571</v>
      </c>
      <c r="F6" s="217"/>
      <c r="H6" s="218" t="s">
        <v>490</v>
      </c>
      <c r="K6" s="123" t="s">
        <v>490</v>
      </c>
    </row>
    <row r="7" spans="1:11">
      <c r="A7" s="36" t="s">
        <v>472</v>
      </c>
      <c r="B7" s="36" t="s">
        <v>473</v>
      </c>
      <c r="C7" s="124" t="s">
        <v>572</v>
      </c>
      <c r="D7" s="124" t="s">
        <v>573</v>
      </c>
      <c r="E7" s="124" t="s">
        <v>572</v>
      </c>
      <c r="F7" s="124" t="s">
        <v>573</v>
      </c>
      <c r="G7" s="125"/>
      <c r="H7" s="126"/>
      <c r="J7" s="4">
        <f>Ex.rate25!Q15</f>
        <v>25.127099999999999</v>
      </c>
      <c r="K7" s="126" t="s">
        <v>513</v>
      </c>
    </row>
    <row r="8" spans="1:11">
      <c r="A8" s="37">
        <v>11100</v>
      </c>
      <c r="B8" s="38" t="s">
        <v>227</v>
      </c>
      <c r="C8" s="39"/>
      <c r="D8" s="39"/>
      <c r="E8" s="127"/>
      <c r="F8" s="127"/>
      <c r="H8" s="128">
        <f>ROUND(C8-D8+E8-F8,2)</f>
        <v>0</v>
      </c>
      <c r="J8" s="4">
        <f>J7</f>
        <v>25.127099999999999</v>
      </c>
      <c r="K8" s="128">
        <f t="shared" ref="K8:K71" si="0">ROUND(H8*J8,2)</f>
        <v>0</v>
      </c>
    </row>
    <row r="9" spans="1:11">
      <c r="A9" s="37">
        <v>11101</v>
      </c>
      <c r="B9" s="38" t="s">
        <v>228</v>
      </c>
      <c r="C9" s="39"/>
      <c r="D9" s="39"/>
      <c r="E9" s="127"/>
      <c r="F9" s="127"/>
      <c r="H9" s="128">
        <f t="shared" ref="H9:H72" si="1">ROUND(C9-D9+E9-F9,2)</f>
        <v>0</v>
      </c>
      <c r="J9" s="4">
        <f t="shared" ref="J9:J72" si="2">J8</f>
        <v>25.127099999999999</v>
      </c>
      <c r="K9" s="128">
        <f t="shared" si="0"/>
        <v>0</v>
      </c>
    </row>
    <row r="10" spans="1:11">
      <c r="A10" s="37">
        <v>11200</v>
      </c>
      <c r="B10" s="38" t="s">
        <v>229</v>
      </c>
      <c r="C10" s="39">
        <v>4875</v>
      </c>
      <c r="D10" s="39"/>
      <c r="E10" s="127"/>
      <c r="F10" s="127"/>
      <c r="H10" s="128">
        <f t="shared" si="1"/>
        <v>4875</v>
      </c>
      <c r="J10" s="4">
        <f t="shared" si="2"/>
        <v>25.127099999999999</v>
      </c>
      <c r="K10" s="128">
        <f t="shared" si="0"/>
        <v>122494.61</v>
      </c>
    </row>
    <row r="11" spans="1:11">
      <c r="A11" s="37">
        <v>11201</v>
      </c>
      <c r="B11" s="38" t="s">
        <v>230</v>
      </c>
      <c r="C11" s="39"/>
      <c r="D11" s="39">
        <v>4875</v>
      </c>
      <c r="E11" s="127"/>
      <c r="F11" s="127"/>
      <c r="H11" s="128">
        <f t="shared" si="1"/>
        <v>-4875</v>
      </c>
      <c r="J11" s="4">
        <f t="shared" si="2"/>
        <v>25.127099999999999</v>
      </c>
      <c r="K11" s="128">
        <f t="shared" si="0"/>
        <v>-122494.61</v>
      </c>
    </row>
    <row r="12" spans="1:11">
      <c r="A12" s="37">
        <v>11300</v>
      </c>
      <c r="B12" s="38" t="s">
        <v>231</v>
      </c>
      <c r="C12" s="39">
        <v>1572.91</v>
      </c>
      <c r="D12" s="39"/>
      <c r="E12" s="127"/>
      <c r="F12" s="127"/>
      <c r="H12" s="128">
        <f t="shared" si="1"/>
        <v>1572.91</v>
      </c>
      <c r="J12" s="4">
        <f t="shared" si="2"/>
        <v>25.127099999999999</v>
      </c>
      <c r="K12" s="128">
        <f t="shared" si="0"/>
        <v>39522.67</v>
      </c>
    </row>
    <row r="13" spans="1:11">
      <c r="A13" s="37">
        <v>11301</v>
      </c>
      <c r="B13" s="38" t="s">
        <v>232</v>
      </c>
      <c r="C13" s="39"/>
      <c r="D13" s="39">
        <v>1572.91</v>
      </c>
      <c r="E13" s="127"/>
      <c r="F13" s="127"/>
      <c r="H13" s="128">
        <f t="shared" si="1"/>
        <v>-1572.91</v>
      </c>
      <c r="J13" s="4">
        <f t="shared" si="2"/>
        <v>25.127099999999999</v>
      </c>
      <c r="K13" s="128">
        <f t="shared" si="0"/>
        <v>-39522.67</v>
      </c>
    </row>
    <row r="14" spans="1:11">
      <c r="A14" s="37">
        <v>11400</v>
      </c>
      <c r="B14" s="38" t="s">
        <v>233</v>
      </c>
      <c r="C14" s="39"/>
      <c r="D14" s="39"/>
      <c r="E14" s="127"/>
      <c r="F14" s="127"/>
      <c r="H14" s="128">
        <f t="shared" si="1"/>
        <v>0</v>
      </c>
      <c r="J14" s="4">
        <f t="shared" si="2"/>
        <v>25.127099999999999</v>
      </c>
      <c r="K14" s="128">
        <f t="shared" si="0"/>
        <v>0</v>
      </c>
    </row>
    <row r="15" spans="1:11">
      <c r="A15" s="37">
        <v>11401</v>
      </c>
      <c r="B15" s="38" t="s">
        <v>234</v>
      </c>
      <c r="C15" s="39"/>
      <c r="D15" s="39"/>
      <c r="E15" s="127"/>
      <c r="F15" s="127"/>
      <c r="H15" s="128">
        <f t="shared" si="1"/>
        <v>0</v>
      </c>
      <c r="J15" s="4">
        <f t="shared" si="2"/>
        <v>25.127099999999999</v>
      </c>
      <c r="K15" s="128">
        <f t="shared" si="0"/>
        <v>0</v>
      </c>
    </row>
    <row r="16" spans="1:11">
      <c r="A16" s="129">
        <v>11500</v>
      </c>
      <c r="B16" s="130" t="s">
        <v>237</v>
      </c>
      <c r="C16" s="131">
        <v>21248</v>
      </c>
      <c r="D16" s="131"/>
      <c r="E16" s="131"/>
      <c r="F16" s="131"/>
      <c r="G16" s="132"/>
      <c r="H16" s="132">
        <f t="shared" si="1"/>
        <v>21248</v>
      </c>
      <c r="J16" s="4">
        <f t="shared" si="2"/>
        <v>25.127099999999999</v>
      </c>
      <c r="K16" s="132">
        <f t="shared" si="0"/>
        <v>533900.62</v>
      </c>
    </row>
    <row r="17" spans="1:11">
      <c r="A17" s="129">
        <v>11501</v>
      </c>
      <c r="B17" s="130" t="s">
        <v>238</v>
      </c>
      <c r="C17" s="131"/>
      <c r="D17" s="131">
        <v>10033.790000000001</v>
      </c>
      <c r="E17" s="131"/>
      <c r="F17" s="131"/>
      <c r="G17" s="132"/>
      <c r="H17" s="132">
        <f t="shared" si="1"/>
        <v>-10033.790000000001</v>
      </c>
      <c r="J17" s="4">
        <f t="shared" si="2"/>
        <v>25.127099999999999</v>
      </c>
      <c r="K17" s="132">
        <f t="shared" si="0"/>
        <v>-252120.04</v>
      </c>
    </row>
    <row r="18" spans="1:11">
      <c r="A18" s="37">
        <v>11600</v>
      </c>
      <c r="B18" s="38" t="s">
        <v>239</v>
      </c>
      <c r="C18" s="39"/>
      <c r="D18" s="39"/>
      <c r="E18" s="127"/>
      <c r="F18" s="127"/>
      <c r="H18" s="128">
        <f t="shared" si="1"/>
        <v>0</v>
      </c>
      <c r="J18" s="4">
        <f t="shared" si="2"/>
        <v>25.127099999999999</v>
      </c>
      <c r="K18" s="128">
        <f t="shared" si="0"/>
        <v>0</v>
      </c>
    </row>
    <row r="19" spans="1:11">
      <c r="A19" s="37">
        <v>11601</v>
      </c>
      <c r="B19" s="38" t="s">
        <v>240</v>
      </c>
      <c r="C19" s="39"/>
      <c r="D19" s="39"/>
      <c r="E19" s="127"/>
      <c r="F19" s="127"/>
      <c r="H19" s="128">
        <f t="shared" si="1"/>
        <v>0</v>
      </c>
      <c r="J19" s="4">
        <f t="shared" si="2"/>
        <v>25.127099999999999</v>
      </c>
      <c r="K19" s="128">
        <f t="shared" si="0"/>
        <v>0</v>
      </c>
    </row>
    <row r="20" spans="1:11">
      <c r="A20" s="37">
        <v>11700</v>
      </c>
      <c r="B20" s="38" t="s">
        <v>474</v>
      </c>
      <c r="C20" s="39"/>
      <c r="D20" s="39"/>
      <c r="E20" s="127"/>
      <c r="F20" s="127"/>
      <c r="H20" s="128">
        <f t="shared" si="1"/>
        <v>0</v>
      </c>
      <c r="J20" s="4">
        <f t="shared" si="2"/>
        <v>25.127099999999999</v>
      </c>
      <c r="K20" s="128">
        <f t="shared" si="0"/>
        <v>0</v>
      </c>
    </row>
    <row r="21" spans="1:11">
      <c r="A21" s="37">
        <v>11701</v>
      </c>
      <c r="B21" s="38" t="s">
        <v>236</v>
      </c>
      <c r="C21" s="39"/>
      <c r="D21" s="39"/>
      <c r="E21" s="127"/>
      <c r="F21" s="127"/>
      <c r="H21" s="128">
        <f t="shared" si="1"/>
        <v>0</v>
      </c>
      <c r="J21" s="4">
        <f t="shared" si="2"/>
        <v>25.127099999999999</v>
      </c>
      <c r="K21" s="128">
        <f t="shared" si="0"/>
        <v>0</v>
      </c>
    </row>
    <row r="22" spans="1:11">
      <c r="A22" s="37">
        <v>12001</v>
      </c>
      <c r="B22" s="38" t="s">
        <v>224</v>
      </c>
      <c r="C22" s="39"/>
      <c r="D22" s="39"/>
      <c r="E22" s="127"/>
      <c r="F22" s="127"/>
      <c r="H22" s="128">
        <f t="shared" si="1"/>
        <v>0</v>
      </c>
      <c r="J22" s="4">
        <f t="shared" si="2"/>
        <v>25.127099999999999</v>
      </c>
      <c r="K22" s="128">
        <f t="shared" si="0"/>
        <v>0</v>
      </c>
    </row>
    <row r="23" spans="1:11">
      <c r="A23" s="37">
        <v>12002</v>
      </c>
      <c r="B23" s="38" t="s">
        <v>225</v>
      </c>
      <c r="C23" s="39"/>
      <c r="D23" s="39"/>
      <c r="E23" s="127"/>
      <c r="F23" s="127"/>
      <c r="H23" s="128">
        <f t="shared" si="1"/>
        <v>0</v>
      </c>
      <c r="J23" s="4">
        <f t="shared" si="2"/>
        <v>25.127099999999999</v>
      </c>
      <c r="K23" s="128">
        <f t="shared" si="0"/>
        <v>0</v>
      </c>
    </row>
    <row r="24" spans="1:11" s="134" customFormat="1">
      <c r="A24" s="37">
        <v>12003</v>
      </c>
      <c r="B24" s="133" t="s">
        <v>226</v>
      </c>
      <c r="C24" s="39"/>
      <c r="D24" s="39"/>
      <c r="E24" s="127"/>
      <c r="F24" s="127"/>
      <c r="G24" s="34"/>
      <c r="H24" s="128">
        <f t="shared" si="1"/>
        <v>0</v>
      </c>
      <c r="J24" s="4">
        <f t="shared" si="2"/>
        <v>25.127099999999999</v>
      </c>
      <c r="K24" s="128">
        <f t="shared" si="0"/>
        <v>0</v>
      </c>
    </row>
    <row r="25" spans="1:11">
      <c r="A25" s="135">
        <v>13011</v>
      </c>
      <c r="B25" s="38" t="s">
        <v>91</v>
      </c>
      <c r="C25" s="39"/>
      <c r="D25" s="39"/>
      <c r="E25" s="127"/>
      <c r="F25" s="127"/>
      <c r="H25" s="128">
        <f t="shared" si="1"/>
        <v>0</v>
      </c>
      <c r="J25" s="4">
        <f t="shared" si="2"/>
        <v>25.127099999999999</v>
      </c>
      <c r="K25" s="128">
        <f t="shared" si="0"/>
        <v>0</v>
      </c>
    </row>
    <row r="26" spans="1:11">
      <c r="A26" s="135">
        <v>13012</v>
      </c>
      <c r="B26" s="133" t="s">
        <v>92</v>
      </c>
      <c r="C26" s="39"/>
      <c r="D26" s="39"/>
      <c r="E26" s="127"/>
      <c r="F26" s="127"/>
      <c r="H26" s="128">
        <f t="shared" si="1"/>
        <v>0</v>
      </c>
      <c r="J26" s="4">
        <f t="shared" si="2"/>
        <v>25.127099999999999</v>
      </c>
      <c r="K26" s="128">
        <f t="shared" si="0"/>
        <v>0</v>
      </c>
    </row>
    <row r="27" spans="1:11">
      <c r="A27" s="135">
        <v>13021</v>
      </c>
      <c r="B27" s="38" t="s">
        <v>93</v>
      </c>
      <c r="C27" s="39"/>
      <c r="D27" s="39"/>
      <c r="E27" s="127"/>
      <c r="F27" s="127"/>
      <c r="H27" s="128">
        <f t="shared" si="1"/>
        <v>0</v>
      </c>
      <c r="J27" s="4">
        <f t="shared" si="2"/>
        <v>25.127099999999999</v>
      </c>
      <c r="K27" s="128">
        <f t="shared" si="0"/>
        <v>0</v>
      </c>
    </row>
    <row r="28" spans="1:11">
      <c r="A28" s="135">
        <v>13022</v>
      </c>
      <c r="B28" s="38" t="s">
        <v>94</v>
      </c>
      <c r="C28" s="39"/>
      <c r="D28" s="39"/>
      <c r="E28" s="127"/>
      <c r="F28" s="127"/>
      <c r="H28" s="128">
        <f t="shared" si="1"/>
        <v>0</v>
      </c>
      <c r="J28" s="4">
        <f t="shared" si="2"/>
        <v>25.127099999999999</v>
      </c>
      <c r="K28" s="128">
        <f t="shared" si="0"/>
        <v>0</v>
      </c>
    </row>
    <row r="29" spans="1:11">
      <c r="A29" s="135">
        <v>13023</v>
      </c>
      <c r="B29" s="38" t="s">
        <v>95</v>
      </c>
      <c r="C29" s="39"/>
      <c r="D29" s="39"/>
      <c r="E29" s="127"/>
      <c r="F29" s="127"/>
      <c r="H29" s="128">
        <f t="shared" si="1"/>
        <v>0</v>
      </c>
      <c r="J29" s="4">
        <f t="shared" si="2"/>
        <v>25.127099999999999</v>
      </c>
      <c r="K29" s="128">
        <f t="shared" si="0"/>
        <v>0</v>
      </c>
    </row>
    <row r="30" spans="1:11">
      <c r="A30" s="135">
        <v>13024</v>
      </c>
      <c r="B30" s="38" t="s">
        <v>96</v>
      </c>
      <c r="C30" s="39"/>
      <c r="D30" s="39"/>
      <c r="E30" s="127"/>
      <c r="F30" s="127"/>
      <c r="H30" s="128">
        <f t="shared" si="1"/>
        <v>0</v>
      </c>
      <c r="J30" s="4">
        <f t="shared" si="2"/>
        <v>25.127099999999999</v>
      </c>
      <c r="K30" s="128">
        <f t="shared" si="0"/>
        <v>0</v>
      </c>
    </row>
    <row r="31" spans="1:11">
      <c r="A31" s="135">
        <v>13031</v>
      </c>
      <c r="B31" s="38" t="s">
        <v>97</v>
      </c>
      <c r="C31" s="39"/>
      <c r="D31" s="39"/>
      <c r="E31" s="127"/>
      <c r="F31" s="127"/>
      <c r="H31" s="128">
        <f t="shared" si="1"/>
        <v>0</v>
      </c>
      <c r="J31" s="4">
        <f t="shared" si="2"/>
        <v>25.127099999999999</v>
      </c>
      <c r="K31" s="128">
        <f t="shared" si="0"/>
        <v>0</v>
      </c>
    </row>
    <row r="32" spans="1:11">
      <c r="A32" s="135">
        <v>13032</v>
      </c>
      <c r="B32" s="38" t="s">
        <v>98</v>
      </c>
      <c r="C32" s="39"/>
      <c r="D32" s="39"/>
      <c r="E32" s="127"/>
      <c r="F32" s="127"/>
      <c r="H32" s="128">
        <f t="shared" si="1"/>
        <v>0</v>
      </c>
      <c r="J32" s="4">
        <f t="shared" si="2"/>
        <v>25.127099999999999</v>
      </c>
      <c r="K32" s="128">
        <f t="shared" si="0"/>
        <v>0</v>
      </c>
    </row>
    <row r="33" spans="1:11">
      <c r="A33" s="135">
        <v>13041</v>
      </c>
      <c r="B33" s="38" t="s">
        <v>99</v>
      </c>
      <c r="C33" s="39"/>
      <c r="D33" s="39"/>
      <c r="E33" s="127"/>
      <c r="F33" s="127"/>
      <c r="H33" s="128">
        <f t="shared" si="1"/>
        <v>0</v>
      </c>
      <c r="J33" s="4">
        <f t="shared" si="2"/>
        <v>25.127099999999999</v>
      </c>
      <c r="K33" s="128">
        <f t="shared" si="0"/>
        <v>0</v>
      </c>
    </row>
    <row r="34" spans="1:11">
      <c r="A34" s="135">
        <v>13042</v>
      </c>
      <c r="B34" s="38" t="s">
        <v>100</v>
      </c>
      <c r="C34" s="39"/>
      <c r="D34" s="39"/>
      <c r="E34" s="127"/>
      <c r="F34" s="127"/>
      <c r="H34" s="128">
        <f t="shared" si="1"/>
        <v>0</v>
      </c>
      <c r="J34" s="4">
        <f t="shared" si="2"/>
        <v>25.127099999999999</v>
      </c>
      <c r="K34" s="128">
        <f t="shared" si="0"/>
        <v>0</v>
      </c>
    </row>
    <row r="35" spans="1:11">
      <c r="A35" s="135">
        <v>13043</v>
      </c>
      <c r="B35" s="38" t="s">
        <v>101</v>
      </c>
      <c r="C35" s="39"/>
      <c r="D35" s="39"/>
      <c r="E35" s="127"/>
      <c r="F35" s="127"/>
      <c r="H35" s="128">
        <f t="shared" si="1"/>
        <v>0</v>
      </c>
      <c r="J35" s="4">
        <f t="shared" si="2"/>
        <v>25.127099999999999</v>
      </c>
      <c r="K35" s="128">
        <f t="shared" si="0"/>
        <v>0</v>
      </c>
    </row>
    <row r="36" spans="1:11">
      <c r="A36" s="135">
        <v>13044</v>
      </c>
      <c r="B36" s="38" t="s">
        <v>102</v>
      </c>
      <c r="C36" s="39"/>
      <c r="D36" s="39"/>
      <c r="E36" s="127"/>
      <c r="F36" s="127"/>
      <c r="H36" s="128">
        <f t="shared" si="1"/>
        <v>0</v>
      </c>
      <c r="J36" s="4">
        <f t="shared" si="2"/>
        <v>25.127099999999999</v>
      </c>
      <c r="K36" s="128">
        <f t="shared" si="0"/>
        <v>0</v>
      </c>
    </row>
    <row r="37" spans="1:11">
      <c r="A37" s="135">
        <v>13045</v>
      </c>
      <c r="B37" s="38" t="s">
        <v>103</v>
      </c>
      <c r="C37" s="39"/>
      <c r="D37" s="39"/>
      <c r="E37" s="127"/>
      <c r="F37" s="127"/>
      <c r="H37" s="128">
        <f t="shared" si="1"/>
        <v>0</v>
      </c>
      <c r="J37" s="4">
        <f t="shared" si="2"/>
        <v>25.127099999999999</v>
      </c>
      <c r="K37" s="128">
        <f t="shared" si="0"/>
        <v>0</v>
      </c>
    </row>
    <row r="38" spans="1:11">
      <c r="A38" s="135">
        <v>13051</v>
      </c>
      <c r="B38" s="38" t="s">
        <v>104</v>
      </c>
      <c r="C38" s="39"/>
      <c r="D38" s="39"/>
      <c r="E38" s="127"/>
      <c r="F38" s="127"/>
      <c r="H38" s="128">
        <f t="shared" si="1"/>
        <v>0</v>
      </c>
      <c r="J38" s="4">
        <f t="shared" si="2"/>
        <v>25.127099999999999</v>
      </c>
      <c r="K38" s="128">
        <f t="shared" si="0"/>
        <v>0</v>
      </c>
    </row>
    <row r="39" spans="1:11">
      <c r="A39" s="135">
        <v>13052</v>
      </c>
      <c r="B39" s="38" t="s">
        <v>105</v>
      </c>
      <c r="C39" s="39"/>
      <c r="D39" s="39"/>
      <c r="E39" s="127"/>
      <c r="F39" s="127"/>
      <c r="H39" s="128">
        <f t="shared" si="1"/>
        <v>0</v>
      </c>
      <c r="J39" s="4">
        <f t="shared" si="2"/>
        <v>25.127099999999999</v>
      </c>
      <c r="K39" s="128">
        <f t="shared" si="0"/>
        <v>0</v>
      </c>
    </row>
    <row r="40" spans="1:11">
      <c r="A40" s="135">
        <v>13053</v>
      </c>
      <c r="B40" s="38" t="s">
        <v>106</v>
      </c>
      <c r="C40" s="39"/>
      <c r="D40" s="39"/>
      <c r="E40" s="127"/>
      <c r="F40" s="127"/>
      <c r="H40" s="128">
        <f t="shared" si="1"/>
        <v>0</v>
      </c>
      <c r="J40" s="4">
        <f t="shared" si="2"/>
        <v>25.127099999999999</v>
      </c>
      <c r="K40" s="128">
        <f t="shared" si="0"/>
        <v>0</v>
      </c>
    </row>
    <row r="41" spans="1:11">
      <c r="A41" s="135">
        <v>13054</v>
      </c>
      <c r="B41" s="38" t="s">
        <v>107</v>
      </c>
      <c r="C41" s="39"/>
      <c r="D41" s="39"/>
      <c r="E41" s="127"/>
      <c r="F41" s="127"/>
      <c r="H41" s="128">
        <f t="shared" si="1"/>
        <v>0</v>
      </c>
      <c r="J41" s="4">
        <f t="shared" si="2"/>
        <v>25.127099999999999</v>
      </c>
      <c r="K41" s="128">
        <f t="shared" si="0"/>
        <v>0</v>
      </c>
    </row>
    <row r="42" spans="1:11">
      <c r="A42" s="135">
        <v>13055</v>
      </c>
      <c r="B42" s="38" t="s">
        <v>108</v>
      </c>
      <c r="C42" s="39"/>
      <c r="D42" s="39"/>
      <c r="E42" s="127"/>
      <c r="F42" s="127"/>
      <c r="H42" s="128">
        <f t="shared" si="1"/>
        <v>0</v>
      </c>
      <c r="J42" s="4">
        <f t="shared" si="2"/>
        <v>25.127099999999999</v>
      </c>
      <c r="K42" s="128">
        <f t="shared" si="0"/>
        <v>0</v>
      </c>
    </row>
    <row r="43" spans="1:11">
      <c r="A43" s="135">
        <v>13056</v>
      </c>
      <c r="B43" s="38" t="s">
        <v>109</v>
      </c>
      <c r="C43" s="39"/>
      <c r="D43" s="39"/>
      <c r="E43" s="127"/>
      <c r="F43" s="127"/>
      <c r="H43" s="128">
        <f t="shared" si="1"/>
        <v>0</v>
      </c>
      <c r="J43" s="4">
        <f t="shared" si="2"/>
        <v>25.127099999999999</v>
      </c>
      <c r="K43" s="128">
        <f t="shared" si="0"/>
        <v>0</v>
      </c>
    </row>
    <row r="44" spans="1:11">
      <c r="A44" s="135">
        <v>13061</v>
      </c>
      <c r="B44" s="38" t="s">
        <v>110</v>
      </c>
      <c r="C44" s="39">
        <v>800124.36</v>
      </c>
      <c r="D44" s="39"/>
      <c r="E44" s="127"/>
      <c r="F44" s="127"/>
      <c r="H44" s="128">
        <f t="shared" si="1"/>
        <v>800124.36</v>
      </c>
      <c r="J44" s="4">
        <f t="shared" si="2"/>
        <v>25.127099999999999</v>
      </c>
      <c r="K44" s="128">
        <f t="shared" si="0"/>
        <v>20104804.809999999</v>
      </c>
    </row>
    <row r="45" spans="1:11">
      <c r="A45" s="37">
        <v>13081</v>
      </c>
      <c r="B45" s="38" t="s">
        <v>111</v>
      </c>
      <c r="C45" s="39"/>
      <c r="D45" s="39"/>
      <c r="E45" s="127"/>
      <c r="F45" s="127"/>
      <c r="H45" s="128">
        <f t="shared" si="1"/>
        <v>0</v>
      </c>
      <c r="J45" s="4">
        <f t="shared" si="2"/>
        <v>25.127099999999999</v>
      </c>
      <c r="K45" s="128">
        <f t="shared" si="0"/>
        <v>0</v>
      </c>
    </row>
    <row r="46" spans="1:11">
      <c r="A46" s="37">
        <v>13091</v>
      </c>
      <c r="B46" s="38" t="s">
        <v>112</v>
      </c>
      <c r="C46" s="39"/>
      <c r="D46" s="39"/>
      <c r="E46" s="127"/>
      <c r="F46" s="127"/>
      <c r="H46" s="128">
        <f t="shared" si="1"/>
        <v>0</v>
      </c>
      <c r="J46" s="4">
        <f t="shared" si="2"/>
        <v>25.127099999999999</v>
      </c>
      <c r="K46" s="128">
        <f t="shared" si="0"/>
        <v>0</v>
      </c>
    </row>
    <row r="47" spans="1:11">
      <c r="A47" s="135">
        <v>13101</v>
      </c>
      <c r="B47" s="38" t="s">
        <v>113</v>
      </c>
      <c r="C47" s="39"/>
      <c r="D47" s="39"/>
      <c r="E47" s="127"/>
      <c r="F47" s="127"/>
      <c r="H47" s="128">
        <f t="shared" si="1"/>
        <v>0</v>
      </c>
      <c r="J47" s="4">
        <f t="shared" si="2"/>
        <v>25.127099999999999</v>
      </c>
      <c r="K47" s="128">
        <f t="shared" si="0"/>
        <v>0</v>
      </c>
    </row>
    <row r="48" spans="1:11">
      <c r="A48" s="135">
        <v>13111</v>
      </c>
      <c r="B48" s="38" t="s">
        <v>114</v>
      </c>
      <c r="C48" s="39"/>
      <c r="D48" s="39"/>
      <c r="E48" s="127"/>
      <c r="F48" s="127"/>
      <c r="H48" s="128">
        <f t="shared" si="1"/>
        <v>0</v>
      </c>
      <c r="J48" s="4">
        <f t="shared" si="2"/>
        <v>25.127099999999999</v>
      </c>
      <c r="K48" s="128">
        <f t="shared" si="0"/>
        <v>0</v>
      </c>
    </row>
    <row r="49" spans="1:11">
      <c r="A49" s="135">
        <v>13112</v>
      </c>
      <c r="B49" s="38" t="s">
        <v>115</v>
      </c>
      <c r="C49" s="39"/>
      <c r="D49" s="39"/>
      <c r="E49" s="127"/>
      <c r="F49" s="127"/>
      <c r="H49" s="128">
        <f t="shared" si="1"/>
        <v>0</v>
      </c>
      <c r="J49" s="4">
        <f t="shared" si="2"/>
        <v>25.127099999999999</v>
      </c>
      <c r="K49" s="128">
        <f t="shared" si="0"/>
        <v>0</v>
      </c>
    </row>
    <row r="50" spans="1:11">
      <c r="A50" s="135">
        <v>13113</v>
      </c>
      <c r="B50" s="38" t="s">
        <v>116</v>
      </c>
      <c r="C50" s="39"/>
      <c r="D50" s="39"/>
      <c r="E50" s="127"/>
      <c r="F50" s="127"/>
      <c r="H50" s="128">
        <f t="shared" si="1"/>
        <v>0</v>
      </c>
      <c r="J50" s="4">
        <f t="shared" si="2"/>
        <v>25.127099999999999</v>
      </c>
      <c r="K50" s="128">
        <f t="shared" si="0"/>
        <v>0</v>
      </c>
    </row>
    <row r="51" spans="1:11">
      <c r="A51" s="135">
        <v>13114</v>
      </c>
      <c r="B51" s="38" t="s">
        <v>117</v>
      </c>
      <c r="C51" s="39"/>
      <c r="D51" s="39"/>
      <c r="E51" s="127"/>
      <c r="F51" s="127"/>
      <c r="H51" s="128">
        <f t="shared" si="1"/>
        <v>0</v>
      </c>
      <c r="J51" s="4">
        <f t="shared" si="2"/>
        <v>25.127099999999999</v>
      </c>
      <c r="K51" s="128">
        <f t="shared" si="0"/>
        <v>0</v>
      </c>
    </row>
    <row r="52" spans="1:11">
      <c r="A52" s="135">
        <v>13115</v>
      </c>
      <c r="B52" s="38" t="s">
        <v>118</v>
      </c>
      <c r="C52" s="39"/>
      <c r="D52" s="39"/>
      <c r="E52" s="127"/>
      <c r="F52" s="127"/>
      <c r="H52" s="128">
        <f t="shared" si="1"/>
        <v>0</v>
      </c>
      <c r="J52" s="4">
        <f t="shared" si="2"/>
        <v>25.127099999999999</v>
      </c>
      <c r="K52" s="128">
        <f t="shared" si="0"/>
        <v>0</v>
      </c>
    </row>
    <row r="53" spans="1:11">
      <c r="A53" s="135">
        <v>13116</v>
      </c>
      <c r="B53" s="38" t="s">
        <v>119</v>
      </c>
      <c r="C53" s="39"/>
      <c r="D53" s="39"/>
      <c r="E53" s="127"/>
      <c r="F53" s="127"/>
      <c r="H53" s="128">
        <f t="shared" si="1"/>
        <v>0</v>
      </c>
      <c r="J53" s="4">
        <f t="shared" si="2"/>
        <v>25.127099999999999</v>
      </c>
      <c r="K53" s="128">
        <f t="shared" si="0"/>
        <v>0</v>
      </c>
    </row>
    <row r="54" spans="1:11">
      <c r="A54" s="135">
        <v>13117</v>
      </c>
      <c r="B54" s="38" t="s">
        <v>120</v>
      </c>
      <c r="C54" s="39"/>
      <c r="D54" s="39"/>
      <c r="E54" s="127"/>
      <c r="F54" s="127"/>
      <c r="H54" s="128">
        <f t="shared" si="1"/>
        <v>0</v>
      </c>
      <c r="J54" s="4">
        <f t="shared" si="2"/>
        <v>25.127099999999999</v>
      </c>
      <c r="K54" s="128">
        <f t="shared" si="0"/>
        <v>0</v>
      </c>
    </row>
    <row r="55" spans="1:11">
      <c r="A55" s="135">
        <v>13118</v>
      </c>
      <c r="B55" s="38" t="s">
        <v>121</v>
      </c>
      <c r="C55" s="39"/>
      <c r="D55" s="39"/>
      <c r="E55" s="127"/>
      <c r="F55" s="127"/>
      <c r="H55" s="128">
        <f t="shared" si="1"/>
        <v>0</v>
      </c>
      <c r="J55" s="4">
        <f t="shared" si="2"/>
        <v>25.127099999999999</v>
      </c>
      <c r="K55" s="128">
        <f t="shared" si="0"/>
        <v>0</v>
      </c>
    </row>
    <row r="56" spans="1:11">
      <c r="A56" s="135">
        <v>13121</v>
      </c>
      <c r="B56" s="133" t="s">
        <v>122</v>
      </c>
      <c r="C56" s="39"/>
      <c r="D56" s="39"/>
      <c r="E56" s="127"/>
      <c r="F56" s="127"/>
      <c r="H56" s="128">
        <f t="shared" si="1"/>
        <v>0</v>
      </c>
      <c r="J56" s="4">
        <f t="shared" si="2"/>
        <v>25.127099999999999</v>
      </c>
      <c r="K56" s="128">
        <f t="shared" si="0"/>
        <v>0</v>
      </c>
    </row>
    <row r="57" spans="1:11">
      <c r="A57" s="37">
        <v>13131</v>
      </c>
      <c r="B57" s="38" t="s">
        <v>123</v>
      </c>
      <c r="C57" s="39"/>
      <c r="D57" s="39"/>
      <c r="E57" s="127"/>
      <c r="F57" s="127"/>
      <c r="H57" s="128">
        <f t="shared" si="1"/>
        <v>0</v>
      </c>
      <c r="J57" s="4">
        <f t="shared" si="2"/>
        <v>25.127099999999999</v>
      </c>
      <c r="K57" s="128">
        <f t="shared" si="0"/>
        <v>0</v>
      </c>
    </row>
    <row r="58" spans="1:11">
      <c r="A58" s="37">
        <v>13132</v>
      </c>
      <c r="B58" s="38" t="s">
        <v>124</v>
      </c>
      <c r="C58" s="39"/>
      <c r="D58" s="39"/>
      <c r="E58" s="127"/>
      <c r="F58" s="127"/>
      <c r="H58" s="128">
        <f t="shared" si="1"/>
        <v>0</v>
      </c>
      <c r="J58" s="4">
        <f t="shared" si="2"/>
        <v>25.127099999999999</v>
      </c>
      <c r="K58" s="128">
        <f t="shared" si="0"/>
        <v>0</v>
      </c>
    </row>
    <row r="59" spans="1:11">
      <c r="A59" s="37">
        <v>13133</v>
      </c>
      <c r="B59" s="38" t="s">
        <v>125</v>
      </c>
      <c r="C59" s="39"/>
      <c r="D59" s="39"/>
      <c r="E59" s="127"/>
      <c r="F59" s="127"/>
      <c r="H59" s="128">
        <f t="shared" si="1"/>
        <v>0</v>
      </c>
      <c r="J59" s="4">
        <f t="shared" si="2"/>
        <v>25.127099999999999</v>
      </c>
      <c r="K59" s="128">
        <f t="shared" si="0"/>
        <v>0</v>
      </c>
    </row>
    <row r="60" spans="1:11">
      <c r="A60" s="37">
        <v>13134</v>
      </c>
      <c r="B60" s="38" t="s">
        <v>126</v>
      </c>
      <c r="C60" s="39"/>
      <c r="D60" s="39"/>
      <c r="E60" s="127"/>
      <c r="F60" s="127"/>
      <c r="H60" s="128">
        <f t="shared" si="1"/>
        <v>0</v>
      </c>
      <c r="J60" s="4">
        <f t="shared" si="2"/>
        <v>25.127099999999999</v>
      </c>
      <c r="K60" s="128">
        <f t="shared" si="0"/>
        <v>0</v>
      </c>
    </row>
    <row r="61" spans="1:11">
      <c r="A61" s="37">
        <v>13135</v>
      </c>
      <c r="B61" s="133" t="s">
        <v>127</v>
      </c>
      <c r="C61" s="39"/>
      <c r="D61" s="39"/>
      <c r="E61" s="127"/>
      <c r="F61" s="127"/>
      <c r="H61" s="128">
        <f t="shared" si="1"/>
        <v>0</v>
      </c>
      <c r="J61" s="4">
        <f t="shared" si="2"/>
        <v>25.127099999999999</v>
      </c>
      <c r="K61" s="128">
        <f t="shared" si="0"/>
        <v>0</v>
      </c>
    </row>
    <row r="62" spans="1:11">
      <c r="A62" s="136">
        <v>13136</v>
      </c>
      <c r="B62" s="38" t="s">
        <v>128</v>
      </c>
      <c r="C62" s="39"/>
      <c r="D62" s="39"/>
      <c r="E62" s="127"/>
      <c r="F62" s="127"/>
      <c r="H62" s="128">
        <f t="shared" si="1"/>
        <v>0</v>
      </c>
      <c r="J62" s="4">
        <f t="shared" si="2"/>
        <v>25.127099999999999</v>
      </c>
      <c r="K62" s="128">
        <f t="shared" si="0"/>
        <v>0</v>
      </c>
    </row>
    <row r="63" spans="1:11">
      <c r="A63" s="37">
        <v>13141</v>
      </c>
      <c r="B63" s="133" t="s">
        <v>129</v>
      </c>
      <c r="C63" s="39"/>
      <c r="D63" s="39"/>
      <c r="E63" s="127"/>
      <c r="F63" s="127"/>
      <c r="H63" s="128">
        <f t="shared" si="1"/>
        <v>0</v>
      </c>
      <c r="J63" s="4">
        <f t="shared" si="2"/>
        <v>25.127099999999999</v>
      </c>
      <c r="K63" s="128">
        <f t="shared" si="0"/>
        <v>0</v>
      </c>
    </row>
    <row r="64" spans="1:11">
      <c r="A64" s="37">
        <v>13142</v>
      </c>
      <c r="B64" s="133" t="s">
        <v>130</v>
      </c>
      <c r="C64" s="39"/>
      <c r="D64" s="39"/>
      <c r="E64" s="127"/>
      <c r="F64" s="127"/>
      <c r="H64" s="128">
        <f t="shared" si="1"/>
        <v>0</v>
      </c>
      <c r="J64" s="4">
        <f t="shared" si="2"/>
        <v>25.127099999999999</v>
      </c>
      <c r="K64" s="128">
        <f t="shared" si="0"/>
        <v>0</v>
      </c>
    </row>
    <row r="65" spans="1:11">
      <c r="A65" s="37">
        <v>13143</v>
      </c>
      <c r="B65" s="38" t="s">
        <v>131</v>
      </c>
      <c r="C65" s="39"/>
      <c r="D65" s="39"/>
      <c r="E65" s="127"/>
      <c r="F65" s="127"/>
      <c r="H65" s="128">
        <f t="shared" si="1"/>
        <v>0</v>
      </c>
      <c r="J65" s="4">
        <f t="shared" si="2"/>
        <v>25.127099999999999</v>
      </c>
      <c r="K65" s="128">
        <f t="shared" si="0"/>
        <v>0</v>
      </c>
    </row>
    <row r="66" spans="1:11">
      <c r="A66" s="37">
        <v>13144</v>
      </c>
      <c r="B66" s="38" t="s">
        <v>132</v>
      </c>
      <c r="C66" s="39"/>
      <c r="D66" s="39"/>
      <c r="E66" s="127"/>
      <c r="F66" s="127"/>
      <c r="H66" s="128">
        <f t="shared" si="1"/>
        <v>0</v>
      </c>
      <c r="J66" s="4">
        <f t="shared" si="2"/>
        <v>25.127099999999999</v>
      </c>
      <c r="K66" s="128">
        <f t="shared" si="0"/>
        <v>0</v>
      </c>
    </row>
    <row r="67" spans="1:11">
      <c r="A67" s="37">
        <v>13151</v>
      </c>
      <c r="B67" s="38" t="s">
        <v>133</v>
      </c>
      <c r="C67" s="39"/>
      <c r="D67" s="39"/>
      <c r="E67" s="127"/>
      <c r="F67" s="127"/>
      <c r="H67" s="128">
        <f t="shared" si="1"/>
        <v>0</v>
      </c>
      <c r="J67" s="4">
        <f t="shared" si="2"/>
        <v>25.127099999999999</v>
      </c>
      <c r="K67" s="128">
        <f t="shared" si="0"/>
        <v>0</v>
      </c>
    </row>
    <row r="68" spans="1:11">
      <c r="A68" s="37">
        <v>13152</v>
      </c>
      <c r="B68" s="38" t="s">
        <v>134</v>
      </c>
      <c r="C68" s="39"/>
      <c r="D68" s="39"/>
      <c r="E68" s="127"/>
      <c r="F68" s="127"/>
      <c r="H68" s="128">
        <f t="shared" si="1"/>
        <v>0</v>
      </c>
      <c r="J68" s="4">
        <f t="shared" si="2"/>
        <v>25.127099999999999</v>
      </c>
      <c r="K68" s="128">
        <f t="shared" si="0"/>
        <v>0</v>
      </c>
    </row>
    <row r="69" spans="1:11">
      <c r="A69" s="37">
        <v>13153</v>
      </c>
      <c r="B69" s="38" t="s">
        <v>135</v>
      </c>
      <c r="C69" s="39"/>
      <c r="D69" s="39"/>
      <c r="E69" s="127"/>
      <c r="F69" s="127"/>
      <c r="H69" s="128">
        <f t="shared" si="1"/>
        <v>0</v>
      </c>
      <c r="J69" s="4">
        <f t="shared" si="2"/>
        <v>25.127099999999999</v>
      </c>
      <c r="K69" s="128">
        <f t="shared" si="0"/>
        <v>0</v>
      </c>
    </row>
    <row r="70" spans="1:11">
      <c r="A70" s="37">
        <v>13161</v>
      </c>
      <c r="B70" s="38" t="s">
        <v>475</v>
      </c>
      <c r="C70" s="39"/>
      <c r="D70" s="39"/>
      <c r="E70" s="127"/>
      <c r="F70" s="127"/>
      <c r="H70" s="128">
        <f t="shared" si="1"/>
        <v>0</v>
      </c>
      <c r="J70" s="4">
        <f t="shared" si="2"/>
        <v>25.127099999999999</v>
      </c>
      <c r="K70" s="128">
        <f t="shared" si="0"/>
        <v>0</v>
      </c>
    </row>
    <row r="71" spans="1:11">
      <c r="A71" s="37">
        <v>13162</v>
      </c>
      <c r="B71" s="38" t="s">
        <v>476</v>
      </c>
      <c r="C71" s="39"/>
      <c r="D71" s="39"/>
      <c r="E71" s="127"/>
      <c r="F71" s="127"/>
      <c r="H71" s="128">
        <f t="shared" si="1"/>
        <v>0</v>
      </c>
      <c r="J71" s="4">
        <f t="shared" si="2"/>
        <v>25.127099999999999</v>
      </c>
      <c r="K71" s="128">
        <f t="shared" si="0"/>
        <v>0</v>
      </c>
    </row>
    <row r="72" spans="1:11">
      <c r="A72" s="37">
        <v>13163</v>
      </c>
      <c r="B72" s="38" t="s">
        <v>477</v>
      </c>
      <c r="C72" s="39"/>
      <c r="D72" s="39"/>
      <c r="E72" s="127"/>
      <c r="F72" s="127"/>
      <c r="H72" s="128">
        <f t="shared" si="1"/>
        <v>0</v>
      </c>
      <c r="J72" s="4">
        <f t="shared" si="2"/>
        <v>25.127099999999999</v>
      </c>
      <c r="K72" s="128">
        <f t="shared" ref="K72:K135" si="3">ROUND(H72*J72,2)</f>
        <v>0</v>
      </c>
    </row>
    <row r="73" spans="1:11">
      <c r="A73" s="37">
        <v>13164</v>
      </c>
      <c r="B73" s="38" t="s">
        <v>139</v>
      </c>
      <c r="C73" s="39"/>
      <c r="D73" s="39"/>
      <c r="E73" s="127"/>
      <c r="F73" s="127"/>
      <c r="H73" s="128">
        <f t="shared" ref="H73:H138" si="4">ROUND(C73-D73+E73-F73,2)</f>
        <v>0</v>
      </c>
      <c r="J73" s="4">
        <f t="shared" ref="J73:J136" si="5">J72</f>
        <v>25.127099999999999</v>
      </c>
      <c r="K73" s="128">
        <f t="shared" si="3"/>
        <v>0</v>
      </c>
    </row>
    <row r="74" spans="1:11">
      <c r="A74" s="135">
        <v>13171</v>
      </c>
      <c r="B74" s="133" t="s">
        <v>140</v>
      </c>
      <c r="C74" s="39"/>
      <c r="D74" s="39"/>
      <c r="E74" s="127"/>
      <c r="F74" s="127"/>
      <c r="H74" s="128">
        <f t="shared" si="4"/>
        <v>0</v>
      </c>
      <c r="J74" s="4">
        <f t="shared" si="5"/>
        <v>25.127099999999999</v>
      </c>
      <c r="K74" s="128">
        <f t="shared" si="3"/>
        <v>0</v>
      </c>
    </row>
    <row r="75" spans="1:11">
      <c r="A75" s="135">
        <v>13172</v>
      </c>
      <c r="B75" s="133" t="s">
        <v>141</v>
      </c>
      <c r="C75" s="39"/>
      <c r="D75" s="39"/>
      <c r="E75" s="127"/>
      <c r="F75" s="127"/>
      <c r="H75" s="128">
        <f t="shared" si="4"/>
        <v>0</v>
      </c>
      <c r="J75" s="4">
        <f t="shared" si="5"/>
        <v>25.127099999999999</v>
      </c>
      <c r="K75" s="128">
        <f t="shared" si="3"/>
        <v>0</v>
      </c>
    </row>
    <row r="76" spans="1:11">
      <c r="A76" s="135">
        <v>13181</v>
      </c>
      <c r="B76" s="133" t="s">
        <v>478</v>
      </c>
      <c r="C76" s="39"/>
      <c r="D76" s="39"/>
      <c r="E76" s="127"/>
      <c r="F76" s="127"/>
      <c r="H76" s="128">
        <f t="shared" si="4"/>
        <v>0</v>
      </c>
      <c r="J76" s="4">
        <f t="shared" si="5"/>
        <v>25.127099999999999</v>
      </c>
      <c r="K76" s="128">
        <f t="shared" si="3"/>
        <v>0</v>
      </c>
    </row>
    <row r="77" spans="1:11">
      <c r="A77" s="135">
        <v>13182</v>
      </c>
      <c r="B77" s="133" t="s">
        <v>143</v>
      </c>
      <c r="C77" s="39"/>
      <c r="D77" s="39"/>
      <c r="E77" s="127"/>
      <c r="F77" s="127"/>
      <c r="H77" s="128">
        <f t="shared" si="4"/>
        <v>0</v>
      </c>
      <c r="J77" s="4">
        <f t="shared" si="5"/>
        <v>25.127099999999999</v>
      </c>
      <c r="K77" s="128">
        <f t="shared" si="3"/>
        <v>0</v>
      </c>
    </row>
    <row r="78" spans="1:11">
      <c r="A78" s="135">
        <v>13183</v>
      </c>
      <c r="B78" s="133" t="s">
        <v>144</v>
      </c>
      <c r="C78" s="39"/>
      <c r="D78" s="39"/>
      <c r="E78" s="127"/>
      <c r="F78" s="127"/>
      <c r="H78" s="128">
        <f t="shared" si="4"/>
        <v>0</v>
      </c>
      <c r="J78" s="4">
        <f t="shared" si="5"/>
        <v>25.127099999999999</v>
      </c>
      <c r="K78" s="128">
        <f t="shared" si="3"/>
        <v>0</v>
      </c>
    </row>
    <row r="79" spans="1:11">
      <c r="A79" s="135">
        <v>13191</v>
      </c>
      <c r="B79" s="133" t="s">
        <v>145</v>
      </c>
      <c r="C79" s="39"/>
      <c r="D79" s="39"/>
      <c r="E79" s="127"/>
      <c r="F79" s="127"/>
      <c r="H79" s="128">
        <f t="shared" si="4"/>
        <v>0</v>
      </c>
      <c r="J79" s="4">
        <f t="shared" si="5"/>
        <v>25.127099999999999</v>
      </c>
      <c r="K79" s="128">
        <f t="shared" si="3"/>
        <v>0</v>
      </c>
    </row>
    <row r="80" spans="1:11">
      <c r="A80" s="135">
        <v>13192</v>
      </c>
      <c r="B80" s="133" t="s">
        <v>146</v>
      </c>
      <c r="C80" s="39"/>
      <c r="D80" s="39"/>
      <c r="E80" s="127"/>
      <c r="F80" s="127"/>
      <c r="H80" s="128">
        <f t="shared" si="4"/>
        <v>0</v>
      </c>
      <c r="J80" s="4">
        <f t="shared" si="5"/>
        <v>25.127099999999999</v>
      </c>
      <c r="K80" s="128">
        <f t="shared" si="3"/>
        <v>0</v>
      </c>
    </row>
    <row r="81" spans="1:11">
      <c r="A81" s="135">
        <v>13193</v>
      </c>
      <c r="B81" s="133" t="s">
        <v>147</v>
      </c>
      <c r="C81" s="39"/>
      <c r="D81" s="39"/>
      <c r="E81" s="127"/>
      <c r="F81" s="127"/>
      <c r="H81" s="128">
        <f t="shared" si="4"/>
        <v>0</v>
      </c>
      <c r="J81" s="4">
        <f t="shared" si="5"/>
        <v>25.127099999999999</v>
      </c>
      <c r="K81" s="128">
        <f t="shared" si="3"/>
        <v>0</v>
      </c>
    </row>
    <row r="82" spans="1:11">
      <c r="A82" s="135">
        <v>13194</v>
      </c>
      <c r="B82" s="133" t="s">
        <v>148</v>
      </c>
      <c r="C82" s="39"/>
      <c r="D82" s="39"/>
      <c r="E82" s="127"/>
      <c r="F82" s="127"/>
      <c r="H82" s="128">
        <f t="shared" si="4"/>
        <v>0</v>
      </c>
      <c r="J82" s="4">
        <f t="shared" si="5"/>
        <v>25.127099999999999</v>
      </c>
      <c r="K82" s="128">
        <f t="shared" si="3"/>
        <v>0</v>
      </c>
    </row>
    <row r="83" spans="1:11">
      <c r="A83" s="135">
        <v>13195</v>
      </c>
      <c r="B83" s="133" t="s">
        <v>149</v>
      </c>
      <c r="C83" s="39"/>
      <c r="D83" s="39"/>
      <c r="E83" s="127"/>
      <c r="F83" s="127"/>
      <c r="H83" s="128">
        <f t="shared" si="4"/>
        <v>0</v>
      </c>
      <c r="J83" s="4">
        <f t="shared" si="5"/>
        <v>25.127099999999999</v>
      </c>
      <c r="K83" s="128">
        <f t="shared" si="3"/>
        <v>0</v>
      </c>
    </row>
    <row r="84" spans="1:11">
      <c r="A84" s="135">
        <v>13196</v>
      </c>
      <c r="B84" s="133" t="s">
        <v>150</v>
      </c>
      <c r="C84" s="39"/>
      <c r="D84" s="39"/>
      <c r="E84" s="127"/>
      <c r="F84" s="127"/>
      <c r="H84" s="128">
        <f t="shared" si="4"/>
        <v>0</v>
      </c>
      <c r="J84" s="4">
        <f t="shared" si="5"/>
        <v>25.127099999999999</v>
      </c>
      <c r="K84" s="128">
        <f t="shared" si="3"/>
        <v>0</v>
      </c>
    </row>
    <row r="85" spans="1:11">
      <c r="A85" s="135">
        <v>13201</v>
      </c>
      <c r="B85" s="133" t="s">
        <v>151</v>
      </c>
      <c r="C85" s="39"/>
      <c r="D85" s="39"/>
      <c r="E85" s="127"/>
      <c r="F85" s="127"/>
      <c r="H85" s="128">
        <f t="shared" si="4"/>
        <v>0</v>
      </c>
      <c r="J85" s="4">
        <f t="shared" si="5"/>
        <v>25.127099999999999</v>
      </c>
      <c r="K85" s="128">
        <f t="shared" si="3"/>
        <v>0</v>
      </c>
    </row>
    <row r="86" spans="1:11">
      <c r="A86" s="135">
        <v>13202</v>
      </c>
      <c r="B86" s="133" t="s">
        <v>152</v>
      </c>
      <c r="C86" s="39"/>
      <c r="D86" s="39"/>
      <c r="E86" s="127"/>
      <c r="F86" s="127"/>
      <c r="H86" s="128">
        <f t="shared" si="4"/>
        <v>0</v>
      </c>
      <c r="J86" s="4">
        <f t="shared" si="5"/>
        <v>25.127099999999999</v>
      </c>
      <c r="K86" s="128">
        <f t="shared" si="3"/>
        <v>0</v>
      </c>
    </row>
    <row r="87" spans="1:11">
      <c r="A87" s="135">
        <v>13203</v>
      </c>
      <c r="B87" s="133" t="s">
        <v>153</v>
      </c>
      <c r="C87" s="39"/>
      <c r="D87" s="39"/>
      <c r="E87" s="127"/>
      <c r="F87" s="127"/>
      <c r="H87" s="128">
        <f t="shared" si="4"/>
        <v>0</v>
      </c>
      <c r="J87" s="4">
        <f t="shared" si="5"/>
        <v>25.127099999999999</v>
      </c>
      <c r="K87" s="128">
        <f t="shared" si="3"/>
        <v>0</v>
      </c>
    </row>
    <row r="88" spans="1:11">
      <c r="A88" s="135">
        <v>13204</v>
      </c>
      <c r="B88" s="133" t="s">
        <v>154</v>
      </c>
      <c r="C88" s="39"/>
      <c r="D88" s="39"/>
      <c r="E88" s="127"/>
      <c r="F88" s="127"/>
      <c r="H88" s="128">
        <f t="shared" si="4"/>
        <v>0</v>
      </c>
      <c r="J88" s="4">
        <f t="shared" si="5"/>
        <v>25.127099999999999</v>
      </c>
      <c r="K88" s="128">
        <f t="shared" si="3"/>
        <v>0</v>
      </c>
    </row>
    <row r="89" spans="1:11">
      <c r="A89" s="135">
        <v>13205</v>
      </c>
      <c r="B89" s="133" t="s">
        <v>155</v>
      </c>
      <c r="C89" s="39"/>
      <c r="D89" s="39"/>
      <c r="E89" s="127"/>
      <c r="F89" s="127"/>
      <c r="H89" s="128">
        <f t="shared" si="4"/>
        <v>0</v>
      </c>
      <c r="J89" s="4">
        <f t="shared" si="5"/>
        <v>25.127099999999999</v>
      </c>
      <c r="K89" s="128">
        <f t="shared" si="3"/>
        <v>0</v>
      </c>
    </row>
    <row r="90" spans="1:11">
      <c r="A90" s="135">
        <v>13206</v>
      </c>
      <c r="B90" s="133" t="s">
        <v>156</v>
      </c>
      <c r="C90" s="39"/>
      <c r="D90" s="39"/>
      <c r="E90" s="127"/>
      <c r="F90" s="127"/>
      <c r="H90" s="128">
        <f t="shared" si="4"/>
        <v>0</v>
      </c>
      <c r="J90" s="4">
        <f t="shared" si="5"/>
        <v>25.127099999999999</v>
      </c>
      <c r="K90" s="128">
        <f t="shared" si="3"/>
        <v>0</v>
      </c>
    </row>
    <row r="91" spans="1:11">
      <c r="A91" s="135">
        <v>13211</v>
      </c>
      <c r="B91" s="133" t="s">
        <v>157</v>
      </c>
      <c r="C91" s="39"/>
      <c r="D91" s="39"/>
      <c r="E91" s="127"/>
      <c r="F91" s="127"/>
      <c r="H91" s="128">
        <f t="shared" si="4"/>
        <v>0</v>
      </c>
      <c r="J91" s="4">
        <f t="shared" si="5"/>
        <v>25.127099999999999</v>
      </c>
      <c r="K91" s="128">
        <f t="shared" si="3"/>
        <v>0</v>
      </c>
    </row>
    <row r="92" spans="1:11">
      <c r="A92" s="135">
        <v>13212</v>
      </c>
      <c r="B92" s="133" t="s">
        <v>158</v>
      </c>
      <c r="C92" s="39"/>
      <c r="D92" s="39"/>
      <c r="E92" s="127"/>
      <c r="F92" s="127"/>
      <c r="H92" s="128">
        <f t="shared" si="4"/>
        <v>0</v>
      </c>
      <c r="J92" s="4">
        <f t="shared" si="5"/>
        <v>25.127099999999999</v>
      </c>
      <c r="K92" s="128">
        <f t="shared" si="3"/>
        <v>0</v>
      </c>
    </row>
    <row r="93" spans="1:11">
      <c r="A93" s="135">
        <v>13213</v>
      </c>
      <c r="B93" s="133" t="s">
        <v>159</v>
      </c>
      <c r="C93" s="39"/>
      <c r="D93" s="39"/>
      <c r="E93" s="127"/>
      <c r="F93" s="127"/>
      <c r="H93" s="128">
        <f t="shared" si="4"/>
        <v>0</v>
      </c>
      <c r="J93" s="4">
        <f t="shared" si="5"/>
        <v>25.127099999999999</v>
      </c>
      <c r="K93" s="128">
        <f t="shared" si="3"/>
        <v>0</v>
      </c>
    </row>
    <row r="94" spans="1:11">
      <c r="A94" s="135">
        <v>13214</v>
      </c>
      <c r="B94" s="133" t="s">
        <v>160</v>
      </c>
      <c r="C94" s="39"/>
      <c r="D94" s="39"/>
      <c r="E94" s="127"/>
      <c r="F94" s="127"/>
      <c r="H94" s="128">
        <f t="shared" si="4"/>
        <v>0</v>
      </c>
      <c r="J94" s="4">
        <f t="shared" si="5"/>
        <v>25.127099999999999</v>
      </c>
      <c r="K94" s="128">
        <f t="shared" si="3"/>
        <v>0</v>
      </c>
    </row>
    <row r="95" spans="1:11">
      <c r="A95" s="135">
        <v>13215</v>
      </c>
      <c r="B95" s="133" t="s">
        <v>161</v>
      </c>
      <c r="C95" s="39"/>
      <c r="D95" s="39"/>
      <c r="E95" s="127"/>
      <c r="F95" s="127"/>
      <c r="H95" s="128">
        <f t="shared" si="4"/>
        <v>0</v>
      </c>
      <c r="J95" s="4">
        <f t="shared" si="5"/>
        <v>25.127099999999999</v>
      </c>
      <c r="K95" s="128">
        <f t="shared" si="3"/>
        <v>0</v>
      </c>
    </row>
    <row r="96" spans="1:11">
      <c r="A96" s="135">
        <v>13216</v>
      </c>
      <c r="B96" s="133" t="s">
        <v>162</v>
      </c>
      <c r="C96" s="39"/>
      <c r="D96" s="39"/>
      <c r="E96" s="127"/>
      <c r="F96" s="127"/>
      <c r="H96" s="128">
        <f t="shared" si="4"/>
        <v>0</v>
      </c>
      <c r="J96" s="4">
        <f t="shared" si="5"/>
        <v>25.127099999999999</v>
      </c>
      <c r="K96" s="128">
        <f t="shared" si="3"/>
        <v>0</v>
      </c>
    </row>
    <row r="97" spans="1:11">
      <c r="A97" s="135">
        <v>13217</v>
      </c>
      <c r="B97" s="133" t="s">
        <v>163</v>
      </c>
      <c r="C97" s="39"/>
      <c r="D97" s="39"/>
      <c r="E97" s="127"/>
      <c r="F97" s="127"/>
      <c r="H97" s="128">
        <f t="shared" si="4"/>
        <v>0</v>
      </c>
      <c r="J97" s="4">
        <f t="shared" si="5"/>
        <v>25.127099999999999</v>
      </c>
      <c r="K97" s="128">
        <f t="shared" si="3"/>
        <v>0</v>
      </c>
    </row>
    <row r="98" spans="1:11">
      <c r="A98" s="135">
        <v>13221</v>
      </c>
      <c r="B98" s="133" t="s">
        <v>164</v>
      </c>
      <c r="C98" s="39"/>
      <c r="D98" s="39"/>
      <c r="E98" s="127"/>
      <c r="F98" s="127"/>
      <c r="H98" s="128">
        <f t="shared" si="4"/>
        <v>0</v>
      </c>
      <c r="J98" s="4">
        <f t="shared" si="5"/>
        <v>25.127099999999999</v>
      </c>
      <c r="K98" s="128">
        <f t="shared" si="3"/>
        <v>0</v>
      </c>
    </row>
    <row r="99" spans="1:11">
      <c r="A99" s="135">
        <v>13231</v>
      </c>
      <c r="B99" s="133" t="s">
        <v>479</v>
      </c>
      <c r="C99" s="39"/>
      <c r="D99" s="39"/>
      <c r="E99" s="127"/>
      <c r="F99" s="127"/>
      <c r="H99" s="128">
        <f t="shared" si="4"/>
        <v>0</v>
      </c>
      <c r="J99" s="4">
        <f t="shared" si="5"/>
        <v>25.127099999999999</v>
      </c>
      <c r="K99" s="128">
        <f t="shared" si="3"/>
        <v>0</v>
      </c>
    </row>
    <row r="100" spans="1:11">
      <c r="A100" s="136">
        <v>13232</v>
      </c>
      <c r="B100" s="38" t="s">
        <v>166</v>
      </c>
      <c r="C100" s="39"/>
      <c r="D100" s="39"/>
      <c r="E100" s="127"/>
      <c r="F100" s="127"/>
      <c r="H100" s="128">
        <f t="shared" si="4"/>
        <v>0</v>
      </c>
      <c r="J100" s="4">
        <f t="shared" si="5"/>
        <v>25.127099999999999</v>
      </c>
      <c r="K100" s="128">
        <f t="shared" si="3"/>
        <v>0</v>
      </c>
    </row>
    <row r="101" spans="1:11">
      <c r="A101" s="135">
        <v>13241</v>
      </c>
      <c r="B101" s="133" t="s">
        <v>167</v>
      </c>
      <c r="C101" s="39"/>
      <c r="D101" s="39"/>
      <c r="E101" s="127"/>
      <c r="F101" s="127"/>
      <c r="H101" s="128">
        <f t="shared" si="4"/>
        <v>0</v>
      </c>
      <c r="J101" s="4">
        <f t="shared" si="5"/>
        <v>25.127099999999999</v>
      </c>
      <c r="K101" s="128">
        <f t="shared" si="3"/>
        <v>0</v>
      </c>
    </row>
    <row r="102" spans="1:11">
      <c r="A102" s="135">
        <v>13242</v>
      </c>
      <c r="B102" s="133" t="s">
        <v>480</v>
      </c>
      <c r="C102" s="39"/>
      <c r="D102" s="39"/>
      <c r="E102" s="127"/>
      <c r="F102" s="127"/>
      <c r="H102" s="128">
        <f t="shared" si="4"/>
        <v>0</v>
      </c>
      <c r="J102" s="4">
        <f t="shared" si="5"/>
        <v>25.127099999999999</v>
      </c>
      <c r="K102" s="128">
        <f t="shared" si="3"/>
        <v>0</v>
      </c>
    </row>
    <row r="103" spans="1:11">
      <c r="A103" s="135">
        <v>13243</v>
      </c>
      <c r="B103" s="133" t="s">
        <v>169</v>
      </c>
      <c r="C103" s="39"/>
      <c r="D103" s="39"/>
      <c r="E103" s="127"/>
      <c r="F103" s="127"/>
      <c r="H103" s="128">
        <f t="shared" si="4"/>
        <v>0</v>
      </c>
      <c r="J103" s="4">
        <f t="shared" si="5"/>
        <v>25.127099999999999</v>
      </c>
      <c r="K103" s="128">
        <f t="shared" si="3"/>
        <v>0</v>
      </c>
    </row>
    <row r="104" spans="1:11">
      <c r="A104" s="137">
        <v>13251</v>
      </c>
      <c r="B104" s="38" t="s">
        <v>170</v>
      </c>
      <c r="C104" s="39"/>
      <c r="D104" s="39"/>
      <c r="E104" s="127"/>
      <c r="F104" s="127"/>
      <c r="H104" s="128">
        <f t="shared" si="4"/>
        <v>0</v>
      </c>
      <c r="J104" s="4">
        <f t="shared" si="5"/>
        <v>25.127099999999999</v>
      </c>
      <c r="K104" s="128">
        <f t="shared" si="3"/>
        <v>0</v>
      </c>
    </row>
    <row r="105" spans="1:11">
      <c r="A105" s="137">
        <v>13252</v>
      </c>
      <c r="B105" s="38" t="s">
        <v>171</v>
      </c>
      <c r="C105" s="39"/>
      <c r="D105" s="39"/>
      <c r="E105" s="127"/>
      <c r="F105" s="127"/>
      <c r="H105" s="128">
        <f t="shared" si="4"/>
        <v>0</v>
      </c>
      <c r="J105" s="4">
        <f t="shared" si="5"/>
        <v>25.127099999999999</v>
      </c>
      <c r="K105" s="128">
        <f t="shared" si="3"/>
        <v>0</v>
      </c>
    </row>
    <row r="106" spans="1:11">
      <c r="A106" s="137">
        <v>13253</v>
      </c>
      <c r="B106" s="38" t="s">
        <v>172</v>
      </c>
      <c r="C106" s="39"/>
      <c r="D106" s="39"/>
      <c r="E106" s="127"/>
      <c r="F106" s="127"/>
      <c r="H106" s="128">
        <f t="shared" si="4"/>
        <v>0</v>
      </c>
      <c r="J106" s="4">
        <f t="shared" si="5"/>
        <v>25.127099999999999</v>
      </c>
      <c r="K106" s="128">
        <f t="shared" si="3"/>
        <v>0</v>
      </c>
    </row>
    <row r="107" spans="1:11">
      <c r="A107" s="137">
        <v>13254</v>
      </c>
      <c r="B107" s="38" t="s">
        <v>173</v>
      </c>
      <c r="C107" s="39"/>
      <c r="D107" s="39"/>
      <c r="E107" s="127"/>
      <c r="F107" s="127"/>
      <c r="H107" s="128">
        <f t="shared" si="4"/>
        <v>0</v>
      </c>
      <c r="J107" s="4">
        <f t="shared" si="5"/>
        <v>25.127099999999999</v>
      </c>
      <c r="K107" s="128">
        <f t="shared" si="3"/>
        <v>0</v>
      </c>
    </row>
    <row r="108" spans="1:11">
      <c r="A108" s="136">
        <v>13261</v>
      </c>
      <c r="B108" s="38" t="s">
        <v>174</v>
      </c>
      <c r="C108" s="39"/>
      <c r="D108" s="39"/>
      <c r="E108" s="127"/>
      <c r="F108" s="127"/>
      <c r="H108" s="128">
        <f>ROUND(C108-D108+E108-F108,2)</f>
        <v>0</v>
      </c>
      <c r="J108" s="4">
        <f t="shared" si="5"/>
        <v>25.127099999999999</v>
      </c>
      <c r="K108" s="128">
        <f t="shared" si="3"/>
        <v>0</v>
      </c>
    </row>
    <row r="109" spans="1:11">
      <c r="A109" s="135">
        <v>13501</v>
      </c>
      <c r="B109" s="38" t="s">
        <v>176</v>
      </c>
      <c r="C109" s="39"/>
      <c r="D109" s="39"/>
      <c r="E109" s="127"/>
      <c r="F109" s="127"/>
      <c r="H109" s="128">
        <f t="shared" si="4"/>
        <v>0</v>
      </c>
      <c r="J109" s="4">
        <f t="shared" si="5"/>
        <v>25.127099999999999</v>
      </c>
      <c r="K109" s="128">
        <f t="shared" si="3"/>
        <v>0</v>
      </c>
    </row>
    <row r="110" spans="1:11">
      <c r="A110" s="135">
        <v>13502</v>
      </c>
      <c r="B110" s="38" t="s">
        <v>177</v>
      </c>
      <c r="C110" s="39"/>
      <c r="D110" s="39"/>
      <c r="E110" s="127"/>
      <c r="F110" s="127"/>
      <c r="H110" s="128">
        <f t="shared" si="4"/>
        <v>0</v>
      </c>
      <c r="J110" s="4">
        <f t="shared" si="5"/>
        <v>25.127099999999999</v>
      </c>
      <c r="K110" s="128">
        <f t="shared" si="3"/>
        <v>0</v>
      </c>
    </row>
    <row r="111" spans="1:11">
      <c r="A111" s="135">
        <v>13503</v>
      </c>
      <c r="B111" s="38" t="s">
        <v>178</v>
      </c>
      <c r="C111" s="39"/>
      <c r="D111" s="39"/>
      <c r="E111" s="127"/>
      <c r="F111" s="127"/>
      <c r="H111" s="128">
        <f t="shared" si="4"/>
        <v>0</v>
      </c>
      <c r="J111" s="4">
        <f t="shared" si="5"/>
        <v>25.127099999999999</v>
      </c>
      <c r="K111" s="128">
        <f t="shared" si="3"/>
        <v>0</v>
      </c>
    </row>
    <row r="112" spans="1:11">
      <c r="A112" s="135">
        <v>13601</v>
      </c>
      <c r="B112" s="38" t="s">
        <v>175</v>
      </c>
      <c r="C112" s="39"/>
      <c r="D112" s="39"/>
      <c r="E112" s="127"/>
      <c r="F112" s="127"/>
      <c r="H112" s="128">
        <f t="shared" si="4"/>
        <v>0</v>
      </c>
      <c r="J112" s="4">
        <f t="shared" si="5"/>
        <v>25.127099999999999</v>
      </c>
      <c r="K112" s="128">
        <f t="shared" si="3"/>
        <v>0</v>
      </c>
    </row>
    <row r="113" spans="1:11">
      <c r="A113" s="135">
        <v>14101</v>
      </c>
      <c r="B113" s="133" t="s">
        <v>179</v>
      </c>
      <c r="C113" s="39"/>
      <c r="D113" s="39"/>
      <c r="E113" s="127"/>
      <c r="F113" s="127"/>
      <c r="H113" s="128">
        <f t="shared" si="4"/>
        <v>0</v>
      </c>
      <c r="J113" s="4">
        <f t="shared" si="5"/>
        <v>25.127099999999999</v>
      </c>
      <c r="K113" s="128">
        <f t="shared" si="3"/>
        <v>0</v>
      </c>
    </row>
    <row r="114" spans="1:11">
      <c r="A114" s="135">
        <v>14102</v>
      </c>
      <c r="B114" s="133" t="s">
        <v>180</v>
      </c>
      <c r="C114" s="39">
        <v>661783.93000000005</v>
      </c>
      <c r="D114" s="39"/>
      <c r="E114" s="127"/>
      <c r="F114" s="127"/>
      <c r="H114" s="128">
        <f t="shared" si="4"/>
        <v>661783.93000000005</v>
      </c>
      <c r="J114" s="4">
        <f t="shared" si="5"/>
        <v>25.127099999999999</v>
      </c>
      <c r="K114" s="128">
        <f t="shared" si="3"/>
        <v>16628710.99</v>
      </c>
    </row>
    <row r="115" spans="1:11">
      <c r="A115" s="138">
        <v>14103</v>
      </c>
      <c r="B115" s="139" t="s">
        <v>481</v>
      </c>
      <c r="C115" s="131"/>
      <c r="D115" s="131"/>
      <c r="E115" s="131"/>
      <c r="F115" s="131"/>
      <c r="G115" s="132"/>
      <c r="H115" s="132">
        <f t="shared" si="4"/>
        <v>0</v>
      </c>
      <c r="J115" s="4">
        <f t="shared" si="5"/>
        <v>25.127099999999999</v>
      </c>
      <c r="K115" s="132">
        <f t="shared" si="3"/>
        <v>0</v>
      </c>
    </row>
    <row r="116" spans="1:11">
      <c r="A116" s="135">
        <v>14201</v>
      </c>
      <c r="B116" s="133" t="s">
        <v>181</v>
      </c>
      <c r="C116" s="39"/>
      <c r="D116" s="39"/>
      <c r="E116" s="127"/>
      <c r="F116" s="127"/>
      <c r="H116" s="128">
        <f t="shared" si="4"/>
        <v>0</v>
      </c>
      <c r="J116" s="4">
        <f t="shared" si="5"/>
        <v>25.127099999999999</v>
      </c>
      <c r="K116" s="128">
        <f t="shared" si="3"/>
        <v>0</v>
      </c>
    </row>
    <row r="117" spans="1:11">
      <c r="A117" s="135">
        <v>15001</v>
      </c>
      <c r="B117" s="38" t="s">
        <v>182</v>
      </c>
      <c r="C117" s="39"/>
      <c r="D117" s="39"/>
      <c r="E117" s="127"/>
      <c r="F117" s="127"/>
      <c r="H117" s="128">
        <f t="shared" si="4"/>
        <v>0</v>
      </c>
      <c r="J117" s="4">
        <f t="shared" si="5"/>
        <v>25.127099999999999</v>
      </c>
      <c r="K117" s="128">
        <f t="shared" si="3"/>
        <v>0</v>
      </c>
    </row>
    <row r="118" spans="1:11">
      <c r="A118" s="135">
        <v>15002</v>
      </c>
      <c r="B118" s="38" t="s">
        <v>183</v>
      </c>
      <c r="C118" s="39"/>
      <c r="D118" s="39"/>
      <c r="E118" s="127"/>
      <c r="F118" s="127"/>
      <c r="H118" s="128">
        <f t="shared" si="4"/>
        <v>0</v>
      </c>
      <c r="J118" s="4">
        <f t="shared" si="5"/>
        <v>25.127099999999999</v>
      </c>
      <c r="K118" s="128">
        <f t="shared" si="3"/>
        <v>0</v>
      </c>
    </row>
    <row r="119" spans="1:11">
      <c r="A119" s="135">
        <v>15003</v>
      </c>
      <c r="B119" s="38" t="s">
        <v>184</v>
      </c>
      <c r="C119" s="39">
        <v>448.2</v>
      </c>
      <c r="D119" s="39"/>
      <c r="E119" s="127"/>
      <c r="F119" s="127"/>
      <c r="H119" s="128">
        <f t="shared" si="4"/>
        <v>448.2</v>
      </c>
      <c r="J119" s="4">
        <f t="shared" si="5"/>
        <v>25.127099999999999</v>
      </c>
      <c r="K119" s="128">
        <f t="shared" si="3"/>
        <v>11261.97</v>
      </c>
    </row>
    <row r="120" spans="1:11">
      <c r="A120" s="135">
        <v>15004</v>
      </c>
      <c r="B120" s="38" t="s">
        <v>243</v>
      </c>
      <c r="C120" s="39"/>
      <c r="D120" s="39"/>
      <c r="E120" s="127"/>
      <c r="F120" s="127"/>
      <c r="H120" s="128">
        <f t="shared" si="4"/>
        <v>0</v>
      </c>
      <c r="J120" s="4">
        <f t="shared" si="5"/>
        <v>25.127099999999999</v>
      </c>
      <c r="K120" s="128">
        <f t="shared" si="3"/>
        <v>0</v>
      </c>
    </row>
    <row r="121" spans="1:11">
      <c r="A121" s="135">
        <v>15005</v>
      </c>
      <c r="B121" s="38" t="s">
        <v>185</v>
      </c>
      <c r="C121" s="39">
        <v>35511.9</v>
      </c>
      <c r="D121" s="39"/>
      <c r="E121" s="127"/>
      <c r="F121" s="127"/>
      <c r="H121" s="128">
        <f t="shared" si="4"/>
        <v>35511.9</v>
      </c>
      <c r="J121" s="4">
        <f t="shared" si="5"/>
        <v>25.127099999999999</v>
      </c>
      <c r="K121" s="128">
        <f t="shared" si="3"/>
        <v>892311.06</v>
      </c>
    </row>
    <row r="122" spans="1:11">
      <c r="A122" s="135">
        <v>15006</v>
      </c>
      <c r="B122" s="38" t="s">
        <v>218</v>
      </c>
      <c r="C122" s="39"/>
      <c r="D122" s="39"/>
      <c r="E122" s="127"/>
      <c r="F122" s="127"/>
      <c r="H122" s="128">
        <f t="shared" si="4"/>
        <v>0</v>
      </c>
      <c r="J122" s="4">
        <f t="shared" si="5"/>
        <v>25.127099999999999</v>
      </c>
      <c r="K122" s="128">
        <f t="shared" si="3"/>
        <v>0</v>
      </c>
    </row>
    <row r="123" spans="1:11">
      <c r="A123" s="135">
        <v>15007</v>
      </c>
      <c r="B123" s="38" t="s">
        <v>186</v>
      </c>
      <c r="C123" s="39"/>
      <c r="D123" s="39"/>
      <c r="E123" s="127"/>
      <c r="F123" s="127"/>
      <c r="H123" s="128">
        <f t="shared" si="4"/>
        <v>0</v>
      </c>
      <c r="J123" s="4">
        <f t="shared" si="5"/>
        <v>25.127099999999999</v>
      </c>
      <c r="K123" s="128">
        <f t="shared" si="3"/>
        <v>0</v>
      </c>
    </row>
    <row r="124" spans="1:11">
      <c r="A124" s="135">
        <v>15008</v>
      </c>
      <c r="B124" s="38" t="s">
        <v>187</v>
      </c>
      <c r="C124" s="39"/>
      <c r="D124" s="39"/>
      <c r="E124" s="127"/>
      <c r="F124" s="127"/>
      <c r="H124" s="128">
        <f t="shared" si="4"/>
        <v>0</v>
      </c>
      <c r="J124" s="4">
        <f t="shared" si="5"/>
        <v>25.127099999999999</v>
      </c>
      <c r="K124" s="128">
        <f t="shared" si="3"/>
        <v>0</v>
      </c>
    </row>
    <row r="125" spans="1:11">
      <c r="A125" s="135">
        <v>15009</v>
      </c>
      <c r="B125" s="38" t="s">
        <v>245</v>
      </c>
      <c r="C125" s="39"/>
      <c r="D125" s="39"/>
      <c r="E125" s="127"/>
      <c r="F125" s="127"/>
      <c r="H125" s="128">
        <f t="shared" si="4"/>
        <v>0</v>
      </c>
      <c r="J125" s="4">
        <f t="shared" si="5"/>
        <v>25.127099999999999</v>
      </c>
      <c r="K125" s="128">
        <f t="shared" si="3"/>
        <v>0</v>
      </c>
    </row>
    <row r="126" spans="1:11">
      <c r="A126" s="135">
        <v>15010</v>
      </c>
      <c r="B126" s="38" t="s">
        <v>219</v>
      </c>
      <c r="C126" s="39">
        <f>8435.46-5740.2</f>
        <v>2695.2599999999993</v>
      </c>
      <c r="D126" s="39"/>
      <c r="E126" s="127"/>
      <c r="F126" s="127"/>
      <c r="H126" s="128">
        <f t="shared" si="4"/>
        <v>2695.26</v>
      </c>
      <c r="J126" s="4">
        <f t="shared" si="5"/>
        <v>25.127099999999999</v>
      </c>
      <c r="K126" s="128">
        <f t="shared" si="3"/>
        <v>67724.070000000007</v>
      </c>
    </row>
    <row r="127" spans="1:11">
      <c r="A127" s="135">
        <v>15011</v>
      </c>
      <c r="B127" s="38" t="s">
        <v>220</v>
      </c>
      <c r="C127" s="39"/>
      <c r="D127" s="39"/>
      <c r="E127" s="127"/>
      <c r="F127" s="127"/>
      <c r="H127" s="128">
        <f t="shared" si="4"/>
        <v>0</v>
      </c>
      <c r="J127" s="4">
        <f t="shared" si="5"/>
        <v>25.127099999999999</v>
      </c>
      <c r="K127" s="128">
        <f t="shared" si="3"/>
        <v>0</v>
      </c>
    </row>
    <row r="128" spans="1:11">
      <c r="A128" s="135">
        <v>15012</v>
      </c>
      <c r="B128" s="38" t="s">
        <v>221</v>
      </c>
      <c r="C128" s="39"/>
      <c r="D128" s="39"/>
      <c r="E128" s="127"/>
      <c r="F128" s="127"/>
      <c r="H128" s="128">
        <f t="shared" si="4"/>
        <v>0</v>
      </c>
      <c r="J128" s="4">
        <f t="shared" si="5"/>
        <v>25.127099999999999</v>
      </c>
      <c r="K128" s="128">
        <f t="shared" si="3"/>
        <v>0</v>
      </c>
    </row>
    <row r="129" spans="1:11">
      <c r="A129" s="135">
        <v>15013</v>
      </c>
      <c r="B129" s="38" t="s">
        <v>244</v>
      </c>
      <c r="C129" s="39"/>
      <c r="D129" s="39"/>
      <c r="E129" s="127"/>
      <c r="F129" s="127"/>
      <c r="H129" s="128">
        <f t="shared" si="4"/>
        <v>0</v>
      </c>
      <c r="J129" s="4">
        <f t="shared" si="5"/>
        <v>25.127099999999999</v>
      </c>
      <c r="K129" s="128">
        <f t="shared" si="3"/>
        <v>0</v>
      </c>
    </row>
    <row r="130" spans="1:11">
      <c r="A130" s="135">
        <v>15014</v>
      </c>
      <c r="B130" s="38" t="s">
        <v>188</v>
      </c>
      <c r="C130" s="39">
        <v>138186.79999999999</v>
      </c>
      <c r="D130" s="39"/>
      <c r="E130" s="127"/>
      <c r="F130" s="127"/>
      <c r="H130" s="128">
        <f t="shared" si="4"/>
        <v>138186.79999999999</v>
      </c>
      <c r="J130" s="4">
        <f t="shared" si="5"/>
        <v>25.127099999999999</v>
      </c>
      <c r="K130" s="128">
        <f t="shared" si="3"/>
        <v>3472233.54</v>
      </c>
    </row>
    <row r="131" spans="1:11">
      <c r="A131" s="135">
        <v>15015</v>
      </c>
      <c r="B131" s="38" t="s">
        <v>189</v>
      </c>
      <c r="C131" s="39"/>
      <c r="D131" s="39"/>
      <c r="E131" s="127"/>
      <c r="F131" s="127"/>
      <c r="H131" s="128">
        <f t="shared" si="4"/>
        <v>0</v>
      </c>
      <c r="J131" s="4">
        <f t="shared" si="5"/>
        <v>25.127099999999999</v>
      </c>
      <c r="K131" s="128">
        <f t="shared" si="3"/>
        <v>0</v>
      </c>
    </row>
    <row r="132" spans="1:11">
      <c r="A132" s="138">
        <v>15016</v>
      </c>
      <c r="B132" s="130" t="s">
        <v>241</v>
      </c>
      <c r="C132" s="131"/>
      <c r="D132" s="131"/>
      <c r="E132" s="131"/>
      <c r="F132" s="131"/>
      <c r="G132" s="132"/>
      <c r="H132" s="132">
        <f t="shared" si="4"/>
        <v>0</v>
      </c>
      <c r="J132" s="4">
        <f t="shared" si="5"/>
        <v>25.127099999999999</v>
      </c>
      <c r="K132" s="132">
        <f t="shared" si="3"/>
        <v>0</v>
      </c>
    </row>
    <row r="133" spans="1:11">
      <c r="A133" s="137">
        <v>15017</v>
      </c>
      <c r="B133" s="140" t="s">
        <v>222</v>
      </c>
      <c r="C133" s="39"/>
      <c r="D133" s="39"/>
      <c r="E133" s="127"/>
      <c r="F133" s="127"/>
      <c r="H133" s="128">
        <f t="shared" si="4"/>
        <v>0</v>
      </c>
      <c r="J133" s="4">
        <f t="shared" si="5"/>
        <v>25.127099999999999</v>
      </c>
      <c r="K133" s="128">
        <f t="shared" si="3"/>
        <v>0</v>
      </c>
    </row>
    <row r="134" spans="1:11">
      <c r="A134" s="137">
        <v>15018</v>
      </c>
      <c r="B134" s="140" t="s">
        <v>223</v>
      </c>
      <c r="C134" s="39"/>
      <c r="D134" s="39"/>
      <c r="E134" s="127"/>
      <c r="F134" s="127"/>
      <c r="H134" s="128">
        <f t="shared" si="4"/>
        <v>0</v>
      </c>
      <c r="J134" s="4">
        <f t="shared" si="5"/>
        <v>25.127099999999999</v>
      </c>
      <c r="K134" s="128">
        <f t="shared" si="3"/>
        <v>0</v>
      </c>
    </row>
    <row r="135" spans="1:11">
      <c r="A135" s="141"/>
      <c r="B135" s="142" t="s">
        <v>482</v>
      </c>
      <c r="C135" s="39"/>
      <c r="D135" s="39"/>
      <c r="E135" s="127"/>
      <c r="F135" s="127"/>
      <c r="H135" s="128">
        <f t="shared" si="4"/>
        <v>0</v>
      </c>
      <c r="J135" s="4">
        <f t="shared" si="5"/>
        <v>25.127099999999999</v>
      </c>
      <c r="K135" s="128">
        <f t="shared" si="3"/>
        <v>0</v>
      </c>
    </row>
    <row r="136" spans="1:11">
      <c r="A136" s="135">
        <v>15101</v>
      </c>
      <c r="B136" s="38" t="s">
        <v>207</v>
      </c>
      <c r="C136" s="39"/>
      <c r="D136" s="39"/>
      <c r="E136" s="127"/>
      <c r="F136" s="127"/>
      <c r="H136" s="128">
        <f t="shared" si="4"/>
        <v>0</v>
      </c>
      <c r="J136" s="4">
        <f t="shared" si="5"/>
        <v>25.127099999999999</v>
      </c>
      <c r="K136" s="128">
        <f t="shared" ref="K136:K199" si="6">ROUND(H136*J136,2)</f>
        <v>0</v>
      </c>
    </row>
    <row r="137" spans="1:11">
      <c r="A137" s="135">
        <v>15102</v>
      </c>
      <c r="B137" s="38" t="s">
        <v>208</v>
      </c>
      <c r="C137" s="39"/>
      <c r="D137" s="39"/>
      <c r="E137" s="127"/>
      <c r="F137" s="127"/>
      <c r="H137" s="128">
        <f t="shared" si="4"/>
        <v>0</v>
      </c>
      <c r="J137" s="4">
        <f t="shared" ref="J137:J200" si="7">J136</f>
        <v>25.127099999999999</v>
      </c>
      <c r="K137" s="128">
        <f t="shared" si="6"/>
        <v>0</v>
      </c>
    </row>
    <row r="138" spans="1:11">
      <c r="A138" s="135">
        <v>15103</v>
      </c>
      <c r="B138" s="38" t="s">
        <v>209</v>
      </c>
      <c r="C138" s="39"/>
      <c r="D138" s="39"/>
      <c r="E138" s="127"/>
      <c r="F138" s="127"/>
      <c r="H138" s="128">
        <f t="shared" si="4"/>
        <v>0</v>
      </c>
      <c r="J138" s="4">
        <f t="shared" si="7"/>
        <v>25.127099999999999</v>
      </c>
      <c r="K138" s="128">
        <f t="shared" si="6"/>
        <v>0</v>
      </c>
    </row>
    <row r="139" spans="1:11">
      <c r="A139" s="135">
        <v>15104</v>
      </c>
      <c r="B139" s="38" t="s">
        <v>210</v>
      </c>
      <c r="C139" s="39"/>
      <c r="D139" s="39"/>
      <c r="E139" s="127"/>
      <c r="F139" s="127"/>
      <c r="H139" s="128">
        <f t="shared" ref="H139:H202" si="8">ROUND(C139-D139+E139-F139,2)</f>
        <v>0</v>
      </c>
      <c r="J139" s="4">
        <f t="shared" si="7"/>
        <v>25.127099999999999</v>
      </c>
      <c r="K139" s="128">
        <f t="shared" si="6"/>
        <v>0</v>
      </c>
    </row>
    <row r="140" spans="1:11">
      <c r="A140" s="135">
        <v>15105</v>
      </c>
      <c r="B140" s="38" t="s">
        <v>211</v>
      </c>
      <c r="C140" s="39"/>
      <c r="D140" s="39"/>
      <c r="E140" s="127"/>
      <c r="F140" s="127"/>
      <c r="H140" s="128">
        <f t="shared" si="8"/>
        <v>0</v>
      </c>
      <c r="J140" s="4">
        <f t="shared" si="7"/>
        <v>25.127099999999999</v>
      </c>
      <c r="K140" s="128">
        <f t="shared" si="6"/>
        <v>0</v>
      </c>
    </row>
    <row r="141" spans="1:11">
      <c r="A141" s="135">
        <v>15106</v>
      </c>
      <c r="B141" s="38" t="s">
        <v>212</v>
      </c>
      <c r="C141" s="39"/>
      <c r="D141" s="39"/>
      <c r="E141" s="127"/>
      <c r="F141" s="127"/>
      <c r="H141" s="128">
        <f t="shared" si="8"/>
        <v>0</v>
      </c>
      <c r="J141" s="4">
        <f t="shared" si="7"/>
        <v>25.127099999999999</v>
      </c>
      <c r="K141" s="128">
        <f t="shared" si="6"/>
        <v>0</v>
      </c>
    </row>
    <row r="142" spans="1:11">
      <c r="A142" s="135">
        <v>15107</v>
      </c>
      <c r="B142" s="38" t="s">
        <v>213</v>
      </c>
      <c r="C142" s="39"/>
      <c r="D142" s="39"/>
      <c r="E142" s="127"/>
      <c r="F142" s="127"/>
      <c r="H142" s="128">
        <f t="shared" si="8"/>
        <v>0</v>
      </c>
      <c r="J142" s="4">
        <f t="shared" si="7"/>
        <v>25.127099999999999</v>
      </c>
      <c r="K142" s="128">
        <f t="shared" si="6"/>
        <v>0</v>
      </c>
    </row>
    <row r="143" spans="1:11">
      <c r="A143" s="135">
        <v>15108</v>
      </c>
      <c r="B143" s="38" t="s">
        <v>214</v>
      </c>
      <c r="C143" s="39"/>
      <c r="D143" s="39"/>
      <c r="E143" s="127"/>
      <c r="F143" s="127"/>
      <c r="H143" s="128">
        <f t="shared" si="8"/>
        <v>0</v>
      </c>
      <c r="J143" s="4">
        <f t="shared" si="7"/>
        <v>25.127099999999999</v>
      </c>
      <c r="K143" s="128">
        <f t="shared" si="6"/>
        <v>0</v>
      </c>
    </row>
    <row r="144" spans="1:11">
      <c r="A144" s="135">
        <v>15109</v>
      </c>
      <c r="B144" s="38" t="s">
        <v>215</v>
      </c>
      <c r="C144" s="39"/>
      <c r="D144" s="39"/>
      <c r="E144" s="127"/>
      <c r="F144" s="127"/>
      <c r="H144" s="128">
        <f t="shared" si="8"/>
        <v>0</v>
      </c>
      <c r="J144" s="4">
        <f t="shared" si="7"/>
        <v>25.127099999999999</v>
      </c>
      <c r="K144" s="128">
        <f t="shared" si="6"/>
        <v>0</v>
      </c>
    </row>
    <row r="145" spans="1:11">
      <c r="A145" s="135">
        <v>15110</v>
      </c>
      <c r="B145" s="38" t="s">
        <v>190</v>
      </c>
      <c r="C145" s="39"/>
      <c r="D145" s="39"/>
      <c r="E145" s="127"/>
      <c r="F145" s="127"/>
      <c r="H145" s="128">
        <f t="shared" si="8"/>
        <v>0</v>
      </c>
      <c r="J145" s="4">
        <f t="shared" si="7"/>
        <v>25.127099999999999</v>
      </c>
      <c r="K145" s="128">
        <f t="shared" si="6"/>
        <v>0</v>
      </c>
    </row>
    <row r="146" spans="1:11">
      <c r="A146" s="135">
        <v>15111</v>
      </c>
      <c r="B146" s="38" t="s">
        <v>191</v>
      </c>
      <c r="C146" s="39"/>
      <c r="D146" s="39"/>
      <c r="E146" s="127"/>
      <c r="F146" s="127"/>
      <c r="H146" s="128">
        <f t="shared" si="8"/>
        <v>0</v>
      </c>
      <c r="J146" s="4">
        <f t="shared" si="7"/>
        <v>25.127099999999999</v>
      </c>
      <c r="K146" s="128">
        <f t="shared" si="6"/>
        <v>0</v>
      </c>
    </row>
    <row r="147" spans="1:11">
      <c r="A147" s="135">
        <v>15112</v>
      </c>
      <c r="B147" s="38" t="s">
        <v>192</v>
      </c>
      <c r="C147" s="39"/>
      <c r="D147" s="39"/>
      <c r="E147" s="127"/>
      <c r="F147" s="127"/>
      <c r="H147" s="128">
        <f t="shared" si="8"/>
        <v>0</v>
      </c>
      <c r="J147" s="4">
        <f t="shared" si="7"/>
        <v>25.127099999999999</v>
      </c>
      <c r="K147" s="128">
        <f t="shared" si="6"/>
        <v>0</v>
      </c>
    </row>
    <row r="148" spans="1:11">
      <c r="A148" s="135">
        <v>15113</v>
      </c>
      <c r="B148" s="38" t="s">
        <v>193</v>
      </c>
      <c r="C148" s="39"/>
      <c r="D148" s="39"/>
      <c r="E148" s="127"/>
      <c r="F148" s="127"/>
      <c r="H148" s="128">
        <f t="shared" si="8"/>
        <v>0</v>
      </c>
      <c r="J148" s="4">
        <f t="shared" si="7"/>
        <v>25.127099999999999</v>
      </c>
      <c r="K148" s="128">
        <f t="shared" si="6"/>
        <v>0</v>
      </c>
    </row>
    <row r="149" spans="1:11">
      <c r="A149" s="135">
        <v>15114</v>
      </c>
      <c r="B149" s="38" t="s">
        <v>216</v>
      </c>
      <c r="C149" s="39"/>
      <c r="D149" s="39"/>
      <c r="E149" s="127"/>
      <c r="F149" s="127"/>
      <c r="H149" s="128">
        <f t="shared" si="8"/>
        <v>0</v>
      </c>
      <c r="J149" s="4">
        <f t="shared" si="7"/>
        <v>25.127099999999999</v>
      </c>
      <c r="K149" s="128">
        <f t="shared" si="6"/>
        <v>0</v>
      </c>
    </row>
    <row r="150" spans="1:11">
      <c r="A150" s="135">
        <v>15115</v>
      </c>
      <c r="B150" s="38" t="s">
        <v>194</v>
      </c>
      <c r="C150" s="39"/>
      <c r="D150" s="39"/>
      <c r="E150" s="127"/>
      <c r="F150" s="127"/>
      <c r="H150" s="128">
        <f t="shared" si="8"/>
        <v>0</v>
      </c>
      <c r="J150" s="4">
        <f t="shared" si="7"/>
        <v>25.127099999999999</v>
      </c>
      <c r="K150" s="128">
        <f t="shared" si="6"/>
        <v>0</v>
      </c>
    </row>
    <row r="151" spans="1:11">
      <c r="A151" s="135">
        <v>15116</v>
      </c>
      <c r="B151" s="38" t="s">
        <v>195</v>
      </c>
      <c r="C151" s="39"/>
      <c r="D151" s="39"/>
      <c r="E151" s="127"/>
      <c r="F151" s="127"/>
      <c r="H151" s="128">
        <f t="shared" si="8"/>
        <v>0</v>
      </c>
      <c r="J151" s="4">
        <f t="shared" si="7"/>
        <v>25.127099999999999</v>
      </c>
      <c r="K151" s="128">
        <f t="shared" si="6"/>
        <v>0</v>
      </c>
    </row>
    <row r="152" spans="1:11">
      <c r="A152" s="135">
        <v>15117</v>
      </c>
      <c r="B152" s="38" t="s">
        <v>196</v>
      </c>
      <c r="C152" s="39"/>
      <c r="D152" s="39"/>
      <c r="E152" s="127"/>
      <c r="F152" s="127"/>
      <c r="H152" s="128">
        <f t="shared" si="8"/>
        <v>0</v>
      </c>
      <c r="J152" s="4">
        <f t="shared" si="7"/>
        <v>25.127099999999999</v>
      </c>
      <c r="K152" s="128">
        <f t="shared" si="6"/>
        <v>0</v>
      </c>
    </row>
    <row r="153" spans="1:11">
      <c r="A153" s="135">
        <v>15118</v>
      </c>
      <c r="B153" s="38" t="s">
        <v>197</v>
      </c>
      <c r="C153" s="39"/>
      <c r="D153" s="39"/>
      <c r="E153" s="127"/>
      <c r="F153" s="127"/>
      <c r="H153" s="128">
        <f t="shared" si="8"/>
        <v>0</v>
      </c>
      <c r="J153" s="4">
        <f t="shared" si="7"/>
        <v>25.127099999999999</v>
      </c>
      <c r="K153" s="128">
        <f t="shared" si="6"/>
        <v>0</v>
      </c>
    </row>
    <row r="154" spans="1:11">
      <c r="A154" s="135">
        <v>15119</v>
      </c>
      <c r="B154" s="38" t="s">
        <v>198</v>
      </c>
      <c r="C154" s="39"/>
      <c r="D154" s="39"/>
      <c r="E154" s="127"/>
      <c r="F154" s="127"/>
      <c r="H154" s="128">
        <f t="shared" si="8"/>
        <v>0</v>
      </c>
      <c r="J154" s="4">
        <f t="shared" si="7"/>
        <v>25.127099999999999</v>
      </c>
      <c r="K154" s="128">
        <f t="shared" si="6"/>
        <v>0</v>
      </c>
    </row>
    <row r="155" spans="1:11">
      <c r="A155" s="135">
        <v>15120</v>
      </c>
      <c r="B155" s="38" t="s">
        <v>199</v>
      </c>
      <c r="C155" s="39"/>
      <c r="D155" s="39"/>
      <c r="E155" s="127"/>
      <c r="F155" s="127"/>
      <c r="H155" s="128">
        <f t="shared" si="8"/>
        <v>0</v>
      </c>
      <c r="J155" s="4">
        <f t="shared" si="7"/>
        <v>25.127099999999999</v>
      </c>
      <c r="K155" s="128">
        <f t="shared" si="6"/>
        <v>0</v>
      </c>
    </row>
    <row r="156" spans="1:11">
      <c r="A156" s="135">
        <v>15121</v>
      </c>
      <c r="B156" s="38" t="s">
        <v>200</v>
      </c>
      <c r="C156" s="39"/>
      <c r="D156" s="39"/>
      <c r="E156" s="127"/>
      <c r="F156" s="127"/>
      <c r="H156" s="128">
        <f t="shared" si="8"/>
        <v>0</v>
      </c>
      <c r="J156" s="4">
        <f t="shared" si="7"/>
        <v>25.127099999999999</v>
      </c>
      <c r="K156" s="128">
        <f t="shared" si="6"/>
        <v>0</v>
      </c>
    </row>
    <row r="157" spans="1:11">
      <c r="A157" s="135">
        <v>15122</v>
      </c>
      <c r="B157" s="38" t="s">
        <v>201</v>
      </c>
      <c r="C157" s="39"/>
      <c r="D157" s="39"/>
      <c r="E157" s="127"/>
      <c r="F157" s="127"/>
      <c r="H157" s="128">
        <f t="shared" si="8"/>
        <v>0</v>
      </c>
      <c r="J157" s="4">
        <f t="shared" si="7"/>
        <v>25.127099999999999</v>
      </c>
      <c r="K157" s="128">
        <f t="shared" si="6"/>
        <v>0</v>
      </c>
    </row>
    <row r="158" spans="1:11">
      <c r="A158" s="135">
        <v>15123</v>
      </c>
      <c r="B158" s="38" t="s">
        <v>202</v>
      </c>
      <c r="C158" s="39"/>
      <c r="D158" s="39"/>
      <c r="E158" s="127"/>
      <c r="F158" s="127"/>
      <c r="H158" s="128">
        <f t="shared" si="8"/>
        <v>0</v>
      </c>
      <c r="J158" s="4">
        <f t="shared" si="7"/>
        <v>25.127099999999999</v>
      </c>
      <c r="K158" s="128">
        <f t="shared" si="6"/>
        <v>0</v>
      </c>
    </row>
    <row r="159" spans="1:11">
      <c r="A159" s="135">
        <v>15124</v>
      </c>
      <c r="B159" s="38" t="s">
        <v>203</v>
      </c>
      <c r="C159" s="39"/>
      <c r="D159" s="39"/>
      <c r="E159" s="127"/>
      <c r="F159" s="127"/>
      <c r="H159" s="128">
        <f t="shared" si="8"/>
        <v>0</v>
      </c>
      <c r="J159" s="4">
        <f t="shared" si="7"/>
        <v>25.127099999999999</v>
      </c>
      <c r="K159" s="128">
        <f t="shared" si="6"/>
        <v>0</v>
      </c>
    </row>
    <row r="160" spans="1:11">
      <c r="A160" s="135">
        <v>15125</v>
      </c>
      <c r="B160" s="38" t="s">
        <v>204</v>
      </c>
      <c r="C160" s="39"/>
      <c r="D160" s="39"/>
      <c r="E160" s="127"/>
      <c r="F160" s="127"/>
      <c r="H160" s="128">
        <f t="shared" si="8"/>
        <v>0</v>
      </c>
      <c r="J160" s="4">
        <f t="shared" si="7"/>
        <v>25.127099999999999</v>
      </c>
      <c r="K160" s="128">
        <f t="shared" si="6"/>
        <v>0</v>
      </c>
    </row>
    <row r="161" spans="1:11">
      <c r="A161" s="135">
        <v>15126</v>
      </c>
      <c r="B161" s="38" t="s">
        <v>205</v>
      </c>
      <c r="C161" s="39"/>
      <c r="D161" s="39"/>
      <c r="E161" s="127"/>
      <c r="F161" s="127"/>
      <c r="H161" s="128">
        <f t="shared" si="8"/>
        <v>0</v>
      </c>
      <c r="J161" s="4">
        <f t="shared" si="7"/>
        <v>25.127099999999999</v>
      </c>
      <c r="K161" s="128">
        <f t="shared" si="6"/>
        <v>0</v>
      </c>
    </row>
    <row r="162" spans="1:11">
      <c r="A162" s="135">
        <v>15136</v>
      </c>
      <c r="B162" s="38" t="s">
        <v>217</v>
      </c>
      <c r="C162" s="39"/>
      <c r="D162" s="39"/>
      <c r="E162" s="127"/>
      <c r="F162" s="127"/>
      <c r="H162" s="128">
        <f t="shared" si="8"/>
        <v>0</v>
      </c>
      <c r="J162" s="4">
        <f t="shared" si="7"/>
        <v>25.127099999999999</v>
      </c>
      <c r="K162" s="128">
        <f t="shared" si="6"/>
        <v>0</v>
      </c>
    </row>
    <row r="163" spans="1:11">
      <c r="A163" s="137">
        <v>15137</v>
      </c>
      <c r="B163" s="38" t="s">
        <v>206</v>
      </c>
      <c r="C163" s="39"/>
      <c r="D163" s="39"/>
      <c r="E163" s="127"/>
      <c r="F163" s="127"/>
      <c r="H163" s="128">
        <f t="shared" si="8"/>
        <v>0</v>
      </c>
      <c r="J163" s="4">
        <f t="shared" si="7"/>
        <v>25.127099999999999</v>
      </c>
      <c r="K163" s="128">
        <f t="shared" si="6"/>
        <v>0</v>
      </c>
    </row>
    <row r="164" spans="1:11">
      <c r="A164" s="138">
        <v>21000</v>
      </c>
      <c r="B164" s="130" t="s">
        <v>483</v>
      </c>
      <c r="C164" s="131"/>
      <c r="D164" s="131">
        <v>4452.12</v>
      </c>
      <c r="E164" s="131"/>
      <c r="F164" s="131"/>
      <c r="G164" s="132"/>
      <c r="H164" s="132">
        <f t="shared" si="8"/>
        <v>-4452.12</v>
      </c>
      <c r="J164" s="4">
        <f t="shared" si="7"/>
        <v>25.127099999999999</v>
      </c>
      <c r="K164" s="132">
        <f t="shared" si="6"/>
        <v>-111868.86</v>
      </c>
    </row>
    <row r="165" spans="1:11">
      <c r="A165" s="135">
        <v>21001</v>
      </c>
      <c r="B165" s="38" t="s">
        <v>256</v>
      </c>
      <c r="C165" s="39"/>
      <c r="D165" s="39"/>
      <c r="E165" s="127"/>
      <c r="F165" s="127"/>
      <c r="H165" s="128">
        <f t="shared" si="8"/>
        <v>0</v>
      </c>
      <c r="J165" s="4">
        <f t="shared" si="7"/>
        <v>25.127099999999999</v>
      </c>
      <c r="K165" s="128">
        <f t="shared" si="6"/>
        <v>0</v>
      </c>
    </row>
    <row r="166" spans="1:11" s="134" customFormat="1">
      <c r="A166" s="135">
        <v>21002</v>
      </c>
      <c r="B166" s="38" t="s">
        <v>294</v>
      </c>
      <c r="C166" s="39"/>
      <c r="D166" s="39"/>
      <c r="E166" s="127"/>
      <c r="F166" s="127"/>
      <c r="G166" s="34"/>
      <c r="H166" s="128">
        <f t="shared" si="8"/>
        <v>0</v>
      </c>
      <c r="J166" s="4">
        <f t="shared" si="7"/>
        <v>25.127099999999999</v>
      </c>
      <c r="K166" s="128">
        <f t="shared" si="6"/>
        <v>0</v>
      </c>
    </row>
    <row r="167" spans="1:11">
      <c r="A167" s="135">
        <v>22001</v>
      </c>
      <c r="B167" s="133" t="s">
        <v>179</v>
      </c>
      <c r="C167" s="39"/>
      <c r="D167" s="39"/>
      <c r="E167" s="127"/>
      <c r="F167" s="127"/>
      <c r="H167" s="128">
        <f t="shared" si="8"/>
        <v>0</v>
      </c>
      <c r="J167" s="4">
        <f t="shared" si="7"/>
        <v>25.127099999999999</v>
      </c>
      <c r="K167" s="128">
        <f t="shared" si="6"/>
        <v>0</v>
      </c>
    </row>
    <row r="168" spans="1:11">
      <c r="A168" s="135">
        <v>22002</v>
      </c>
      <c r="B168" s="133" t="s">
        <v>180</v>
      </c>
      <c r="C168" s="39"/>
      <c r="D168" s="39">
        <v>239883.36</v>
      </c>
      <c r="E168" s="127"/>
      <c r="F168" s="127"/>
      <c r="H168" s="128">
        <f t="shared" si="8"/>
        <v>-239883.36</v>
      </c>
      <c r="J168" s="4">
        <f t="shared" si="7"/>
        <v>25.127099999999999</v>
      </c>
      <c r="K168" s="128">
        <f t="shared" si="6"/>
        <v>-6027573.1799999997</v>
      </c>
    </row>
    <row r="169" spans="1:11">
      <c r="A169" s="135">
        <v>22101</v>
      </c>
      <c r="B169" s="38" t="s">
        <v>247</v>
      </c>
      <c r="C169" s="39"/>
      <c r="D169" s="39">
        <v>2749.24</v>
      </c>
      <c r="E169" s="127"/>
      <c r="F169" s="127"/>
      <c r="H169" s="128">
        <f t="shared" si="8"/>
        <v>-2749.24</v>
      </c>
      <c r="J169" s="4">
        <f t="shared" si="7"/>
        <v>25.127099999999999</v>
      </c>
      <c r="K169" s="128">
        <f t="shared" si="6"/>
        <v>-69080.429999999993</v>
      </c>
    </row>
    <row r="170" spans="1:11">
      <c r="A170" s="135">
        <v>23001</v>
      </c>
      <c r="B170" s="38" t="s">
        <v>246</v>
      </c>
      <c r="C170" s="39"/>
      <c r="D170" s="39"/>
      <c r="E170" s="127"/>
      <c r="F170" s="127"/>
      <c r="H170" s="128">
        <f t="shared" si="8"/>
        <v>0</v>
      </c>
      <c r="J170" s="4">
        <f t="shared" si="7"/>
        <v>25.127099999999999</v>
      </c>
      <c r="K170" s="128">
        <f t="shared" si="6"/>
        <v>0</v>
      </c>
    </row>
    <row r="171" spans="1:11">
      <c r="A171" s="135">
        <v>25001</v>
      </c>
      <c r="B171" s="38" t="s">
        <v>248</v>
      </c>
      <c r="C171" s="39"/>
      <c r="D171" s="39"/>
      <c r="E171" s="127"/>
      <c r="F171" s="127"/>
      <c r="H171" s="128">
        <f t="shared" si="8"/>
        <v>0</v>
      </c>
      <c r="J171" s="4">
        <f t="shared" si="7"/>
        <v>25.127099999999999</v>
      </c>
      <c r="K171" s="128">
        <f t="shared" si="6"/>
        <v>0</v>
      </c>
    </row>
    <row r="172" spans="1:11">
      <c r="A172" s="135">
        <v>25002</v>
      </c>
      <c r="B172" s="38" t="s">
        <v>249</v>
      </c>
      <c r="C172" s="39"/>
      <c r="D172" s="39"/>
      <c r="E172" s="127"/>
      <c r="F172" s="127"/>
      <c r="H172" s="128">
        <f t="shared" si="8"/>
        <v>0</v>
      </c>
      <c r="J172" s="4">
        <f t="shared" si="7"/>
        <v>25.127099999999999</v>
      </c>
      <c r="K172" s="128">
        <f t="shared" si="6"/>
        <v>0</v>
      </c>
    </row>
    <row r="173" spans="1:11">
      <c r="A173" s="135">
        <v>25003</v>
      </c>
      <c r="B173" s="38" t="s">
        <v>250</v>
      </c>
      <c r="C173" s="39"/>
      <c r="D173" s="39"/>
      <c r="E173" s="127"/>
      <c r="F173" s="127"/>
      <c r="H173" s="128">
        <f t="shared" si="8"/>
        <v>0</v>
      </c>
      <c r="J173" s="4">
        <f t="shared" si="7"/>
        <v>25.127099999999999</v>
      </c>
      <c r="K173" s="128">
        <f t="shared" si="6"/>
        <v>0</v>
      </c>
    </row>
    <row r="174" spans="1:11">
      <c r="A174" s="135">
        <v>25004</v>
      </c>
      <c r="B174" s="38" t="s">
        <v>251</v>
      </c>
      <c r="C174" s="39"/>
      <c r="D174" s="39">
        <v>114006.69</v>
      </c>
      <c r="E174" s="127"/>
      <c r="F174" s="127"/>
      <c r="H174" s="128">
        <f t="shared" si="8"/>
        <v>-114006.69</v>
      </c>
      <c r="J174" s="4">
        <f t="shared" si="7"/>
        <v>25.127099999999999</v>
      </c>
      <c r="K174" s="128">
        <f t="shared" si="6"/>
        <v>-2864657.5</v>
      </c>
    </row>
    <row r="175" spans="1:11">
      <c r="A175" s="135">
        <v>25005</v>
      </c>
      <c r="B175" s="38" t="s">
        <v>252</v>
      </c>
      <c r="C175" s="39"/>
      <c r="D175" s="39">
        <v>11122.83</v>
      </c>
      <c r="E175" s="127"/>
      <c r="F175" s="127"/>
      <c r="H175" s="128">
        <f t="shared" si="8"/>
        <v>-11122.83</v>
      </c>
      <c r="J175" s="4">
        <f t="shared" si="7"/>
        <v>25.127099999999999</v>
      </c>
      <c r="K175" s="128">
        <f t="shared" si="6"/>
        <v>-279484.46000000002</v>
      </c>
    </row>
    <row r="176" spans="1:11">
      <c r="A176" s="135">
        <v>25006</v>
      </c>
      <c r="B176" s="38" t="s">
        <v>483</v>
      </c>
      <c r="C176" s="39"/>
      <c r="D176" s="39">
        <v>7229.51</v>
      </c>
      <c r="E176" s="127"/>
      <c r="F176" s="127"/>
      <c r="H176" s="128">
        <f t="shared" si="8"/>
        <v>-7229.51</v>
      </c>
      <c r="J176" s="4">
        <f t="shared" si="7"/>
        <v>25.127099999999999</v>
      </c>
      <c r="K176" s="128">
        <f t="shared" si="6"/>
        <v>-181656.62</v>
      </c>
    </row>
    <row r="177" spans="1:11">
      <c r="A177" s="138">
        <v>25007</v>
      </c>
      <c r="B177" s="130" t="s">
        <v>286</v>
      </c>
      <c r="C177" s="131"/>
      <c r="D177" s="131">
        <v>11079.96</v>
      </c>
      <c r="E177" s="131">
        <f>Adjustment!D8</f>
        <v>11065.960000000001</v>
      </c>
      <c r="F177" s="131"/>
      <c r="G177" s="132"/>
      <c r="H177" s="132">
        <f t="shared" si="8"/>
        <v>-14</v>
      </c>
      <c r="J177" s="4">
        <f t="shared" si="7"/>
        <v>25.127099999999999</v>
      </c>
      <c r="K177" s="132">
        <f t="shared" si="6"/>
        <v>-351.78</v>
      </c>
    </row>
    <row r="178" spans="1:11">
      <c r="A178" s="135">
        <v>25008</v>
      </c>
      <c r="B178" s="133" t="s">
        <v>287</v>
      </c>
      <c r="C178" s="39"/>
      <c r="D178" s="39"/>
      <c r="E178" s="127"/>
      <c r="F178" s="127"/>
      <c r="H178" s="128">
        <f t="shared" si="8"/>
        <v>0</v>
      </c>
      <c r="J178" s="4">
        <f t="shared" si="7"/>
        <v>25.127099999999999</v>
      </c>
      <c r="K178" s="128">
        <f t="shared" si="6"/>
        <v>0</v>
      </c>
    </row>
    <row r="179" spans="1:11">
      <c r="A179" s="135">
        <v>25009</v>
      </c>
      <c r="B179" s="133" t="s">
        <v>288</v>
      </c>
      <c r="C179" s="39"/>
      <c r="D179" s="39"/>
      <c r="E179" s="127"/>
      <c r="F179" s="127"/>
      <c r="H179" s="128">
        <f t="shared" si="8"/>
        <v>0</v>
      </c>
      <c r="J179" s="4">
        <f t="shared" si="7"/>
        <v>25.127099999999999</v>
      </c>
      <c r="K179" s="128">
        <f t="shared" si="6"/>
        <v>0</v>
      </c>
    </row>
    <row r="180" spans="1:11">
      <c r="A180" s="135">
        <f>A179+1</f>
        <v>25010</v>
      </c>
      <c r="B180" s="38" t="s">
        <v>253</v>
      </c>
      <c r="C180" s="39"/>
      <c r="D180" s="39"/>
      <c r="E180" s="127"/>
      <c r="F180" s="127"/>
      <c r="H180" s="128">
        <f t="shared" si="8"/>
        <v>0</v>
      </c>
      <c r="J180" s="4">
        <f t="shared" si="7"/>
        <v>25.127099999999999</v>
      </c>
      <c r="K180" s="128">
        <f t="shared" si="6"/>
        <v>0</v>
      </c>
    </row>
    <row r="181" spans="1:11">
      <c r="A181" s="135">
        <v>25011</v>
      </c>
      <c r="B181" s="133" t="s">
        <v>289</v>
      </c>
      <c r="C181" s="39"/>
      <c r="D181" s="39"/>
      <c r="E181" s="127"/>
      <c r="F181" s="127"/>
      <c r="H181" s="128">
        <f t="shared" si="8"/>
        <v>0</v>
      </c>
      <c r="J181" s="4">
        <f t="shared" si="7"/>
        <v>25.127099999999999</v>
      </c>
      <c r="K181" s="128">
        <f t="shared" si="6"/>
        <v>0</v>
      </c>
    </row>
    <row r="182" spans="1:11">
      <c r="A182" s="135">
        <v>25012</v>
      </c>
      <c r="B182" s="38" t="s">
        <v>242</v>
      </c>
      <c r="C182" s="39"/>
      <c r="D182" s="39"/>
      <c r="E182" s="127"/>
      <c r="F182" s="127"/>
      <c r="H182" s="128">
        <f t="shared" si="8"/>
        <v>0</v>
      </c>
      <c r="J182" s="4">
        <f t="shared" si="7"/>
        <v>25.127099999999999</v>
      </c>
      <c r="K182" s="128">
        <f t="shared" si="6"/>
        <v>0</v>
      </c>
    </row>
    <row r="183" spans="1:11">
      <c r="A183" s="135">
        <v>25013</v>
      </c>
      <c r="B183" s="38" t="s">
        <v>292</v>
      </c>
      <c r="C183" s="39"/>
      <c r="D183" s="39"/>
      <c r="E183" s="127"/>
      <c r="F183" s="127"/>
      <c r="H183" s="128">
        <f t="shared" si="8"/>
        <v>0</v>
      </c>
      <c r="J183" s="4">
        <f t="shared" si="7"/>
        <v>25.127099999999999</v>
      </c>
      <c r="K183" s="128">
        <f t="shared" si="6"/>
        <v>0</v>
      </c>
    </row>
    <row r="184" spans="1:11">
      <c r="A184" s="137">
        <v>25014</v>
      </c>
      <c r="B184" s="140" t="s">
        <v>293</v>
      </c>
      <c r="C184" s="39"/>
      <c r="D184" s="39"/>
      <c r="E184" s="127"/>
      <c r="F184" s="127"/>
      <c r="H184" s="128">
        <f t="shared" si="8"/>
        <v>0</v>
      </c>
      <c r="J184" s="4">
        <f t="shared" si="7"/>
        <v>25.127099999999999</v>
      </c>
      <c r="K184" s="128">
        <f t="shared" si="6"/>
        <v>0</v>
      </c>
    </row>
    <row r="185" spans="1:11">
      <c r="A185" s="137">
        <v>25015</v>
      </c>
      <c r="B185" s="140" t="s">
        <v>290</v>
      </c>
      <c r="C185" s="39"/>
      <c r="D185" s="39"/>
      <c r="E185" s="127"/>
      <c r="F185" s="127"/>
      <c r="H185" s="128">
        <f t="shared" si="8"/>
        <v>0</v>
      </c>
      <c r="J185" s="4">
        <f t="shared" si="7"/>
        <v>25.127099999999999</v>
      </c>
      <c r="K185" s="128">
        <f t="shared" si="6"/>
        <v>0</v>
      </c>
    </row>
    <row r="186" spans="1:11">
      <c r="A186" s="137">
        <v>25016</v>
      </c>
      <c r="B186" s="140" t="s">
        <v>291</v>
      </c>
      <c r="C186" s="39"/>
      <c r="D186" s="39"/>
      <c r="E186" s="127"/>
      <c r="F186" s="127"/>
      <c r="H186" s="128">
        <f t="shared" si="8"/>
        <v>0</v>
      </c>
      <c r="J186" s="4">
        <f t="shared" si="7"/>
        <v>25.127099999999999</v>
      </c>
      <c r="K186" s="128">
        <f t="shared" si="6"/>
        <v>0</v>
      </c>
    </row>
    <row r="187" spans="1:11">
      <c r="A187" s="141"/>
      <c r="B187" s="142" t="s">
        <v>484</v>
      </c>
      <c r="C187" s="39"/>
      <c r="D187" s="39"/>
      <c r="E187" s="127"/>
      <c r="F187" s="127"/>
      <c r="H187" s="128">
        <f t="shared" si="8"/>
        <v>0</v>
      </c>
      <c r="J187" s="4">
        <f t="shared" si="7"/>
        <v>25.127099999999999</v>
      </c>
      <c r="K187" s="128">
        <f t="shared" si="6"/>
        <v>0</v>
      </c>
    </row>
    <row r="188" spans="1:11">
      <c r="A188" s="135" t="s">
        <v>275</v>
      </c>
      <c r="B188" s="38" t="s">
        <v>207</v>
      </c>
      <c r="C188" s="39"/>
      <c r="D188" s="39"/>
      <c r="E188" s="127"/>
      <c r="F188" s="127"/>
      <c r="H188" s="128">
        <f t="shared" si="8"/>
        <v>0</v>
      </c>
      <c r="J188" s="4">
        <f t="shared" si="7"/>
        <v>25.127099999999999</v>
      </c>
      <c r="K188" s="128">
        <f t="shared" si="6"/>
        <v>0</v>
      </c>
    </row>
    <row r="189" spans="1:11">
      <c r="A189" s="135" t="s">
        <v>276</v>
      </c>
      <c r="B189" s="38" t="s">
        <v>208</v>
      </c>
      <c r="C189" s="39"/>
      <c r="D189" s="39"/>
      <c r="E189" s="127"/>
      <c r="F189" s="127"/>
      <c r="H189" s="128">
        <f t="shared" si="8"/>
        <v>0</v>
      </c>
      <c r="J189" s="4">
        <f t="shared" si="7"/>
        <v>25.127099999999999</v>
      </c>
      <c r="K189" s="128">
        <f t="shared" si="6"/>
        <v>0</v>
      </c>
    </row>
    <row r="190" spans="1:11">
      <c r="A190" s="135" t="s">
        <v>277</v>
      </c>
      <c r="B190" s="38" t="s">
        <v>209</v>
      </c>
      <c r="C190" s="39"/>
      <c r="D190" s="39"/>
      <c r="E190" s="127"/>
      <c r="F190" s="127"/>
      <c r="H190" s="128">
        <f t="shared" si="8"/>
        <v>0</v>
      </c>
      <c r="J190" s="4">
        <f t="shared" si="7"/>
        <v>25.127099999999999</v>
      </c>
      <c r="K190" s="128">
        <f t="shared" si="6"/>
        <v>0</v>
      </c>
    </row>
    <row r="191" spans="1:11">
      <c r="A191" s="135" t="s">
        <v>278</v>
      </c>
      <c r="B191" s="38" t="s">
        <v>210</v>
      </c>
      <c r="C191" s="39"/>
      <c r="D191" s="39"/>
      <c r="E191" s="127"/>
      <c r="F191" s="127"/>
      <c r="H191" s="128">
        <f t="shared" si="8"/>
        <v>0</v>
      </c>
      <c r="J191" s="4">
        <f t="shared" si="7"/>
        <v>25.127099999999999</v>
      </c>
      <c r="K191" s="128">
        <f t="shared" si="6"/>
        <v>0</v>
      </c>
    </row>
    <row r="192" spans="1:11">
      <c r="A192" s="135" t="s">
        <v>279</v>
      </c>
      <c r="B192" s="38" t="s">
        <v>211</v>
      </c>
      <c r="C192" s="39"/>
      <c r="D192" s="39"/>
      <c r="E192" s="127"/>
      <c r="F192" s="127"/>
      <c r="H192" s="128">
        <f t="shared" si="8"/>
        <v>0</v>
      </c>
      <c r="J192" s="4">
        <f t="shared" si="7"/>
        <v>25.127099999999999</v>
      </c>
      <c r="K192" s="128">
        <f t="shared" si="6"/>
        <v>0</v>
      </c>
    </row>
    <row r="193" spans="1:11">
      <c r="A193" s="135" t="s">
        <v>280</v>
      </c>
      <c r="B193" s="38" t="s">
        <v>212</v>
      </c>
      <c r="C193" s="39"/>
      <c r="D193" s="39"/>
      <c r="E193" s="127"/>
      <c r="F193" s="127"/>
      <c r="H193" s="128">
        <f t="shared" si="8"/>
        <v>0</v>
      </c>
      <c r="J193" s="4">
        <f t="shared" si="7"/>
        <v>25.127099999999999</v>
      </c>
      <c r="K193" s="128">
        <f t="shared" si="6"/>
        <v>0</v>
      </c>
    </row>
    <row r="194" spans="1:11">
      <c r="A194" s="135" t="s">
        <v>281</v>
      </c>
      <c r="B194" s="38" t="s">
        <v>213</v>
      </c>
      <c r="C194" s="39"/>
      <c r="D194" s="39"/>
      <c r="E194" s="127"/>
      <c r="F194" s="127"/>
      <c r="H194" s="128">
        <f t="shared" si="8"/>
        <v>0</v>
      </c>
      <c r="J194" s="4">
        <f t="shared" si="7"/>
        <v>25.127099999999999</v>
      </c>
      <c r="K194" s="128">
        <f t="shared" si="6"/>
        <v>0</v>
      </c>
    </row>
    <row r="195" spans="1:11">
      <c r="A195" s="135" t="s">
        <v>282</v>
      </c>
      <c r="B195" s="38" t="s">
        <v>214</v>
      </c>
      <c r="C195" s="39"/>
      <c r="D195" s="39"/>
      <c r="E195" s="127"/>
      <c r="F195" s="127"/>
      <c r="H195" s="128">
        <f t="shared" si="8"/>
        <v>0</v>
      </c>
      <c r="J195" s="4">
        <f t="shared" si="7"/>
        <v>25.127099999999999</v>
      </c>
      <c r="K195" s="128">
        <f t="shared" si="6"/>
        <v>0</v>
      </c>
    </row>
    <row r="196" spans="1:11">
      <c r="A196" s="135" t="s">
        <v>283</v>
      </c>
      <c r="B196" s="38" t="s">
        <v>215</v>
      </c>
      <c r="C196" s="39"/>
      <c r="D196" s="39"/>
      <c r="E196" s="127"/>
      <c r="F196" s="127"/>
      <c r="H196" s="128">
        <f t="shared" si="8"/>
        <v>0</v>
      </c>
      <c r="J196" s="4">
        <f t="shared" si="7"/>
        <v>25.127099999999999</v>
      </c>
      <c r="K196" s="128">
        <f t="shared" si="6"/>
        <v>0</v>
      </c>
    </row>
    <row r="197" spans="1:11">
      <c r="A197" s="135" t="s">
        <v>258</v>
      </c>
      <c r="B197" s="38" t="s">
        <v>190</v>
      </c>
      <c r="C197" s="39"/>
      <c r="D197" s="39"/>
      <c r="E197" s="127"/>
      <c r="F197" s="127"/>
      <c r="H197" s="128">
        <f t="shared" si="8"/>
        <v>0</v>
      </c>
      <c r="J197" s="4">
        <f t="shared" si="7"/>
        <v>25.127099999999999</v>
      </c>
      <c r="K197" s="128">
        <f t="shared" si="6"/>
        <v>0</v>
      </c>
    </row>
    <row r="198" spans="1:11">
      <c r="A198" s="135" t="s">
        <v>259</v>
      </c>
      <c r="B198" s="38" t="s">
        <v>191</v>
      </c>
      <c r="C198" s="39"/>
      <c r="D198" s="39"/>
      <c r="E198" s="127"/>
      <c r="F198" s="127"/>
      <c r="H198" s="128">
        <f t="shared" si="8"/>
        <v>0</v>
      </c>
      <c r="J198" s="4">
        <f t="shared" si="7"/>
        <v>25.127099999999999</v>
      </c>
      <c r="K198" s="128">
        <f t="shared" si="6"/>
        <v>0</v>
      </c>
    </row>
    <row r="199" spans="1:11">
      <c r="A199" s="135" t="s">
        <v>260</v>
      </c>
      <c r="B199" s="38" t="s">
        <v>192</v>
      </c>
      <c r="C199" s="39"/>
      <c r="D199" s="39"/>
      <c r="E199" s="127"/>
      <c r="F199" s="127"/>
      <c r="H199" s="128">
        <f t="shared" si="8"/>
        <v>0</v>
      </c>
      <c r="J199" s="4">
        <f t="shared" si="7"/>
        <v>25.127099999999999</v>
      </c>
      <c r="K199" s="128">
        <f t="shared" si="6"/>
        <v>0</v>
      </c>
    </row>
    <row r="200" spans="1:11">
      <c r="A200" s="135" t="s">
        <v>261</v>
      </c>
      <c r="B200" s="38" t="s">
        <v>193</v>
      </c>
      <c r="C200" s="39"/>
      <c r="D200" s="39"/>
      <c r="E200" s="127"/>
      <c r="F200" s="127"/>
      <c r="H200" s="128">
        <f t="shared" si="8"/>
        <v>0</v>
      </c>
      <c r="J200" s="4">
        <f t="shared" si="7"/>
        <v>25.127099999999999</v>
      </c>
      <c r="K200" s="128">
        <f t="shared" ref="K200:K263" si="9">ROUND(H200*J200,2)</f>
        <v>0</v>
      </c>
    </row>
    <row r="201" spans="1:11">
      <c r="A201" s="135" t="s">
        <v>284</v>
      </c>
      <c r="B201" s="38" t="s">
        <v>216</v>
      </c>
      <c r="C201" s="39"/>
      <c r="D201" s="39"/>
      <c r="E201" s="127"/>
      <c r="F201" s="127"/>
      <c r="H201" s="128">
        <f t="shared" si="8"/>
        <v>0</v>
      </c>
      <c r="J201" s="4">
        <f t="shared" ref="J201:J264" si="10">J200</f>
        <v>25.127099999999999</v>
      </c>
      <c r="K201" s="128">
        <f t="shared" si="9"/>
        <v>0</v>
      </c>
    </row>
    <row r="202" spans="1:11">
      <c r="A202" s="135" t="s">
        <v>262</v>
      </c>
      <c r="B202" s="38" t="s">
        <v>194</v>
      </c>
      <c r="C202" s="39"/>
      <c r="D202" s="39"/>
      <c r="E202" s="127"/>
      <c r="F202" s="127"/>
      <c r="H202" s="128">
        <f t="shared" si="8"/>
        <v>0</v>
      </c>
      <c r="J202" s="4">
        <f t="shared" si="10"/>
        <v>25.127099999999999</v>
      </c>
      <c r="K202" s="128">
        <f t="shared" si="9"/>
        <v>0</v>
      </c>
    </row>
    <row r="203" spans="1:11">
      <c r="A203" s="135" t="s">
        <v>263</v>
      </c>
      <c r="B203" s="38" t="s">
        <v>195</v>
      </c>
      <c r="C203" s="39"/>
      <c r="D203" s="39"/>
      <c r="E203" s="127"/>
      <c r="F203" s="127"/>
      <c r="H203" s="128">
        <f t="shared" ref="H203:H267" si="11">ROUND(C203-D203+E203-F203,2)</f>
        <v>0</v>
      </c>
      <c r="J203" s="4">
        <f t="shared" si="10"/>
        <v>25.127099999999999</v>
      </c>
      <c r="K203" s="128">
        <f t="shared" si="9"/>
        <v>0</v>
      </c>
    </row>
    <row r="204" spans="1:11">
      <c r="A204" s="135" t="s">
        <v>264</v>
      </c>
      <c r="B204" s="38" t="s">
        <v>196</v>
      </c>
      <c r="C204" s="39"/>
      <c r="D204" s="39"/>
      <c r="E204" s="127"/>
      <c r="F204" s="127"/>
      <c r="H204" s="128">
        <f t="shared" si="11"/>
        <v>0</v>
      </c>
      <c r="J204" s="4">
        <f t="shared" si="10"/>
        <v>25.127099999999999</v>
      </c>
      <c r="K204" s="128">
        <f t="shared" si="9"/>
        <v>0</v>
      </c>
    </row>
    <row r="205" spans="1:11">
      <c r="A205" s="135" t="s">
        <v>265</v>
      </c>
      <c r="B205" s="38" t="s">
        <v>197</v>
      </c>
      <c r="C205" s="39"/>
      <c r="D205" s="39"/>
      <c r="E205" s="127"/>
      <c r="F205" s="127"/>
      <c r="H205" s="128">
        <f t="shared" si="11"/>
        <v>0</v>
      </c>
      <c r="J205" s="4">
        <f t="shared" si="10"/>
        <v>25.127099999999999</v>
      </c>
      <c r="K205" s="128">
        <f t="shared" si="9"/>
        <v>0</v>
      </c>
    </row>
    <row r="206" spans="1:11">
      <c r="A206" s="135" t="s">
        <v>266</v>
      </c>
      <c r="B206" s="38" t="s">
        <v>198</v>
      </c>
      <c r="C206" s="39"/>
      <c r="D206" s="39"/>
      <c r="E206" s="127"/>
      <c r="F206" s="127"/>
      <c r="H206" s="128">
        <f t="shared" si="11"/>
        <v>0</v>
      </c>
      <c r="J206" s="4">
        <f t="shared" si="10"/>
        <v>25.127099999999999</v>
      </c>
      <c r="K206" s="128">
        <f t="shared" si="9"/>
        <v>0</v>
      </c>
    </row>
    <row r="207" spans="1:11">
      <c r="A207" s="135" t="s">
        <v>267</v>
      </c>
      <c r="B207" s="38" t="s">
        <v>199</v>
      </c>
      <c r="C207" s="39"/>
      <c r="D207" s="39"/>
      <c r="E207" s="127"/>
      <c r="F207" s="127"/>
      <c r="H207" s="128">
        <f t="shared" si="11"/>
        <v>0</v>
      </c>
      <c r="J207" s="4">
        <f t="shared" si="10"/>
        <v>25.127099999999999</v>
      </c>
      <c r="K207" s="128">
        <f t="shared" si="9"/>
        <v>0</v>
      </c>
    </row>
    <row r="208" spans="1:11">
      <c r="A208" s="135" t="s">
        <v>268</v>
      </c>
      <c r="B208" s="38" t="s">
        <v>200</v>
      </c>
      <c r="C208" s="39"/>
      <c r="D208" s="39"/>
      <c r="E208" s="127"/>
      <c r="F208" s="127"/>
      <c r="H208" s="128">
        <f t="shared" si="11"/>
        <v>0</v>
      </c>
      <c r="J208" s="4">
        <f t="shared" si="10"/>
        <v>25.127099999999999</v>
      </c>
      <c r="K208" s="128">
        <f t="shared" si="9"/>
        <v>0</v>
      </c>
    </row>
    <row r="209" spans="1:14">
      <c r="A209" s="135" t="s">
        <v>269</v>
      </c>
      <c r="B209" s="38" t="s">
        <v>201</v>
      </c>
      <c r="C209" s="39"/>
      <c r="D209" s="39"/>
      <c r="E209" s="127"/>
      <c r="F209" s="127"/>
      <c r="H209" s="128">
        <f t="shared" si="11"/>
        <v>0</v>
      </c>
      <c r="J209" s="4">
        <f t="shared" si="10"/>
        <v>25.127099999999999</v>
      </c>
      <c r="K209" s="128">
        <f t="shared" si="9"/>
        <v>0</v>
      </c>
    </row>
    <row r="210" spans="1:14">
      <c r="A210" s="135" t="s">
        <v>270</v>
      </c>
      <c r="B210" s="38" t="s">
        <v>202</v>
      </c>
      <c r="C210" s="39"/>
      <c r="D210" s="39"/>
      <c r="E210" s="127"/>
      <c r="F210" s="127"/>
      <c r="H210" s="128">
        <f t="shared" si="11"/>
        <v>0</v>
      </c>
      <c r="J210" s="4">
        <f t="shared" si="10"/>
        <v>25.127099999999999</v>
      </c>
      <c r="K210" s="128">
        <f t="shared" si="9"/>
        <v>0</v>
      </c>
    </row>
    <row r="211" spans="1:14">
      <c r="A211" s="135" t="s">
        <v>271</v>
      </c>
      <c r="B211" s="38" t="s">
        <v>203</v>
      </c>
      <c r="C211" s="39"/>
      <c r="D211" s="39"/>
      <c r="E211" s="127"/>
      <c r="F211" s="127"/>
      <c r="H211" s="128">
        <f t="shared" si="11"/>
        <v>0</v>
      </c>
      <c r="J211" s="4">
        <f t="shared" si="10"/>
        <v>25.127099999999999</v>
      </c>
      <c r="K211" s="128">
        <f t="shared" si="9"/>
        <v>0</v>
      </c>
    </row>
    <row r="212" spans="1:14">
      <c r="A212" s="135" t="s">
        <v>272</v>
      </c>
      <c r="B212" s="38" t="s">
        <v>204</v>
      </c>
      <c r="C212" s="39"/>
      <c r="D212" s="39"/>
      <c r="E212" s="127"/>
      <c r="F212" s="127"/>
      <c r="H212" s="128">
        <f t="shared" si="11"/>
        <v>0</v>
      </c>
      <c r="J212" s="4">
        <f t="shared" si="10"/>
        <v>25.127099999999999</v>
      </c>
      <c r="K212" s="128">
        <f t="shared" si="9"/>
        <v>0</v>
      </c>
    </row>
    <row r="213" spans="1:14">
      <c r="A213" s="135" t="s">
        <v>273</v>
      </c>
      <c r="B213" s="38" t="s">
        <v>205</v>
      </c>
      <c r="C213" s="39"/>
      <c r="D213" s="39"/>
      <c r="E213" s="127"/>
      <c r="F213" s="127"/>
      <c r="H213" s="128">
        <f t="shared" si="11"/>
        <v>0</v>
      </c>
      <c r="J213" s="4">
        <f t="shared" si="10"/>
        <v>25.127099999999999</v>
      </c>
      <c r="K213" s="128">
        <f t="shared" si="9"/>
        <v>0</v>
      </c>
    </row>
    <row r="214" spans="1:14">
      <c r="A214" s="135" t="s">
        <v>285</v>
      </c>
      <c r="B214" s="38" t="s">
        <v>217</v>
      </c>
      <c r="C214" s="39"/>
      <c r="D214" s="39"/>
      <c r="E214" s="127"/>
      <c r="F214" s="127"/>
      <c r="H214" s="128">
        <f t="shared" si="11"/>
        <v>0</v>
      </c>
      <c r="J214" s="4">
        <f t="shared" si="10"/>
        <v>25.127099999999999</v>
      </c>
      <c r="K214" s="128">
        <f t="shared" si="9"/>
        <v>0</v>
      </c>
    </row>
    <row r="215" spans="1:14">
      <c r="A215" s="135" t="s">
        <v>274</v>
      </c>
      <c r="B215" s="38" t="s">
        <v>206</v>
      </c>
      <c r="C215" s="39"/>
      <c r="D215" s="39"/>
      <c r="E215" s="127"/>
      <c r="F215" s="127"/>
      <c r="H215" s="128">
        <f t="shared" si="11"/>
        <v>0</v>
      </c>
      <c r="J215" s="4">
        <f t="shared" si="10"/>
        <v>25.127099999999999</v>
      </c>
      <c r="K215" s="128">
        <f t="shared" si="9"/>
        <v>0</v>
      </c>
    </row>
    <row r="216" spans="1:14">
      <c r="A216" s="135">
        <v>30010</v>
      </c>
      <c r="B216" s="38" t="s">
        <v>295</v>
      </c>
      <c r="C216" s="39"/>
      <c r="D216" s="39">
        <v>1000000</v>
      </c>
      <c r="E216" s="127"/>
      <c r="F216" s="127"/>
      <c r="H216" s="128">
        <f t="shared" si="11"/>
        <v>-1000000</v>
      </c>
      <c r="J216" s="4">
        <f t="shared" si="10"/>
        <v>25.127099999999999</v>
      </c>
      <c r="K216" s="128">
        <f t="shared" si="9"/>
        <v>-25127100</v>
      </c>
    </row>
    <row r="217" spans="1:14">
      <c r="A217" s="135">
        <v>30011</v>
      </c>
      <c r="B217" s="133" t="s">
        <v>296</v>
      </c>
      <c r="C217" s="39"/>
      <c r="D217" s="39"/>
      <c r="E217" s="127"/>
      <c r="F217" s="127"/>
      <c r="H217" s="128">
        <f t="shared" si="11"/>
        <v>0</v>
      </c>
      <c r="J217" s="4">
        <f t="shared" si="10"/>
        <v>25.127099999999999</v>
      </c>
      <c r="K217" s="128">
        <f t="shared" si="9"/>
        <v>0</v>
      </c>
    </row>
    <row r="218" spans="1:14">
      <c r="A218" s="135">
        <v>30020</v>
      </c>
      <c r="B218" s="38" t="s">
        <v>297</v>
      </c>
      <c r="C218" s="39"/>
      <c r="D218" s="39"/>
      <c r="E218" s="127"/>
      <c r="F218" s="127"/>
      <c r="H218" s="128">
        <f t="shared" si="11"/>
        <v>0</v>
      </c>
      <c r="J218" s="4">
        <f t="shared" si="10"/>
        <v>25.127099999999999</v>
      </c>
      <c r="K218" s="128">
        <f t="shared" si="9"/>
        <v>0</v>
      </c>
    </row>
    <row r="219" spans="1:14">
      <c r="A219" s="135">
        <v>30030</v>
      </c>
      <c r="B219" s="38" t="s">
        <v>298</v>
      </c>
      <c r="C219" s="39"/>
      <c r="D219" s="39"/>
      <c r="E219" s="127"/>
      <c r="F219" s="127"/>
      <c r="H219" s="128">
        <f t="shared" si="11"/>
        <v>0</v>
      </c>
      <c r="J219" s="4">
        <f t="shared" si="10"/>
        <v>25.127099999999999</v>
      </c>
      <c r="K219" s="128">
        <f t="shared" si="9"/>
        <v>0</v>
      </c>
    </row>
    <row r="220" spans="1:14">
      <c r="A220" s="135">
        <v>30031</v>
      </c>
      <c r="B220" s="133" t="s">
        <v>299</v>
      </c>
      <c r="C220" s="39"/>
      <c r="D220" s="39"/>
      <c r="E220" s="127"/>
      <c r="F220" s="127"/>
      <c r="H220" s="128">
        <f t="shared" si="11"/>
        <v>0</v>
      </c>
      <c r="J220" s="4">
        <f t="shared" si="10"/>
        <v>25.127099999999999</v>
      </c>
      <c r="K220" s="128">
        <f t="shared" si="9"/>
        <v>0</v>
      </c>
    </row>
    <row r="221" spans="1:14">
      <c r="A221" s="138">
        <v>30040</v>
      </c>
      <c r="B221" s="130" t="s">
        <v>301</v>
      </c>
      <c r="C221" s="131"/>
      <c r="D221" s="131">
        <f>276073.4-0.04</f>
        <v>276073.36000000004</v>
      </c>
      <c r="E221" s="131"/>
      <c r="F221" s="131"/>
      <c r="G221" s="132"/>
      <c r="H221" s="132">
        <f>ROUND(C221-D221+E221-F221,2)</f>
        <v>-276073.36</v>
      </c>
      <c r="J221" s="4">
        <f t="shared" si="10"/>
        <v>25.127099999999999</v>
      </c>
      <c r="K221" s="132">
        <f t="shared" si="9"/>
        <v>-6936922.9199999999</v>
      </c>
    </row>
    <row r="222" spans="1:14">
      <c r="A222" s="135">
        <v>30041</v>
      </c>
      <c r="B222" s="133" t="s">
        <v>300</v>
      </c>
      <c r="C222" s="39"/>
      <c r="D222" s="39"/>
      <c r="E222" s="127"/>
      <c r="F222" s="127"/>
      <c r="H222" s="128">
        <f>ROUND(C222-D222+E222-F222,2)</f>
        <v>0</v>
      </c>
      <c r="J222" s="4">
        <f t="shared" si="10"/>
        <v>25.127099999999999</v>
      </c>
      <c r="K222" s="128">
        <f t="shared" si="9"/>
        <v>0</v>
      </c>
      <c r="N222" s="221"/>
    </row>
    <row r="223" spans="1:14">
      <c r="A223" s="135">
        <v>30050</v>
      </c>
      <c r="B223" s="38" t="s">
        <v>302</v>
      </c>
      <c r="C223" s="39"/>
      <c r="D223" s="39"/>
      <c r="E223" s="127"/>
      <c r="F223" s="127"/>
      <c r="H223" s="128">
        <f t="shared" si="11"/>
        <v>0</v>
      </c>
      <c r="J223" s="4">
        <f t="shared" si="10"/>
        <v>25.127099999999999</v>
      </c>
      <c r="K223" s="128">
        <f t="shared" si="9"/>
        <v>0</v>
      </c>
    </row>
    <row r="224" spans="1:14">
      <c r="A224" s="135">
        <v>71000</v>
      </c>
      <c r="B224" s="38" t="s">
        <v>485</v>
      </c>
      <c r="C224" s="39"/>
      <c r="D224" s="39"/>
      <c r="E224" s="127"/>
      <c r="F224" s="127"/>
      <c r="H224" s="128">
        <f t="shared" si="11"/>
        <v>0</v>
      </c>
      <c r="J224" s="4">
        <f t="shared" si="10"/>
        <v>25.127099999999999</v>
      </c>
      <c r="K224" s="128">
        <f t="shared" si="9"/>
        <v>0</v>
      </c>
    </row>
    <row r="225" spans="1:11">
      <c r="A225" s="135">
        <v>71001</v>
      </c>
      <c r="B225" s="38" t="s">
        <v>304</v>
      </c>
      <c r="C225" s="39"/>
      <c r="D225" s="39"/>
      <c r="E225" s="127"/>
      <c r="F225" s="127"/>
      <c r="H225" s="128">
        <f t="shared" si="11"/>
        <v>0</v>
      </c>
      <c r="J225" s="4">
        <f t="shared" si="10"/>
        <v>25.127099999999999</v>
      </c>
      <c r="K225" s="128">
        <f t="shared" si="9"/>
        <v>0</v>
      </c>
    </row>
    <row r="226" spans="1:11">
      <c r="A226" s="135">
        <v>71002</v>
      </c>
      <c r="B226" s="38" t="s">
        <v>305</v>
      </c>
      <c r="C226" s="39"/>
      <c r="D226" s="39"/>
      <c r="E226" s="127"/>
      <c r="F226" s="127"/>
      <c r="H226" s="128">
        <f t="shared" si="11"/>
        <v>0</v>
      </c>
      <c r="J226" s="4">
        <f t="shared" si="10"/>
        <v>25.127099999999999</v>
      </c>
      <c r="K226" s="128">
        <f t="shared" si="9"/>
        <v>0</v>
      </c>
    </row>
    <row r="227" spans="1:11">
      <c r="A227" s="135">
        <v>71003</v>
      </c>
      <c r="B227" s="38" t="s">
        <v>306</v>
      </c>
      <c r="C227" s="39"/>
      <c r="D227" s="39"/>
      <c r="E227" s="127"/>
      <c r="F227" s="127"/>
      <c r="H227" s="128">
        <f t="shared" si="11"/>
        <v>0</v>
      </c>
      <c r="J227" s="4">
        <f t="shared" si="10"/>
        <v>25.127099999999999</v>
      </c>
      <c r="K227" s="128">
        <f t="shared" si="9"/>
        <v>0</v>
      </c>
    </row>
    <row r="228" spans="1:11">
      <c r="A228" s="135">
        <v>71004</v>
      </c>
      <c r="B228" s="38" t="s">
        <v>307</v>
      </c>
      <c r="C228" s="39"/>
      <c r="D228" s="39"/>
      <c r="E228" s="127"/>
      <c r="F228" s="127"/>
      <c r="H228" s="128">
        <f t="shared" si="11"/>
        <v>0</v>
      </c>
      <c r="J228" s="4">
        <f t="shared" si="10"/>
        <v>25.127099999999999</v>
      </c>
      <c r="K228" s="128">
        <f t="shared" si="9"/>
        <v>0</v>
      </c>
    </row>
    <row r="229" spans="1:11">
      <c r="A229" s="135">
        <v>71005</v>
      </c>
      <c r="B229" s="38" t="s">
        <v>308</v>
      </c>
      <c r="C229" s="39"/>
      <c r="D229" s="39"/>
      <c r="E229" s="127"/>
      <c r="F229" s="127"/>
      <c r="H229" s="128">
        <f t="shared" si="11"/>
        <v>0</v>
      </c>
      <c r="J229" s="4">
        <f t="shared" si="10"/>
        <v>25.127099999999999</v>
      </c>
      <c r="K229" s="128">
        <f t="shared" si="9"/>
        <v>0</v>
      </c>
    </row>
    <row r="230" spans="1:11">
      <c r="A230" s="135">
        <v>71006</v>
      </c>
      <c r="B230" s="38" t="s">
        <v>309</v>
      </c>
      <c r="C230" s="39"/>
      <c r="D230" s="39"/>
      <c r="E230" s="127"/>
      <c r="F230" s="127"/>
      <c r="H230" s="128">
        <f t="shared" si="11"/>
        <v>0</v>
      </c>
      <c r="J230" s="4">
        <f t="shared" si="10"/>
        <v>25.127099999999999</v>
      </c>
      <c r="K230" s="128">
        <f t="shared" si="9"/>
        <v>0</v>
      </c>
    </row>
    <row r="231" spans="1:11">
      <c r="A231" s="135">
        <v>71007</v>
      </c>
      <c r="B231" s="38" t="s">
        <v>310</v>
      </c>
      <c r="C231" s="39"/>
      <c r="D231" s="39"/>
      <c r="E231" s="127"/>
      <c r="F231" s="127"/>
      <c r="H231" s="128">
        <f t="shared" si="11"/>
        <v>0</v>
      </c>
      <c r="J231" s="4">
        <f t="shared" si="10"/>
        <v>25.127099999999999</v>
      </c>
      <c r="K231" s="128">
        <f t="shared" si="9"/>
        <v>0</v>
      </c>
    </row>
    <row r="232" spans="1:11">
      <c r="A232" s="135">
        <v>71008</v>
      </c>
      <c r="B232" s="38" t="s">
        <v>311</v>
      </c>
      <c r="C232" s="39"/>
      <c r="D232" s="39"/>
      <c r="E232" s="127"/>
      <c r="F232" s="127"/>
      <c r="H232" s="128">
        <f t="shared" si="11"/>
        <v>0</v>
      </c>
      <c r="J232" s="4">
        <f t="shared" si="10"/>
        <v>25.127099999999999</v>
      </c>
      <c r="K232" s="128">
        <f t="shared" si="9"/>
        <v>0</v>
      </c>
    </row>
    <row r="233" spans="1:11">
      <c r="A233" s="135">
        <v>71009</v>
      </c>
      <c r="B233" s="38" t="s">
        <v>312</v>
      </c>
      <c r="C233" s="39"/>
      <c r="D233" s="39"/>
      <c r="E233" s="127"/>
      <c r="F233" s="127"/>
      <c r="H233" s="128">
        <f t="shared" si="11"/>
        <v>0</v>
      </c>
      <c r="J233" s="4">
        <f t="shared" si="10"/>
        <v>25.127099999999999</v>
      </c>
      <c r="K233" s="128">
        <f t="shared" si="9"/>
        <v>0</v>
      </c>
    </row>
    <row r="234" spans="1:11">
      <c r="A234" s="135">
        <v>71010</v>
      </c>
      <c r="B234" s="133" t="s">
        <v>313</v>
      </c>
      <c r="C234" s="39"/>
      <c r="D234" s="39"/>
      <c r="E234" s="127"/>
      <c r="F234" s="127"/>
      <c r="H234" s="128">
        <f t="shared" si="11"/>
        <v>0</v>
      </c>
      <c r="J234" s="4">
        <f t="shared" si="10"/>
        <v>25.127099999999999</v>
      </c>
      <c r="K234" s="128">
        <f t="shared" si="9"/>
        <v>0</v>
      </c>
    </row>
    <row r="235" spans="1:11">
      <c r="A235" s="37">
        <v>71011</v>
      </c>
      <c r="B235" s="133" t="s">
        <v>314</v>
      </c>
      <c r="C235" s="39"/>
      <c r="D235" s="39"/>
      <c r="E235" s="127"/>
      <c r="F235" s="127"/>
      <c r="H235" s="128">
        <f t="shared" si="11"/>
        <v>0</v>
      </c>
      <c r="J235" s="4">
        <f t="shared" si="10"/>
        <v>25.127099999999999</v>
      </c>
      <c r="K235" s="128">
        <f t="shared" si="9"/>
        <v>0</v>
      </c>
    </row>
    <row r="236" spans="1:11">
      <c r="A236" s="37">
        <v>71012</v>
      </c>
      <c r="B236" s="133" t="s">
        <v>315</v>
      </c>
      <c r="C236" s="39"/>
      <c r="D236" s="39"/>
      <c r="E236" s="127"/>
      <c r="F236" s="127"/>
      <c r="H236" s="128">
        <f t="shared" si="11"/>
        <v>0</v>
      </c>
      <c r="J236" s="4">
        <f t="shared" si="10"/>
        <v>25.127099999999999</v>
      </c>
      <c r="K236" s="128">
        <f t="shared" si="9"/>
        <v>0</v>
      </c>
    </row>
    <row r="237" spans="1:11">
      <c r="A237" s="37">
        <v>71013</v>
      </c>
      <c r="B237" s="133" t="s">
        <v>316</v>
      </c>
      <c r="C237" s="39"/>
      <c r="D237" s="39"/>
      <c r="E237" s="127"/>
      <c r="F237" s="127"/>
      <c r="H237" s="128">
        <f t="shared" si="11"/>
        <v>0</v>
      </c>
      <c r="J237" s="4">
        <f t="shared" si="10"/>
        <v>25.127099999999999</v>
      </c>
      <c r="K237" s="128">
        <f t="shared" si="9"/>
        <v>0</v>
      </c>
    </row>
    <row r="238" spans="1:11">
      <c r="A238" s="37">
        <v>71014</v>
      </c>
      <c r="B238" s="133" t="s">
        <v>317</v>
      </c>
      <c r="C238" s="39"/>
      <c r="D238" s="39"/>
      <c r="E238" s="127"/>
      <c r="F238" s="127"/>
      <c r="H238" s="128">
        <f t="shared" si="11"/>
        <v>0</v>
      </c>
      <c r="J238" s="4">
        <f t="shared" si="10"/>
        <v>25.127099999999999</v>
      </c>
      <c r="K238" s="128">
        <f t="shared" si="9"/>
        <v>0</v>
      </c>
    </row>
    <row r="239" spans="1:11">
      <c r="A239" s="37">
        <v>71015</v>
      </c>
      <c r="B239" s="133" t="s">
        <v>318</v>
      </c>
      <c r="C239" s="39"/>
      <c r="D239" s="39"/>
      <c r="E239" s="127"/>
      <c r="F239" s="127"/>
      <c r="H239" s="128">
        <f t="shared" si="11"/>
        <v>0</v>
      </c>
      <c r="J239" s="4">
        <f t="shared" si="10"/>
        <v>25.127099999999999</v>
      </c>
      <c r="K239" s="128">
        <f t="shared" si="9"/>
        <v>0</v>
      </c>
    </row>
    <row r="240" spans="1:11">
      <c r="A240" s="37">
        <v>71016</v>
      </c>
      <c r="B240" s="133" t="s">
        <v>319</v>
      </c>
      <c r="C240" s="39"/>
      <c r="D240" s="39"/>
      <c r="E240" s="127"/>
      <c r="F240" s="127"/>
      <c r="H240" s="128">
        <f t="shared" si="11"/>
        <v>0</v>
      </c>
      <c r="J240" s="4">
        <f t="shared" si="10"/>
        <v>25.127099999999999</v>
      </c>
      <c r="K240" s="128">
        <f t="shared" si="9"/>
        <v>0</v>
      </c>
    </row>
    <row r="241" spans="1:11">
      <c r="A241" s="37">
        <v>71017</v>
      </c>
      <c r="B241" s="133" t="s">
        <v>320</v>
      </c>
      <c r="C241" s="39"/>
      <c r="D241" s="39"/>
      <c r="E241" s="127"/>
      <c r="F241" s="127"/>
      <c r="H241" s="128">
        <f t="shared" si="11"/>
        <v>0</v>
      </c>
      <c r="J241" s="4">
        <f t="shared" si="10"/>
        <v>25.127099999999999</v>
      </c>
      <c r="K241" s="128">
        <f t="shared" si="9"/>
        <v>0</v>
      </c>
    </row>
    <row r="242" spans="1:11">
      <c r="A242" s="37">
        <v>71018</v>
      </c>
      <c r="B242" s="133" t="s">
        <v>321</v>
      </c>
      <c r="C242" s="39"/>
      <c r="D242" s="39"/>
      <c r="E242" s="127"/>
      <c r="F242" s="127"/>
      <c r="H242" s="128">
        <f t="shared" si="11"/>
        <v>0</v>
      </c>
      <c r="J242" s="4">
        <f t="shared" si="10"/>
        <v>25.127099999999999</v>
      </c>
      <c r="K242" s="128">
        <f t="shared" si="9"/>
        <v>0</v>
      </c>
    </row>
    <row r="243" spans="1:11">
      <c r="A243" s="37">
        <v>71019</v>
      </c>
      <c r="B243" s="133" t="s">
        <v>322</v>
      </c>
      <c r="C243" s="39"/>
      <c r="D243" s="39"/>
      <c r="E243" s="127"/>
      <c r="F243" s="127"/>
      <c r="H243" s="128">
        <f t="shared" si="11"/>
        <v>0</v>
      </c>
      <c r="J243" s="4">
        <f t="shared" si="10"/>
        <v>25.127099999999999</v>
      </c>
      <c r="K243" s="128">
        <f t="shared" si="9"/>
        <v>0</v>
      </c>
    </row>
    <row r="244" spans="1:11">
      <c r="A244" s="37">
        <v>71020</v>
      </c>
      <c r="B244" s="133" t="s">
        <v>323</v>
      </c>
      <c r="C244" s="39"/>
      <c r="D244" s="39"/>
      <c r="E244" s="127"/>
      <c r="F244" s="127"/>
      <c r="H244" s="128">
        <f t="shared" si="11"/>
        <v>0</v>
      </c>
      <c r="J244" s="4">
        <f t="shared" si="10"/>
        <v>25.127099999999999</v>
      </c>
      <c r="K244" s="128">
        <f t="shared" si="9"/>
        <v>0</v>
      </c>
    </row>
    <row r="245" spans="1:11">
      <c r="A245" s="37">
        <v>71021</v>
      </c>
      <c r="B245" s="133" t="s">
        <v>324</v>
      </c>
      <c r="C245" s="39"/>
      <c r="D245" s="39"/>
      <c r="E245" s="127"/>
      <c r="F245" s="127"/>
      <c r="H245" s="128">
        <f t="shared" si="11"/>
        <v>0</v>
      </c>
      <c r="J245" s="4">
        <f t="shared" si="10"/>
        <v>25.127099999999999</v>
      </c>
      <c r="K245" s="128">
        <f t="shared" si="9"/>
        <v>0</v>
      </c>
    </row>
    <row r="246" spans="1:11">
      <c r="A246" s="37">
        <v>71022</v>
      </c>
      <c r="B246" s="133" t="s">
        <v>325</v>
      </c>
      <c r="C246" s="39"/>
      <c r="D246" s="39"/>
      <c r="E246" s="127"/>
      <c r="F246" s="127"/>
      <c r="H246" s="128">
        <f t="shared" si="11"/>
        <v>0</v>
      </c>
      <c r="J246" s="4">
        <f t="shared" si="10"/>
        <v>25.127099999999999</v>
      </c>
      <c r="K246" s="128">
        <f t="shared" si="9"/>
        <v>0</v>
      </c>
    </row>
    <row r="247" spans="1:11">
      <c r="A247" s="37">
        <v>71023</v>
      </c>
      <c r="B247" s="133" t="s">
        <v>326</v>
      </c>
      <c r="C247" s="39"/>
      <c r="D247" s="39"/>
      <c r="E247" s="127"/>
      <c r="F247" s="127"/>
      <c r="H247" s="128">
        <f t="shared" si="11"/>
        <v>0</v>
      </c>
      <c r="J247" s="4">
        <f t="shared" si="10"/>
        <v>25.127099999999999</v>
      </c>
      <c r="K247" s="128">
        <f t="shared" si="9"/>
        <v>0</v>
      </c>
    </row>
    <row r="248" spans="1:11">
      <c r="A248" s="37">
        <v>71024</v>
      </c>
      <c r="B248" s="140" t="s">
        <v>327</v>
      </c>
      <c r="C248" s="39"/>
      <c r="D248" s="39"/>
      <c r="E248" s="127"/>
      <c r="F248" s="127"/>
      <c r="H248" s="128">
        <f t="shared" si="11"/>
        <v>0</v>
      </c>
      <c r="J248" s="4">
        <f t="shared" si="10"/>
        <v>25.127099999999999</v>
      </c>
      <c r="K248" s="128">
        <f t="shared" si="9"/>
        <v>0</v>
      </c>
    </row>
    <row r="249" spans="1:11">
      <c r="A249" s="136">
        <v>71025</v>
      </c>
      <c r="B249" s="38" t="s">
        <v>328</v>
      </c>
      <c r="C249" s="39"/>
      <c r="D249" s="39"/>
      <c r="E249" s="127"/>
      <c r="F249" s="127"/>
      <c r="H249" s="128">
        <f t="shared" si="11"/>
        <v>0</v>
      </c>
      <c r="J249" s="4">
        <f t="shared" si="10"/>
        <v>25.127099999999999</v>
      </c>
      <c r="K249" s="128">
        <f t="shared" si="9"/>
        <v>0</v>
      </c>
    </row>
    <row r="250" spans="1:11">
      <c r="A250" s="136">
        <v>71026</v>
      </c>
      <c r="B250" s="38" t="s">
        <v>329</v>
      </c>
      <c r="C250" s="39"/>
      <c r="D250" s="39"/>
      <c r="E250" s="127"/>
      <c r="F250" s="127"/>
      <c r="H250" s="128">
        <f t="shared" si="11"/>
        <v>0</v>
      </c>
      <c r="J250" s="4">
        <f t="shared" si="10"/>
        <v>25.127099999999999</v>
      </c>
      <c r="K250" s="128">
        <f t="shared" si="9"/>
        <v>0</v>
      </c>
    </row>
    <row r="251" spans="1:11">
      <c r="A251" s="136">
        <v>71027</v>
      </c>
      <c r="B251" s="38" t="s">
        <v>330</v>
      </c>
      <c r="C251" s="39"/>
      <c r="D251" s="39"/>
      <c r="E251" s="127"/>
      <c r="F251" s="127"/>
      <c r="H251" s="128">
        <f t="shared" si="11"/>
        <v>0</v>
      </c>
      <c r="J251" s="4">
        <f t="shared" si="10"/>
        <v>25.127099999999999</v>
      </c>
      <c r="K251" s="128">
        <f t="shared" si="9"/>
        <v>0</v>
      </c>
    </row>
    <row r="252" spans="1:11">
      <c r="A252" s="136">
        <v>71028</v>
      </c>
      <c r="B252" s="38" t="s">
        <v>331</v>
      </c>
      <c r="C252" s="39"/>
      <c r="D252" s="39"/>
      <c r="E252" s="127"/>
      <c r="F252" s="127"/>
      <c r="H252" s="128">
        <f t="shared" si="11"/>
        <v>0</v>
      </c>
      <c r="J252" s="4">
        <f t="shared" si="10"/>
        <v>25.127099999999999</v>
      </c>
      <c r="K252" s="128">
        <f t="shared" si="9"/>
        <v>0</v>
      </c>
    </row>
    <row r="253" spans="1:11">
      <c r="A253" s="135">
        <v>71998</v>
      </c>
      <c r="B253" s="38" t="s">
        <v>332</v>
      </c>
      <c r="C253" s="39"/>
      <c r="D253" s="39"/>
      <c r="E253" s="127"/>
      <c r="F253" s="127"/>
      <c r="H253" s="128">
        <f t="shared" si="11"/>
        <v>0</v>
      </c>
      <c r="J253" s="4">
        <f t="shared" si="10"/>
        <v>25.127099999999999</v>
      </c>
      <c r="K253" s="128">
        <f t="shared" si="9"/>
        <v>0</v>
      </c>
    </row>
    <row r="254" spans="1:11">
      <c r="A254" s="135">
        <v>72100</v>
      </c>
      <c r="B254" s="38" t="s">
        <v>333</v>
      </c>
      <c r="C254" s="39"/>
      <c r="D254" s="39"/>
      <c r="E254" s="127"/>
      <c r="F254" s="127"/>
      <c r="H254" s="128">
        <f t="shared" si="11"/>
        <v>0</v>
      </c>
      <c r="J254" s="4">
        <f t="shared" si="10"/>
        <v>25.127099999999999</v>
      </c>
      <c r="K254" s="128">
        <f t="shared" si="9"/>
        <v>0</v>
      </c>
    </row>
    <row r="255" spans="1:11">
      <c r="A255" s="135">
        <v>72101</v>
      </c>
      <c r="B255" s="38" t="s">
        <v>334</v>
      </c>
      <c r="C255" s="39"/>
      <c r="D255" s="39">
        <v>139492.53</v>
      </c>
      <c r="E255" s="127"/>
      <c r="F255" s="127"/>
      <c r="H255" s="128">
        <f t="shared" si="11"/>
        <v>-139492.53</v>
      </c>
      <c r="J255" s="4">
        <f t="shared" si="10"/>
        <v>25.127099999999999</v>
      </c>
      <c r="K255" s="128">
        <f t="shared" si="9"/>
        <v>-3505042.75</v>
      </c>
    </row>
    <row r="256" spans="1:11">
      <c r="A256" s="135">
        <v>72102</v>
      </c>
      <c r="B256" s="38" t="s">
        <v>335</v>
      </c>
      <c r="C256" s="39"/>
      <c r="D256" s="39">
        <v>146744.38</v>
      </c>
      <c r="E256" s="127"/>
      <c r="F256" s="127"/>
      <c r="H256" s="128">
        <f t="shared" si="11"/>
        <v>-146744.38</v>
      </c>
      <c r="J256" s="4">
        <f t="shared" si="10"/>
        <v>25.127099999999999</v>
      </c>
      <c r="K256" s="128">
        <f t="shared" si="9"/>
        <v>-3687260.71</v>
      </c>
    </row>
    <row r="257" spans="1:11">
      <c r="A257" s="135">
        <v>72103</v>
      </c>
      <c r="B257" s="38" t="s">
        <v>336</v>
      </c>
      <c r="C257" s="39"/>
      <c r="D257" s="39">
        <v>157532.56</v>
      </c>
      <c r="E257" s="127"/>
      <c r="F257" s="127"/>
      <c r="H257" s="128">
        <f t="shared" si="11"/>
        <v>-157532.56</v>
      </c>
      <c r="J257" s="4">
        <f t="shared" si="10"/>
        <v>25.127099999999999</v>
      </c>
      <c r="K257" s="128">
        <f t="shared" si="9"/>
        <v>-3958336.39</v>
      </c>
    </row>
    <row r="258" spans="1:11">
      <c r="A258" s="135">
        <v>72200</v>
      </c>
      <c r="B258" s="38" t="s">
        <v>337</v>
      </c>
      <c r="C258" s="39"/>
      <c r="D258" s="39">
        <v>103380</v>
      </c>
      <c r="E258" s="127"/>
      <c r="F258" s="127"/>
      <c r="H258" s="128">
        <f t="shared" si="11"/>
        <v>-103380</v>
      </c>
      <c r="J258" s="4">
        <f t="shared" si="10"/>
        <v>25.127099999999999</v>
      </c>
      <c r="K258" s="128">
        <f t="shared" si="9"/>
        <v>-2597639.6</v>
      </c>
    </row>
    <row r="259" spans="1:11">
      <c r="A259" s="136">
        <v>73006</v>
      </c>
      <c r="B259" s="38" t="s">
        <v>338</v>
      </c>
      <c r="C259" s="39"/>
      <c r="D259" s="39"/>
      <c r="E259" s="127"/>
      <c r="F259" s="127"/>
      <c r="H259" s="128">
        <f t="shared" si="11"/>
        <v>0</v>
      </c>
      <c r="J259" s="4">
        <f t="shared" si="10"/>
        <v>25.127099999999999</v>
      </c>
      <c r="K259" s="128">
        <f t="shared" si="9"/>
        <v>0</v>
      </c>
    </row>
    <row r="260" spans="1:11">
      <c r="A260" s="135">
        <v>74100</v>
      </c>
      <c r="B260" s="38" t="s">
        <v>339</v>
      </c>
      <c r="C260" s="39"/>
      <c r="D260" s="39"/>
      <c r="E260" s="127"/>
      <c r="F260" s="127"/>
      <c r="H260" s="128">
        <f t="shared" si="11"/>
        <v>0</v>
      </c>
      <c r="J260" s="4">
        <f t="shared" si="10"/>
        <v>25.127099999999999</v>
      </c>
      <c r="K260" s="128">
        <f t="shared" si="9"/>
        <v>0</v>
      </c>
    </row>
    <row r="261" spans="1:11">
      <c r="A261" s="135">
        <v>74101</v>
      </c>
      <c r="B261" s="38" t="s">
        <v>340</v>
      </c>
      <c r="C261" s="39"/>
      <c r="D261" s="39"/>
      <c r="E261" s="127"/>
      <c r="F261" s="127"/>
      <c r="H261" s="128">
        <f t="shared" si="11"/>
        <v>0</v>
      </c>
      <c r="J261" s="4">
        <f t="shared" si="10"/>
        <v>25.127099999999999</v>
      </c>
      <c r="K261" s="128">
        <f t="shared" si="9"/>
        <v>0</v>
      </c>
    </row>
    <row r="262" spans="1:11">
      <c r="A262" s="135">
        <v>74102</v>
      </c>
      <c r="B262" s="38" t="s">
        <v>341</v>
      </c>
      <c r="C262" s="39"/>
      <c r="D262" s="39"/>
      <c r="E262" s="127"/>
      <c r="F262" s="127"/>
      <c r="H262" s="128">
        <f t="shared" si="11"/>
        <v>0</v>
      </c>
      <c r="J262" s="4">
        <f t="shared" si="10"/>
        <v>25.127099999999999</v>
      </c>
      <c r="K262" s="128">
        <f t="shared" si="9"/>
        <v>0</v>
      </c>
    </row>
    <row r="263" spans="1:11">
      <c r="A263" s="135">
        <v>74200</v>
      </c>
      <c r="B263" s="38" t="s">
        <v>342</v>
      </c>
      <c r="C263" s="39"/>
      <c r="D263" s="39"/>
      <c r="E263" s="127"/>
      <c r="F263" s="127"/>
      <c r="H263" s="128">
        <f t="shared" si="11"/>
        <v>0</v>
      </c>
      <c r="J263" s="4">
        <f t="shared" si="10"/>
        <v>25.127099999999999</v>
      </c>
      <c r="K263" s="128">
        <f t="shared" si="9"/>
        <v>0</v>
      </c>
    </row>
    <row r="264" spans="1:11">
      <c r="A264" s="135">
        <v>74201</v>
      </c>
      <c r="B264" s="38" t="s">
        <v>343</v>
      </c>
      <c r="C264" s="39"/>
      <c r="D264" s="39"/>
      <c r="E264" s="127"/>
      <c r="F264" s="127"/>
      <c r="H264" s="128">
        <f t="shared" si="11"/>
        <v>0</v>
      </c>
      <c r="J264" s="4">
        <f t="shared" si="10"/>
        <v>25.127099999999999</v>
      </c>
      <c r="K264" s="128">
        <f t="shared" ref="K264:K327" si="12">ROUND(H264*J264,2)</f>
        <v>0</v>
      </c>
    </row>
    <row r="265" spans="1:11">
      <c r="A265" s="135">
        <v>74202</v>
      </c>
      <c r="B265" s="38" t="s">
        <v>344</v>
      </c>
      <c r="C265" s="39"/>
      <c r="D265" s="39"/>
      <c r="E265" s="127"/>
      <c r="F265" s="127"/>
      <c r="H265" s="128">
        <f t="shared" si="11"/>
        <v>0</v>
      </c>
      <c r="J265" s="4">
        <f t="shared" ref="J265:J328" si="13">J264</f>
        <v>25.127099999999999</v>
      </c>
      <c r="K265" s="128">
        <f t="shared" si="12"/>
        <v>0</v>
      </c>
    </row>
    <row r="266" spans="1:11">
      <c r="A266" s="135">
        <v>74203</v>
      </c>
      <c r="B266" s="38" t="s">
        <v>345</v>
      </c>
      <c r="C266" s="39"/>
      <c r="D266" s="39"/>
      <c r="E266" s="127"/>
      <c r="F266" s="127"/>
      <c r="H266" s="128">
        <f t="shared" si="11"/>
        <v>0</v>
      </c>
      <c r="J266" s="4">
        <f t="shared" si="13"/>
        <v>25.127099999999999</v>
      </c>
      <c r="K266" s="128">
        <f t="shared" si="12"/>
        <v>0</v>
      </c>
    </row>
    <row r="267" spans="1:11">
      <c r="A267" s="135">
        <v>74204</v>
      </c>
      <c r="B267" s="38" t="s">
        <v>346</v>
      </c>
      <c r="C267" s="39"/>
      <c r="D267" s="39"/>
      <c r="E267" s="127"/>
      <c r="F267" s="127"/>
      <c r="H267" s="128">
        <f t="shared" si="11"/>
        <v>0</v>
      </c>
      <c r="J267" s="4">
        <f t="shared" si="13"/>
        <v>25.127099999999999</v>
      </c>
      <c r="K267" s="128">
        <f t="shared" si="12"/>
        <v>0</v>
      </c>
    </row>
    <row r="268" spans="1:11">
      <c r="A268" s="135">
        <v>74300</v>
      </c>
      <c r="B268" s="38" t="s">
        <v>347</v>
      </c>
      <c r="C268" s="39"/>
      <c r="D268" s="39"/>
      <c r="E268" s="127"/>
      <c r="F268" s="127"/>
      <c r="H268" s="128">
        <f t="shared" ref="H268:H336" si="14">ROUND(C268-D268+E268-F268,2)</f>
        <v>0</v>
      </c>
      <c r="J268" s="4">
        <f t="shared" si="13"/>
        <v>25.127099999999999</v>
      </c>
      <c r="K268" s="128">
        <f t="shared" si="12"/>
        <v>0</v>
      </c>
    </row>
    <row r="269" spans="1:11">
      <c r="A269" s="135">
        <v>81000</v>
      </c>
      <c r="B269" s="38" t="s">
        <v>486</v>
      </c>
      <c r="C269" s="39"/>
      <c r="D269" s="39"/>
      <c r="E269" s="127"/>
      <c r="F269" s="127"/>
      <c r="H269" s="128">
        <f t="shared" si="14"/>
        <v>0</v>
      </c>
      <c r="J269" s="4">
        <f t="shared" si="13"/>
        <v>25.127099999999999</v>
      </c>
      <c r="K269" s="128">
        <f t="shared" si="12"/>
        <v>0</v>
      </c>
    </row>
    <row r="270" spans="1:11">
      <c r="A270" s="135">
        <v>81001</v>
      </c>
      <c r="B270" s="133" t="s">
        <v>304</v>
      </c>
      <c r="C270" s="39"/>
      <c r="D270" s="39"/>
      <c r="E270" s="127"/>
      <c r="F270" s="127"/>
      <c r="H270" s="128">
        <f t="shared" si="14"/>
        <v>0</v>
      </c>
      <c r="J270" s="4">
        <f t="shared" si="13"/>
        <v>25.127099999999999</v>
      </c>
      <c r="K270" s="128">
        <f t="shared" si="12"/>
        <v>0</v>
      </c>
    </row>
    <row r="271" spans="1:11">
      <c r="A271" s="135">
        <v>81002</v>
      </c>
      <c r="B271" s="133" t="s">
        <v>305</v>
      </c>
      <c r="C271" s="39"/>
      <c r="D271" s="39"/>
      <c r="E271" s="127"/>
      <c r="F271" s="127"/>
      <c r="H271" s="128">
        <f t="shared" si="14"/>
        <v>0</v>
      </c>
      <c r="J271" s="4">
        <f t="shared" si="13"/>
        <v>25.127099999999999</v>
      </c>
      <c r="K271" s="128">
        <f t="shared" si="12"/>
        <v>0</v>
      </c>
    </row>
    <row r="272" spans="1:11">
      <c r="A272" s="135">
        <v>81003</v>
      </c>
      <c r="B272" s="133" t="s">
        <v>306</v>
      </c>
      <c r="C272" s="39"/>
      <c r="D272" s="39"/>
      <c r="E272" s="127"/>
      <c r="F272" s="127"/>
      <c r="H272" s="128">
        <f t="shared" si="14"/>
        <v>0</v>
      </c>
      <c r="J272" s="4">
        <f t="shared" si="13"/>
        <v>25.127099999999999</v>
      </c>
      <c r="K272" s="128">
        <f t="shared" si="12"/>
        <v>0</v>
      </c>
    </row>
    <row r="273" spans="1:11">
      <c r="A273" s="135">
        <v>81004</v>
      </c>
      <c r="B273" s="133" t="s">
        <v>307</v>
      </c>
      <c r="C273" s="39"/>
      <c r="D273" s="39"/>
      <c r="E273" s="127"/>
      <c r="F273" s="127"/>
      <c r="H273" s="128">
        <f t="shared" si="14"/>
        <v>0</v>
      </c>
      <c r="J273" s="4">
        <f t="shared" si="13"/>
        <v>25.127099999999999</v>
      </c>
      <c r="K273" s="128">
        <f t="shared" si="12"/>
        <v>0</v>
      </c>
    </row>
    <row r="274" spans="1:11">
      <c r="A274" s="135">
        <v>81005</v>
      </c>
      <c r="B274" s="133" t="s">
        <v>308</v>
      </c>
      <c r="C274" s="39"/>
      <c r="D274" s="39"/>
      <c r="E274" s="127"/>
      <c r="F274" s="127"/>
      <c r="H274" s="128">
        <f t="shared" si="14"/>
        <v>0</v>
      </c>
      <c r="J274" s="4">
        <f t="shared" si="13"/>
        <v>25.127099999999999</v>
      </c>
      <c r="K274" s="128">
        <f t="shared" si="12"/>
        <v>0</v>
      </c>
    </row>
    <row r="275" spans="1:11">
      <c r="A275" s="135">
        <v>81006</v>
      </c>
      <c r="B275" s="133" t="s">
        <v>309</v>
      </c>
      <c r="C275" s="39"/>
      <c r="D275" s="39"/>
      <c r="E275" s="127"/>
      <c r="F275" s="127"/>
      <c r="H275" s="128">
        <f t="shared" si="14"/>
        <v>0</v>
      </c>
      <c r="J275" s="4">
        <f t="shared" si="13"/>
        <v>25.127099999999999</v>
      </c>
      <c r="K275" s="128">
        <f t="shared" si="12"/>
        <v>0</v>
      </c>
    </row>
    <row r="276" spans="1:11">
      <c r="A276" s="135">
        <v>81007</v>
      </c>
      <c r="B276" s="38" t="s">
        <v>310</v>
      </c>
      <c r="C276" s="39"/>
      <c r="D276" s="39"/>
      <c r="E276" s="127"/>
      <c r="F276" s="127"/>
      <c r="H276" s="128">
        <f t="shared" si="14"/>
        <v>0</v>
      </c>
      <c r="J276" s="4">
        <f t="shared" si="13"/>
        <v>25.127099999999999</v>
      </c>
      <c r="K276" s="128">
        <f t="shared" si="12"/>
        <v>0</v>
      </c>
    </row>
    <row r="277" spans="1:11">
      <c r="A277" s="135">
        <v>81008</v>
      </c>
      <c r="B277" s="38" t="s">
        <v>311</v>
      </c>
      <c r="C277" s="39"/>
      <c r="D277" s="39"/>
      <c r="E277" s="127"/>
      <c r="F277" s="127"/>
      <c r="H277" s="128">
        <f t="shared" si="14"/>
        <v>0</v>
      </c>
      <c r="J277" s="4">
        <f t="shared" si="13"/>
        <v>25.127099999999999</v>
      </c>
      <c r="K277" s="128">
        <f t="shared" si="12"/>
        <v>0</v>
      </c>
    </row>
    <row r="278" spans="1:11">
      <c r="A278" s="135">
        <v>81009</v>
      </c>
      <c r="B278" s="38" t="s">
        <v>312</v>
      </c>
      <c r="C278" s="39"/>
      <c r="D278" s="39"/>
      <c r="E278" s="127"/>
      <c r="F278" s="127"/>
      <c r="H278" s="128">
        <f t="shared" si="14"/>
        <v>0</v>
      </c>
      <c r="J278" s="4">
        <f t="shared" si="13"/>
        <v>25.127099999999999</v>
      </c>
      <c r="K278" s="128">
        <f t="shared" si="12"/>
        <v>0</v>
      </c>
    </row>
    <row r="279" spans="1:11">
      <c r="A279" s="137">
        <v>81010</v>
      </c>
      <c r="B279" s="140" t="s">
        <v>313</v>
      </c>
      <c r="C279" s="39"/>
      <c r="D279" s="39"/>
      <c r="E279" s="127"/>
      <c r="F279" s="127"/>
      <c r="H279" s="128">
        <f t="shared" si="14"/>
        <v>0</v>
      </c>
      <c r="J279" s="4">
        <f t="shared" si="13"/>
        <v>25.127099999999999</v>
      </c>
      <c r="K279" s="128">
        <f t="shared" si="12"/>
        <v>0</v>
      </c>
    </row>
    <row r="280" spans="1:11">
      <c r="A280" s="135">
        <v>81011</v>
      </c>
      <c r="B280" s="133" t="s">
        <v>314</v>
      </c>
      <c r="C280" s="39"/>
      <c r="D280" s="39"/>
      <c r="E280" s="127"/>
      <c r="F280" s="127"/>
      <c r="H280" s="128">
        <f t="shared" si="14"/>
        <v>0</v>
      </c>
      <c r="J280" s="4">
        <f t="shared" si="13"/>
        <v>25.127099999999999</v>
      </c>
      <c r="K280" s="128">
        <f t="shared" si="12"/>
        <v>0</v>
      </c>
    </row>
    <row r="281" spans="1:11">
      <c r="A281" s="135">
        <v>81012</v>
      </c>
      <c r="B281" s="133" t="s">
        <v>315</v>
      </c>
      <c r="C281" s="39"/>
      <c r="D281" s="39"/>
      <c r="E281" s="127"/>
      <c r="F281" s="127"/>
      <c r="H281" s="128">
        <f t="shared" si="14"/>
        <v>0</v>
      </c>
      <c r="J281" s="4">
        <f t="shared" si="13"/>
        <v>25.127099999999999</v>
      </c>
      <c r="K281" s="128">
        <f t="shared" si="12"/>
        <v>0</v>
      </c>
    </row>
    <row r="282" spans="1:11">
      <c r="A282" s="135">
        <v>81013</v>
      </c>
      <c r="B282" s="133" t="s">
        <v>316</v>
      </c>
      <c r="C282" s="39"/>
      <c r="D282" s="39"/>
      <c r="E282" s="127"/>
      <c r="F282" s="127"/>
      <c r="H282" s="128">
        <f t="shared" si="14"/>
        <v>0</v>
      </c>
      <c r="J282" s="4">
        <f t="shared" si="13"/>
        <v>25.127099999999999</v>
      </c>
      <c r="K282" s="128">
        <f t="shared" si="12"/>
        <v>0</v>
      </c>
    </row>
    <row r="283" spans="1:11">
      <c r="A283" s="135">
        <v>81014</v>
      </c>
      <c r="B283" s="133" t="s">
        <v>317</v>
      </c>
      <c r="C283" s="39"/>
      <c r="D283" s="39"/>
      <c r="E283" s="127"/>
      <c r="F283" s="127"/>
      <c r="H283" s="128">
        <f t="shared" si="14"/>
        <v>0</v>
      </c>
      <c r="J283" s="4">
        <f t="shared" si="13"/>
        <v>25.127099999999999</v>
      </c>
      <c r="K283" s="128">
        <f t="shared" si="12"/>
        <v>0</v>
      </c>
    </row>
    <row r="284" spans="1:11">
      <c r="A284" s="135">
        <v>81015</v>
      </c>
      <c r="B284" s="133" t="s">
        <v>318</v>
      </c>
      <c r="C284" s="39"/>
      <c r="D284" s="39"/>
      <c r="E284" s="127"/>
      <c r="F284" s="127"/>
      <c r="H284" s="128">
        <f t="shared" si="14"/>
        <v>0</v>
      </c>
      <c r="J284" s="4">
        <f t="shared" si="13"/>
        <v>25.127099999999999</v>
      </c>
      <c r="K284" s="128">
        <f t="shared" si="12"/>
        <v>0</v>
      </c>
    </row>
    <row r="285" spans="1:11">
      <c r="A285" s="37">
        <v>81016</v>
      </c>
      <c r="B285" s="133" t="s">
        <v>319</v>
      </c>
      <c r="C285" s="39"/>
      <c r="D285" s="39"/>
      <c r="E285" s="127"/>
      <c r="F285" s="127"/>
      <c r="H285" s="128">
        <f t="shared" si="14"/>
        <v>0</v>
      </c>
      <c r="J285" s="4">
        <f t="shared" si="13"/>
        <v>25.127099999999999</v>
      </c>
      <c r="K285" s="128">
        <f t="shared" si="12"/>
        <v>0</v>
      </c>
    </row>
    <row r="286" spans="1:11">
      <c r="A286" s="37">
        <v>81017</v>
      </c>
      <c r="B286" s="133" t="s">
        <v>320</v>
      </c>
      <c r="C286" s="39"/>
      <c r="D286" s="39"/>
      <c r="E286" s="127"/>
      <c r="F286" s="127"/>
      <c r="H286" s="128">
        <f t="shared" si="14"/>
        <v>0</v>
      </c>
      <c r="J286" s="4">
        <f t="shared" si="13"/>
        <v>25.127099999999999</v>
      </c>
      <c r="K286" s="128">
        <f t="shared" si="12"/>
        <v>0</v>
      </c>
    </row>
    <row r="287" spans="1:11">
      <c r="A287" s="37">
        <v>81018</v>
      </c>
      <c r="B287" s="133" t="s">
        <v>321</v>
      </c>
      <c r="C287" s="39"/>
      <c r="D287" s="39"/>
      <c r="E287" s="127"/>
      <c r="F287" s="127"/>
      <c r="H287" s="128">
        <f t="shared" si="14"/>
        <v>0</v>
      </c>
      <c r="J287" s="4">
        <f t="shared" si="13"/>
        <v>25.127099999999999</v>
      </c>
      <c r="K287" s="128">
        <f t="shared" si="12"/>
        <v>0</v>
      </c>
    </row>
    <row r="288" spans="1:11">
      <c r="A288" s="37">
        <v>81019</v>
      </c>
      <c r="B288" s="133" t="s">
        <v>322</v>
      </c>
      <c r="C288" s="39"/>
      <c r="D288" s="39"/>
      <c r="E288" s="127"/>
      <c r="F288" s="127"/>
      <c r="H288" s="128">
        <f t="shared" si="14"/>
        <v>0</v>
      </c>
      <c r="J288" s="4">
        <f t="shared" si="13"/>
        <v>25.127099999999999</v>
      </c>
      <c r="K288" s="128">
        <f t="shared" si="12"/>
        <v>0</v>
      </c>
    </row>
    <row r="289" spans="1:11">
      <c r="A289" s="37">
        <v>81020</v>
      </c>
      <c r="B289" s="133" t="s">
        <v>323</v>
      </c>
      <c r="C289" s="39"/>
      <c r="D289" s="39"/>
      <c r="E289" s="127"/>
      <c r="F289" s="127"/>
      <c r="H289" s="128">
        <f t="shared" si="14"/>
        <v>0</v>
      </c>
      <c r="J289" s="4">
        <f t="shared" si="13"/>
        <v>25.127099999999999</v>
      </c>
      <c r="K289" s="128">
        <f t="shared" si="12"/>
        <v>0</v>
      </c>
    </row>
    <row r="290" spans="1:11">
      <c r="A290" s="37">
        <v>81021</v>
      </c>
      <c r="B290" s="133" t="s">
        <v>324</v>
      </c>
      <c r="C290" s="39"/>
      <c r="D290" s="39"/>
      <c r="E290" s="127"/>
      <c r="F290" s="127"/>
      <c r="H290" s="128">
        <f t="shared" si="14"/>
        <v>0</v>
      </c>
      <c r="J290" s="4">
        <f t="shared" si="13"/>
        <v>25.127099999999999</v>
      </c>
      <c r="K290" s="128">
        <f t="shared" si="12"/>
        <v>0</v>
      </c>
    </row>
    <row r="291" spans="1:11">
      <c r="A291" s="37">
        <v>81022</v>
      </c>
      <c r="B291" s="133" t="s">
        <v>325</v>
      </c>
      <c r="C291" s="39"/>
      <c r="D291" s="39"/>
      <c r="E291" s="127"/>
      <c r="F291" s="127"/>
      <c r="H291" s="128">
        <f t="shared" si="14"/>
        <v>0</v>
      </c>
      <c r="J291" s="4">
        <f t="shared" si="13"/>
        <v>25.127099999999999</v>
      </c>
      <c r="K291" s="128">
        <f t="shared" si="12"/>
        <v>0</v>
      </c>
    </row>
    <row r="292" spans="1:11">
      <c r="A292" s="37">
        <v>81023</v>
      </c>
      <c r="B292" s="133" t="s">
        <v>326</v>
      </c>
      <c r="C292" s="39"/>
      <c r="D292" s="39"/>
      <c r="E292" s="127"/>
      <c r="F292" s="127"/>
      <c r="H292" s="128">
        <f t="shared" si="14"/>
        <v>0</v>
      </c>
      <c r="J292" s="4">
        <f t="shared" si="13"/>
        <v>25.127099999999999</v>
      </c>
      <c r="K292" s="128">
        <f t="shared" si="12"/>
        <v>0</v>
      </c>
    </row>
    <row r="293" spans="1:11">
      <c r="A293" s="37">
        <v>81024</v>
      </c>
      <c r="B293" s="140" t="s">
        <v>327</v>
      </c>
      <c r="C293" s="39"/>
      <c r="D293" s="39"/>
      <c r="E293" s="127"/>
      <c r="F293" s="127"/>
      <c r="H293" s="128">
        <f t="shared" si="14"/>
        <v>0</v>
      </c>
      <c r="J293" s="4">
        <f t="shared" si="13"/>
        <v>25.127099999999999</v>
      </c>
      <c r="K293" s="128">
        <f t="shared" si="12"/>
        <v>0</v>
      </c>
    </row>
    <row r="294" spans="1:11">
      <c r="A294" s="136">
        <v>81025</v>
      </c>
      <c r="B294" s="38" t="s">
        <v>328</v>
      </c>
      <c r="C294" s="39"/>
      <c r="D294" s="39"/>
      <c r="E294" s="127"/>
      <c r="F294" s="127"/>
      <c r="H294" s="128">
        <f t="shared" si="14"/>
        <v>0</v>
      </c>
      <c r="J294" s="4">
        <f t="shared" si="13"/>
        <v>25.127099999999999</v>
      </c>
      <c r="K294" s="128">
        <f t="shared" si="12"/>
        <v>0</v>
      </c>
    </row>
    <row r="295" spans="1:11">
      <c r="A295" s="136">
        <v>81026</v>
      </c>
      <c r="B295" s="38" t="s">
        <v>329</v>
      </c>
      <c r="C295" s="39"/>
      <c r="D295" s="39"/>
      <c r="E295" s="127"/>
      <c r="F295" s="127"/>
      <c r="H295" s="128">
        <f t="shared" si="14"/>
        <v>0</v>
      </c>
      <c r="J295" s="4">
        <f t="shared" si="13"/>
        <v>25.127099999999999</v>
      </c>
      <c r="K295" s="128">
        <f t="shared" si="12"/>
        <v>0</v>
      </c>
    </row>
    <row r="296" spans="1:11">
      <c r="A296" s="136">
        <v>81027</v>
      </c>
      <c r="B296" s="38" t="s">
        <v>330</v>
      </c>
      <c r="C296" s="39"/>
      <c r="D296" s="39"/>
      <c r="E296" s="127"/>
      <c r="F296" s="127"/>
      <c r="H296" s="128">
        <f t="shared" si="14"/>
        <v>0</v>
      </c>
      <c r="J296" s="4">
        <f t="shared" si="13"/>
        <v>25.127099999999999</v>
      </c>
      <c r="K296" s="128">
        <f t="shared" si="12"/>
        <v>0</v>
      </c>
    </row>
    <row r="297" spans="1:11">
      <c r="A297" s="136">
        <v>81028</v>
      </c>
      <c r="B297" s="38" t="s">
        <v>331</v>
      </c>
      <c r="C297" s="39"/>
      <c r="D297" s="39"/>
      <c r="E297" s="127"/>
      <c r="F297" s="127"/>
      <c r="H297" s="128">
        <f t="shared" si="14"/>
        <v>0</v>
      </c>
      <c r="J297" s="4">
        <f t="shared" si="13"/>
        <v>25.127099999999999</v>
      </c>
      <c r="K297" s="128">
        <f t="shared" si="12"/>
        <v>0</v>
      </c>
    </row>
    <row r="298" spans="1:11">
      <c r="A298" s="135">
        <v>81998</v>
      </c>
      <c r="B298" s="133" t="s">
        <v>348</v>
      </c>
      <c r="C298" s="39"/>
      <c r="D298" s="39"/>
      <c r="E298" s="127"/>
      <c r="F298" s="127"/>
      <c r="H298" s="128">
        <f t="shared" si="14"/>
        <v>0</v>
      </c>
      <c r="J298" s="4">
        <f t="shared" si="13"/>
        <v>25.127099999999999</v>
      </c>
      <c r="K298" s="128">
        <f t="shared" si="12"/>
        <v>0</v>
      </c>
    </row>
    <row r="299" spans="1:11">
      <c r="A299" s="135">
        <v>82099</v>
      </c>
      <c r="B299" s="38" t="s">
        <v>349</v>
      </c>
      <c r="C299" s="39"/>
      <c r="D299" s="39"/>
      <c r="E299" s="127"/>
      <c r="F299" s="127"/>
      <c r="H299" s="128">
        <f t="shared" si="14"/>
        <v>0</v>
      </c>
      <c r="J299" s="4">
        <f t="shared" si="13"/>
        <v>25.127099999999999</v>
      </c>
      <c r="K299" s="128">
        <f t="shared" si="12"/>
        <v>0</v>
      </c>
    </row>
    <row r="300" spans="1:11">
      <c r="A300" s="135">
        <v>82100</v>
      </c>
      <c r="B300" s="38" t="s">
        <v>350</v>
      </c>
      <c r="C300" s="39"/>
      <c r="D300" s="39"/>
      <c r="E300" s="127"/>
      <c r="F300" s="127"/>
      <c r="H300" s="128">
        <f t="shared" si="14"/>
        <v>0</v>
      </c>
      <c r="J300" s="4">
        <f t="shared" si="13"/>
        <v>25.127099999999999</v>
      </c>
      <c r="K300" s="128">
        <f t="shared" si="12"/>
        <v>0</v>
      </c>
    </row>
    <row r="301" spans="1:11">
      <c r="A301" s="135">
        <v>82101</v>
      </c>
      <c r="B301" s="38" t="s">
        <v>351</v>
      </c>
      <c r="C301" s="39">
        <v>53485.440000000002</v>
      </c>
      <c r="D301" s="39"/>
      <c r="E301" s="127"/>
      <c r="F301" s="127"/>
      <c r="H301" s="128">
        <f t="shared" si="14"/>
        <v>53485.440000000002</v>
      </c>
      <c r="J301" s="4">
        <f t="shared" si="13"/>
        <v>25.127099999999999</v>
      </c>
      <c r="K301" s="128">
        <f t="shared" si="12"/>
        <v>1343934</v>
      </c>
    </row>
    <row r="302" spans="1:11">
      <c r="A302" s="135">
        <v>82102</v>
      </c>
      <c r="B302" s="38" t="s">
        <v>352</v>
      </c>
      <c r="C302" s="39">
        <v>8180.18</v>
      </c>
      <c r="D302" s="39"/>
      <c r="E302" s="127"/>
      <c r="F302" s="127"/>
      <c r="H302" s="128">
        <f t="shared" si="14"/>
        <v>8180.18</v>
      </c>
      <c r="J302" s="4">
        <f t="shared" si="13"/>
        <v>25.127099999999999</v>
      </c>
      <c r="K302" s="128">
        <f t="shared" si="12"/>
        <v>205544.2</v>
      </c>
    </row>
    <row r="303" spans="1:11">
      <c r="A303" s="135">
        <v>82103</v>
      </c>
      <c r="B303" s="38" t="s">
        <v>353</v>
      </c>
      <c r="C303" s="39">
        <v>5785.29</v>
      </c>
      <c r="D303" s="39"/>
      <c r="E303" s="127"/>
      <c r="F303" s="127"/>
      <c r="H303" s="128">
        <f t="shared" si="14"/>
        <v>5785.29</v>
      </c>
      <c r="J303" s="4">
        <f t="shared" si="13"/>
        <v>25.127099999999999</v>
      </c>
      <c r="K303" s="128">
        <f t="shared" si="12"/>
        <v>145367.56</v>
      </c>
    </row>
    <row r="304" spans="1:11">
      <c r="A304" s="135">
        <v>82104</v>
      </c>
      <c r="B304" s="38" t="s">
        <v>354</v>
      </c>
      <c r="C304" s="39">
        <v>28004.54</v>
      </c>
      <c r="D304" s="39"/>
      <c r="E304" s="127"/>
      <c r="F304" s="127"/>
      <c r="H304" s="128">
        <f t="shared" si="14"/>
        <v>28004.54</v>
      </c>
      <c r="J304" s="4">
        <f t="shared" si="13"/>
        <v>25.127099999999999</v>
      </c>
      <c r="K304" s="128">
        <f t="shared" si="12"/>
        <v>703672.88</v>
      </c>
    </row>
    <row r="305" spans="1:11">
      <c r="A305" s="135">
        <v>82105</v>
      </c>
      <c r="B305" s="38" t="s">
        <v>355</v>
      </c>
      <c r="C305" s="39">
        <v>8882</v>
      </c>
      <c r="D305" s="39"/>
      <c r="E305" s="127"/>
      <c r="F305" s="127"/>
      <c r="H305" s="128">
        <f t="shared" si="14"/>
        <v>8882</v>
      </c>
      <c r="J305" s="4">
        <f t="shared" si="13"/>
        <v>25.127099999999999</v>
      </c>
      <c r="K305" s="128">
        <f t="shared" si="12"/>
        <v>223178.9</v>
      </c>
    </row>
    <row r="306" spans="1:11">
      <c r="A306" s="135">
        <v>82106</v>
      </c>
      <c r="B306" s="133" t="s">
        <v>356</v>
      </c>
      <c r="C306" s="39">
        <v>122</v>
      </c>
      <c r="D306" s="39"/>
      <c r="E306" s="127"/>
      <c r="F306" s="127"/>
      <c r="H306" s="128">
        <f t="shared" si="14"/>
        <v>122</v>
      </c>
      <c r="J306" s="4">
        <f t="shared" si="13"/>
        <v>25.127099999999999</v>
      </c>
      <c r="K306" s="128">
        <f t="shared" si="12"/>
        <v>3065.51</v>
      </c>
    </row>
    <row r="307" spans="1:11">
      <c r="A307" s="135">
        <v>82107</v>
      </c>
      <c r="B307" s="133" t="s">
        <v>357</v>
      </c>
      <c r="C307" s="39">
        <v>3900</v>
      </c>
      <c r="D307" s="39"/>
      <c r="E307" s="127"/>
      <c r="F307" s="127"/>
      <c r="H307" s="128">
        <f t="shared" si="14"/>
        <v>3900</v>
      </c>
      <c r="J307" s="4">
        <f t="shared" si="13"/>
        <v>25.127099999999999</v>
      </c>
      <c r="K307" s="128">
        <f t="shared" si="12"/>
        <v>97995.69</v>
      </c>
    </row>
    <row r="308" spans="1:11">
      <c r="A308" s="135">
        <v>82108</v>
      </c>
      <c r="B308" s="38" t="s">
        <v>358</v>
      </c>
      <c r="C308" s="39"/>
      <c r="D308" s="39"/>
      <c r="E308" s="127"/>
      <c r="F308" s="127"/>
      <c r="H308" s="128">
        <f t="shared" si="14"/>
        <v>0</v>
      </c>
      <c r="J308" s="4">
        <f t="shared" si="13"/>
        <v>25.127099999999999</v>
      </c>
      <c r="K308" s="128">
        <f t="shared" si="12"/>
        <v>0</v>
      </c>
    </row>
    <row r="309" spans="1:11">
      <c r="A309" s="135">
        <v>82109</v>
      </c>
      <c r="B309" s="38" t="s">
        <v>359</v>
      </c>
      <c r="C309" s="39">
        <f>143767.58-0.04</f>
        <v>143767.53999999998</v>
      </c>
      <c r="D309" s="39"/>
      <c r="E309" s="127"/>
      <c r="F309" s="127"/>
      <c r="H309" s="128">
        <f t="shared" si="14"/>
        <v>143767.54</v>
      </c>
      <c r="J309" s="4">
        <f t="shared" si="13"/>
        <v>25.127099999999999</v>
      </c>
      <c r="K309" s="128">
        <f t="shared" si="12"/>
        <v>3612461.35</v>
      </c>
    </row>
    <row r="310" spans="1:11">
      <c r="A310" s="135">
        <v>82201</v>
      </c>
      <c r="B310" s="133" t="s">
        <v>360</v>
      </c>
      <c r="C310" s="39">
        <v>1726.14</v>
      </c>
      <c r="D310" s="39"/>
      <c r="E310" s="127"/>
      <c r="F310" s="127"/>
      <c r="H310" s="128">
        <f t="shared" si="14"/>
        <v>1726.14</v>
      </c>
      <c r="J310" s="4">
        <f t="shared" si="13"/>
        <v>25.127099999999999</v>
      </c>
      <c r="K310" s="128">
        <f t="shared" si="12"/>
        <v>43372.89</v>
      </c>
    </row>
    <row r="311" spans="1:11">
      <c r="A311" s="135">
        <v>82202</v>
      </c>
      <c r="B311" s="133" t="s">
        <v>361</v>
      </c>
      <c r="C311" s="39"/>
      <c r="D311" s="39"/>
      <c r="E311" s="127"/>
      <c r="F311" s="127"/>
      <c r="H311" s="128">
        <f t="shared" si="14"/>
        <v>0</v>
      </c>
      <c r="J311" s="4">
        <f t="shared" si="13"/>
        <v>25.127099999999999</v>
      </c>
      <c r="K311" s="128">
        <f t="shared" si="12"/>
        <v>0</v>
      </c>
    </row>
    <row r="312" spans="1:11">
      <c r="A312" s="135">
        <v>82203</v>
      </c>
      <c r="B312" s="133" t="s">
        <v>362</v>
      </c>
      <c r="C312" s="39">
        <v>122593.67</v>
      </c>
      <c r="D312" s="39"/>
      <c r="E312" s="127"/>
      <c r="F312" s="127"/>
      <c r="H312" s="128">
        <f t="shared" si="14"/>
        <v>122593.67</v>
      </c>
      <c r="J312" s="4">
        <f t="shared" si="13"/>
        <v>25.127099999999999</v>
      </c>
      <c r="K312" s="128">
        <f t="shared" si="12"/>
        <v>3080423.41</v>
      </c>
    </row>
    <row r="313" spans="1:11">
      <c r="A313" s="135">
        <v>82204</v>
      </c>
      <c r="B313" s="133" t="s">
        <v>363</v>
      </c>
      <c r="C313" s="39">
        <v>23250</v>
      </c>
      <c r="D313" s="39"/>
      <c r="E313" s="127"/>
      <c r="F313" s="127"/>
      <c r="H313" s="128">
        <f t="shared" si="14"/>
        <v>23250</v>
      </c>
      <c r="J313" s="4">
        <f t="shared" si="13"/>
        <v>25.127099999999999</v>
      </c>
      <c r="K313" s="128">
        <f t="shared" si="12"/>
        <v>584205.07999999996</v>
      </c>
    </row>
    <row r="314" spans="1:11">
      <c r="A314" s="135">
        <v>82205</v>
      </c>
      <c r="B314" s="133" t="s">
        <v>364</v>
      </c>
      <c r="C314" s="39">
        <v>54408</v>
      </c>
      <c r="D314" s="39"/>
      <c r="E314" s="127"/>
      <c r="F314" s="127"/>
      <c r="H314" s="128">
        <f t="shared" si="14"/>
        <v>54408</v>
      </c>
      <c r="J314" s="4">
        <f t="shared" si="13"/>
        <v>25.127099999999999</v>
      </c>
      <c r="K314" s="128">
        <f t="shared" si="12"/>
        <v>1367115.26</v>
      </c>
    </row>
    <row r="315" spans="1:11">
      <c r="A315" s="135">
        <v>82600</v>
      </c>
      <c r="B315" s="38" t="s">
        <v>365</v>
      </c>
      <c r="C315" s="39"/>
      <c r="D315" s="39"/>
      <c r="E315" s="127"/>
      <c r="F315" s="127"/>
      <c r="H315" s="128">
        <f t="shared" si="14"/>
        <v>0</v>
      </c>
      <c r="J315" s="4">
        <f t="shared" si="13"/>
        <v>25.127099999999999</v>
      </c>
      <c r="K315" s="128">
        <f t="shared" si="12"/>
        <v>0</v>
      </c>
    </row>
    <row r="316" spans="1:11">
      <c r="A316" s="135">
        <v>82601</v>
      </c>
      <c r="B316" s="38" t="s">
        <v>366</v>
      </c>
      <c r="C316" s="39">
        <v>4047.6</v>
      </c>
      <c r="D316" s="39"/>
      <c r="E316" s="127"/>
      <c r="F316" s="127"/>
      <c r="H316" s="128">
        <f t="shared" si="14"/>
        <v>4047.6</v>
      </c>
      <c r="J316" s="4">
        <f t="shared" si="13"/>
        <v>25.127099999999999</v>
      </c>
      <c r="K316" s="128">
        <f t="shared" si="12"/>
        <v>101704.45</v>
      </c>
    </row>
    <row r="317" spans="1:11">
      <c r="A317" s="135">
        <v>82602</v>
      </c>
      <c r="B317" s="38" t="s">
        <v>367</v>
      </c>
      <c r="C317" s="39">
        <v>604</v>
      </c>
      <c r="D317" s="39"/>
      <c r="E317" s="127"/>
      <c r="F317" s="127"/>
      <c r="H317" s="128">
        <f t="shared" si="14"/>
        <v>604</v>
      </c>
      <c r="J317" s="4">
        <f t="shared" si="13"/>
        <v>25.127099999999999</v>
      </c>
      <c r="K317" s="128">
        <f t="shared" si="12"/>
        <v>15176.77</v>
      </c>
    </row>
    <row r="318" spans="1:11">
      <c r="A318" s="135">
        <v>82603</v>
      </c>
      <c r="B318" s="38" t="s">
        <v>368</v>
      </c>
      <c r="C318" s="39">
        <v>1953.6</v>
      </c>
      <c r="D318" s="39"/>
      <c r="E318" s="127"/>
      <c r="F318" s="127"/>
      <c r="H318" s="128">
        <f t="shared" si="14"/>
        <v>1953.6</v>
      </c>
      <c r="J318" s="4">
        <f t="shared" si="13"/>
        <v>25.127099999999999</v>
      </c>
      <c r="K318" s="128">
        <f t="shared" si="12"/>
        <v>49088.3</v>
      </c>
    </row>
    <row r="319" spans="1:11">
      <c r="A319" s="135">
        <v>82604</v>
      </c>
      <c r="B319" s="38" t="s">
        <v>369</v>
      </c>
      <c r="C319" s="39">
        <v>2398.23</v>
      </c>
      <c r="D319" s="39"/>
      <c r="E319" s="127"/>
      <c r="F319" s="127"/>
      <c r="H319" s="128">
        <f t="shared" si="14"/>
        <v>2398.23</v>
      </c>
      <c r="J319" s="4">
        <f t="shared" si="13"/>
        <v>25.127099999999999</v>
      </c>
      <c r="K319" s="128">
        <f t="shared" si="12"/>
        <v>60260.57</v>
      </c>
    </row>
    <row r="320" spans="1:11">
      <c r="A320" s="135">
        <v>82605</v>
      </c>
      <c r="B320" s="38" t="s">
        <v>370</v>
      </c>
      <c r="C320" s="39"/>
      <c r="D320" s="39"/>
      <c r="E320" s="127"/>
      <c r="F320" s="127"/>
      <c r="H320" s="128">
        <f t="shared" si="14"/>
        <v>0</v>
      </c>
      <c r="J320" s="4">
        <f t="shared" si="13"/>
        <v>25.127099999999999</v>
      </c>
      <c r="K320" s="128">
        <f t="shared" si="12"/>
        <v>0</v>
      </c>
    </row>
    <row r="321" spans="1:11">
      <c r="A321" s="135">
        <v>82606</v>
      </c>
      <c r="B321" s="133" t="s">
        <v>371</v>
      </c>
      <c r="C321" s="39">
        <v>10</v>
      </c>
      <c r="D321" s="39"/>
      <c r="E321" s="127"/>
      <c r="F321" s="127"/>
      <c r="H321" s="128">
        <f t="shared" si="14"/>
        <v>10</v>
      </c>
      <c r="J321" s="4">
        <f t="shared" si="13"/>
        <v>25.127099999999999</v>
      </c>
      <c r="K321" s="128">
        <f t="shared" si="12"/>
        <v>251.27</v>
      </c>
    </row>
    <row r="322" spans="1:11">
      <c r="A322" s="135">
        <v>82607</v>
      </c>
      <c r="B322" s="133" t="s">
        <v>372</v>
      </c>
      <c r="C322" s="39">
        <v>800</v>
      </c>
      <c r="D322" s="39"/>
      <c r="E322" s="127"/>
      <c r="F322" s="127"/>
      <c r="H322" s="128">
        <f t="shared" si="14"/>
        <v>800</v>
      </c>
      <c r="J322" s="4">
        <f t="shared" si="13"/>
        <v>25.127099999999999</v>
      </c>
      <c r="K322" s="128">
        <f t="shared" si="12"/>
        <v>20101.68</v>
      </c>
    </row>
    <row r="323" spans="1:11">
      <c r="A323" s="135">
        <v>82700</v>
      </c>
      <c r="B323" s="38" t="s">
        <v>373</v>
      </c>
      <c r="C323" s="39"/>
      <c r="D323" s="39"/>
      <c r="E323" s="127"/>
      <c r="F323" s="127"/>
      <c r="H323" s="128">
        <f t="shared" si="14"/>
        <v>0</v>
      </c>
      <c r="J323" s="4">
        <f t="shared" si="13"/>
        <v>25.127099999999999</v>
      </c>
      <c r="K323" s="128">
        <f t="shared" si="12"/>
        <v>0</v>
      </c>
    </row>
    <row r="324" spans="1:11">
      <c r="A324" s="135">
        <v>82701</v>
      </c>
      <c r="B324" s="38" t="s">
        <v>374</v>
      </c>
      <c r="C324" s="39">
        <v>44000</v>
      </c>
      <c r="D324" s="39"/>
      <c r="E324" s="127"/>
      <c r="F324" s="127"/>
      <c r="H324" s="128">
        <f t="shared" si="14"/>
        <v>44000</v>
      </c>
      <c r="J324" s="4">
        <f t="shared" si="13"/>
        <v>25.127099999999999</v>
      </c>
      <c r="K324" s="128">
        <f t="shared" si="12"/>
        <v>1105592.3999999999</v>
      </c>
    </row>
    <row r="325" spans="1:11">
      <c r="A325" s="135">
        <v>82702</v>
      </c>
      <c r="B325" s="38" t="s">
        <v>375</v>
      </c>
      <c r="C325" s="39">
        <v>1000</v>
      </c>
      <c r="D325" s="39"/>
      <c r="E325" s="127"/>
      <c r="F325" s="127"/>
      <c r="H325" s="128">
        <f t="shared" si="14"/>
        <v>1000</v>
      </c>
      <c r="J325" s="4">
        <f t="shared" si="13"/>
        <v>25.127099999999999</v>
      </c>
      <c r="K325" s="128">
        <f t="shared" si="12"/>
        <v>25127.1</v>
      </c>
    </row>
    <row r="326" spans="1:11">
      <c r="A326" s="135">
        <v>82703</v>
      </c>
      <c r="B326" s="38" t="s">
        <v>376</v>
      </c>
      <c r="C326" s="39">
        <v>8523.84</v>
      </c>
      <c r="D326" s="39"/>
      <c r="E326" s="127"/>
      <c r="F326" s="127"/>
      <c r="H326" s="128">
        <f t="shared" si="14"/>
        <v>8523.84</v>
      </c>
      <c r="J326" s="4">
        <f t="shared" si="13"/>
        <v>25.127099999999999</v>
      </c>
      <c r="K326" s="128">
        <f t="shared" si="12"/>
        <v>214179.38</v>
      </c>
    </row>
    <row r="327" spans="1:11">
      <c r="A327" s="135">
        <v>82704</v>
      </c>
      <c r="B327" s="38" t="s">
        <v>377</v>
      </c>
      <c r="C327" s="39">
        <v>521.39</v>
      </c>
      <c r="D327" s="39"/>
      <c r="E327" s="127"/>
      <c r="F327" s="127"/>
      <c r="H327" s="128">
        <f t="shared" si="14"/>
        <v>521.39</v>
      </c>
      <c r="J327" s="4">
        <f t="shared" si="13"/>
        <v>25.127099999999999</v>
      </c>
      <c r="K327" s="128">
        <f t="shared" si="12"/>
        <v>13101.02</v>
      </c>
    </row>
    <row r="328" spans="1:11">
      <c r="A328" s="135">
        <v>82705</v>
      </c>
      <c r="B328" s="38" t="s">
        <v>378</v>
      </c>
      <c r="C328" s="39">
        <v>1300</v>
      </c>
      <c r="D328" s="39"/>
      <c r="E328" s="127"/>
      <c r="F328" s="127"/>
      <c r="H328" s="128">
        <f t="shared" si="14"/>
        <v>1300</v>
      </c>
      <c r="J328" s="4">
        <f t="shared" si="13"/>
        <v>25.127099999999999</v>
      </c>
      <c r="K328" s="128">
        <f t="shared" ref="K328:K391" si="15">ROUND(H328*J328,2)</f>
        <v>32665.23</v>
      </c>
    </row>
    <row r="329" spans="1:11">
      <c r="A329" s="135">
        <v>82706</v>
      </c>
      <c r="B329" s="38" t="s">
        <v>379</v>
      </c>
      <c r="C329" s="39">
        <v>480</v>
      </c>
      <c r="D329" s="39"/>
      <c r="E329" s="127"/>
      <c r="F329" s="127"/>
      <c r="H329" s="128">
        <f t="shared" si="14"/>
        <v>480</v>
      </c>
      <c r="J329" s="4">
        <f t="shared" ref="J329:J392" si="16">J328</f>
        <v>25.127099999999999</v>
      </c>
      <c r="K329" s="128">
        <f t="shared" si="15"/>
        <v>12061.01</v>
      </c>
    </row>
    <row r="330" spans="1:11">
      <c r="A330" s="136">
        <v>83006</v>
      </c>
      <c r="B330" s="38" t="s">
        <v>380</v>
      </c>
      <c r="C330" s="39"/>
      <c r="D330" s="39"/>
      <c r="E330" s="127"/>
      <c r="F330" s="127"/>
      <c r="H330" s="128">
        <f t="shared" si="14"/>
        <v>0</v>
      </c>
      <c r="J330" s="4">
        <f t="shared" si="16"/>
        <v>25.127099999999999</v>
      </c>
      <c r="K330" s="128">
        <f t="shared" si="15"/>
        <v>0</v>
      </c>
    </row>
    <row r="331" spans="1:11">
      <c r="A331" s="135">
        <v>84100</v>
      </c>
      <c r="B331" s="38" t="s">
        <v>381</v>
      </c>
      <c r="C331" s="39"/>
      <c r="D331" s="39"/>
      <c r="E331" s="127"/>
      <c r="F331" s="127"/>
      <c r="H331" s="128">
        <f t="shared" si="14"/>
        <v>0</v>
      </c>
      <c r="J331" s="4">
        <f t="shared" si="16"/>
        <v>25.127099999999999</v>
      </c>
      <c r="K331" s="128">
        <f t="shared" si="15"/>
        <v>0</v>
      </c>
    </row>
    <row r="332" spans="1:11">
      <c r="A332" s="135">
        <v>84101</v>
      </c>
      <c r="B332" s="38" t="s">
        <v>382</v>
      </c>
      <c r="C332" s="39"/>
      <c r="D332" s="39"/>
      <c r="E332" s="127"/>
      <c r="F332" s="127"/>
      <c r="H332" s="128">
        <f t="shared" si="14"/>
        <v>0</v>
      </c>
      <c r="J332" s="4">
        <f t="shared" si="16"/>
        <v>25.127099999999999</v>
      </c>
      <c r="K332" s="128">
        <f t="shared" si="15"/>
        <v>0</v>
      </c>
    </row>
    <row r="333" spans="1:11">
      <c r="A333" s="135">
        <v>84102</v>
      </c>
      <c r="B333" s="38" t="s">
        <v>383</v>
      </c>
      <c r="C333" s="39"/>
      <c r="D333" s="39"/>
      <c r="E333" s="127"/>
      <c r="F333" s="127"/>
      <c r="H333" s="128">
        <f t="shared" si="14"/>
        <v>0</v>
      </c>
      <c r="J333" s="4">
        <f t="shared" si="16"/>
        <v>25.127099999999999</v>
      </c>
      <c r="K333" s="128">
        <f t="shared" si="15"/>
        <v>0</v>
      </c>
    </row>
    <row r="334" spans="1:11">
      <c r="A334" s="135">
        <v>84103</v>
      </c>
      <c r="B334" s="38" t="s">
        <v>384</v>
      </c>
      <c r="C334" s="39"/>
      <c r="D334" s="39"/>
      <c r="E334" s="127"/>
      <c r="F334" s="127"/>
      <c r="H334" s="128">
        <f t="shared" si="14"/>
        <v>0</v>
      </c>
      <c r="J334" s="4">
        <f t="shared" si="16"/>
        <v>25.127099999999999</v>
      </c>
      <c r="K334" s="128">
        <f t="shared" si="15"/>
        <v>0</v>
      </c>
    </row>
    <row r="335" spans="1:11">
      <c r="A335" s="135">
        <v>84104</v>
      </c>
      <c r="B335" s="38" t="s">
        <v>385</v>
      </c>
      <c r="C335" s="39"/>
      <c r="D335" s="39"/>
      <c r="E335" s="127"/>
      <c r="F335" s="127"/>
      <c r="H335" s="128">
        <f t="shared" si="14"/>
        <v>0</v>
      </c>
      <c r="J335" s="4">
        <f t="shared" si="16"/>
        <v>25.127099999999999</v>
      </c>
      <c r="K335" s="128">
        <f t="shared" si="15"/>
        <v>0</v>
      </c>
    </row>
    <row r="336" spans="1:11">
      <c r="A336" s="135">
        <v>84201</v>
      </c>
      <c r="B336" s="38" t="s">
        <v>343</v>
      </c>
      <c r="C336" s="39"/>
      <c r="D336" s="39"/>
      <c r="E336" s="127"/>
      <c r="F336" s="127"/>
      <c r="H336" s="128">
        <f t="shared" si="14"/>
        <v>0</v>
      </c>
      <c r="J336" s="4">
        <f t="shared" si="16"/>
        <v>25.127099999999999</v>
      </c>
      <c r="K336" s="128">
        <f t="shared" si="15"/>
        <v>0</v>
      </c>
    </row>
    <row r="337" spans="1:11">
      <c r="A337" s="135">
        <v>84202</v>
      </c>
      <c r="B337" s="38" t="s">
        <v>344</v>
      </c>
      <c r="C337" s="39"/>
      <c r="D337" s="39"/>
      <c r="E337" s="127"/>
      <c r="F337" s="127"/>
      <c r="H337" s="128">
        <f t="shared" ref="H337:H400" si="17">ROUND(C337-D337+E337-F337,2)</f>
        <v>0</v>
      </c>
      <c r="J337" s="4">
        <f t="shared" si="16"/>
        <v>25.127099999999999</v>
      </c>
      <c r="K337" s="128">
        <f t="shared" si="15"/>
        <v>0</v>
      </c>
    </row>
    <row r="338" spans="1:11">
      <c r="A338" s="135">
        <v>84203</v>
      </c>
      <c r="B338" s="38" t="s">
        <v>345</v>
      </c>
      <c r="C338" s="39"/>
      <c r="D338" s="39"/>
      <c r="E338" s="127"/>
      <c r="F338" s="127"/>
      <c r="H338" s="128">
        <f t="shared" si="17"/>
        <v>0</v>
      </c>
      <c r="J338" s="4">
        <f t="shared" si="16"/>
        <v>25.127099999999999</v>
      </c>
      <c r="K338" s="128">
        <f t="shared" si="15"/>
        <v>0</v>
      </c>
    </row>
    <row r="339" spans="1:11">
      <c r="A339" s="135">
        <v>84204</v>
      </c>
      <c r="B339" s="38" t="s">
        <v>346</v>
      </c>
      <c r="C339" s="39"/>
      <c r="D339" s="39"/>
      <c r="E339" s="127"/>
      <c r="F339" s="127"/>
      <c r="H339" s="128">
        <f t="shared" si="17"/>
        <v>0</v>
      </c>
      <c r="J339" s="4">
        <f t="shared" si="16"/>
        <v>25.127099999999999</v>
      </c>
      <c r="K339" s="128">
        <f t="shared" si="15"/>
        <v>0</v>
      </c>
    </row>
    <row r="340" spans="1:11">
      <c r="A340" s="135">
        <v>84205</v>
      </c>
      <c r="B340" s="38" t="s">
        <v>386</v>
      </c>
      <c r="C340" s="39"/>
      <c r="D340" s="39"/>
      <c r="E340" s="127"/>
      <c r="F340" s="127"/>
      <c r="H340" s="128">
        <f t="shared" si="17"/>
        <v>0</v>
      </c>
      <c r="J340" s="4">
        <f t="shared" si="16"/>
        <v>25.127099999999999</v>
      </c>
      <c r="K340" s="128">
        <f t="shared" si="15"/>
        <v>0</v>
      </c>
    </row>
    <row r="341" spans="1:11">
      <c r="A341" s="135">
        <v>84206</v>
      </c>
      <c r="B341" s="38" t="s">
        <v>387</v>
      </c>
      <c r="C341" s="39"/>
      <c r="D341" s="39"/>
      <c r="E341" s="127"/>
      <c r="F341" s="127"/>
      <c r="H341" s="128">
        <f t="shared" si="17"/>
        <v>0</v>
      </c>
      <c r="J341" s="4">
        <f t="shared" si="16"/>
        <v>25.127099999999999</v>
      </c>
      <c r="K341" s="128">
        <f t="shared" si="15"/>
        <v>0</v>
      </c>
    </row>
    <row r="342" spans="1:11">
      <c r="A342" s="135">
        <v>84207</v>
      </c>
      <c r="B342" s="38" t="s">
        <v>388</v>
      </c>
      <c r="C342" s="39"/>
      <c r="D342" s="39"/>
      <c r="E342" s="127"/>
      <c r="F342" s="127"/>
      <c r="H342" s="128">
        <f t="shared" si="17"/>
        <v>0</v>
      </c>
      <c r="J342" s="4">
        <f t="shared" si="16"/>
        <v>25.127099999999999</v>
      </c>
      <c r="K342" s="128">
        <f t="shared" si="15"/>
        <v>0</v>
      </c>
    </row>
    <row r="343" spans="1:11">
      <c r="A343" s="135">
        <v>84300</v>
      </c>
      <c r="B343" s="38" t="s">
        <v>389</v>
      </c>
      <c r="C343" s="39"/>
      <c r="D343" s="39"/>
      <c r="E343" s="127"/>
      <c r="F343" s="127"/>
      <c r="H343" s="128">
        <f t="shared" si="17"/>
        <v>0</v>
      </c>
      <c r="J343" s="4">
        <f t="shared" si="16"/>
        <v>25.127099999999999</v>
      </c>
      <c r="K343" s="128">
        <f t="shared" si="15"/>
        <v>0</v>
      </c>
    </row>
    <row r="344" spans="1:11">
      <c r="A344" s="135">
        <v>85001</v>
      </c>
      <c r="B344" s="133" t="s">
        <v>390</v>
      </c>
      <c r="C344" s="39"/>
      <c r="D344" s="39"/>
      <c r="E344" s="127"/>
      <c r="F344" s="127"/>
      <c r="H344" s="128">
        <f t="shared" si="17"/>
        <v>0</v>
      </c>
      <c r="J344" s="4">
        <f t="shared" si="16"/>
        <v>25.127099999999999</v>
      </c>
      <c r="K344" s="128">
        <f t="shared" si="15"/>
        <v>0</v>
      </c>
    </row>
    <row r="345" spans="1:11">
      <c r="A345" s="135">
        <v>85002</v>
      </c>
      <c r="B345" s="133" t="s">
        <v>391</v>
      </c>
      <c r="C345" s="39"/>
      <c r="D345" s="39"/>
      <c r="E345" s="127"/>
      <c r="F345" s="127"/>
      <c r="H345" s="128">
        <f t="shared" si="17"/>
        <v>0</v>
      </c>
      <c r="J345" s="4">
        <f t="shared" si="16"/>
        <v>25.127099999999999</v>
      </c>
      <c r="K345" s="128">
        <f t="shared" si="15"/>
        <v>0</v>
      </c>
    </row>
    <row r="346" spans="1:11">
      <c r="A346" s="135">
        <v>91001</v>
      </c>
      <c r="B346" s="38" t="s">
        <v>400</v>
      </c>
      <c r="C346" s="39">
        <v>27900</v>
      </c>
      <c r="D346" s="39"/>
      <c r="E346" s="127"/>
      <c r="F346" s="127"/>
      <c r="H346" s="128">
        <f t="shared" si="17"/>
        <v>27900</v>
      </c>
      <c r="J346" s="4">
        <f t="shared" si="16"/>
        <v>25.127099999999999</v>
      </c>
      <c r="K346" s="128">
        <f t="shared" si="15"/>
        <v>701046.09</v>
      </c>
    </row>
    <row r="347" spans="1:11">
      <c r="A347" s="135">
        <v>91002</v>
      </c>
      <c r="B347" s="38" t="s">
        <v>401</v>
      </c>
      <c r="C347" s="39">
        <v>2634.16</v>
      </c>
      <c r="D347" s="39"/>
      <c r="E347" s="127"/>
      <c r="F347" s="127"/>
      <c r="H347" s="128">
        <f t="shared" si="17"/>
        <v>2634.16</v>
      </c>
      <c r="J347" s="4">
        <f t="shared" si="16"/>
        <v>25.127099999999999</v>
      </c>
      <c r="K347" s="128">
        <f t="shared" si="15"/>
        <v>66188.800000000003</v>
      </c>
    </row>
    <row r="348" spans="1:11">
      <c r="A348" s="135">
        <v>91003</v>
      </c>
      <c r="B348" s="38" t="s">
        <v>402</v>
      </c>
      <c r="C348" s="39">
        <v>1600</v>
      </c>
      <c r="D348" s="39"/>
      <c r="E348" s="127"/>
      <c r="F348" s="127"/>
      <c r="H348" s="128">
        <f t="shared" si="17"/>
        <v>1600</v>
      </c>
      <c r="J348" s="4">
        <f t="shared" si="16"/>
        <v>25.127099999999999</v>
      </c>
      <c r="K348" s="128">
        <f t="shared" si="15"/>
        <v>40203.360000000001</v>
      </c>
    </row>
    <row r="349" spans="1:11">
      <c r="A349" s="135">
        <v>91004</v>
      </c>
      <c r="B349" s="133" t="s">
        <v>403</v>
      </c>
      <c r="C349" s="39"/>
      <c r="D349" s="39"/>
      <c r="E349" s="127"/>
      <c r="F349" s="127"/>
      <c r="H349" s="128">
        <f t="shared" si="17"/>
        <v>0</v>
      </c>
      <c r="J349" s="4">
        <f t="shared" si="16"/>
        <v>25.127099999999999</v>
      </c>
      <c r="K349" s="128">
        <f t="shared" si="15"/>
        <v>0</v>
      </c>
    </row>
    <row r="350" spans="1:11">
      <c r="A350" s="135">
        <v>91005</v>
      </c>
      <c r="B350" s="133" t="s">
        <v>404</v>
      </c>
      <c r="C350" s="39"/>
      <c r="D350" s="39"/>
      <c r="E350" s="127"/>
      <c r="F350" s="127"/>
      <c r="H350" s="128">
        <f t="shared" si="17"/>
        <v>0</v>
      </c>
      <c r="J350" s="4">
        <f t="shared" si="16"/>
        <v>25.127099999999999</v>
      </c>
      <c r="K350" s="128">
        <f t="shared" si="15"/>
        <v>0</v>
      </c>
    </row>
    <row r="351" spans="1:11">
      <c r="A351" s="135">
        <v>91006</v>
      </c>
      <c r="B351" s="133" t="s">
        <v>405</v>
      </c>
      <c r="C351" s="39">
        <v>2740.5</v>
      </c>
      <c r="D351" s="39"/>
      <c r="E351" s="127"/>
      <c r="F351" s="127"/>
      <c r="H351" s="128">
        <f t="shared" si="17"/>
        <v>2740.5</v>
      </c>
      <c r="J351" s="4">
        <f t="shared" si="16"/>
        <v>25.127099999999999</v>
      </c>
      <c r="K351" s="128">
        <f t="shared" si="15"/>
        <v>68860.820000000007</v>
      </c>
    </row>
    <row r="352" spans="1:11">
      <c r="A352" s="135">
        <v>91007</v>
      </c>
      <c r="B352" s="133" t="s">
        <v>406</v>
      </c>
      <c r="C352" s="39">
        <v>531.35</v>
      </c>
      <c r="D352" s="39"/>
      <c r="E352" s="127"/>
      <c r="F352" s="127"/>
      <c r="H352" s="128">
        <f t="shared" si="17"/>
        <v>531.35</v>
      </c>
      <c r="J352" s="4">
        <f t="shared" si="16"/>
        <v>25.127099999999999</v>
      </c>
      <c r="K352" s="128">
        <f t="shared" si="15"/>
        <v>13351.28</v>
      </c>
    </row>
    <row r="353" spans="1:11">
      <c r="A353" s="135">
        <v>91008</v>
      </c>
      <c r="B353" s="133" t="s">
        <v>407</v>
      </c>
      <c r="C353" s="39">
        <v>4673.79</v>
      </c>
      <c r="D353" s="39"/>
      <c r="E353" s="127"/>
      <c r="F353" s="127"/>
      <c r="H353" s="128">
        <f t="shared" si="17"/>
        <v>4673.79</v>
      </c>
      <c r="J353" s="4">
        <f t="shared" si="16"/>
        <v>25.127099999999999</v>
      </c>
      <c r="K353" s="128">
        <f t="shared" si="15"/>
        <v>117438.79</v>
      </c>
    </row>
    <row r="354" spans="1:11">
      <c r="A354" s="135">
        <v>91009</v>
      </c>
      <c r="B354" s="133" t="s">
        <v>408</v>
      </c>
      <c r="C354" s="39">
        <v>400</v>
      </c>
      <c r="D354" s="39"/>
      <c r="E354" s="127"/>
      <c r="F354" s="127"/>
      <c r="H354" s="128">
        <f t="shared" si="17"/>
        <v>400</v>
      </c>
      <c r="J354" s="4">
        <f t="shared" si="16"/>
        <v>25.127099999999999</v>
      </c>
      <c r="K354" s="128">
        <f t="shared" si="15"/>
        <v>10050.84</v>
      </c>
    </row>
    <row r="355" spans="1:11">
      <c r="A355" s="135">
        <v>91010</v>
      </c>
      <c r="B355" s="133" t="s">
        <v>487</v>
      </c>
      <c r="C355" s="39"/>
      <c r="D355" s="39"/>
      <c r="E355" s="127"/>
      <c r="F355" s="127"/>
      <c r="H355" s="128">
        <f t="shared" si="17"/>
        <v>0</v>
      </c>
      <c r="J355" s="4">
        <f t="shared" si="16"/>
        <v>25.127099999999999</v>
      </c>
      <c r="K355" s="128">
        <f t="shared" si="15"/>
        <v>0</v>
      </c>
    </row>
    <row r="356" spans="1:11">
      <c r="A356" s="135">
        <v>91011</v>
      </c>
      <c r="B356" s="133" t="s">
        <v>410</v>
      </c>
      <c r="C356" s="39"/>
      <c r="D356" s="39"/>
      <c r="E356" s="127"/>
      <c r="F356" s="127"/>
      <c r="H356" s="128">
        <f t="shared" si="17"/>
        <v>0</v>
      </c>
      <c r="J356" s="4">
        <f t="shared" si="16"/>
        <v>25.127099999999999</v>
      </c>
      <c r="K356" s="128">
        <f t="shared" si="15"/>
        <v>0</v>
      </c>
    </row>
    <row r="357" spans="1:11">
      <c r="A357" s="135">
        <v>91012</v>
      </c>
      <c r="B357" s="38" t="s">
        <v>252</v>
      </c>
      <c r="C357" s="39"/>
      <c r="D357" s="39"/>
      <c r="E357" s="127"/>
      <c r="F357" s="127"/>
      <c r="H357" s="128">
        <f t="shared" si="17"/>
        <v>0</v>
      </c>
      <c r="J357" s="4">
        <f t="shared" si="16"/>
        <v>25.127099999999999</v>
      </c>
      <c r="K357" s="128">
        <f t="shared" si="15"/>
        <v>0</v>
      </c>
    </row>
    <row r="358" spans="1:11">
      <c r="A358" s="37">
        <v>91013</v>
      </c>
      <c r="B358" s="140" t="s">
        <v>411</v>
      </c>
      <c r="C358" s="39"/>
      <c r="D358" s="39"/>
      <c r="E358" s="127"/>
      <c r="F358" s="127"/>
      <c r="H358" s="128">
        <f t="shared" si="17"/>
        <v>0</v>
      </c>
      <c r="J358" s="4">
        <f t="shared" si="16"/>
        <v>25.127099999999999</v>
      </c>
      <c r="K358" s="128">
        <f t="shared" si="15"/>
        <v>0</v>
      </c>
    </row>
    <row r="359" spans="1:11">
      <c r="A359" s="135">
        <v>91200</v>
      </c>
      <c r="B359" s="133" t="s">
        <v>412</v>
      </c>
      <c r="C359" s="39">
        <v>2200</v>
      </c>
      <c r="D359" s="39"/>
      <c r="E359" s="127"/>
      <c r="F359" s="127"/>
      <c r="H359" s="128">
        <f t="shared" si="17"/>
        <v>2200</v>
      </c>
      <c r="J359" s="4">
        <f t="shared" si="16"/>
        <v>25.127099999999999</v>
      </c>
      <c r="K359" s="128">
        <f t="shared" si="15"/>
        <v>55279.62</v>
      </c>
    </row>
    <row r="360" spans="1:11">
      <c r="A360" s="135">
        <v>91201</v>
      </c>
      <c r="B360" s="133" t="s">
        <v>413</v>
      </c>
      <c r="C360" s="39">
        <v>44</v>
      </c>
      <c r="D360" s="39"/>
      <c r="E360" s="127"/>
      <c r="F360" s="127"/>
      <c r="H360" s="128">
        <f t="shared" si="17"/>
        <v>44</v>
      </c>
      <c r="J360" s="4">
        <f t="shared" si="16"/>
        <v>25.127099999999999</v>
      </c>
      <c r="K360" s="128">
        <f t="shared" si="15"/>
        <v>1105.5899999999999</v>
      </c>
    </row>
    <row r="361" spans="1:11">
      <c r="A361" s="135">
        <v>91202</v>
      </c>
      <c r="B361" s="133" t="s">
        <v>414</v>
      </c>
      <c r="C361" s="39"/>
      <c r="D361" s="39"/>
      <c r="E361" s="127"/>
      <c r="F361" s="127"/>
      <c r="H361" s="128">
        <f t="shared" si="17"/>
        <v>0</v>
      </c>
      <c r="J361" s="4">
        <f t="shared" si="16"/>
        <v>25.127099999999999</v>
      </c>
      <c r="K361" s="128">
        <f t="shared" si="15"/>
        <v>0</v>
      </c>
    </row>
    <row r="362" spans="1:11">
      <c r="A362" s="135">
        <v>92001</v>
      </c>
      <c r="B362" s="133" t="s">
        <v>415</v>
      </c>
      <c r="C362" s="39"/>
      <c r="D362" s="39"/>
      <c r="E362" s="127"/>
      <c r="F362" s="127"/>
      <c r="H362" s="128">
        <f t="shared" si="17"/>
        <v>0</v>
      </c>
      <c r="J362" s="4">
        <f t="shared" si="16"/>
        <v>25.127099999999999</v>
      </c>
      <c r="K362" s="128">
        <f t="shared" si="15"/>
        <v>0</v>
      </c>
    </row>
    <row r="363" spans="1:11">
      <c r="A363" s="135">
        <v>92002</v>
      </c>
      <c r="B363" s="133" t="s">
        <v>416</v>
      </c>
      <c r="C363" s="39"/>
      <c r="D363" s="39"/>
      <c r="E363" s="127"/>
      <c r="F363" s="127"/>
      <c r="H363" s="128">
        <f t="shared" si="17"/>
        <v>0</v>
      </c>
      <c r="J363" s="4">
        <f t="shared" si="16"/>
        <v>25.127099999999999</v>
      </c>
      <c r="K363" s="128">
        <f t="shared" si="15"/>
        <v>0</v>
      </c>
    </row>
    <row r="364" spans="1:11">
      <c r="A364" s="135">
        <v>92003</v>
      </c>
      <c r="B364" s="133" t="s">
        <v>417</v>
      </c>
      <c r="C364" s="39"/>
      <c r="D364" s="39"/>
      <c r="E364" s="127"/>
      <c r="F364" s="127"/>
      <c r="H364" s="128">
        <f t="shared" si="17"/>
        <v>0</v>
      </c>
      <c r="J364" s="4">
        <f t="shared" si="16"/>
        <v>25.127099999999999</v>
      </c>
      <c r="K364" s="128">
        <f t="shared" si="15"/>
        <v>0</v>
      </c>
    </row>
    <row r="365" spans="1:11">
      <c r="A365" s="135">
        <v>92004</v>
      </c>
      <c r="B365" s="133" t="s">
        <v>418</v>
      </c>
      <c r="C365" s="39"/>
      <c r="D365" s="39"/>
      <c r="E365" s="127"/>
      <c r="F365" s="127"/>
      <c r="H365" s="128">
        <f t="shared" si="17"/>
        <v>0</v>
      </c>
      <c r="J365" s="4">
        <f t="shared" si="16"/>
        <v>25.127099999999999</v>
      </c>
      <c r="K365" s="128">
        <f t="shared" si="15"/>
        <v>0</v>
      </c>
    </row>
    <row r="366" spans="1:11">
      <c r="A366" s="135">
        <v>92005</v>
      </c>
      <c r="B366" s="133" t="s">
        <v>419</v>
      </c>
      <c r="C366" s="39"/>
      <c r="D366" s="39"/>
      <c r="E366" s="127"/>
      <c r="F366" s="127"/>
      <c r="H366" s="128">
        <f t="shared" si="17"/>
        <v>0</v>
      </c>
      <c r="J366" s="4">
        <f t="shared" si="16"/>
        <v>25.127099999999999</v>
      </c>
      <c r="K366" s="128">
        <f t="shared" si="15"/>
        <v>0</v>
      </c>
    </row>
    <row r="367" spans="1:11">
      <c r="A367" s="135">
        <v>92006</v>
      </c>
      <c r="B367" s="133" t="s">
        <v>420</v>
      </c>
      <c r="C367" s="39"/>
      <c r="D367" s="39"/>
      <c r="E367" s="127"/>
      <c r="F367" s="127"/>
      <c r="H367" s="128">
        <f t="shared" si="17"/>
        <v>0</v>
      </c>
      <c r="J367" s="4">
        <f t="shared" si="16"/>
        <v>25.127099999999999</v>
      </c>
      <c r="K367" s="128">
        <f t="shared" si="15"/>
        <v>0</v>
      </c>
    </row>
    <row r="368" spans="1:11">
      <c r="A368" s="135">
        <v>92007</v>
      </c>
      <c r="B368" s="133" t="s">
        <v>421</v>
      </c>
      <c r="C368" s="39"/>
      <c r="D368" s="39"/>
      <c r="E368" s="127"/>
      <c r="F368" s="127"/>
      <c r="H368" s="128">
        <f t="shared" si="17"/>
        <v>0</v>
      </c>
      <c r="J368" s="4">
        <f t="shared" si="16"/>
        <v>25.127099999999999</v>
      </c>
      <c r="K368" s="128">
        <f t="shared" si="15"/>
        <v>0</v>
      </c>
    </row>
    <row r="369" spans="1:11">
      <c r="A369" s="135">
        <v>92008</v>
      </c>
      <c r="B369" s="133" t="s">
        <v>422</v>
      </c>
      <c r="C369" s="39"/>
      <c r="D369" s="39"/>
      <c r="E369" s="127"/>
      <c r="F369" s="127"/>
      <c r="H369" s="128">
        <f t="shared" si="17"/>
        <v>0</v>
      </c>
      <c r="J369" s="4">
        <f t="shared" si="16"/>
        <v>25.127099999999999</v>
      </c>
      <c r="K369" s="128">
        <f t="shared" si="15"/>
        <v>0</v>
      </c>
    </row>
    <row r="370" spans="1:11">
      <c r="A370" s="143">
        <v>92009</v>
      </c>
      <c r="B370" s="38" t="s">
        <v>423</v>
      </c>
      <c r="C370" s="39"/>
      <c r="D370" s="39"/>
      <c r="E370" s="127"/>
      <c r="F370" s="127"/>
      <c r="H370" s="128">
        <f t="shared" si="17"/>
        <v>0</v>
      </c>
      <c r="J370" s="4">
        <f t="shared" si="16"/>
        <v>25.127099999999999</v>
      </c>
      <c r="K370" s="128">
        <f t="shared" si="15"/>
        <v>0</v>
      </c>
    </row>
    <row r="371" spans="1:11">
      <c r="A371" s="135">
        <v>93001</v>
      </c>
      <c r="B371" s="133" t="s">
        <v>424</v>
      </c>
      <c r="C371" s="39"/>
      <c r="D371" s="39"/>
      <c r="E371" s="127"/>
      <c r="F371" s="127"/>
      <c r="H371" s="128">
        <f t="shared" si="17"/>
        <v>0</v>
      </c>
      <c r="J371" s="4">
        <f t="shared" si="16"/>
        <v>25.127099999999999</v>
      </c>
      <c r="K371" s="128">
        <f t="shared" si="15"/>
        <v>0</v>
      </c>
    </row>
    <row r="372" spans="1:11">
      <c r="A372" s="135">
        <v>93002</v>
      </c>
      <c r="B372" s="133" t="s">
        <v>425</v>
      </c>
      <c r="C372" s="39">
        <v>115.36</v>
      </c>
      <c r="D372" s="39"/>
      <c r="E372" s="127"/>
      <c r="F372" s="127"/>
      <c r="H372" s="128">
        <f t="shared" si="17"/>
        <v>115.36</v>
      </c>
      <c r="J372" s="4">
        <f t="shared" si="16"/>
        <v>25.127099999999999</v>
      </c>
      <c r="K372" s="128">
        <f t="shared" si="15"/>
        <v>2898.66</v>
      </c>
    </row>
    <row r="373" spans="1:11">
      <c r="A373" s="135">
        <v>93003</v>
      </c>
      <c r="B373" s="133" t="s">
        <v>426</v>
      </c>
      <c r="C373" s="39"/>
      <c r="D373" s="39"/>
      <c r="E373" s="127"/>
      <c r="F373" s="127"/>
      <c r="H373" s="128">
        <f t="shared" si="17"/>
        <v>0</v>
      </c>
      <c r="J373" s="4">
        <f t="shared" si="16"/>
        <v>25.127099999999999</v>
      </c>
      <c r="K373" s="128">
        <f t="shared" si="15"/>
        <v>0</v>
      </c>
    </row>
    <row r="374" spans="1:11">
      <c r="A374" s="135">
        <v>93004</v>
      </c>
      <c r="B374" s="133" t="s">
        <v>427</v>
      </c>
      <c r="C374" s="39">
        <v>72</v>
      </c>
      <c r="D374" s="39"/>
      <c r="E374" s="127"/>
      <c r="F374" s="127"/>
      <c r="H374" s="128">
        <f t="shared" si="17"/>
        <v>72</v>
      </c>
      <c r="J374" s="4">
        <f t="shared" si="16"/>
        <v>25.127099999999999</v>
      </c>
      <c r="K374" s="132">
        <f t="shared" si="15"/>
        <v>1809.15</v>
      </c>
    </row>
    <row r="375" spans="1:11">
      <c r="A375" s="135">
        <v>93005</v>
      </c>
      <c r="B375" s="133" t="s">
        <v>428</v>
      </c>
      <c r="C375" s="39"/>
      <c r="D375" s="39"/>
      <c r="E375" s="127"/>
      <c r="F375" s="127"/>
      <c r="H375" s="128">
        <f t="shared" si="17"/>
        <v>0</v>
      </c>
      <c r="J375" s="4">
        <f t="shared" si="16"/>
        <v>25.127099999999999</v>
      </c>
      <c r="K375" s="128">
        <f t="shared" si="15"/>
        <v>0</v>
      </c>
    </row>
    <row r="376" spans="1:11">
      <c r="A376" s="138">
        <v>94001</v>
      </c>
      <c r="B376" s="139" t="s">
        <v>429</v>
      </c>
      <c r="C376" s="131"/>
      <c r="D376" s="131"/>
      <c r="E376" s="131"/>
      <c r="F376" s="131"/>
      <c r="G376" s="132"/>
      <c r="H376" s="132">
        <f t="shared" si="17"/>
        <v>0</v>
      </c>
      <c r="J376" s="4">
        <f t="shared" si="16"/>
        <v>25.127099999999999</v>
      </c>
      <c r="K376" s="128">
        <f t="shared" si="15"/>
        <v>0</v>
      </c>
    </row>
    <row r="377" spans="1:11">
      <c r="A377" s="135">
        <v>94002</v>
      </c>
      <c r="B377" s="133" t="s">
        <v>430</v>
      </c>
      <c r="C377" s="39"/>
      <c r="D377" s="39"/>
      <c r="E377" s="127"/>
      <c r="F377" s="127"/>
      <c r="H377" s="128">
        <f t="shared" si="17"/>
        <v>0</v>
      </c>
      <c r="J377" s="4">
        <f t="shared" si="16"/>
        <v>25.127099999999999</v>
      </c>
      <c r="K377" s="128">
        <f t="shared" si="15"/>
        <v>0</v>
      </c>
    </row>
    <row r="378" spans="1:11">
      <c r="A378" s="135">
        <v>94003</v>
      </c>
      <c r="B378" s="133" t="s">
        <v>431</v>
      </c>
      <c r="C378" s="39"/>
      <c r="D378" s="39"/>
      <c r="E378" s="127"/>
      <c r="F378" s="127"/>
      <c r="H378" s="128">
        <f t="shared" si="17"/>
        <v>0</v>
      </c>
      <c r="J378" s="4">
        <f t="shared" si="16"/>
        <v>25.127099999999999</v>
      </c>
      <c r="K378" s="128">
        <f t="shared" si="15"/>
        <v>0</v>
      </c>
    </row>
    <row r="379" spans="1:11">
      <c r="A379" s="135">
        <v>94004</v>
      </c>
      <c r="B379" s="133" t="s">
        <v>432</v>
      </c>
      <c r="C379" s="39"/>
      <c r="D379" s="39"/>
      <c r="E379" s="127"/>
      <c r="F379" s="127"/>
      <c r="H379" s="128">
        <f t="shared" si="17"/>
        <v>0</v>
      </c>
      <c r="J379" s="4">
        <f t="shared" si="16"/>
        <v>25.127099999999999</v>
      </c>
      <c r="K379" s="128">
        <f t="shared" si="15"/>
        <v>0</v>
      </c>
    </row>
    <row r="380" spans="1:11">
      <c r="A380" s="135">
        <v>94005</v>
      </c>
      <c r="B380" s="133" t="s">
        <v>433</v>
      </c>
      <c r="C380" s="39"/>
      <c r="D380" s="39"/>
      <c r="E380" s="127"/>
      <c r="F380" s="127"/>
      <c r="H380" s="128">
        <f t="shared" si="17"/>
        <v>0</v>
      </c>
      <c r="J380" s="4">
        <f t="shared" si="16"/>
        <v>25.127099999999999</v>
      </c>
      <c r="K380" s="128">
        <f t="shared" si="15"/>
        <v>0</v>
      </c>
    </row>
    <row r="381" spans="1:11">
      <c r="A381" s="135">
        <v>94006</v>
      </c>
      <c r="B381" s="133" t="s">
        <v>434</v>
      </c>
      <c r="C381" s="39"/>
      <c r="D381" s="39"/>
      <c r="E381" s="127"/>
      <c r="F381" s="127"/>
      <c r="H381" s="128">
        <f t="shared" si="17"/>
        <v>0</v>
      </c>
      <c r="J381" s="4">
        <f t="shared" si="16"/>
        <v>25.127099999999999</v>
      </c>
      <c r="K381" s="128">
        <f t="shared" si="15"/>
        <v>0</v>
      </c>
    </row>
    <row r="382" spans="1:11">
      <c r="A382" s="135">
        <v>94007</v>
      </c>
      <c r="B382" s="133" t="s">
        <v>435</v>
      </c>
      <c r="C382" s="39"/>
      <c r="D382" s="39"/>
      <c r="E382" s="127"/>
      <c r="F382" s="127"/>
      <c r="H382" s="128">
        <f t="shared" si="17"/>
        <v>0</v>
      </c>
      <c r="J382" s="4">
        <f t="shared" si="16"/>
        <v>25.127099999999999</v>
      </c>
      <c r="K382" s="128">
        <f t="shared" si="15"/>
        <v>0</v>
      </c>
    </row>
    <row r="383" spans="1:11">
      <c r="A383" s="135">
        <v>94008</v>
      </c>
      <c r="B383" s="133" t="s">
        <v>436</v>
      </c>
      <c r="C383" s="39"/>
      <c r="D383" s="39"/>
      <c r="E383" s="127"/>
      <c r="F383" s="127"/>
      <c r="H383" s="128">
        <f t="shared" si="17"/>
        <v>0</v>
      </c>
      <c r="J383" s="4">
        <f t="shared" si="16"/>
        <v>25.127099999999999</v>
      </c>
      <c r="K383" s="128">
        <f t="shared" si="15"/>
        <v>0</v>
      </c>
    </row>
    <row r="384" spans="1:11">
      <c r="A384" s="135">
        <v>94009</v>
      </c>
      <c r="B384" s="133" t="s">
        <v>437</v>
      </c>
      <c r="C384" s="39"/>
      <c r="D384" s="39"/>
      <c r="E384" s="127"/>
      <c r="F384" s="127"/>
      <c r="H384" s="128">
        <f t="shared" si="17"/>
        <v>0</v>
      </c>
      <c r="J384" s="4">
        <f t="shared" si="16"/>
        <v>25.127099999999999</v>
      </c>
      <c r="K384" s="128">
        <f t="shared" si="15"/>
        <v>0</v>
      </c>
    </row>
    <row r="385" spans="1:11">
      <c r="A385" s="135">
        <v>94010</v>
      </c>
      <c r="B385" s="133" t="s">
        <v>438</v>
      </c>
      <c r="C385" s="39">
        <v>184.42</v>
      </c>
      <c r="D385" s="39"/>
      <c r="E385" s="127"/>
      <c r="F385" s="127"/>
      <c r="H385" s="128">
        <f t="shared" si="17"/>
        <v>184.42</v>
      </c>
      <c r="J385" s="4">
        <f t="shared" si="16"/>
        <v>25.127099999999999</v>
      </c>
      <c r="K385" s="128">
        <f t="shared" si="15"/>
        <v>4633.9399999999996</v>
      </c>
    </row>
    <row r="386" spans="1:11">
      <c r="A386" s="135">
        <v>94011</v>
      </c>
      <c r="B386" s="133" t="s">
        <v>439</v>
      </c>
      <c r="C386" s="39"/>
      <c r="D386" s="39"/>
      <c r="E386" s="127"/>
      <c r="F386" s="127"/>
      <c r="H386" s="128">
        <f t="shared" si="17"/>
        <v>0</v>
      </c>
      <c r="J386" s="4">
        <f t="shared" si="16"/>
        <v>25.127099999999999</v>
      </c>
      <c r="K386" s="128">
        <f t="shared" si="15"/>
        <v>0</v>
      </c>
    </row>
    <row r="387" spans="1:11">
      <c r="A387" s="135">
        <v>94012</v>
      </c>
      <c r="B387" s="133" t="s">
        <v>440</v>
      </c>
      <c r="C387" s="39">
        <v>66.7</v>
      </c>
      <c r="D387" s="39"/>
      <c r="E387" s="127"/>
      <c r="F387" s="127"/>
      <c r="H387" s="128">
        <f t="shared" si="17"/>
        <v>66.7</v>
      </c>
      <c r="J387" s="4">
        <f t="shared" si="16"/>
        <v>25.127099999999999</v>
      </c>
      <c r="K387" s="132">
        <f t="shared" si="15"/>
        <v>1675.98</v>
      </c>
    </row>
    <row r="388" spans="1:11">
      <c r="A388" s="135">
        <v>94013</v>
      </c>
      <c r="B388" s="133" t="s">
        <v>441</v>
      </c>
      <c r="C388" s="39"/>
      <c r="D388" s="39"/>
      <c r="E388" s="127"/>
      <c r="F388" s="127"/>
      <c r="H388" s="128">
        <f t="shared" si="17"/>
        <v>0</v>
      </c>
      <c r="J388" s="4">
        <f t="shared" si="16"/>
        <v>25.127099999999999</v>
      </c>
      <c r="K388" s="128">
        <f t="shared" si="15"/>
        <v>0</v>
      </c>
    </row>
    <row r="389" spans="1:11">
      <c r="A389" s="138">
        <v>94014</v>
      </c>
      <c r="B389" s="139" t="s">
        <v>465</v>
      </c>
      <c r="C389" s="131"/>
      <c r="D389" s="131"/>
      <c r="E389" s="131"/>
      <c r="F389" s="131"/>
      <c r="G389" s="132"/>
      <c r="H389" s="132">
        <f t="shared" si="17"/>
        <v>0</v>
      </c>
      <c r="J389" s="4">
        <f t="shared" si="16"/>
        <v>25.127099999999999</v>
      </c>
      <c r="K389" s="132">
        <f t="shared" si="15"/>
        <v>0</v>
      </c>
    </row>
    <row r="390" spans="1:11">
      <c r="A390" s="135">
        <v>94015</v>
      </c>
      <c r="B390" s="133" t="s">
        <v>466</v>
      </c>
      <c r="C390" s="39"/>
      <c r="D390" s="39"/>
      <c r="E390" s="127"/>
      <c r="F390" s="127"/>
      <c r="H390" s="128">
        <f t="shared" si="17"/>
        <v>0</v>
      </c>
      <c r="J390" s="4">
        <f t="shared" si="16"/>
        <v>25.127099999999999</v>
      </c>
      <c r="K390" s="128">
        <f t="shared" si="15"/>
        <v>0</v>
      </c>
    </row>
    <row r="391" spans="1:11">
      <c r="A391" s="138">
        <v>94016</v>
      </c>
      <c r="B391" s="139" t="s">
        <v>442</v>
      </c>
      <c r="C391" s="131"/>
      <c r="D391" s="131"/>
      <c r="E391" s="131"/>
      <c r="F391" s="131"/>
      <c r="G391" s="132"/>
      <c r="H391" s="132">
        <f t="shared" si="17"/>
        <v>0</v>
      </c>
      <c r="J391" s="4">
        <f t="shared" si="16"/>
        <v>25.127099999999999</v>
      </c>
      <c r="K391" s="128">
        <f t="shared" si="15"/>
        <v>0</v>
      </c>
    </row>
    <row r="392" spans="1:11">
      <c r="A392" s="135">
        <v>94017</v>
      </c>
      <c r="B392" s="133" t="s">
        <v>443</v>
      </c>
      <c r="C392" s="39"/>
      <c r="D392" s="39"/>
      <c r="E392" s="127"/>
      <c r="F392" s="127"/>
      <c r="H392" s="128">
        <f t="shared" si="17"/>
        <v>0</v>
      </c>
      <c r="J392" s="4">
        <f t="shared" si="16"/>
        <v>25.127099999999999</v>
      </c>
      <c r="K392" s="128">
        <f t="shared" ref="K392:K430" si="18">ROUND(H392*J392,2)</f>
        <v>0</v>
      </c>
    </row>
    <row r="393" spans="1:11">
      <c r="A393" s="135">
        <v>94018</v>
      </c>
      <c r="B393" s="133" t="s">
        <v>444</v>
      </c>
      <c r="C393" s="39"/>
      <c r="D393" s="39"/>
      <c r="E393" s="127"/>
      <c r="F393" s="127"/>
      <c r="H393" s="128">
        <f t="shared" si="17"/>
        <v>0</v>
      </c>
      <c r="J393" s="4">
        <f t="shared" ref="J393:J430" si="19">J392</f>
        <v>25.127099999999999</v>
      </c>
      <c r="K393" s="128">
        <f t="shared" si="18"/>
        <v>0</v>
      </c>
    </row>
    <row r="394" spans="1:11">
      <c r="A394" s="135">
        <v>94019</v>
      </c>
      <c r="B394" s="133" t="s">
        <v>417</v>
      </c>
      <c r="C394" s="39"/>
      <c r="D394" s="39">
        <v>512.14</v>
      </c>
      <c r="E394" s="127"/>
      <c r="F394" s="127"/>
      <c r="H394" s="128">
        <f t="shared" si="17"/>
        <v>-512.14</v>
      </c>
      <c r="J394" s="4">
        <f t="shared" si="19"/>
        <v>25.127099999999999</v>
      </c>
      <c r="K394" s="128">
        <f t="shared" si="18"/>
        <v>-12868.59</v>
      </c>
    </row>
    <row r="395" spans="1:11">
      <c r="A395" s="135">
        <v>94020</v>
      </c>
      <c r="B395" s="38" t="s">
        <v>384</v>
      </c>
      <c r="C395" s="39"/>
      <c r="D395" s="39"/>
      <c r="E395" s="127"/>
      <c r="F395" s="127"/>
      <c r="H395" s="128">
        <f t="shared" si="17"/>
        <v>0</v>
      </c>
      <c r="J395" s="4">
        <f t="shared" si="19"/>
        <v>25.127099999999999</v>
      </c>
      <c r="K395" s="128">
        <f t="shared" si="18"/>
        <v>0</v>
      </c>
    </row>
    <row r="396" spans="1:11">
      <c r="A396" s="135">
        <v>94021</v>
      </c>
      <c r="B396" s="133" t="s">
        <v>445</v>
      </c>
      <c r="C396" s="39"/>
      <c r="D396" s="39"/>
      <c r="E396" s="127"/>
      <c r="F396" s="127"/>
      <c r="H396" s="128">
        <f t="shared" si="17"/>
        <v>0</v>
      </c>
      <c r="J396" s="4">
        <f t="shared" si="19"/>
        <v>25.127099999999999</v>
      </c>
      <c r="K396" s="128">
        <f t="shared" si="18"/>
        <v>0</v>
      </c>
    </row>
    <row r="397" spans="1:11">
      <c r="A397" s="135">
        <v>94022</v>
      </c>
      <c r="B397" s="133" t="s">
        <v>446</v>
      </c>
      <c r="C397" s="39"/>
      <c r="D397" s="39"/>
      <c r="E397" s="127"/>
      <c r="F397" s="127"/>
      <c r="H397" s="128">
        <f t="shared" si="17"/>
        <v>0</v>
      </c>
      <c r="J397" s="4">
        <f t="shared" si="19"/>
        <v>25.127099999999999</v>
      </c>
      <c r="K397" s="128">
        <f t="shared" si="18"/>
        <v>0</v>
      </c>
    </row>
    <row r="398" spans="1:11">
      <c r="A398" s="135">
        <v>94023</v>
      </c>
      <c r="B398" s="133" t="s">
        <v>447</v>
      </c>
      <c r="C398" s="39"/>
      <c r="D398" s="39"/>
      <c r="E398" s="127"/>
      <c r="F398" s="127"/>
      <c r="H398" s="128">
        <f t="shared" si="17"/>
        <v>0</v>
      </c>
      <c r="J398" s="4">
        <f t="shared" si="19"/>
        <v>25.127099999999999</v>
      </c>
      <c r="K398" s="128">
        <f t="shared" si="18"/>
        <v>0</v>
      </c>
    </row>
    <row r="399" spans="1:11">
      <c r="A399" s="135">
        <v>94024</v>
      </c>
      <c r="B399" s="133" t="s">
        <v>448</v>
      </c>
      <c r="C399" s="39"/>
      <c r="D399" s="39"/>
      <c r="E399" s="127"/>
      <c r="F399" s="127"/>
      <c r="H399" s="128">
        <f t="shared" si="17"/>
        <v>0</v>
      </c>
      <c r="J399" s="4">
        <f t="shared" si="19"/>
        <v>25.127099999999999</v>
      </c>
      <c r="K399" s="132">
        <f t="shared" si="18"/>
        <v>0</v>
      </c>
    </row>
    <row r="400" spans="1:11">
      <c r="A400" s="135">
        <v>94025</v>
      </c>
      <c r="B400" s="133" t="s">
        <v>449</v>
      </c>
      <c r="C400" s="39"/>
      <c r="D400" s="39"/>
      <c r="E400" s="127"/>
      <c r="F400" s="127"/>
      <c r="H400" s="128">
        <f t="shared" si="17"/>
        <v>0</v>
      </c>
      <c r="J400" s="4">
        <f t="shared" si="19"/>
        <v>25.127099999999999</v>
      </c>
      <c r="K400" s="128">
        <f t="shared" si="18"/>
        <v>0</v>
      </c>
    </row>
    <row r="401" spans="1:11">
      <c r="A401" s="138">
        <v>94026</v>
      </c>
      <c r="B401" s="130" t="s">
        <v>488</v>
      </c>
      <c r="C401" s="131"/>
      <c r="D401" s="131"/>
      <c r="E401" s="131"/>
      <c r="F401" s="131">
        <f>Adjustment!E9</f>
        <v>11065.960000000001</v>
      </c>
      <c r="G401" s="132"/>
      <c r="H401" s="132">
        <f>ROUND(C401-D401+E401-F401,2)</f>
        <v>-11065.96</v>
      </c>
      <c r="J401" s="4">
        <f t="shared" si="19"/>
        <v>25.127099999999999</v>
      </c>
      <c r="K401" s="128">
        <f t="shared" si="18"/>
        <v>-278055.48</v>
      </c>
    </row>
    <row r="402" spans="1:11">
      <c r="A402" s="135">
        <v>94027</v>
      </c>
      <c r="B402" s="133" t="s">
        <v>450</v>
      </c>
      <c r="C402" s="39">
        <v>144</v>
      </c>
      <c r="D402" s="39"/>
      <c r="E402" s="127"/>
      <c r="F402" s="127"/>
      <c r="H402" s="128">
        <f t="shared" ref="H402:H430" si="20">ROUND(C402-D402+E402-F402,2)</f>
        <v>144</v>
      </c>
      <c r="J402" s="4">
        <f t="shared" si="19"/>
        <v>25.127099999999999</v>
      </c>
      <c r="K402" s="128">
        <f t="shared" si="18"/>
        <v>3618.3</v>
      </c>
    </row>
    <row r="403" spans="1:11">
      <c r="A403" s="135">
        <v>94028</v>
      </c>
      <c r="B403" s="4" t="s">
        <v>451</v>
      </c>
      <c r="C403" s="39"/>
      <c r="D403" s="39"/>
      <c r="E403" s="127"/>
      <c r="F403" s="127"/>
      <c r="H403" s="128">
        <f t="shared" si="20"/>
        <v>0</v>
      </c>
      <c r="J403" s="4">
        <f t="shared" si="19"/>
        <v>25.127099999999999</v>
      </c>
      <c r="K403" s="128">
        <f t="shared" si="18"/>
        <v>0</v>
      </c>
    </row>
    <row r="404" spans="1:11">
      <c r="A404" s="135">
        <v>94029</v>
      </c>
      <c r="B404" s="4" t="s">
        <v>452</v>
      </c>
      <c r="C404" s="39"/>
      <c r="D404" s="39"/>
      <c r="E404" s="127"/>
      <c r="F404" s="127"/>
      <c r="H404" s="128">
        <f t="shared" si="20"/>
        <v>0</v>
      </c>
      <c r="J404" s="4">
        <f t="shared" si="19"/>
        <v>25.127099999999999</v>
      </c>
      <c r="K404" s="128">
        <f t="shared" si="18"/>
        <v>0</v>
      </c>
    </row>
    <row r="405" spans="1:11">
      <c r="A405" s="135">
        <v>95001</v>
      </c>
      <c r="B405" s="38" t="s">
        <v>397</v>
      </c>
      <c r="C405" s="39"/>
      <c r="D405" s="39"/>
      <c r="E405" s="127"/>
      <c r="F405" s="127"/>
      <c r="H405" s="128">
        <f t="shared" si="20"/>
        <v>0</v>
      </c>
      <c r="J405" s="4">
        <f t="shared" si="19"/>
        <v>25.127099999999999</v>
      </c>
      <c r="K405" s="128">
        <f t="shared" si="18"/>
        <v>0</v>
      </c>
    </row>
    <row r="406" spans="1:11">
      <c r="A406" s="135">
        <v>95002</v>
      </c>
      <c r="B406" s="38" t="s">
        <v>398</v>
      </c>
      <c r="C406" s="39"/>
      <c r="D406" s="39"/>
      <c r="E406" s="127"/>
      <c r="F406" s="127"/>
      <c r="H406" s="128">
        <f t="shared" si="20"/>
        <v>0</v>
      </c>
      <c r="J406" s="4">
        <f t="shared" si="19"/>
        <v>25.127099999999999</v>
      </c>
      <c r="K406" s="128">
        <f t="shared" si="18"/>
        <v>0</v>
      </c>
    </row>
    <row r="407" spans="1:11">
      <c r="A407" s="135">
        <v>95003</v>
      </c>
      <c r="B407" s="38" t="s">
        <v>399</v>
      </c>
      <c r="C407" s="39"/>
      <c r="D407" s="39"/>
      <c r="E407" s="127"/>
      <c r="F407" s="127"/>
      <c r="H407" s="128">
        <f t="shared" si="20"/>
        <v>0</v>
      </c>
      <c r="J407" s="4">
        <f t="shared" si="19"/>
        <v>25.127099999999999</v>
      </c>
      <c r="K407" s="128">
        <f t="shared" si="18"/>
        <v>0</v>
      </c>
    </row>
    <row r="408" spans="1:11">
      <c r="A408" s="135">
        <v>96001</v>
      </c>
      <c r="B408" s="38" t="s">
        <v>453</v>
      </c>
      <c r="C408" s="39">
        <v>950.28</v>
      </c>
      <c r="D408" s="39"/>
      <c r="E408" s="127"/>
      <c r="F408" s="127"/>
      <c r="H408" s="128">
        <f t="shared" si="20"/>
        <v>950.28</v>
      </c>
      <c r="J408" s="4">
        <f t="shared" si="19"/>
        <v>25.127099999999999</v>
      </c>
      <c r="K408" s="128">
        <f t="shared" si="18"/>
        <v>23877.78</v>
      </c>
    </row>
    <row r="409" spans="1:11">
      <c r="A409" s="135">
        <v>96002</v>
      </c>
      <c r="B409" s="38" t="s">
        <v>454</v>
      </c>
      <c r="C409" s="39">
        <v>100</v>
      </c>
      <c r="D409" s="39"/>
      <c r="E409" s="127"/>
      <c r="F409" s="127"/>
      <c r="H409" s="128">
        <f t="shared" si="20"/>
        <v>100</v>
      </c>
      <c r="J409" s="4">
        <f t="shared" si="19"/>
        <v>25.127099999999999</v>
      </c>
      <c r="K409" s="128">
        <f t="shared" si="18"/>
        <v>2512.71</v>
      </c>
    </row>
    <row r="410" spans="1:11">
      <c r="A410" s="135">
        <v>96003</v>
      </c>
      <c r="B410" s="38" t="s">
        <v>455</v>
      </c>
      <c r="C410" s="39">
        <v>200</v>
      </c>
      <c r="D410" s="39"/>
      <c r="E410" s="127"/>
      <c r="F410" s="127"/>
      <c r="H410" s="128">
        <f t="shared" si="20"/>
        <v>200</v>
      </c>
      <c r="J410" s="4">
        <f t="shared" si="19"/>
        <v>25.127099999999999</v>
      </c>
      <c r="K410" s="128">
        <f t="shared" si="18"/>
        <v>5025.42</v>
      </c>
    </row>
    <row r="411" spans="1:11">
      <c r="A411" s="135">
        <v>96004</v>
      </c>
      <c r="B411" s="38" t="s">
        <v>456</v>
      </c>
      <c r="C411" s="39"/>
      <c r="D411" s="39"/>
      <c r="E411" s="127"/>
      <c r="F411" s="127"/>
      <c r="H411" s="128">
        <f t="shared" si="20"/>
        <v>0</v>
      </c>
      <c r="J411" s="4">
        <f t="shared" si="19"/>
        <v>25.127099999999999</v>
      </c>
      <c r="K411" s="128">
        <f t="shared" si="18"/>
        <v>0</v>
      </c>
    </row>
    <row r="412" spans="1:11">
      <c r="A412" s="135">
        <v>96005</v>
      </c>
      <c r="B412" s="38" t="s">
        <v>457</v>
      </c>
      <c r="C412" s="39">
        <v>100</v>
      </c>
      <c r="D412" s="39"/>
      <c r="E412" s="127"/>
      <c r="F412" s="127"/>
      <c r="H412" s="128">
        <f t="shared" si="20"/>
        <v>100</v>
      </c>
      <c r="J412" s="4">
        <f t="shared" si="19"/>
        <v>25.127099999999999</v>
      </c>
      <c r="K412" s="128">
        <f t="shared" si="18"/>
        <v>2512.71</v>
      </c>
    </row>
    <row r="413" spans="1:11">
      <c r="A413" s="135">
        <v>96006</v>
      </c>
      <c r="B413" s="38" t="s">
        <v>491</v>
      </c>
      <c r="C413" s="39"/>
      <c r="D413" s="39"/>
      <c r="E413" s="127"/>
      <c r="F413" s="127"/>
      <c r="H413" s="128">
        <f t="shared" si="20"/>
        <v>0</v>
      </c>
      <c r="J413" s="4">
        <f t="shared" si="19"/>
        <v>25.127099999999999</v>
      </c>
      <c r="K413" s="128">
        <f t="shared" si="18"/>
        <v>0</v>
      </c>
    </row>
    <row r="414" spans="1:11">
      <c r="A414" s="135">
        <v>96007</v>
      </c>
      <c r="B414" s="38" t="s">
        <v>458</v>
      </c>
      <c r="C414" s="39"/>
      <c r="D414" s="39"/>
      <c r="E414" s="127"/>
      <c r="F414" s="127"/>
      <c r="H414" s="128">
        <f t="shared" si="20"/>
        <v>0</v>
      </c>
      <c r="J414" s="4">
        <f t="shared" si="19"/>
        <v>25.127099999999999</v>
      </c>
      <c r="K414" s="128">
        <f t="shared" si="18"/>
        <v>0</v>
      </c>
    </row>
    <row r="415" spans="1:11">
      <c r="A415" s="135">
        <v>96008</v>
      </c>
      <c r="B415" s="38" t="s">
        <v>459</v>
      </c>
      <c r="C415" s="39">
        <v>150</v>
      </c>
      <c r="D415" s="39"/>
      <c r="E415" s="127"/>
      <c r="F415" s="127"/>
      <c r="H415" s="128">
        <f t="shared" si="20"/>
        <v>150</v>
      </c>
      <c r="J415" s="4">
        <f t="shared" si="19"/>
        <v>25.127099999999999</v>
      </c>
      <c r="K415" s="128">
        <f t="shared" si="18"/>
        <v>3769.07</v>
      </c>
    </row>
    <row r="416" spans="1:11">
      <c r="A416" s="135">
        <v>97001</v>
      </c>
      <c r="B416" s="38" t="s">
        <v>463</v>
      </c>
      <c r="C416" s="39"/>
      <c r="D416" s="39"/>
      <c r="E416" s="127"/>
      <c r="F416" s="127"/>
      <c r="H416" s="128">
        <f t="shared" si="20"/>
        <v>0</v>
      </c>
      <c r="J416" s="4">
        <f t="shared" si="19"/>
        <v>25.127099999999999</v>
      </c>
      <c r="K416" s="128">
        <f t="shared" si="18"/>
        <v>0</v>
      </c>
    </row>
    <row r="417" spans="1:11">
      <c r="A417" s="135">
        <v>97002</v>
      </c>
      <c r="B417" s="38" t="s">
        <v>464</v>
      </c>
      <c r="C417" s="39"/>
      <c r="D417" s="39"/>
      <c r="E417" s="127"/>
      <c r="F417" s="127"/>
      <c r="H417" s="128">
        <f t="shared" si="20"/>
        <v>0</v>
      </c>
      <c r="J417" s="4">
        <f t="shared" si="19"/>
        <v>25.127099999999999</v>
      </c>
      <c r="K417" s="128">
        <f t="shared" si="18"/>
        <v>0</v>
      </c>
    </row>
    <row r="418" spans="1:11">
      <c r="A418" s="135">
        <v>97003</v>
      </c>
      <c r="B418" s="38" t="s">
        <v>460</v>
      </c>
      <c r="C418" s="39"/>
      <c r="D418" s="39"/>
      <c r="E418" s="127"/>
      <c r="F418" s="127"/>
      <c r="H418" s="128">
        <f t="shared" si="20"/>
        <v>0</v>
      </c>
      <c r="J418" s="4">
        <f t="shared" si="19"/>
        <v>25.127099999999999</v>
      </c>
      <c r="K418" s="132">
        <f t="shared" si="18"/>
        <v>0</v>
      </c>
    </row>
    <row r="419" spans="1:11">
      <c r="A419" s="135">
        <v>97004</v>
      </c>
      <c r="B419" s="38" t="s">
        <v>461</v>
      </c>
      <c r="C419" s="39">
        <v>52</v>
      </c>
      <c r="D419" s="39"/>
      <c r="E419" s="127"/>
      <c r="F419" s="127"/>
      <c r="H419" s="128">
        <f t="shared" si="20"/>
        <v>52</v>
      </c>
      <c r="J419" s="4">
        <f t="shared" si="19"/>
        <v>25.127099999999999</v>
      </c>
      <c r="K419" s="128">
        <f t="shared" si="18"/>
        <v>1306.6099999999999</v>
      </c>
    </row>
    <row r="420" spans="1:11">
      <c r="A420" s="138">
        <v>97005</v>
      </c>
      <c r="B420" s="130" t="s">
        <v>467</v>
      </c>
      <c r="C420" s="131"/>
      <c r="D420" s="131"/>
      <c r="E420" s="131"/>
      <c r="F420" s="131"/>
      <c r="G420" s="132"/>
      <c r="H420" s="132">
        <f t="shared" si="20"/>
        <v>0</v>
      </c>
      <c r="J420" s="4">
        <f t="shared" si="19"/>
        <v>25.127099999999999</v>
      </c>
      <c r="K420" s="128">
        <f t="shared" si="18"/>
        <v>0</v>
      </c>
    </row>
    <row r="421" spans="1:11">
      <c r="A421" s="37">
        <v>97006</v>
      </c>
      <c r="B421" s="140" t="s">
        <v>468</v>
      </c>
      <c r="C421" s="39"/>
      <c r="D421" s="39"/>
      <c r="E421" s="127"/>
      <c r="F421" s="127"/>
      <c r="H421" s="128">
        <f t="shared" si="20"/>
        <v>0</v>
      </c>
      <c r="J421" s="4">
        <f t="shared" si="19"/>
        <v>25.127099999999999</v>
      </c>
      <c r="K421" s="128">
        <f t="shared" si="18"/>
        <v>0</v>
      </c>
    </row>
    <row r="422" spans="1:11">
      <c r="A422" s="37">
        <v>98000</v>
      </c>
      <c r="B422" s="140" t="s">
        <v>492</v>
      </c>
      <c r="C422" s="39"/>
      <c r="D422" s="39"/>
      <c r="E422" s="127"/>
      <c r="F422" s="127"/>
      <c r="H422" s="128">
        <f t="shared" si="20"/>
        <v>0</v>
      </c>
      <c r="J422" s="4">
        <f t="shared" si="19"/>
        <v>25.127099999999999</v>
      </c>
      <c r="K422" s="128">
        <f t="shared" si="18"/>
        <v>0</v>
      </c>
    </row>
    <row r="423" spans="1:11">
      <c r="A423" s="37">
        <v>98001</v>
      </c>
      <c r="B423" s="140" t="s">
        <v>493</v>
      </c>
      <c r="C423" s="39"/>
      <c r="D423" s="39"/>
      <c r="E423" s="127"/>
      <c r="F423" s="127"/>
      <c r="H423" s="128">
        <f t="shared" si="20"/>
        <v>0</v>
      </c>
      <c r="J423" s="4">
        <f t="shared" si="19"/>
        <v>25.127099999999999</v>
      </c>
      <c r="K423" s="128">
        <f t="shared" si="18"/>
        <v>0</v>
      </c>
    </row>
    <row r="424" spans="1:11">
      <c r="A424" s="37">
        <v>98002</v>
      </c>
      <c r="B424" s="140" t="s">
        <v>494</v>
      </c>
      <c r="C424" s="39"/>
      <c r="D424" s="39"/>
      <c r="E424" s="127"/>
      <c r="F424" s="127"/>
      <c r="H424" s="128">
        <f t="shared" si="20"/>
        <v>0</v>
      </c>
      <c r="J424" s="4">
        <f t="shared" si="19"/>
        <v>25.127099999999999</v>
      </c>
      <c r="K424" s="128">
        <f t="shared" si="18"/>
        <v>0</v>
      </c>
    </row>
    <row r="425" spans="1:11">
      <c r="A425" s="37">
        <v>60001</v>
      </c>
      <c r="B425" s="140" t="s">
        <v>392</v>
      </c>
      <c r="C425" s="39"/>
      <c r="D425" s="39"/>
      <c r="E425" s="127"/>
      <c r="F425" s="127"/>
      <c r="H425" s="128">
        <f t="shared" si="20"/>
        <v>0</v>
      </c>
      <c r="J425" s="4">
        <f t="shared" si="19"/>
        <v>25.127099999999999</v>
      </c>
      <c r="K425" s="128">
        <f t="shared" si="18"/>
        <v>0</v>
      </c>
    </row>
    <row r="426" spans="1:11">
      <c r="A426" s="37">
        <v>60002</v>
      </c>
      <c r="B426" s="140" t="s">
        <v>393</v>
      </c>
      <c r="C426" s="39"/>
      <c r="D426" s="39"/>
      <c r="E426" s="127"/>
      <c r="F426" s="127"/>
      <c r="H426" s="128">
        <f t="shared" si="20"/>
        <v>0</v>
      </c>
      <c r="J426" s="4">
        <f t="shared" si="19"/>
        <v>25.127099999999999</v>
      </c>
      <c r="K426" s="128">
        <f t="shared" si="18"/>
        <v>0</v>
      </c>
    </row>
    <row r="427" spans="1:11">
      <c r="A427" s="135">
        <v>60003</v>
      </c>
      <c r="B427" s="38" t="s">
        <v>394</v>
      </c>
      <c r="C427" s="39"/>
      <c r="D427" s="39">
        <v>308</v>
      </c>
      <c r="E427" s="127"/>
      <c r="F427" s="127"/>
      <c r="H427" s="128">
        <f t="shared" si="20"/>
        <v>-308</v>
      </c>
      <c r="J427" s="4">
        <f t="shared" si="19"/>
        <v>25.127099999999999</v>
      </c>
      <c r="K427" s="128">
        <f t="shared" si="18"/>
        <v>-7739.15</v>
      </c>
    </row>
    <row r="428" spans="1:11">
      <c r="A428" s="135">
        <v>60004</v>
      </c>
      <c r="B428" s="38" t="s">
        <v>395</v>
      </c>
      <c r="C428" s="39"/>
      <c r="D428" s="39"/>
      <c r="E428" s="127"/>
      <c r="F428" s="127"/>
      <c r="H428" s="128">
        <f t="shared" si="20"/>
        <v>0</v>
      </c>
      <c r="J428" s="4">
        <f t="shared" si="19"/>
        <v>25.127099999999999</v>
      </c>
      <c r="K428" s="128">
        <f t="shared" si="18"/>
        <v>0</v>
      </c>
    </row>
    <row r="429" spans="1:11">
      <c r="A429" s="135">
        <v>60005</v>
      </c>
      <c r="B429" s="38" t="s">
        <v>396</v>
      </c>
      <c r="C429" s="39"/>
      <c r="D429" s="39"/>
      <c r="E429" s="127"/>
      <c r="F429" s="127"/>
      <c r="H429" s="128">
        <f t="shared" si="20"/>
        <v>0</v>
      </c>
      <c r="J429" s="4">
        <f t="shared" si="19"/>
        <v>25.127099999999999</v>
      </c>
      <c r="K429" s="128">
        <f t="shared" si="18"/>
        <v>0</v>
      </c>
    </row>
    <row r="430" spans="1:11">
      <c r="A430" s="135">
        <v>60006</v>
      </c>
      <c r="B430" s="38" t="s">
        <v>462</v>
      </c>
      <c r="C430" s="144"/>
      <c r="D430" s="144"/>
      <c r="E430" s="145"/>
      <c r="F430" s="145"/>
      <c r="H430" s="128">
        <f t="shared" si="20"/>
        <v>0</v>
      </c>
      <c r="J430" s="4">
        <f t="shared" si="19"/>
        <v>25.127099999999999</v>
      </c>
      <c r="K430" s="128">
        <f t="shared" si="18"/>
        <v>0</v>
      </c>
    </row>
    <row r="431" spans="1:11" ht="15" thickBot="1">
      <c r="A431" s="37"/>
      <c r="B431" s="38" t="s">
        <v>489</v>
      </c>
      <c r="C431" s="40">
        <f>SUM(C8:C430)</f>
        <v>2231048.3800000004</v>
      </c>
      <c r="D431" s="40">
        <f>SUM(D8:D430)</f>
        <v>2231048.3800000004</v>
      </c>
      <c r="E431" s="40">
        <f t="shared" ref="E431:F431" si="21">SUM(E8:E430)</f>
        <v>11065.960000000001</v>
      </c>
      <c r="F431" s="40">
        <f t="shared" si="21"/>
        <v>11065.960000000001</v>
      </c>
      <c r="H431" s="40">
        <f t="shared" ref="H431" si="22">SUM(H8:H430)</f>
        <v>-3.9722181099932641E-10</v>
      </c>
      <c r="K431" s="40">
        <f>SUM(K8:K428)</f>
        <v>2.9999994251738826E-2</v>
      </c>
    </row>
    <row r="432" spans="1:11" ht="15" thickTop="1">
      <c r="A432" s="38"/>
      <c r="D432" s="41"/>
      <c r="F432" s="41"/>
    </row>
    <row r="450" ht="17.899999999999999" customHeight="1"/>
  </sheetData>
  <autoFilter ref="A7:J432" xr:uid="{00000000-0009-0000-0000-000004000000}"/>
  <conditionalFormatting sqref="B257">
    <cfRule type="duplicateValues" dxfId="21" priority="1"/>
  </conditionalFormatting>
  <conditionalFormatting sqref="B309">
    <cfRule type="duplicateValues" dxfId="20" priority="2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H28"/>
  <sheetViews>
    <sheetView workbookViewId="0">
      <selection activeCell="G7" sqref="G7"/>
    </sheetView>
  </sheetViews>
  <sheetFormatPr defaultRowHeight="14.6"/>
  <cols>
    <col min="1" max="1" width="7.15234375" customWidth="1"/>
    <col min="2" max="2" width="24.84375" bestFit="1" customWidth="1"/>
    <col min="3" max="3" width="23.84375" bestFit="1" customWidth="1"/>
    <col min="4" max="4" width="15.3046875" bestFit="1" customWidth="1"/>
    <col min="5" max="5" width="9" bestFit="1" customWidth="1"/>
    <col min="6" max="6" width="15.3046875" bestFit="1" customWidth="1"/>
    <col min="7" max="7" width="8.69140625" bestFit="1" customWidth="1"/>
    <col min="8" max="8" width="7.3828125" bestFit="1" customWidth="1"/>
  </cols>
  <sheetData>
    <row r="1" spans="1:8" ht="15.45">
      <c r="A1" s="233" t="s">
        <v>582</v>
      </c>
      <c r="B1" s="2"/>
    </row>
    <row r="2" spans="1:8" ht="20.149999999999999" customHeight="1">
      <c r="A2" s="222" t="s">
        <v>581</v>
      </c>
      <c r="B2" s="223"/>
      <c r="C2" s="223"/>
      <c r="D2" s="223"/>
      <c r="E2" s="223"/>
    </row>
    <row r="3" spans="1:8">
      <c r="A3" s="223"/>
      <c r="B3" s="223" t="s">
        <v>577</v>
      </c>
      <c r="C3" s="223"/>
      <c r="D3" s="224">
        <v>276073.40000000002</v>
      </c>
    </row>
    <row r="4" spans="1:8">
      <c r="A4" s="223"/>
      <c r="B4" s="223" t="s">
        <v>578</v>
      </c>
      <c r="C4" s="223"/>
      <c r="D4" s="224">
        <v>287139.36</v>
      </c>
    </row>
    <row r="5" spans="1:8" ht="15" thickBot="1">
      <c r="A5" s="223"/>
      <c r="B5" s="223"/>
      <c r="C5" s="223"/>
      <c r="D5" s="225">
        <f>D3-D4</f>
        <v>-11065.959999999963</v>
      </c>
    </row>
    <row r="6" spans="1:8" ht="15" thickTop="1">
      <c r="A6" s="223"/>
      <c r="B6" s="223"/>
      <c r="C6" s="223"/>
      <c r="D6" s="226"/>
    </row>
    <row r="7" spans="1:8">
      <c r="A7" s="223"/>
      <c r="B7" s="223"/>
      <c r="C7" s="223"/>
      <c r="D7" s="223"/>
      <c r="E7" s="227"/>
    </row>
    <row r="8" spans="1:8">
      <c r="A8" s="228" t="s">
        <v>579</v>
      </c>
      <c r="B8" s="223" t="s">
        <v>286</v>
      </c>
      <c r="C8" s="229">
        <v>25007</v>
      </c>
      <c r="D8" s="227">
        <f>E9</f>
        <v>11065.960000000001</v>
      </c>
      <c r="E8" s="232"/>
    </row>
    <row r="9" spans="1:8">
      <c r="A9" s="231" t="s">
        <v>580</v>
      </c>
      <c r="B9" s="223" t="s">
        <v>488</v>
      </c>
      <c r="C9" s="229">
        <v>94026</v>
      </c>
      <c r="D9" s="230"/>
      <c r="E9" s="227">
        <f>11362.03-296.07</f>
        <v>11065.960000000001</v>
      </c>
    </row>
    <row r="10" spans="1:8">
      <c r="A10" s="231"/>
    </row>
    <row r="11" spans="1:8">
      <c r="A11" s="234" t="s">
        <v>583</v>
      </c>
      <c r="B11" s="235"/>
      <c r="C11" s="236"/>
      <c r="D11" s="237"/>
      <c r="E11" s="238">
        <v>0.17</v>
      </c>
      <c r="F11" s="239"/>
      <c r="G11" s="237"/>
      <c r="H11" s="240"/>
    </row>
    <row r="12" spans="1:8">
      <c r="A12" s="236"/>
      <c r="B12" s="236"/>
      <c r="C12" s="236"/>
      <c r="D12" s="241" t="s">
        <v>584</v>
      </c>
      <c r="E12" s="242"/>
      <c r="F12" s="241" t="s">
        <v>585</v>
      </c>
      <c r="G12" s="242"/>
      <c r="H12" s="240"/>
    </row>
    <row r="13" spans="1:8">
      <c r="A13" s="236"/>
      <c r="B13" s="236"/>
      <c r="C13" s="243" t="s">
        <v>586</v>
      </c>
      <c r="D13" s="243" t="s">
        <v>587</v>
      </c>
      <c r="E13" s="243" t="s">
        <v>588</v>
      </c>
      <c r="F13" s="243" t="s">
        <v>587</v>
      </c>
      <c r="G13" s="243" t="s">
        <v>588</v>
      </c>
      <c r="H13" s="244" t="s">
        <v>589</v>
      </c>
    </row>
    <row r="14" spans="1:8">
      <c r="A14" s="236"/>
      <c r="B14" s="236"/>
      <c r="C14" s="245"/>
      <c r="D14" s="237"/>
      <c r="E14" s="236"/>
      <c r="F14" s="239"/>
      <c r="G14" s="236"/>
      <c r="H14" s="240"/>
    </row>
    <row r="15" spans="1:8">
      <c r="A15" s="192"/>
      <c r="B15" s="192"/>
      <c r="C15" s="246" t="s">
        <v>27</v>
      </c>
      <c r="D15" s="247">
        <v>-11214.21</v>
      </c>
      <c r="E15" s="247">
        <f>ROUND(D15*$E$11,2)</f>
        <v>-1906.42</v>
      </c>
      <c r="F15" s="247">
        <v>-9443.5400000000009</v>
      </c>
      <c r="G15" s="247">
        <f>ROUND(F15*$E$11,2)</f>
        <v>-1605.4</v>
      </c>
      <c r="H15" s="247">
        <f>G15-E15</f>
        <v>301.02</v>
      </c>
    </row>
    <row r="16" spans="1:8">
      <c r="A16" s="192"/>
      <c r="B16" s="192"/>
      <c r="C16" s="9" t="s">
        <v>52</v>
      </c>
      <c r="D16" s="248">
        <v>11681.63</v>
      </c>
      <c r="E16" s="247">
        <f>ROUND(D16*$E$11,2)</f>
        <v>1985.88</v>
      </c>
      <c r="F16" s="248">
        <v>9918.8799999999992</v>
      </c>
      <c r="G16" s="247">
        <f>ROUND(F16*$E$11,2)</f>
        <v>1686.21</v>
      </c>
      <c r="H16" s="247">
        <f>G16-E16</f>
        <v>-299.67000000000007</v>
      </c>
    </row>
    <row r="17" spans="1:8" ht="15" thickBot="1">
      <c r="A17" s="9"/>
      <c r="B17" s="9"/>
      <c r="C17" s="9"/>
      <c r="D17" s="249">
        <f>SUM(D15:D16)</f>
        <v>467.42000000000007</v>
      </c>
      <c r="E17" s="249">
        <f>SUM(E15:E16)</f>
        <v>79.460000000000036</v>
      </c>
      <c r="F17" s="249">
        <f>SUM(F15:F16)</f>
        <v>475.33999999999833</v>
      </c>
      <c r="G17" s="249">
        <f>SUM(G15:G16)</f>
        <v>80.809999999999945</v>
      </c>
      <c r="H17" s="249">
        <f>SUM(H15:H16)</f>
        <v>1.3499999999999091</v>
      </c>
    </row>
    <row r="18" spans="1:8">
      <c r="A18" s="192"/>
      <c r="B18" s="192"/>
      <c r="C18" s="192"/>
      <c r="D18" s="192"/>
      <c r="E18" s="9"/>
      <c r="F18" s="9"/>
      <c r="G18" s="237"/>
      <c r="H18" s="240"/>
    </row>
    <row r="19" spans="1:8">
      <c r="A19" s="250" t="s">
        <v>579</v>
      </c>
      <c r="B19" s="192" t="s">
        <v>241</v>
      </c>
      <c r="C19" s="246"/>
      <c r="D19" s="7">
        <v>15016</v>
      </c>
      <c r="E19" s="246">
        <f>G16</f>
        <v>1686.21</v>
      </c>
      <c r="F19" s="246"/>
      <c r="G19" s="237"/>
      <c r="H19" s="240"/>
    </row>
    <row r="20" spans="1:8">
      <c r="A20" s="7" t="s">
        <v>580</v>
      </c>
      <c r="B20" s="246" t="s">
        <v>469</v>
      </c>
      <c r="C20" s="237"/>
      <c r="D20" s="7">
        <v>94026</v>
      </c>
      <c r="E20" s="239">
        <f>-H16</f>
        <v>299.67000000000007</v>
      </c>
      <c r="F20" s="239"/>
      <c r="G20" s="237"/>
      <c r="H20" s="240"/>
    </row>
    <row r="21" spans="1:8">
      <c r="A21" s="9"/>
      <c r="B21" s="7" t="s">
        <v>580</v>
      </c>
      <c r="C21" s="237" t="s">
        <v>590</v>
      </c>
      <c r="D21" s="7">
        <v>30040</v>
      </c>
      <c r="E21" s="246"/>
      <c r="F21" s="246">
        <f>E16</f>
        <v>1985.88</v>
      </c>
      <c r="G21" s="237"/>
      <c r="H21" s="240"/>
    </row>
    <row r="22" spans="1:8">
      <c r="A22" s="9"/>
      <c r="B22" s="192"/>
      <c r="C22" s="246"/>
      <c r="D22" s="192"/>
      <c r="E22" s="246"/>
      <c r="F22" s="246"/>
      <c r="G22" s="237"/>
      <c r="H22" s="240"/>
    </row>
    <row r="23" spans="1:8">
      <c r="A23" s="7" t="s">
        <v>579</v>
      </c>
      <c r="B23" s="237" t="s">
        <v>590</v>
      </c>
      <c r="C23" s="237"/>
      <c r="D23" s="7">
        <v>30040</v>
      </c>
      <c r="E23" s="246">
        <f>-E15</f>
        <v>1906.42</v>
      </c>
      <c r="F23" s="246"/>
      <c r="G23" s="251">
        <f>+F21-E23</f>
        <v>79.460000000000036</v>
      </c>
      <c r="H23" s="240"/>
    </row>
    <row r="24" spans="1:8">
      <c r="A24" s="192"/>
      <c r="B24" s="7" t="s">
        <v>580</v>
      </c>
      <c r="C24" s="246" t="s">
        <v>469</v>
      </c>
      <c r="D24" s="7">
        <v>94026</v>
      </c>
      <c r="E24" s="237"/>
      <c r="F24" s="252">
        <f>H15</f>
        <v>301.02</v>
      </c>
      <c r="G24" s="237"/>
      <c r="H24" s="240"/>
    </row>
    <row r="25" spans="1:8">
      <c r="A25" s="192"/>
      <c r="B25" s="7" t="s">
        <v>580</v>
      </c>
      <c r="C25" s="246" t="s">
        <v>242</v>
      </c>
      <c r="D25" s="7">
        <v>25012</v>
      </c>
      <c r="E25" s="246"/>
      <c r="F25" s="246">
        <f>-G15</f>
        <v>1605.4</v>
      </c>
      <c r="G25" s="237"/>
      <c r="H25" s="240"/>
    </row>
    <row r="26" spans="1:8">
      <c r="A26" s="192"/>
      <c r="B26" s="192"/>
      <c r="C26" s="192"/>
      <c r="D26" s="192"/>
      <c r="E26" s="239"/>
      <c r="F26" s="239"/>
      <c r="G26" s="237"/>
      <c r="H26" s="240"/>
    </row>
    <row r="27" spans="1:8" ht="15" thickBot="1">
      <c r="A27" s="192"/>
      <c r="B27" s="192"/>
      <c r="C27" s="192"/>
      <c r="D27" s="192"/>
      <c r="E27" s="249">
        <f>SUM(E19:E26)</f>
        <v>3892.3</v>
      </c>
      <c r="F27" s="249">
        <f>SUM(F19:F26)</f>
        <v>3892.3</v>
      </c>
      <c r="G27" s="237"/>
      <c r="H27" s="240"/>
    </row>
    <row r="28" spans="1:8">
      <c r="A28" s="192"/>
      <c r="B28" s="192"/>
      <c r="C28" s="192"/>
      <c r="D28" s="192"/>
      <c r="E28" s="239"/>
      <c r="F28" s="253">
        <f>E27-F27</f>
        <v>0</v>
      </c>
      <c r="G28" s="237"/>
      <c r="H28" s="2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59999389629810485"/>
  </sheetPr>
  <dimension ref="A1:N450"/>
  <sheetViews>
    <sheetView topLeftCell="A162" workbookViewId="0">
      <selection activeCell="D177" sqref="D177"/>
    </sheetView>
  </sheetViews>
  <sheetFormatPr defaultRowHeight="14.6"/>
  <cols>
    <col min="1" max="1" width="12.3828125" style="4" customWidth="1"/>
    <col min="2" max="2" width="57" style="4" bestFit="1" customWidth="1"/>
    <col min="3" max="8" width="16.3828125" style="34" customWidth="1"/>
    <col min="10" max="10" width="11.3046875" style="4" bestFit="1" customWidth="1"/>
    <col min="11" max="11" width="16.3046875" style="34" customWidth="1"/>
    <col min="14" max="14" width="10.84375" bestFit="1" customWidth="1"/>
  </cols>
  <sheetData>
    <row r="1" spans="1:11">
      <c r="A1" s="1" t="s">
        <v>471</v>
      </c>
      <c r="B1" s="33" t="str">
        <f>TB!A1</f>
        <v>Super Cargo Pte.Ltd.</v>
      </c>
    </row>
    <row r="2" spans="1:11">
      <c r="A2" s="1"/>
    </row>
    <row r="3" spans="1:11" ht="17.899999999999999" customHeight="1"/>
    <row r="4" spans="1:11" ht="17.899999999999999" customHeight="1"/>
    <row r="6" spans="1:11">
      <c r="A6" s="35"/>
      <c r="C6" s="216" t="s">
        <v>570</v>
      </c>
      <c r="D6" s="217"/>
      <c r="E6" s="216" t="s">
        <v>571</v>
      </c>
      <c r="F6" s="217"/>
      <c r="H6" s="218" t="s">
        <v>490</v>
      </c>
      <c r="K6" s="123" t="s">
        <v>490</v>
      </c>
    </row>
    <row r="7" spans="1:11">
      <c r="A7" s="36" t="s">
        <v>472</v>
      </c>
      <c r="B7" s="36" t="s">
        <v>473</v>
      </c>
      <c r="C7" s="124" t="s">
        <v>572</v>
      </c>
      <c r="D7" s="124" t="s">
        <v>573</v>
      </c>
      <c r="E7" s="124" t="s">
        <v>572</v>
      </c>
      <c r="F7" s="124" t="s">
        <v>573</v>
      </c>
      <c r="G7" s="125"/>
      <c r="H7" s="126"/>
      <c r="J7" s="4">
        <f>+Ex.rate25!R15</f>
        <v>25.189399999999999</v>
      </c>
      <c r="K7" s="126" t="s">
        <v>513</v>
      </c>
    </row>
    <row r="8" spans="1:11">
      <c r="A8" s="37">
        <v>11100</v>
      </c>
      <c r="B8" s="38" t="s">
        <v>227</v>
      </c>
      <c r="C8" s="39"/>
      <c r="D8" s="39"/>
      <c r="E8" s="127"/>
      <c r="F8" s="127"/>
      <c r="H8" s="128">
        <f>ROUND(C8-D8+E8-F8,2)</f>
        <v>0</v>
      </c>
      <c r="J8" s="4">
        <f>J7</f>
        <v>25.189399999999999</v>
      </c>
      <c r="K8" s="128">
        <f t="shared" ref="K8:K71" si="0">ROUND(H8*J8,2)</f>
        <v>0</v>
      </c>
    </row>
    <row r="9" spans="1:11">
      <c r="A9" s="37">
        <v>11101</v>
      </c>
      <c r="B9" s="38" t="s">
        <v>228</v>
      </c>
      <c r="C9" s="39"/>
      <c r="D9" s="39"/>
      <c r="E9" s="127"/>
      <c r="F9" s="127"/>
      <c r="H9" s="128">
        <f t="shared" ref="H9:H72" si="1">ROUND(C9-D9+E9-F9,2)</f>
        <v>0</v>
      </c>
      <c r="J9" s="4">
        <f t="shared" ref="J9:J72" si="2">J8</f>
        <v>25.189399999999999</v>
      </c>
      <c r="K9" s="128">
        <f t="shared" si="0"/>
        <v>0</v>
      </c>
    </row>
    <row r="10" spans="1:11">
      <c r="A10" s="37">
        <v>11200</v>
      </c>
      <c r="B10" s="38" t="s">
        <v>229</v>
      </c>
      <c r="C10" s="39">
        <v>4875</v>
      </c>
      <c r="D10" s="39"/>
      <c r="E10" s="127"/>
      <c r="F10" s="127"/>
      <c r="H10" s="128">
        <f t="shared" si="1"/>
        <v>4875</v>
      </c>
      <c r="J10" s="4">
        <f t="shared" si="2"/>
        <v>25.189399999999999</v>
      </c>
      <c r="K10" s="128">
        <f t="shared" si="0"/>
        <v>122798.33</v>
      </c>
    </row>
    <row r="11" spans="1:11">
      <c r="A11" s="37">
        <v>11201</v>
      </c>
      <c r="B11" s="38" t="s">
        <v>230</v>
      </c>
      <c r="C11" s="39"/>
      <c r="D11" s="39">
        <v>4875</v>
      </c>
      <c r="E11" s="127"/>
      <c r="F11" s="127"/>
      <c r="H11" s="128">
        <f t="shared" si="1"/>
        <v>-4875</v>
      </c>
      <c r="J11" s="4">
        <f t="shared" si="2"/>
        <v>25.189399999999999</v>
      </c>
      <c r="K11" s="128">
        <f t="shared" si="0"/>
        <v>-122798.33</v>
      </c>
    </row>
    <row r="12" spans="1:11">
      <c r="A12" s="37">
        <v>11300</v>
      </c>
      <c r="B12" s="38" t="s">
        <v>231</v>
      </c>
      <c r="C12" s="39">
        <v>1572.91</v>
      </c>
      <c r="D12" s="39"/>
      <c r="E12" s="127"/>
      <c r="F12" s="127"/>
      <c r="H12" s="128">
        <f t="shared" si="1"/>
        <v>1572.91</v>
      </c>
      <c r="J12" s="4">
        <f t="shared" si="2"/>
        <v>25.189399999999999</v>
      </c>
      <c r="K12" s="128">
        <f t="shared" si="0"/>
        <v>39620.660000000003</v>
      </c>
    </row>
    <row r="13" spans="1:11">
      <c r="A13" s="37">
        <v>11301</v>
      </c>
      <c r="B13" s="38" t="s">
        <v>232</v>
      </c>
      <c r="C13" s="39"/>
      <c r="D13" s="39">
        <v>1572.91</v>
      </c>
      <c r="E13" s="127"/>
      <c r="F13" s="127"/>
      <c r="H13" s="128">
        <f t="shared" si="1"/>
        <v>-1572.91</v>
      </c>
      <c r="J13" s="4">
        <f t="shared" si="2"/>
        <v>25.189399999999999</v>
      </c>
      <c r="K13" s="128">
        <f t="shared" si="0"/>
        <v>-39620.660000000003</v>
      </c>
    </row>
    <row r="14" spans="1:11">
      <c r="A14" s="37">
        <v>11400</v>
      </c>
      <c r="B14" s="38" t="s">
        <v>233</v>
      </c>
      <c r="C14" s="39"/>
      <c r="D14" s="39"/>
      <c r="E14" s="127"/>
      <c r="F14" s="127"/>
      <c r="H14" s="128">
        <f t="shared" si="1"/>
        <v>0</v>
      </c>
      <c r="J14" s="4">
        <f t="shared" si="2"/>
        <v>25.189399999999999</v>
      </c>
      <c r="K14" s="128">
        <f t="shared" si="0"/>
        <v>0</v>
      </c>
    </row>
    <row r="15" spans="1:11">
      <c r="A15" s="37">
        <v>11401</v>
      </c>
      <c r="B15" s="38" t="s">
        <v>234</v>
      </c>
      <c r="C15" s="39"/>
      <c r="D15" s="39"/>
      <c r="E15" s="127"/>
      <c r="F15" s="127"/>
      <c r="H15" s="128">
        <f t="shared" si="1"/>
        <v>0</v>
      </c>
      <c r="J15" s="4">
        <f t="shared" si="2"/>
        <v>25.189399999999999</v>
      </c>
      <c r="K15" s="128">
        <f t="shared" si="0"/>
        <v>0</v>
      </c>
    </row>
    <row r="16" spans="1:11">
      <c r="A16" s="129">
        <v>11500</v>
      </c>
      <c r="B16" s="130" t="s">
        <v>237</v>
      </c>
      <c r="C16" s="131">
        <v>21248</v>
      </c>
      <c r="D16" s="131"/>
      <c r="E16" s="131"/>
      <c r="F16" s="131"/>
      <c r="G16" s="132"/>
      <c r="H16" s="132">
        <f t="shared" si="1"/>
        <v>21248</v>
      </c>
      <c r="J16" s="4">
        <f t="shared" si="2"/>
        <v>25.189399999999999</v>
      </c>
      <c r="K16" s="132">
        <f t="shared" si="0"/>
        <v>535224.37</v>
      </c>
    </row>
    <row r="17" spans="1:11">
      <c r="A17" s="129">
        <v>11501</v>
      </c>
      <c r="B17" s="130" t="s">
        <v>238</v>
      </c>
      <c r="C17" s="131"/>
      <c r="D17" s="131">
        <v>11804.46</v>
      </c>
      <c r="E17" s="131"/>
      <c r="F17" s="131"/>
      <c r="G17" s="132"/>
      <c r="H17" s="132">
        <f t="shared" si="1"/>
        <v>-11804.46</v>
      </c>
      <c r="J17" s="4">
        <f t="shared" si="2"/>
        <v>25.189399999999999</v>
      </c>
      <c r="K17" s="132">
        <f t="shared" si="0"/>
        <v>-297347.26</v>
      </c>
    </row>
    <row r="18" spans="1:11">
      <c r="A18" s="37">
        <v>11600</v>
      </c>
      <c r="B18" s="38" t="s">
        <v>239</v>
      </c>
      <c r="C18" s="39"/>
      <c r="D18" s="39"/>
      <c r="E18" s="127"/>
      <c r="F18" s="127"/>
      <c r="H18" s="128">
        <f t="shared" si="1"/>
        <v>0</v>
      </c>
      <c r="J18" s="4">
        <f t="shared" si="2"/>
        <v>25.189399999999999</v>
      </c>
      <c r="K18" s="128">
        <f t="shared" si="0"/>
        <v>0</v>
      </c>
    </row>
    <row r="19" spans="1:11">
      <c r="A19" s="37">
        <v>11601</v>
      </c>
      <c r="B19" s="38" t="s">
        <v>240</v>
      </c>
      <c r="C19" s="39"/>
      <c r="D19" s="39"/>
      <c r="E19" s="127"/>
      <c r="F19" s="127"/>
      <c r="H19" s="128">
        <f t="shared" si="1"/>
        <v>0</v>
      </c>
      <c r="J19" s="4">
        <f t="shared" si="2"/>
        <v>25.189399999999999</v>
      </c>
      <c r="K19" s="128">
        <f t="shared" si="0"/>
        <v>0</v>
      </c>
    </row>
    <row r="20" spans="1:11">
      <c r="A20" s="37">
        <v>11700</v>
      </c>
      <c r="B20" s="38" t="s">
        <v>474</v>
      </c>
      <c r="C20" s="39"/>
      <c r="D20" s="39"/>
      <c r="E20" s="127"/>
      <c r="F20" s="127"/>
      <c r="H20" s="128">
        <f t="shared" si="1"/>
        <v>0</v>
      </c>
      <c r="J20" s="4">
        <f t="shared" si="2"/>
        <v>25.189399999999999</v>
      </c>
      <c r="K20" s="128">
        <f t="shared" si="0"/>
        <v>0</v>
      </c>
    </row>
    <row r="21" spans="1:11">
      <c r="A21" s="37">
        <v>11701</v>
      </c>
      <c r="B21" s="38" t="s">
        <v>236</v>
      </c>
      <c r="C21" s="39"/>
      <c r="D21" s="39"/>
      <c r="E21" s="127"/>
      <c r="F21" s="127"/>
      <c r="H21" s="128">
        <f t="shared" si="1"/>
        <v>0</v>
      </c>
      <c r="J21" s="4">
        <f t="shared" si="2"/>
        <v>25.189399999999999</v>
      </c>
      <c r="K21" s="128">
        <f t="shared" si="0"/>
        <v>0</v>
      </c>
    </row>
    <row r="22" spans="1:11">
      <c r="A22" s="37">
        <v>12001</v>
      </c>
      <c r="B22" s="38" t="s">
        <v>224</v>
      </c>
      <c r="C22" s="39"/>
      <c r="D22" s="39"/>
      <c r="E22" s="127"/>
      <c r="F22" s="127"/>
      <c r="H22" s="128">
        <f t="shared" si="1"/>
        <v>0</v>
      </c>
      <c r="J22" s="4">
        <f t="shared" si="2"/>
        <v>25.189399999999999</v>
      </c>
      <c r="K22" s="128">
        <f t="shared" si="0"/>
        <v>0</v>
      </c>
    </row>
    <row r="23" spans="1:11">
      <c r="A23" s="37">
        <v>12002</v>
      </c>
      <c r="B23" s="38" t="s">
        <v>225</v>
      </c>
      <c r="C23" s="39"/>
      <c r="D23" s="39"/>
      <c r="E23" s="127"/>
      <c r="F23" s="127"/>
      <c r="H23" s="128">
        <f t="shared" si="1"/>
        <v>0</v>
      </c>
      <c r="J23" s="4">
        <f t="shared" si="2"/>
        <v>25.189399999999999</v>
      </c>
      <c r="K23" s="128">
        <f t="shared" si="0"/>
        <v>0</v>
      </c>
    </row>
    <row r="24" spans="1:11" s="134" customFormat="1">
      <c r="A24" s="37">
        <v>12003</v>
      </c>
      <c r="B24" s="133" t="s">
        <v>226</v>
      </c>
      <c r="C24" s="39"/>
      <c r="D24" s="39"/>
      <c r="E24" s="127"/>
      <c r="F24" s="127"/>
      <c r="G24" s="34"/>
      <c r="H24" s="128">
        <f t="shared" si="1"/>
        <v>0</v>
      </c>
      <c r="J24" s="4">
        <f t="shared" si="2"/>
        <v>25.189399999999999</v>
      </c>
      <c r="K24" s="128">
        <f t="shared" si="0"/>
        <v>0</v>
      </c>
    </row>
    <row r="25" spans="1:11">
      <c r="A25" s="135">
        <v>13011</v>
      </c>
      <c r="B25" s="38" t="s">
        <v>91</v>
      </c>
      <c r="C25" s="39"/>
      <c r="D25" s="39"/>
      <c r="E25" s="127"/>
      <c r="F25" s="127"/>
      <c r="H25" s="128">
        <f t="shared" si="1"/>
        <v>0</v>
      </c>
      <c r="J25" s="4">
        <f t="shared" si="2"/>
        <v>25.189399999999999</v>
      </c>
      <c r="K25" s="128">
        <f t="shared" si="0"/>
        <v>0</v>
      </c>
    </row>
    <row r="26" spans="1:11">
      <c r="A26" s="135">
        <v>13012</v>
      </c>
      <c r="B26" s="133" t="s">
        <v>92</v>
      </c>
      <c r="C26" s="39"/>
      <c r="D26" s="39"/>
      <c r="E26" s="127"/>
      <c r="F26" s="127"/>
      <c r="H26" s="128">
        <f t="shared" si="1"/>
        <v>0</v>
      </c>
      <c r="J26" s="4">
        <f t="shared" si="2"/>
        <v>25.189399999999999</v>
      </c>
      <c r="K26" s="128">
        <f t="shared" si="0"/>
        <v>0</v>
      </c>
    </row>
    <row r="27" spans="1:11">
      <c r="A27" s="135">
        <v>13021</v>
      </c>
      <c r="B27" s="38" t="s">
        <v>93</v>
      </c>
      <c r="C27" s="39"/>
      <c r="D27" s="39"/>
      <c r="E27" s="127"/>
      <c r="F27" s="127"/>
      <c r="H27" s="128">
        <f t="shared" si="1"/>
        <v>0</v>
      </c>
      <c r="J27" s="4">
        <f t="shared" si="2"/>
        <v>25.189399999999999</v>
      </c>
      <c r="K27" s="128">
        <f t="shared" si="0"/>
        <v>0</v>
      </c>
    </row>
    <row r="28" spans="1:11">
      <c r="A28" s="135">
        <v>13022</v>
      </c>
      <c r="B28" s="38" t="s">
        <v>94</v>
      </c>
      <c r="C28" s="39"/>
      <c r="D28" s="39"/>
      <c r="E28" s="127"/>
      <c r="F28" s="127"/>
      <c r="H28" s="128">
        <f t="shared" si="1"/>
        <v>0</v>
      </c>
      <c r="J28" s="4">
        <f t="shared" si="2"/>
        <v>25.189399999999999</v>
      </c>
      <c r="K28" s="128">
        <f t="shared" si="0"/>
        <v>0</v>
      </c>
    </row>
    <row r="29" spans="1:11">
      <c r="A29" s="135">
        <v>13023</v>
      </c>
      <c r="B29" s="38" t="s">
        <v>95</v>
      </c>
      <c r="C29" s="39"/>
      <c r="D29" s="39"/>
      <c r="E29" s="127"/>
      <c r="F29" s="127"/>
      <c r="H29" s="128">
        <f t="shared" si="1"/>
        <v>0</v>
      </c>
      <c r="J29" s="4">
        <f t="shared" si="2"/>
        <v>25.189399999999999</v>
      </c>
      <c r="K29" s="128">
        <f t="shared" si="0"/>
        <v>0</v>
      </c>
    </row>
    <row r="30" spans="1:11">
      <c r="A30" s="135">
        <v>13024</v>
      </c>
      <c r="B30" s="38" t="s">
        <v>96</v>
      </c>
      <c r="C30" s="39"/>
      <c r="D30" s="39"/>
      <c r="E30" s="127"/>
      <c r="F30" s="127"/>
      <c r="H30" s="128">
        <f t="shared" si="1"/>
        <v>0</v>
      </c>
      <c r="J30" s="4">
        <f t="shared" si="2"/>
        <v>25.189399999999999</v>
      </c>
      <c r="K30" s="128">
        <f t="shared" si="0"/>
        <v>0</v>
      </c>
    </row>
    <row r="31" spans="1:11">
      <c r="A31" s="135">
        <v>13031</v>
      </c>
      <c r="B31" s="38" t="s">
        <v>97</v>
      </c>
      <c r="C31" s="39"/>
      <c r="D31" s="39"/>
      <c r="E31" s="127"/>
      <c r="F31" s="127"/>
      <c r="H31" s="128">
        <f t="shared" si="1"/>
        <v>0</v>
      </c>
      <c r="J31" s="4">
        <f t="shared" si="2"/>
        <v>25.189399999999999</v>
      </c>
      <c r="K31" s="128">
        <f t="shared" si="0"/>
        <v>0</v>
      </c>
    </row>
    <row r="32" spans="1:11">
      <c r="A32" s="135">
        <v>13032</v>
      </c>
      <c r="B32" s="38" t="s">
        <v>98</v>
      </c>
      <c r="C32" s="39"/>
      <c r="D32" s="39"/>
      <c r="E32" s="127"/>
      <c r="F32" s="127"/>
      <c r="H32" s="128">
        <f t="shared" si="1"/>
        <v>0</v>
      </c>
      <c r="J32" s="4">
        <f t="shared" si="2"/>
        <v>25.189399999999999</v>
      </c>
      <c r="K32" s="128">
        <f t="shared" si="0"/>
        <v>0</v>
      </c>
    </row>
    <row r="33" spans="1:11">
      <c r="A33" s="135">
        <v>13041</v>
      </c>
      <c r="B33" s="38" t="s">
        <v>99</v>
      </c>
      <c r="C33" s="39"/>
      <c r="D33" s="39"/>
      <c r="E33" s="127"/>
      <c r="F33" s="127"/>
      <c r="H33" s="128">
        <f t="shared" si="1"/>
        <v>0</v>
      </c>
      <c r="J33" s="4">
        <f t="shared" si="2"/>
        <v>25.189399999999999</v>
      </c>
      <c r="K33" s="128">
        <f t="shared" si="0"/>
        <v>0</v>
      </c>
    </row>
    <row r="34" spans="1:11">
      <c r="A34" s="135">
        <v>13042</v>
      </c>
      <c r="B34" s="38" t="s">
        <v>100</v>
      </c>
      <c r="C34" s="39"/>
      <c r="D34" s="39"/>
      <c r="E34" s="127"/>
      <c r="F34" s="127"/>
      <c r="H34" s="128">
        <f t="shared" si="1"/>
        <v>0</v>
      </c>
      <c r="J34" s="4">
        <f t="shared" si="2"/>
        <v>25.189399999999999</v>
      </c>
      <c r="K34" s="128">
        <f t="shared" si="0"/>
        <v>0</v>
      </c>
    </row>
    <row r="35" spans="1:11">
      <c r="A35" s="135">
        <v>13043</v>
      </c>
      <c r="B35" s="38" t="s">
        <v>101</v>
      </c>
      <c r="C35" s="39"/>
      <c r="D35" s="39"/>
      <c r="E35" s="127"/>
      <c r="F35" s="127"/>
      <c r="H35" s="128">
        <f t="shared" si="1"/>
        <v>0</v>
      </c>
      <c r="J35" s="4">
        <f t="shared" si="2"/>
        <v>25.189399999999999</v>
      </c>
      <c r="K35" s="128">
        <f t="shared" si="0"/>
        <v>0</v>
      </c>
    </row>
    <row r="36" spans="1:11">
      <c r="A36" s="135">
        <v>13044</v>
      </c>
      <c r="B36" s="38" t="s">
        <v>102</v>
      </c>
      <c r="C36" s="39"/>
      <c r="D36" s="39"/>
      <c r="E36" s="127"/>
      <c r="F36" s="127"/>
      <c r="H36" s="128">
        <f t="shared" si="1"/>
        <v>0</v>
      </c>
      <c r="J36" s="4">
        <f t="shared" si="2"/>
        <v>25.189399999999999</v>
      </c>
      <c r="K36" s="128">
        <f t="shared" si="0"/>
        <v>0</v>
      </c>
    </row>
    <row r="37" spans="1:11">
      <c r="A37" s="135">
        <v>13045</v>
      </c>
      <c r="B37" s="38" t="s">
        <v>103</v>
      </c>
      <c r="C37" s="39"/>
      <c r="D37" s="39"/>
      <c r="E37" s="127"/>
      <c r="F37" s="127"/>
      <c r="H37" s="128">
        <f t="shared" si="1"/>
        <v>0</v>
      </c>
      <c r="J37" s="4">
        <f t="shared" si="2"/>
        <v>25.189399999999999</v>
      </c>
      <c r="K37" s="128">
        <f t="shared" si="0"/>
        <v>0</v>
      </c>
    </row>
    <row r="38" spans="1:11">
      <c r="A38" s="135">
        <v>13051</v>
      </c>
      <c r="B38" s="38" t="s">
        <v>104</v>
      </c>
      <c r="C38" s="39"/>
      <c r="D38" s="39"/>
      <c r="E38" s="127"/>
      <c r="F38" s="127"/>
      <c r="H38" s="128">
        <f t="shared" si="1"/>
        <v>0</v>
      </c>
      <c r="J38" s="4">
        <f t="shared" si="2"/>
        <v>25.189399999999999</v>
      </c>
      <c r="K38" s="128">
        <f t="shared" si="0"/>
        <v>0</v>
      </c>
    </row>
    <row r="39" spans="1:11">
      <c r="A39" s="135">
        <v>13052</v>
      </c>
      <c r="B39" s="38" t="s">
        <v>105</v>
      </c>
      <c r="C39" s="39"/>
      <c r="D39" s="39"/>
      <c r="E39" s="127"/>
      <c r="F39" s="127"/>
      <c r="H39" s="128">
        <f t="shared" si="1"/>
        <v>0</v>
      </c>
      <c r="J39" s="4">
        <f t="shared" si="2"/>
        <v>25.189399999999999</v>
      </c>
      <c r="K39" s="128">
        <f t="shared" si="0"/>
        <v>0</v>
      </c>
    </row>
    <row r="40" spans="1:11">
      <c r="A40" s="135">
        <v>13053</v>
      </c>
      <c r="B40" s="38" t="s">
        <v>106</v>
      </c>
      <c r="C40" s="39"/>
      <c r="D40" s="39"/>
      <c r="E40" s="127"/>
      <c r="F40" s="127"/>
      <c r="H40" s="128">
        <f t="shared" si="1"/>
        <v>0</v>
      </c>
      <c r="J40" s="4">
        <f t="shared" si="2"/>
        <v>25.189399999999999</v>
      </c>
      <c r="K40" s="128">
        <f t="shared" si="0"/>
        <v>0</v>
      </c>
    </row>
    <row r="41" spans="1:11">
      <c r="A41" s="135">
        <v>13054</v>
      </c>
      <c r="B41" s="38" t="s">
        <v>107</v>
      </c>
      <c r="C41" s="39"/>
      <c r="D41" s="39"/>
      <c r="E41" s="127"/>
      <c r="F41" s="127"/>
      <c r="H41" s="128">
        <f t="shared" si="1"/>
        <v>0</v>
      </c>
      <c r="J41" s="4">
        <f t="shared" si="2"/>
        <v>25.189399999999999</v>
      </c>
      <c r="K41" s="128">
        <f t="shared" si="0"/>
        <v>0</v>
      </c>
    </row>
    <row r="42" spans="1:11">
      <c r="A42" s="135">
        <v>13055</v>
      </c>
      <c r="B42" s="38" t="s">
        <v>108</v>
      </c>
      <c r="C42" s="39"/>
      <c r="D42" s="39"/>
      <c r="E42" s="127"/>
      <c r="F42" s="127"/>
      <c r="H42" s="128">
        <f t="shared" si="1"/>
        <v>0</v>
      </c>
      <c r="J42" s="4">
        <f t="shared" si="2"/>
        <v>25.189399999999999</v>
      </c>
      <c r="K42" s="128">
        <f t="shared" si="0"/>
        <v>0</v>
      </c>
    </row>
    <row r="43" spans="1:11">
      <c r="A43" s="135">
        <v>13056</v>
      </c>
      <c r="B43" s="38" t="s">
        <v>109</v>
      </c>
      <c r="C43" s="39"/>
      <c r="D43" s="39"/>
      <c r="E43" s="127"/>
      <c r="F43" s="127"/>
      <c r="H43" s="128">
        <f t="shared" si="1"/>
        <v>0</v>
      </c>
      <c r="J43" s="4">
        <f t="shared" si="2"/>
        <v>25.189399999999999</v>
      </c>
      <c r="K43" s="128">
        <f t="shared" si="0"/>
        <v>0</v>
      </c>
    </row>
    <row r="44" spans="1:11">
      <c r="A44" s="135">
        <v>13061</v>
      </c>
      <c r="B44" s="38" t="s">
        <v>110</v>
      </c>
      <c r="C44" s="39">
        <v>834046.01</v>
      </c>
      <c r="D44" s="39"/>
      <c r="E44" s="127"/>
      <c r="F44" s="127"/>
      <c r="H44" s="128">
        <f t="shared" si="1"/>
        <v>834046.01</v>
      </c>
      <c r="J44" s="4">
        <f t="shared" si="2"/>
        <v>25.189399999999999</v>
      </c>
      <c r="K44" s="128">
        <f t="shared" si="0"/>
        <v>21009118.559999999</v>
      </c>
    </row>
    <row r="45" spans="1:11">
      <c r="A45" s="37">
        <v>13081</v>
      </c>
      <c r="B45" s="38" t="s">
        <v>111</v>
      </c>
      <c r="C45" s="39"/>
      <c r="D45" s="39"/>
      <c r="E45" s="127"/>
      <c r="F45" s="127"/>
      <c r="H45" s="128">
        <f t="shared" si="1"/>
        <v>0</v>
      </c>
      <c r="J45" s="4">
        <f t="shared" si="2"/>
        <v>25.189399999999999</v>
      </c>
      <c r="K45" s="128">
        <f t="shared" si="0"/>
        <v>0</v>
      </c>
    </row>
    <row r="46" spans="1:11">
      <c r="A46" s="37">
        <v>13091</v>
      </c>
      <c r="B46" s="38" t="s">
        <v>112</v>
      </c>
      <c r="C46" s="39"/>
      <c r="D46" s="39"/>
      <c r="E46" s="127"/>
      <c r="F46" s="127"/>
      <c r="H46" s="128">
        <f t="shared" si="1"/>
        <v>0</v>
      </c>
      <c r="J46" s="4">
        <f t="shared" si="2"/>
        <v>25.189399999999999</v>
      </c>
      <c r="K46" s="128">
        <f t="shared" si="0"/>
        <v>0</v>
      </c>
    </row>
    <row r="47" spans="1:11">
      <c r="A47" s="135">
        <v>13101</v>
      </c>
      <c r="B47" s="38" t="s">
        <v>113</v>
      </c>
      <c r="C47" s="39"/>
      <c r="D47" s="39"/>
      <c r="E47" s="127"/>
      <c r="F47" s="127"/>
      <c r="H47" s="128">
        <f t="shared" si="1"/>
        <v>0</v>
      </c>
      <c r="J47" s="4">
        <f t="shared" si="2"/>
        <v>25.189399999999999</v>
      </c>
      <c r="K47" s="128">
        <f t="shared" si="0"/>
        <v>0</v>
      </c>
    </row>
    <row r="48" spans="1:11">
      <c r="A48" s="135">
        <v>13111</v>
      </c>
      <c r="B48" s="38" t="s">
        <v>114</v>
      </c>
      <c r="C48" s="39"/>
      <c r="D48" s="39"/>
      <c r="E48" s="127"/>
      <c r="F48" s="127"/>
      <c r="H48" s="128">
        <f t="shared" si="1"/>
        <v>0</v>
      </c>
      <c r="J48" s="4">
        <f t="shared" si="2"/>
        <v>25.189399999999999</v>
      </c>
      <c r="K48" s="128">
        <f t="shared" si="0"/>
        <v>0</v>
      </c>
    </row>
    <row r="49" spans="1:11">
      <c r="A49" s="135">
        <v>13112</v>
      </c>
      <c r="B49" s="38" t="s">
        <v>115</v>
      </c>
      <c r="C49" s="39"/>
      <c r="D49" s="39"/>
      <c r="E49" s="127"/>
      <c r="F49" s="127"/>
      <c r="H49" s="128">
        <f t="shared" si="1"/>
        <v>0</v>
      </c>
      <c r="J49" s="4">
        <f t="shared" si="2"/>
        <v>25.189399999999999</v>
      </c>
      <c r="K49" s="128">
        <f t="shared" si="0"/>
        <v>0</v>
      </c>
    </row>
    <row r="50" spans="1:11">
      <c r="A50" s="135">
        <v>13113</v>
      </c>
      <c r="B50" s="38" t="s">
        <v>116</v>
      </c>
      <c r="C50" s="39"/>
      <c r="D50" s="39"/>
      <c r="E50" s="127"/>
      <c r="F50" s="127"/>
      <c r="H50" s="128">
        <f t="shared" si="1"/>
        <v>0</v>
      </c>
      <c r="J50" s="4">
        <f t="shared" si="2"/>
        <v>25.189399999999999</v>
      </c>
      <c r="K50" s="128">
        <f t="shared" si="0"/>
        <v>0</v>
      </c>
    </row>
    <row r="51" spans="1:11">
      <c r="A51" s="135">
        <v>13114</v>
      </c>
      <c r="B51" s="38" t="s">
        <v>117</v>
      </c>
      <c r="C51" s="39"/>
      <c r="D51" s="39"/>
      <c r="E51" s="127"/>
      <c r="F51" s="127"/>
      <c r="H51" s="128">
        <f t="shared" si="1"/>
        <v>0</v>
      </c>
      <c r="J51" s="4">
        <f t="shared" si="2"/>
        <v>25.189399999999999</v>
      </c>
      <c r="K51" s="128">
        <f t="shared" si="0"/>
        <v>0</v>
      </c>
    </row>
    <row r="52" spans="1:11">
      <c r="A52" s="135">
        <v>13115</v>
      </c>
      <c r="B52" s="38" t="s">
        <v>118</v>
      </c>
      <c r="C52" s="39"/>
      <c r="D52" s="39"/>
      <c r="E52" s="127"/>
      <c r="F52" s="127"/>
      <c r="H52" s="128">
        <f t="shared" si="1"/>
        <v>0</v>
      </c>
      <c r="J52" s="4">
        <f t="shared" si="2"/>
        <v>25.189399999999999</v>
      </c>
      <c r="K52" s="128">
        <f t="shared" si="0"/>
        <v>0</v>
      </c>
    </row>
    <row r="53" spans="1:11">
      <c r="A53" s="135">
        <v>13116</v>
      </c>
      <c r="B53" s="38" t="s">
        <v>119</v>
      </c>
      <c r="C53" s="39"/>
      <c r="D53" s="39"/>
      <c r="E53" s="127"/>
      <c r="F53" s="127"/>
      <c r="H53" s="128">
        <f t="shared" si="1"/>
        <v>0</v>
      </c>
      <c r="J53" s="4">
        <f t="shared" si="2"/>
        <v>25.189399999999999</v>
      </c>
      <c r="K53" s="128">
        <f t="shared" si="0"/>
        <v>0</v>
      </c>
    </row>
    <row r="54" spans="1:11">
      <c r="A54" s="135">
        <v>13117</v>
      </c>
      <c r="B54" s="38" t="s">
        <v>120</v>
      </c>
      <c r="C54" s="39"/>
      <c r="D54" s="39"/>
      <c r="E54" s="127"/>
      <c r="F54" s="127"/>
      <c r="H54" s="128">
        <f t="shared" si="1"/>
        <v>0</v>
      </c>
      <c r="J54" s="4">
        <f t="shared" si="2"/>
        <v>25.189399999999999</v>
      </c>
      <c r="K54" s="128">
        <f t="shared" si="0"/>
        <v>0</v>
      </c>
    </row>
    <row r="55" spans="1:11">
      <c r="A55" s="135">
        <v>13118</v>
      </c>
      <c r="B55" s="38" t="s">
        <v>121</v>
      </c>
      <c r="C55" s="39"/>
      <c r="D55" s="39"/>
      <c r="E55" s="127"/>
      <c r="F55" s="127"/>
      <c r="H55" s="128">
        <f t="shared" si="1"/>
        <v>0</v>
      </c>
      <c r="J55" s="4">
        <f t="shared" si="2"/>
        <v>25.189399999999999</v>
      </c>
      <c r="K55" s="128">
        <f t="shared" si="0"/>
        <v>0</v>
      </c>
    </row>
    <row r="56" spans="1:11">
      <c r="A56" s="135">
        <v>13121</v>
      </c>
      <c r="B56" s="133" t="s">
        <v>122</v>
      </c>
      <c r="C56" s="39"/>
      <c r="D56" s="39"/>
      <c r="E56" s="127"/>
      <c r="F56" s="127"/>
      <c r="H56" s="128">
        <f t="shared" si="1"/>
        <v>0</v>
      </c>
      <c r="J56" s="4">
        <f t="shared" si="2"/>
        <v>25.189399999999999</v>
      </c>
      <c r="K56" s="128">
        <f t="shared" si="0"/>
        <v>0</v>
      </c>
    </row>
    <row r="57" spans="1:11">
      <c r="A57" s="37">
        <v>13131</v>
      </c>
      <c r="B57" s="38" t="s">
        <v>123</v>
      </c>
      <c r="C57" s="39"/>
      <c r="D57" s="39"/>
      <c r="E57" s="127"/>
      <c r="F57" s="127"/>
      <c r="H57" s="128">
        <f t="shared" si="1"/>
        <v>0</v>
      </c>
      <c r="J57" s="4">
        <f t="shared" si="2"/>
        <v>25.189399999999999</v>
      </c>
      <c r="K57" s="128">
        <f t="shared" si="0"/>
        <v>0</v>
      </c>
    </row>
    <row r="58" spans="1:11">
      <c r="A58" s="37">
        <v>13132</v>
      </c>
      <c r="B58" s="38" t="s">
        <v>124</v>
      </c>
      <c r="C58" s="39"/>
      <c r="D58" s="39"/>
      <c r="E58" s="127"/>
      <c r="F58" s="127"/>
      <c r="H58" s="128">
        <f t="shared" si="1"/>
        <v>0</v>
      </c>
      <c r="J58" s="4">
        <f t="shared" si="2"/>
        <v>25.189399999999999</v>
      </c>
      <c r="K58" s="128">
        <f t="shared" si="0"/>
        <v>0</v>
      </c>
    </row>
    <row r="59" spans="1:11">
      <c r="A59" s="37">
        <v>13133</v>
      </c>
      <c r="B59" s="38" t="s">
        <v>125</v>
      </c>
      <c r="C59" s="39"/>
      <c r="D59" s="39"/>
      <c r="E59" s="127"/>
      <c r="F59" s="127"/>
      <c r="H59" s="128">
        <f t="shared" si="1"/>
        <v>0</v>
      </c>
      <c r="J59" s="4">
        <f t="shared" si="2"/>
        <v>25.189399999999999</v>
      </c>
      <c r="K59" s="128">
        <f t="shared" si="0"/>
        <v>0</v>
      </c>
    </row>
    <row r="60" spans="1:11">
      <c r="A60" s="37">
        <v>13134</v>
      </c>
      <c r="B60" s="38" t="s">
        <v>126</v>
      </c>
      <c r="C60" s="39"/>
      <c r="D60" s="39"/>
      <c r="E60" s="127"/>
      <c r="F60" s="127"/>
      <c r="H60" s="128">
        <f t="shared" si="1"/>
        <v>0</v>
      </c>
      <c r="J60" s="4">
        <f t="shared" si="2"/>
        <v>25.189399999999999</v>
      </c>
      <c r="K60" s="128">
        <f t="shared" si="0"/>
        <v>0</v>
      </c>
    </row>
    <row r="61" spans="1:11">
      <c r="A61" s="37">
        <v>13135</v>
      </c>
      <c r="B61" s="133" t="s">
        <v>127</v>
      </c>
      <c r="C61" s="39"/>
      <c r="D61" s="39"/>
      <c r="E61" s="127"/>
      <c r="F61" s="127"/>
      <c r="H61" s="128">
        <f t="shared" si="1"/>
        <v>0</v>
      </c>
      <c r="J61" s="4">
        <f t="shared" si="2"/>
        <v>25.189399999999999</v>
      </c>
      <c r="K61" s="128">
        <f t="shared" si="0"/>
        <v>0</v>
      </c>
    </row>
    <row r="62" spans="1:11">
      <c r="A62" s="136">
        <v>13136</v>
      </c>
      <c r="B62" s="38" t="s">
        <v>128</v>
      </c>
      <c r="C62" s="39"/>
      <c r="D62" s="39"/>
      <c r="E62" s="127"/>
      <c r="F62" s="127"/>
      <c r="H62" s="128">
        <f t="shared" si="1"/>
        <v>0</v>
      </c>
      <c r="J62" s="4">
        <f t="shared" si="2"/>
        <v>25.189399999999999</v>
      </c>
      <c r="K62" s="128">
        <f t="shared" si="0"/>
        <v>0</v>
      </c>
    </row>
    <row r="63" spans="1:11">
      <c r="A63" s="37">
        <v>13141</v>
      </c>
      <c r="B63" s="133" t="s">
        <v>129</v>
      </c>
      <c r="C63" s="39"/>
      <c r="D63" s="39"/>
      <c r="E63" s="127"/>
      <c r="F63" s="127"/>
      <c r="H63" s="128">
        <f t="shared" si="1"/>
        <v>0</v>
      </c>
      <c r="J63" s="4">
        <f t="shared" si="2"/>
        <v>25.189399999999999</v>
      </c>
      <c r="K63" s="128">
        <f t="shared" si="0"/>
        <v>0</v>
      </c>
    </row>
    <row r="64" spans="1:11">
      <c r="A64" s="37">
        <v>13142</v>
      </c>
      <c r="B64" s="133" t="s">
        <v>130</v>
      </c>
      <c r="C64" s="39"/>
      <c r="D64" s="39"/>
      <c r="E64" s="127"/>
      <c r="F64" s="127"/>
      <c r="H64" s="128">
        <f t="shared" si="1"/>
        <v>0</v>
      </c>
      <c r="J64" s="4">
        <f t="shared" si="2"/>
        <v>25.189399999999999</v>
      </c>
      <c r="K64" s="128">
        <f t="shared" si="0"/>
        <v>0</v>
      </c>
    </row>
    <row r="65" spans="1:11">
      <c r="A65" s="37">
        <v>13143</v>
      </c>
      <c r="B65" s="38" t="s">
        <v>131</v>
      </c>
      <c r="C65" s="39"/>
      <c r="D65" s="39"/>
      <c r="E65" s="127"/>
      <c r="F65" s="127"/>
      <c r="H65" s="128">
        <f t="shared" si="1"/>
        <v>0</v>
      </c>
      <c r="J65" s="4">
        <f t="shared" si="2"/>
        <v>25.189399999999999</v>
      </c>
      <c r="K65" s="128">
        <f t="shared" si="0"/>
        <v>0</v>
      </c>
    </row>
    <row r="66" spans="1:11">
      <c r="A66" s="37">
        <v>13144</v>
      </c>
      <c r="B66" s="38" t="s">
        <v>132</v>
      </c>
      <c r="C66" s="39"/>
      <c r="D66" s="39"/>
      <c r="E66" s="127"/>
      <c r="F66" s="127"/>
      <c r="H66" s="128">
        <f t="shared" si="1"/>
        <v>0</v>
      </c>
      <c r="J66" s="4">
        <f t="shared" si="2"/>
        <v>25.189399999999999</v>
      </c>
      <c r="K66" s="128">
        <f t="shared" si="0"/>
        <v>0</v>
      </c>
    </row>
    <row r="67" spans="1:11">
      <c r="A67" s="37">
        <v>13151</v>
      </c>
      <c r="B67" s="38" t="s">
        <v>133</v>
      </c>
      <c r="C67" s="39"/>
      <c r="D67" s="39"/>
      <c r="E67" s="127"/>
      <c r="F67" s="127"/>
      <c r="H67" s="128">
        <f t="shared" si="1"/>
        <v>0</v>
      </c>
      <c r="J67" s="4">
        <f t="shared" si="2"/>
        <v>25.189399999999999</v>
      </c>
      <c r="K67" s="128">
        <f t="shared" si="0"/>
        <v>0</v>
      </c>
    </row>
    <row r="68" spans="1:11">
      <c r="A68" s="37">
        <v>13152</v>
      </c>
      <c r="B68" s="38" t="s">
        <v>134</v>
      </c>
      <c r="C68" s="39"/>
      <c r="D68" s="39"/>
      <c r="E68" s="127"/>
      <c r="F68" s="127"/>
      <c r="H68" s="128">
        <f t="shared" si="1"/>
        <v>0</v>
      </c>
      <c r="J68" s="4">
        <f t="shared" si="2"/>
        <v>25.189399999999999</v>
      </c>
      <c r="K68" s="128">
        <f t="shared" si="0"/>
        <v>0</v>
      </c>
    </row>
    <row r="69" spans="1:11">
      <c r="A69" s="37">
        <v>13153</v>
      </c>
      <c r="B69" s="38" t="s">
        <v>135</v>
      </c>
      <c r="C69" s="39"/>
      <c r="D69" s="39"/>
      <c r="E69" s="127"/>
      <c r="F69" s="127"/>
      <c r="H69" s="128">
        <f t="shared" si="1"/>
        <v>0</v>
      </c>
      <c r="J69" s="4">
        <f t="shared" si="2"/>
        <v>25.189399999999999</v>
      </c>
      <c r="K69" s="128">
        <f t="shared" si="0"/>
        <v>0</v>
      </c>
    </row>
    <row r="70" spans="1:11">
      <c r="A70" s="37">
        <v>13161</v>
      </c>
      <c r="B70" s="38" t="s">
        <v>475</v>
      </c>
      <c r="C70" s="39"/>
      <c r="D70" s="39"/>
      <c r="E70" s="127"/>
      <c r="F70" s="127"/>
      <c r="H70" s="128">
        <f t="shared" si="1"/>
        <v>0</v>
      </c>
      <c r="J70" s="4">
        <f t="shared" si="2"/>
        <v>25.189399999999999</v>
      </c>
      <c r="K70" s="128">
        <f t="shared" si="0"/>
        <v>0</v>
      </c>
    </row>
    <row r="71" spans="1:11">
      <c r="A71" s="37">
        <v>13162</v>
      </c>
      <c r="B71" s="38" t="s">
        <v>476</v>
      </c>
      <c r="C71" s="39"/>
      <c r="D71" s="39"/>
      <c r="E71" s="127"/>
      <c r="F71" s="127"/>
      <c r="H71" s="128">
        <f t="shared" si="1"/>
        <v>0</v>
      </c>
      <c r="J71" s="4">
        <f t="shared" si="2"/>
        <v>25.189399999999999</v>
      </c>
      <c r="K71" s="128">
        <f t="shared" si="0"/>
        <v>0</v>
      </c>
    </row>
    <row r="72" spans="1:11">
      <c r="A72" s="37">
        <v>13163</v>
      </c>
      <c r="B72" s="38" t="s">
        <v>477</v>
      </c>
      <c r="C72" s="39"/>
      <c r="D72" s="39"/>
      <c r="E72" s="127"/>
      <c r="F72" s="127"/>
      <c r="H72" s="128">
        <f t="shared" si="1"/>
        <v>0</v>
      </c>
      <c r="J72" s="4">
        <f t="shared" si="2"/>
        <v>25.189399999999999</v>
      </c>
      <c r="K72" s="128">
        <f t="shared" ref="K72:K135" si="3">ROUND(H72*J72,2)</f>
        <v>0</v>
      </c>
    </row>
    <row r="73" spans="1:11">
      <c r="A73" s="37">
        <v>13164</v>
      </c>
      <c r="B73" s="38" t="s">
        <v>139</v>
      </c>
      <c r="C73" s="39"/>
      <c r="D73" s="39"/>
      <c r="E73" s="127"/>
      <c r="F73" s="127"/>
      <c r="H73" s="128">
        <f t="shared" ref="H73:H138" si="4">ROUND(C73-D73+E73-F73,2)</f>
        <v>0</v>
      </c>
      <c r="J73" s="4">
        <f t="shared" ref="J73:J136" si="5">J72</f>
        <v>25.189399999999999</v>
      </c>
      <c r="K73" s="128">
        <f t="shared" si="3"/>
        <v>0</v>
      </c>
    </row>
    <row r="74" spans="1:11">
      <c r="A74" s="135">
        <v>13171</v>
      </c>
      <c r="B74" s="133" t="s">
        <v>140</v>
      </c>
      <c r="C74" s="39"/>
      <c r="D74" s="39"/>
      <c r="E74" s="127"/>
      <c r="F74" s="127"/>
      <c r="H74" s="128">
        <f t="shared" si="4"/>
        <v>0</v>
      </c>
      <c r="J74" s="4">
        <f t="shared" si="5"/>
        <v>25.189399999999999</v>
      </c>
      <c r="K74" s="128">
        <f t="shared" si="3"/>
        <v>0</v>
      </c>
    </row>
    <row r="75" spans="1:11">
      <c r="A75" s="135">
        <v>13172</v>
      </c>
      <c r="B75" s="133" t="s">
        <v>141</v>
      </c>
      <c r="C75" s="39"/>
      <c r="D75" s="39"/>
      <c r="E75" s="127"/>
      <c r="F75" s="127"/>
      <c r="H75" s="128">
        <f t="shared" si="4"/>
        <v>0</v>
      </c>
      <c r="J75" s="4">
        <f t="shared" si="5"/>
        <v>25.189399999999999</v>
      </c>
      <c r="K75" s="128">
        <f t="shared" si="3"/>
        <v>0</v>
      </c>
    </row>
    <row r="76" spans="1:11">
      <c r="A76" s="135">
        <v>13181</v>
      </c>
      <c r="B76" s="133" t="s">
        <v>478</v>
      </c>
      <c r="C76" s="39"/>
      <c r="D76" s="39"/>
      <c r="E76" s="127"/>
      <c r="F76" s="127"/>
      <c r="H76" s="128">
        <f t="shared" si="4"/>
        <v>0</v>
      </c>
      <c r="J76" s="4">
        <f t="shared" si="5"/>
        <v>25.189399999999999</v>
      </c>
      <c r="K76" s="128">
        <f t="shared" si="3"/>
        <v>0</v>
      </c>
    </row>
    <row r="77" spans="1:11">
      <c r="A77" s="135">
        <v>13182</v>
      </c>
      <c r="B77" s="133" t="s">
        <v>143</v>
      </c>
      <c r="C77" s="39"/>
      <c r="D77" s="39"/>
      <c r="E77" s="127"/>
      <c r="F77" s="127"/>
      <c r="H77" s="128">
        <f t="shared" si="4"/>
        <v>0</v>
      </c>
      <c r="J77" s="4">
        <f t="shared" si="5"/>
        <v>25.189399999999999</v>
      </c>
      <c r="K77" s="128">
        <f t="shared" si="3"/>
        <v>0</v>
      </c>
    </row>
    <row r="78" spans="1:11">
      <c r="A78" s="135">
        <v>13183</v>
      </c>
      <c r="B78" s="133" t="s">
        <v>144</v>
      </c>
      <c r="C78" s="39"/>
      <c r="D78" s="39"/>
      <c r="E78" s="127"/>
      <c r="F78" s="127"/>
      <c r="H78" s="128">
        <f t="shared" si="4"/>
        <v>0</v>
      </c>
      <c r="J78" s="4">
        <f t="shared" si="5"/>
        <v>25.189399999999999</v>
      </c>
      <c r="K78" s="128">
        <f t="shared" si="3"/>
        <v>0</v>
      </c>
    </row>
    <row r="79" spans="1:11">
      <c r="A79" s="135">
        <v>13191</v>
      </c>
      <c r="B79" s="133" t="s">
        <v>145</v>
      </c>
      <c r="C79" s="39"/>
      <c r="D79" s="39"/>
      <c r="E79" s="127"/>
      <c r="F79" s="127"/>
      <c r="H79" s="128">
        <f t="shared" si="4"/>
        <v>0</v>
      </c>
      <c r="J79" s="4">
        <f t="shared" si="5"/>
        <v>25.189399999999999</v>
      </c>
      <c r="K79" s="128">
        <f t="shared" si="3"/>
        <v>0</v>
      </c>
    </row>
    <row r="80" spans="1:11">
      <c r="A80" s="135">
        <v>13192</v>
      </c>
      <c r="B80" s="133" t="s">
        <v>146</v>
      </c>
      <c r="C80" s="39"/>
      <c r="D80" s="39"/>
      <c r="E80" s="127"/>
      <c r="F80" s="127"/>
      <c r="H80" s="128">
        <f t="shared" si="4"/>
        <v>0</v>
      </c>
      <c r="J80" s="4">
        <f t="shared" si="5"/>
        <v>25.189399999999999</v>
      </c>
      <c r="K80" s="128">
        <f t="shared" si="3"/>
        <v>0</v>
      </c>
    </row>
    <row r="81" spans="1:11">
      <c r="A81" s="135">
        <v>13193</v>
      </c>
      <c r="B81" s="133" t="s">
        <v>147</v>
      </c>
      <c r="C81" s="39"/>
      <c r="D81" s="39"/>
      <c r="E81" s="127"/>
      <c r="F81" s="127"/>
      <c r="H81" s="128">
        <f t="shared" si="4"/>
        <v>0</v>
      </c>
      <c r="J81" s="4">
        <f t="shared" si="5"/>
        <v>25.189399999999999</v>
      </c>
      <c r="K81" s="128">
        <f t="shared" si="3"/>
        <v>0</v>
      </c>
    </row>
    <row r="82" spans="1:11">
      <c r="A82" s="135">
        <v>13194</v>
      </c>
      <c r="B82" s="133" t="s">
        <v>148</v>
      </c>
      <c r="C82" s="39"/>
      <c r="D82" s="39"/>
      <c r="E82" s="127"/>
      <c r="F82" s="127"/>
      <c r="H82" s="128">
        <f t="shared" si="4"/>
        <v>0</v>
      </c>
      <c r="J82" s="4">
        <f t="shared" si="5"/>
        <v>25.189399999999999</v>
      </c>
      <c r="K82" s="128">
        <f t="shared" si="3"/>
        <v>0</v>
      </c>
    </row>
    <row r="83" spans="1:11">
      <c r="A83" s="135">
        <v>13195</v>
      </c>
      <c r="B83" s="133" t="s">
        <v>149</v>
      </c>
      <c r="C83" s="39"/>
      <c r="D83" s="39"/>
      <c r="E83" s="127"/>
      <c r="F83" s="127"/>
      <c r="H83" s="128">
        <f t="shared" si="4"/>
        <v>0</v>
      </c>
      <c r="J83" s="4">
        <f t="shared" si="5"/>
        <v>25.189399999999999</v>
      </c>
      <c r="K83" s="128">
        <f t="shared" si="3"/>
        <v>0</v>
      </c>
    </row>
    <row r="84" spans="1:11">
      <c r="A84" s="135">
        <v>13196</v>
      </c>
      <c r="B84" s="133" t="s">
        <v>150</v>
      </c>
      <c r="C84" s="39"/>
      <c r="D84" s="39"/>
      <c r="E84" s="127"/>
      <c r="F84" s="127"/>
      <c r="H84" s="128">
        <f t="shared" si="4"/>
        <v>0</v>
      </c>
      <c r="J84" s="4">
        <f t="shared" si="5"/>
        <v>25.189399999999999</v>
      </c>
      <c r="K84" s="128">
        <f t="shared" si="3"/>
        <v>0</v>
      </c>
    </row>
    <row r="85" spans="1:11">
      <c r="A85" s="135">
        <v>13201</v>
      </c>
      <c r="B85" s="133" t="s">
        <v>151</v>
      </c>
      <c r="C85" s="39"/>
      <c r="D85" s="39"/>
      <c r="E85" s="127"/>
      <c r="F85" s="127"/>
      <c r="H85" s="128">
        <f t="shared" si="4"/>
        <v>0</v>
      </c>
      <c r="J85" s="4">
        <f t="shared" si="5"/>
        <v>25.189399999999999</v>
      </c>
      <c r="K85" s="128">
        <f t="shared" si="3"/>
        <v>0</v>
      </c>
    </row>
    <row r="86" spans="1:11">
      <c r="A86" s="135">
        <v>13202</v>
      </c>
      <c r="B86" s="133" t="s">
        <v>152</v>
      </c>
      <c r="C86" s="39"/>
      <c r="D86" s="39"/>
      <c r="E86" s="127"/>
      <c r="F86" s="127"/>
      <c r="H86" s="128">
        <f t="shared" si="4"/>
        <v>0</v>
      </c>
      <c r="J86" s="4">
        <f t="shared" si="5"/>
        <v>25.189399999999999</v>
      </c>
      <c r="K86" s="128">
        <f t="shared" si="3"/>
        <v>0</v>
      </c>
    </row>
    <row r="87" spans="1:11">
      <c r="A87" s="135">
        <v>13203</v>
      </c>
      <c r="B87" s="133" t="s">
        <v>153</v>
      </c>
      <c r="C87" s="39"/>
      <c r="D87" s="39"/>
      <c r="E87" s="127"/>
      <c r="F87" s="127"/>
      <c r="H87" s="128">
        <f t="shared" si="4"/>
        <v>0</v>
      </c>
      <c r="J87" s="4">
        <f t="shared" si="5"/>
        <v>25.189399999999999</v>
      </c>
      <c r="K87" s="128">
        <f t="shared" si="3"/>
        <v>0</v>
      </c>
    </row>
    <row r="88" spans="1:11">
      <c r="A88" s="135">
        <v>13204</v>
      </c>
      <c r="B88" s="133" t="s">
        <v>154</v>
      </c>
      <c r="C88" s="39"/>
      <c r="D88" s="39"/>
      <c r="E88" s="127"/>
      <c r="F88" s="127"/>
      <c r="H88" s="128">
        <f t="shared" si="4"/>
        <v>0</v>
      </c>
      <c r="J88" s="4">
        <f t="shared" si="5"/>
        <v>25.189399999999999</v>
      </c>
      <c r="K88" s="128">
        <f t="shared" si="3"/>
        <v>0</v>
      </c>
    </row>
    <row r="89" spans="1:11">
      <c r="A89" s="135">
        <v>13205</v>
      </c>
      <c r="B89" s="133" t="s">
        <v>155</v>
      </c>
      <c r="C89" s="39"/>
      <c r="D89" s="39"/>
      <c r="E89" s="127"/>
      <c r="F89" s="127"/>
      <c r="H89" s="128">
        <f t="shared" si="4"/>
        <v>0</v>
      </c>
      <c r="J89" s="4">
        <f t="shared" si="5"/>
        <v>25.189399999999999</v>
      </c>
      <c r="K89" s="128">
        <f t="shared" si="3"/>
        <v>0</v>
      </c>
    </row>
    <row r="90" spans="1:11">
      <c r="A90" s="135">
        <v>13206</v>
      </c>
      <c r="B90" s="133" t="s">
        <v>156</v>
      </c>
      <c r="C90" s="39"/>
      <c r="D90" s="39"/>
      <c r="E90" s="127"/>
      <c r="F90" s="127"/>
      <c r="H90" s="128">
        <f t="shared" si="4"/>
        <v>0</v>
      </c>
      <c r="J90" s="4">
        <f t="shared" si="5"/>
        <v>25.189399999999999</v>
      </c>
      <c r="K90" s="128">
        <f t="shared" si="3"/>
        <v>0</v>
      </c>
    </row>
    <row r="91" spans="1:11">
      <c r="A91" s="135">
        <v>13211</v>
      </c>
      <c r="B91" s="133" t="s">
        <v>157</v>
      </c>
      <c r="C91" s="39"/>
      <c r="D91" s="39"/>
      <c r="E91" s="127"/>
      <c r="F91" s="127"/>
      <c r="H91" s="128">
        <f t="shared" si="4"/>
        <v>0</v>
      </c>
      <c r="J91" s="4">
        <f t="shared" si="5"/>
        <v>25.189399999999999</v>
      </c>
      <c r="K91" s="128">
        <f t="shared" si="3"/>
        <v>0</v>
      </c>
    </row>
    <row r="92" spans="1:11">
      <c r="A92" s="135">
        <v>13212</v>
      </c>
      <c r="B92" s="133" t="s">
        <v>158</v>
      </c>
      <c r="C92" s="39"/>
      <c r="D92" s="39"/>
      <c r="E92" s="127"/>
      <c r="F92" s="127"/>
      <c r="H92" s="128">
        <f t="shared" si="4"/>
        <v>0</v>
      </c>
      <c r="J92" s="4">
        <f t="shared" si="5"/>
        <v>25.189399999999999</v>
      </c>
      <c r="K92" s="128">
        <f t="shared" si="3"/>
        <v>0</v>
      </c>
    </row>
    <row r="93" spans="1:11">
      <c r="A93" s="135">
        <v>13213</v>
      </c>
      <c r="B93" s="133" t="s">
        <v>159</v>
      </c>
      <c r="C93" s="39"/>
      <c r="D93" s="39"/>
      <c r="E93" s="127"/>
      <c r="F93" s="127"/>
      <c r="H93" s="128">
        <f t="shared" si="4"/>
        <v>0</v>
      </c>
      <c r="J93" s="4">
        <f t="shared" si="5"/>
        <v>25.189399999999999</v>
      </c>
      <c r="K93" s="128">
        <f t="shared" si="3"/>
        <v>0</v>
      </c>
    </row>
    <row r="94" spans="1:11">
      <c r="A94" s="135">
        <v>13214</v>
      </c>
      <c r="B94" s="133" t="s">
        <v>160</v>
      </c>
      <c r="C94" s="39"/>
      <c r="D94" s="39"/>
      <c r="E94" s="127"/>
      <c r="F94" s="127"/>
      <c r="H94" s="128">
        <f t="shared" si="4"/>
        <v>0</v>
      </c>
      <c r="J94" s="4">
        <f t="shared" si="5"/>
        <v>25.189399999999999</v>
      </c>
      <c r="K94" s="128">
        <f t="shared" si="3"/>
        <v>0</v>
      </c>
    </row>
    <row r="95" spans="1:11">
      <c r="A95" s="135">
        <v>13215</v>
      </c>
      <c r="B95" s="133" t="s">
        <v>161</v>
      </c>
      <c r="C95" s="39"/>
      <c r="D95" s="39"/>
      <c r="E95" s="127"/>
      <c r="F95" s="127"/>
      <c r="H95" s="128">
        <f t="shared" si="4"/>
        <v>0</v>
      </c>
      <c r="J95" s="4">
        <f t="shared" si="5"/>
        <v>25.189399999999999</v>
      </c>
      <c r="K95" s="128">
        <f t="shared" si="3"/>
        <v>0</v>
      </c>
    </row>
    <row r="96" spans="1:11">
      <c r="A96" s="135">
        <v>13216</v>
      </c>
      <c r="B96" s="133" t="s">
        <v>162</v>
      </c>
      <c r="C96" s="39"/>
      <c r="D96" s="39"/>
      <c r="E96" s="127"/>
      <c r="F96" s="127"/>
      <c r="H96" s="128">
        <f t="shared" si="4"/>
        <v>0</v>
      </c>
      <c r="J96" s="4">
        <f t="shared" si="5"/>
        <v>25.189399999999999</v>
      </c>
      <c r="K96" s="128">
        <f t="shared" si="3"/>
        <v>0</v>
      </c>
    </row>
    <row r="97" spans="1:11">
      <c r="A97" s="135">
        <v>13217</v>
      </c>
      <c r="B97" s="133" t="s">
        <v>163</v>
      </c>
      <c r="C97" s="39"/>
      <c r="D97" s="39"/>
      <c r="E97" s="127"/>
      <c r="F97" s="127"/>
      <c r="H97" s="128">
        <f t="shared" si="4"/>
        <v>0</v>
      </c>
      <c r="J97" s="4">
        <f t="shared" si="5"/>
        <v>25.189399999999999</v>
      </c>
      <c r="K97" s="128">
        <f t="shared" si="3"/>
        <v>0</v>
      </c>
    </row>
    <row r="98" spans="1:11">
      <c r="A98" s="135">
        <v>13221</v>
      </c>
      <c r="B98" s="133" t="s">
        <v>164</v>
      </c>
      <c r="C98" s="39"/>
      <c r="D98" s="39"/>
      <c r="E98" s="127"/>
      <c r="F98" s="127"/>
      <c r="H98" s="128">
        <f t="shared" si="4"/>
        <v>0</v>
      </c>
      <c r="J98" s="4">
        <f t="shared" si="5"/>
        <v>25.189399999999999</v>
      </c>
      <c r="K98" s="128">
        <f t="shared" si="3"/>
        <v>0</v>
      </c>
    </row>
    <row r="99" spans="1:11">
      <c r="A99" s="135">
        <v>13231</v>
      </c>
      <c r="B99" s="133" t="s">
        <v>479</v>
      </c>
      <c r="C99" s="39"/>
      <c r="D99" s="39"/>
      <c r="E99" s="127"/>
      <c r="F99" s="127"/>
      <c r="H99" s="128">
        <f t="shared" si="4"/>
        <v>0</v>
      </c>
      <c r="J99" s="4">
        <f t="shared" si="5"/>
        <v>25.189399999999999</v>
      </c>
      <c r="K99" s="128">
        <f t="shared" si="3"/>
        <v>0</v>
      </c>
    </row>
    <row r="100" spans="1:11">
      <c r="A100" s="136">
        <v>13232</v>
      </c>
      <c r="B100" s="38" t="s">
        <v>166</v>
      </c>
      <c r="C100" s="39"/>
      <c r="D100" s="39"/>
      <c r="E100" s="127"/>
      <c r="F100" s="127"/>
      <c r="H100" s="128">
        <f t="shared" si="4"/>
        <v>0</v>
      </c>
      <c r="J100" s="4">
        <f t="shared" si="5"/>
        <v>25.189399999999999</v>
      </c>
      <c r="K100" s="128">
        <f t="shared" si="3"/>
        <v>0</v>
      </c>
    </row>
    <row r="101" spans="1:11">
      <c r="A101" s="135">
        <v>13241</v>
      </c>
      <c r="B101" s="133" t="s">
        <v>167</v>
      </c>
      <c r="C101" s="39"/>
      <c r="D101" s="39"/>
      <c r="E101" s="127"/>
      <c r="F101" s="127"/>
      <c r="H101" s="128">
        <f t="shared" si="4"/>
        <v>0</v>
      </c>
      <c r="J101" s="4">
        <f t="shared" si="5"/>
        <v>25.189399999999999</v>
      </c>
      <c r="K101" s="128">
        <f t="shared" si="3"/>
        <v>0</v>
      </c>
    </row>
    <row r="102" spans="1:11">
      <c r="A102" s="135">
        <v>13242</v>
      </c>
      <c r="B102" s="133" t="s">
        <v>480</v>
      </c>
      <c r="C102" s="39"/>
      <c r="D102" s="39"/>
      <c r="E102" s="127"/>
      <c r="F102" s="127"/>
      <c r="H102" s="128">
        <f t="shared" si="4"/>
        <v>0</v>
      </c>
      <c r="J102" s="4">
        <f t="shared" si="5"/>
        <v>25.189399999999999</v>
      </c>
      <c r="K102" s="128">
        <f t="shared" si="3"/>
        <v>0</v>
      </c>
    </row>
    <row r="103" spans="1:11">
      <c r="A103" s="135">
        <v>13243</v>
      </c>
      <c r="B103" s="133" t="s">
        <v>169</v>
      </c>
      <c r="C103" s="39"/>
      <c r="D103" s="39"/>
      <c r="E103" s="127"/>
      <c r="F103" s="127"/>
      <c r="H103" s="128">
        <f t="shared" si="4"/>
        <v>0</v>
      </c>
      <c r="J103" s="4">
        <f t="shared" si="5"/>
        <v>25.189399999999999</v>
      </c>
      <c r="K103" s="128">
        <f t="shared" si="3"/>
        <v>0</v>
      </c>
    </row>
    <row r="104" spans="1:11">
      <c r="A104" s="137">
        <v>13251</v>
      </c>
      <c r="B104" s="38" t="s">
        <v>170</v>
      </c>
      <c r="C104" s="39"/>
      <c r="D104" s="39"/>
      <c r="E104" s="127"/>
      <c r="F104" s="127"/>
      <c r="H104" s="128">
        <f t="shared" si="4"/>
        <v>0</v>
      </c>
      <c r="J104" s="4">
        <f t="shared" si="5"/>
        <v>25.189399999999999</v>
      </c>
      <c r="K104" s="128">
        <f t="shared" si="3"/>
        <v>0</v>
      </c>
    </row>
    <row r="105" spans="1:11">
      <c r="A105" s="137">
        <v>13252</v>
      </c>
      <c r="B105" s="38" t="s">
        <v>171</v>
      </c>
      <c r="C105" s="39"/>
      <c r="D105" s="39"/>
      <c r="E105" s="127"/>
      <c r="F105" s="127"/>
      <c r="H105" s="128">
        <f t="shared" si="4"/>
        <v>0</v>
      </c>
      <c r="J105" s="4">
        <f t="shared" si="5"/>
        <v>25.189399999999999</v>
      </c>
      <c r="K105" s="128">
        <f t="shared" si="3"/>
        <v>0</v>
      </c>
    </row>
    <row r="106" spans="1:11">
      <c r="A106" s="137">
        <v>13253</v>
      </c>
      <c r="B106" s="38" t="s">
        <v>172</v>
      </c>
      <c r="C106" s="39"/>
      <c r="D106" s="39"/>
      <c r="E106" s="127"/>
      <c r="F106" s="127"/>
      <c r="H106" s="128">
        <f t="shared" si="4"/>
        <v>0</v>
      </c>
      <c r="J106" s="4">
        <f t="shared" si="5"/>
        <v>25.189399999999999</v>
      </c>
      <c r="K106" s="128">
        <f t="shared" si="3"/>
        <v>0</v>
      </c>
    </row>
    <row r="107" spans="1:11">
      <c r="A107" s="137">
        <v>13254</v>
      </c>
      <c r="B107" s="38" t="s">
        <v>173</v>
      </c>
      <c r="C107" s="39"/>
      <c r="D107" s="39"/>
      <c r="E107" s="127"/>
      <c r="F107" s="127"/>
      <c r="H107" s="128">
        <f t="shared" si="4"/>
        <v>0</v>
      </c>
      <c r="J107" s="4">
        <f t="shared" si="5"/>
        <v>25.189399999999999</v>
      </c>
      <c r="K107" s="128">
        <f t="shared" si="3"/>
        <v>0</v>
      </c>
    </row>
    <row r="108" spans="1:11">
      <c r="A108" s="136">
        <v>13261</v>
      </c>
      <c r="B108" s="38" t="s">
        <v>174</v>
      </c>
      <c r="C108" s="39"/>
      <c r="D108" s="39"/>
      <c r="E108" s="127"/>
      <c r="F108" s="127"/>
      <c r="H108" s="128">
        <f>ROUND(C108-D108+E108-F108,2)</f>
        <v>0</v>
      </c>
      <c r="J108" s="4">
        <f t="shared" si="5"/>
        <v>25.189399999999999</v>
      </c>
      <c r="K108" s="128">
        <f t="shared" si="3"/>
        <v>0</v>
      </c>
    </row>
    <row r="109" spans="1:11">
      <c r="A109" s="135">
        <v>13501</v>
      </c>
      <c r="B109" s="38" t="s">
        <v>176</v>
      </c>
      <c r="C109" s="39"/>
      <c r="D109" s="39"/>
      <c r="E109" s="127"/>
      <c r="F109" s="127"/>
      <c r="H109" s="128">
        <f t="shared" si="4"/>
        <v>0</v>
      </c>
      <c r="J109" s="4">
        <f t="shared" si="5"/>
        <v>25.189399999999999</v>
      </c>
      <c r="K109" s="128">
        <f t="shared" si="3"/>
        <v>0</v>
      </c>
    </row>
    <row r="110" spans="1:11">
      <c r="A110" s="135">
        <v>13502</v>
      </c>
      <c r="B110" s="38" t="s">
        <v>177</v>
      </c>
      <c r="C110" s="39"/>
      <c r="D110" s="39"/>
      <c r="E110" s="127"/>
      <c r="F110" s="127"/>
      <c r="H110" s="128">
        <f t="shared" si="4"/>
        <v>0</v>
      </c>
      <c r="J110" s="4">
        <f t="shared" si="5"/>
        <v>25.189399999999999</v>
      </c>
      <c r="K110" s="128">
        <f t="shared" si="3"/>
        <v>0</v>
      </c>
    </row>
    <row r="111" spans="1:11">
      <c r="A111" s="135">
        <v>13503</v>
      </c>
      <c r="B111" s="38" t="s">
        <v>178</v>
      </c>
      <c r="C111" s="39"/>
      <c r="D111" s="39"/>
      <c r="E111" s="127"/>
      <c r="F111" s="127"/>
      <c r="H111" s="128">
        <f t="shared" si="4"/>
        <v>0</v>
      </c>
      <c r="J111" s="4">
        <f t="shared" si="5"/>
        <v>25.189399999999999</v>
      </c>
      <c r="K111" s="128">
        <f t="shared" si="3"/>
        <v>0</v>
      </c>
    </row>
    <row r="112" spans="1:11">
      <c r="A112" s="135">
        <v>13601</v>
      </c>
      <c r="B112" s="38" t="s">
        <v>175</v>
      </c>
      <c r="C112" s="39"/>
      <c r="D112" s="39"/>
      <c r="E112" s="127"/>
      <c r="F112" s="127"/>
      <c r="H112" s="128">
        <f t="shared" si="4"/>
        <v>0</v>
      </c>
      <c r="J112" s="4">
        <f t="shared" si="5"/>
        <v>25.189399999999999</v>
      </c>
      <c r="K112" s="128">
        <f t="shared" si="3"/>
        <v>0</v>
      </c>
    </row>
    <row r="113" spans="1:11">
      <c r="A113" s="135">
        <v>14101</v>
      </c>
      <c r="B113" s="133" t="s">
        <v>179</v>
      </c>
      <c r="C113" s="39"/>
      <c r="D113" s="39"/>
      <c r="E113" s="127"/>
      <c r="F113" s="127"/>
      <c r="H113" s="128">
        <f t="shared" si="4"/>
        <v>0</v>
      </c>
      <c r="J113" s="4">
        <f t="shared" si="5"/>
        <v>25.189399999999999</v>
      </c>
      <c r="K113" s="128">
        <f t="shared" si="3"/>
        <v>0</v>
      </c>
    </row>
    <row r="114" spans="1:11">
      <c r="A114" s="135">
        <v>14102</v>
      </c>
      <c r="B114" s="133" t="s">
        <v>180</v>
      </c>
      <c r="C114" s="39">
        <v>631040.1</v>
      </c>
      <c r="D114" s="39"/>
      <c r="E114" s="127"/>
      <c r="F114" s="127"/>
      <c r="H114" s="128">
        <f t="shared" si="4"/>
        <v>631040.1</v>
      </c>
      <c r="J114" s="4">
        <f t="shared" si="5"/>
        <v>25.189399999999999</v>
      </c>
      <c r="K114" s="128">
        <f t="shared" si="3"/>
        <v>15895521.49</v>
      </c>
    </row>
    <row r="115" spans="1:11">
      <c r="A115" s="138">
        <v>14103</v>
      </c>
      <c r="B115" s="139" t="s">
        <v>481</v>
      </c>
      <c r="C115" s="131"/>
      <c r="D115" s="131"/>
      <c r="E115" s="131"/>
      <c r="F115" s="131"/>
      <c r="G115" s="132"/>
      <c r="H115" s="132">
        <f t="shared" si="4"/>
        <v>0</v>
      </c>
      <c r="J115" s="4">
        <f t="shared" si="5"/>
        <v>25.189399999999999</v>
      </c>
      <c r="K115" s="132">
        <f t="shared" si="3"/>
        <v>0</v>
      </c>
    </row>
    <row r="116" spans="1:11">
      <c r="A116" s="135">
        <v>14201</v>
      </c>
      <c r="B116" s="133" t="s">
        <v>181</v>
      </c>
      <c r="C116" s="39"/>
      <c r="D116" s="39"/>
      <c r="E116" s="127"/>
      <c r="F116" s="127"/>
      <c r="H116" s="128">
        <f t="shared" si="4"/>
        <v>0</v>
      </c>
      <c r="J116" s="4">
        <f t="shared" si="5"/>
        <v>25.189399999999999</v>
      </c>
      <c r="K116" s="128">
        <f t="shared" si="3"/>
        <v>0</v>
      </c>
    </row>
    <row r="117" spans="1:11">
      <c r="A117" s="135">
        <v>15001</v>
      </c>
      <c r="B117" s="38" t="s">
        <v>182</v>
      </c>
      <c r="C117" s="39"/>
      <c r="D117" s="39"/>
      <c r="E117" s="127"/>
      <c r="F117" s="127"/>
      <c r="H117" s="128">
        <f t="shared" si="4"/>
        <v>0</v>
      </c>
      <c r="J117" s="4">
        <f t="shared" si="5"/>
        <v>25.189399999999999</v>
      </c>
      <c r="K117" s="128">
        <f t="shared" si="3"/>
        <v>0</v>
      </c>
    </row>
    <row r="118" spans="1:11">
      <c r="A118" s="135">
        <v>15002</v>
      </c>
      <c r="B118" s="38" t="s">
        <v>183</v>
      </c>
      <c r="C118" s="39"/>
      <c r="D118" s="39"/>
      <c r="E118" s="127"/>
      <c r="F118" s="127"/>
      <c r="H118" s="128">
        <f t="shared" si="4"/>
        <v>0</v>
      </c>
      <c r="J118" s="4">
        <f t="shared" si="5"/>
        <v>25.189399999999999</v>
      </c>
      <c r="K118" s="128">
        <f t="shared" si="3"/>
        <v>0</v>
      </c>
    </row>
    <row r="119" spans="1:11">
      <c r="A119" s="135">
        <v>15003</v>
      </c>
      <c r="B119" s="38" t="s">
        <v>184</v>
      </c>
      <c r="C119" s="39">
        <v>448.2</v>
      </c>
      <c r="D119" s="39"/>
      <c r="E119" s="127"/>
      <c r="F119" s="127"/>
      <c r="H119" s="128">
        <f t="shared" si="4"/>
        <v>448.2</v>
      </c>
      <c r="J119" s="4">
        <f t="shared" si="5"/>
        <v>25.189399999999999</v>
      </c>
      <c r="K119" s="128">
        <f t="shared" si="3"/>
        <v>11289.89</v>
      </c>
    </row>
    <row r="120" spans="1:11">
      <c r="A120" s="135">
        <v>15004</v>
      </c>
      <c r="B120" s="38" t="s">
        <v>243</v>
      </c>
      <c r="C120" s="39"/>
      <c r="D120" s="39"/>
      <c r="E120" s="127"/>
      <c r="F120" s="127"/>
      <c r="H120" s="128">
        <f t="shared" si="4"/>
        <v>0</v>
      </c>
      <c r="J120" s="4">
        <f t="shared" si="5"/>
        <v>25.189399999999999</v>
      </c>
      <c r="K120" s="128">
        <f t="shared" si="3"/>
        <v>0</v>
      </c>
    </row>
    <row r="121" spans="1:11">
      <c r="A121" s="135">
        <v>15005</v>
      </c>
      <c r="B121" s="38" t="s">
        <v>185</v>
      </c>
      <c r="C121" s="39">
        <v>22953.18</v>
      </c>
      <c r="D121" s="39"/>
      <c r="E121" s="127"/>
      <c r="F121" s="127"/>
      <c r="H121" s="128">
        <f t="shared" si="4"/>
        <v>22953.18</v>
      </c>
      <c r="J121" s="4">
        <f t="shared" si="5"/>
        <v>25.189399999999999</v>
      </c>
      <c r="K121" s="128">
        <f t="shared" si="3"/>
        <v>578176.82999999996</v>
      </c>
    </row>
    <row r="122" spans="1:11">
      <c r="A122" s="135">
        <v>15006</v>
      </c>
      <c r="B122" s="38" t="s">
        <v>218</v>
      </c>
      <c r="C122" s="39"/>
      <c r="D122" s="39"/>
      <c r="E122" s="127"/>
      <c r="F122" s="127"/>
      <c r="H122" s="128">
        <f t="shared" si="4"/>
        <v>0</v>
      </c>
      <c r="J122" s="4">
        <f t="shared" si="5"/>
        <v>25.189399999999999</v>
      </c>
      <c r="K122" s="128">
        <f t="shared" si="3"/>
        <v>0</v>
      </c>
    </row>
    <row r="123" spans="1:11">
      <c r="A123" s="135">
        <v>15007</v>
      </c>
      <c r="B123" s="38" t="s">
        <v>186</v>
      </c>
      <c r="C123" s="39"/>
      <c r="D123" s="39"/>
      <c r="E123" s="127"/>
      <c r="F123" s="127"/>
      <c r="H123" s="128">
        <f t="shared" si="4"/>
        <v>0</v>
      </c>
      <c r="J123" s="4">
        <f t="shared" si="5"/>
        <v>25.189399999999999</v>
      </c>
      <c r="K123" s="128">
        <f t="shared" si="3"/>
        <v>0</v>
      </c>
    </row>
    <row r="124" spans="1:11">
      <c r="A124" s="135">
        <v>15008</v>
      </c>
      <c r="B124" s="38" t="s">
        <v>187</v>
      </c>
      <c r="C124" s="39"/>
      <c r="D124" s="39"/>
      <c r="E124" s="127"/>
      <c r="F124" s="127"/>
      <c r="H124" s="128">
        <f t="shared" si="4"/>
        <v>0</v>
      </c>
      <c r="J124" s="4">
        <f t="shared" si="5"/>
        <v>25.189399999999999</v>
      </c>
      <c r="K124" s="128">
        <f t="shared" si="3"/>
        <v>0</v>
      </c>
    </row>
    <row r="125" spans="1:11">
      <c r="A125" s="135">
        <v>15009</v>
      </c>
      <c r="B125" s="38" t="s">
        <v>245</v>
      </c>
      <c r="C125" s="39"/>
      <c r="D125" s="39"/>
      <c r="E125" s="127"/>
      <c r="F125" s="127"/>
      <c r="H125" s="128">
        <f t="shared" si="4"/>
        <v>0</v>
      </c>
      <c r="J125" s="4">
        <f t="shared" si="5"/>
        <v>25.189399999999999</v>
      </c>
      <c r="K125" s="128">
        <f t="shared" si="3"/>
        <v>0</v>
      </c>
    </row>
    <row r="126" spans="1:11">
      <c r="A126" s="135">
        <v>15010</v>
      </c>
      <c r="B126" s="38" t="s">
        <v>219</v>
      </c>
      <c r="C126" s="39">
        <v>919.61999999999898</v>
      </c>
      <c r="D126" s="39"/>
      <c r="E126" s="127"/>
      <c r="F126" s="127"/>
      <c r="H126" s="128">
        <f t="shared" si="4"/>
        <v>919.62</v>
      </c>
      <c r="J126" s="4">
        <f t="shared" si="5"/>
        <v>25.189399999999999</v>
      </c>
      <c r="K126" s="128">
        <f t="shared" si="3"/>
        <v>23164.68</v>
      </c>
    </row>
    <row r="127" spans="1:11">
      <c r="A127" s="135">
        <v>15011</v>
      </c>
      <c r="B127" s="38" t="s">
        <v>220</v>
      </c>
      <c r="C127" s="39"/>
      <c r="D127" s="39"/>
      <c r="E127" s="127"/>
      <c r="F127" s="127"/>
      <c r="H127" s="128">
        <f t="shared" si="4"/>
        <v>0</v>
      </c>
      <c r="J127" s="4">
        <f t="shared" si="5"/>
        <v>25.189399999999999</v>
      </c>
      <c r="K127" s="128">
        <f t="shared" si="3"/>
        <v>0</v>
      </c>
    </row>
    <row r="128" spans="1:11">
      <c r="A128" s="135">
        <v>15012</v>
      </c>
      <c r="B128" s="38" t="s">
        <v>221</v>
      </c>
      <c r="C128" s="39"/>
      <c r="D128" s="39"/>
      <c r="E128" s="127"/>
      <c r="F128" s="127"/>
      <c r="H128" s="128">
        <f t="shared" si="4"/>
        <v>0</v>
      </c>
      <c r="J128" s="4">
        <f t="shared" si="5"/>
        <v>25.189399999999999</v>
      </c>
      <c r="K128" s="128">
        <f t="shared" si="3"/>
        <v>0</v>
      </c>
    </row>
    <row r="129" spans="1:11">
      <c r="A129" s="135">
        <v>15013</v>
      </c>
      <c r="B129" s="38" t="s">
        <v>244</v>
      </c>
      <c r="C129" s="39"/>
      <c r="D129" s="39"/>
      <c r="E129" s="127"/>
      <c r="F129" s="127"/>
      <c r="H129" s="128">
        <f t="shared" si="4"/>
        <v>0</v>
      </c>
      <c r="J129" s="4">
        <f t="shared" si="5"/>
        <v>25.189399999999999</v>
      </c>
      <c r="K129" s="128">
        <f t="shared" si="3"/>
        <v>0</v>
      </c>
    </row>
    <row r="130" spans="1:11">
      <c r="A130" s="135">
        <v>15014</v>
      </c>
      <c r="B130" s="38" t="s">
        <v>188</v>
      </c>
      <c r="C130" s="39">
        <v>165105</v>
      </c>
      <c r="D130" s="39"/>
      <c r="E130" s="127"/>
      <c r="F130" s="127"/>
      <c r="H130" s="128">
        <f t="shared" si="4"/>
        <v>165105</v>
      </c>
      <c r="J130" s="4">
        <f t="shared" si="5"/>
        <v>25.189399999999999</v>
      </c>
      <c r="K130" s="128">
        <f t="shared" si="3"/>
        <v>4158895.89</v>
      </c>
    </row>
    <row r="131" spans="1:11">
      <c r="A131" s="135">
        <v>15015</v>
      </c>
      <c r="B131" s="38" t="s">
        <v>189</v>
      </c>
      <c r="C131" s="39"/>
      <c r="D131" s="39"/>
      <c r="E131" s="127"/>
      <c r="F131" s="127"/>
      <c r="H131" s="128">
        <f t="shared" si="4"/>
        <v>0</v>
      </c>
      <c r="J131" s="4">
        <f t="shared" si="5"/>
        <v>25.189399999999999</v>
      </c>
      <c r="K131" s="128">
        <f t="shared" si="3"/>
        <v>0</v>
      </c>
    </row>
    <row r="132" spans="1:11">
      <c r="A132" s="138">
        <v>15016</v>
      </c>
      <c r="B132" s="130" t="s">
        <v>241</v>
      </c>
      <c r="C132" s="131">
        <v>1985.88</v>
      </c>
      <c r="D132" s="131"/>
      <c r="E132" s="131"/>
      <c r="F132" s="131">
        <v>299.67000000000007</v>
      </c>
      <c r="G132" s="132"/>
      <c r="H132" s="132">
        <f t="shared" si="4"/>
        <v>1686.21</v>
      </c>
      <c r="J132" s="4">
        <f t="shared" si="5"/>
        <v>25.189399999999999</v>
      </c>
      <c r="K132" s="132">
        <f t="shared" si="3"/>
        <v>42474.62</v>
      </c>
    </row>
    <row r="133" spans="1:11">
      <c r="A133" s="137">
        <v>15017</v>
      </c>
      <c r="B133" s="140" t="s">
        <v>222</v>
      </c>
      <c r="C133" s="39"/>
      <c r="D133" s="39"/>
      <c r="E133" s="127"/>
      <c r="F133" s="127"/>
      <c r="H133" s="128">
        <f t="shared" si="4"/>
        <v>0</v>
      </c>
      <c r="J133" s="4">
        <f t="shared" si="5"/>
        <v>25.189399999999999</v>
      </c>
      <c r="K133" s="128">
        <f t="shared" si="3"/>
        <v>0</v>
      </c>
    </row>
    <row r="134" spans="1:11">
      <c r="A134" s="137">
        <v>15018</v>
      </c>
      <c r="B134" s="140" t="s">
        <v>223</v>
      </c>
      <c r="C134" s="39"/>
      <c r="D134" s="39"/>
      <c r="E134" s="127"/>
      <c r="F134" s="127"/>
      <c r="H134" s="128">
        <f t="shared" si="4"/>
        <v>0</v>
      </c>
      <c r="J134" s="4">
        <f t="shared" si="5"/>
        <v>25.189399999999999</v>
      </c>
      <c r="K134" s="128">
        <f t="shared" si="3"/>
        <v>0</v>
      </c>
    </row>
    <row r="135" spans="1:11">
      <c r="A135" s="141"/>
      <c r="B135" s="142" t="s">
        <v>482</v>
      </c>
      <c r="C135" s="39"/>
      <c r="D135" s="39"/>
      <c r="E135" s="127"/>
      <c r="F135" s="127"/>
      <c r="H135" s="128">
        <f t="shared" si="4"/>
        <v>0</v>
      </c>
      <c r="J135" s="4">
        <f t="shared" si="5"/>
        <v>25.189399999999999</v>
      </c>
      <c r="K135" s="128">
        <f t="shared" si="3"/>
        <v>0</v>
      </c>
    </row>
    <row r="136" spans="1:11">
      <c r="A136" s="135">
        <v>15101</v>
      </c>
      <c r="B136" s="38" t="s">
        <v>207</v>
      </c>
      <c r="C136" s="39"/>
      <c r="D136" s="39"/>
      <c r="E136" s="127"/>
      <c r="F136" s="127"/>
      <c r="H136" s="128">
        <f t="shared" si="4"/>
        <v>0</v>
      </c>
      <c r="J136" s="4">
        <f t="shared" si="5"/>
        <v>25.189399999999999</v>
      </c>
      <c r="K136" s="128">
        <f t="shared" ref="K136:K199" si="6">ROUND(H136*J136,2)</f>
        <v>0</v>
      </c>
    </row>
    <row r="137" spans="1:11">
      <c r="A137" s="135">
        <v>15102</v>
      </c>
      <c r="B137" s="38" t="s">
        <v>208</v>
      </c>
      <c r="C137" s="39"/>
      <c r="D137" s="39"/>
      <c r="E137" s="127"/>
      <c r="F137" s="127"/>
      <c r="H137" s="128">
        <f t="shared" si="4"/>
        <v>0</v>
      </c>
      <c r="J137" s="4">
        <f t="shared" ref="J137:J200" si="7">J136</f>
        <v>25.189399999999999</v>
      </c>
      <c r="K137" s="128">
        <f t="shared" si="6"/>
        <v>0</v>
      </c>
    </row>
    <row r="138" spans="1:11">
      <c r="A138" s="135">
        <v>15103</v>
      </c>
      <c r="B138" s="38" t="s">
        <v>209</v>
      </c>
      <c r="C138" s="39"/>
      <c r="D138" s="39"/>
      <c r="E138" s="127"/>
      <c r="F138" s="127"/>
      <c r="H138" s="128">
        <f t="shared" si="4"/>
        <v>0</v>
      </c>
      <c r="J138" s="4">
        <f t="shared" si="7"/>
        <v>25.189399999999999</v>
      </c>
      <c r="K138" s="128">
        <f t="shared" si="6"/>
        <v>0</v>
      </c>
    </row>
    <row r="139" spans="1:11">
      <c r="A139" s="135">
        <v>15104</v>
      </c>
      <c r="B139" s="38" t="s">
        <v>210</v>
      </c>
      <c r="C139" s="39"/>
      <c r="D139" s="39"/>
      <c r="E139" s="127"/>
      <c r="F139" s="127"/>
      <c r="H139" s="128">
        <f t="shared" ref="H139:H202" si="8">ROUND(C139-D139+E139-F139,2)</f>
        <v>0</v>
      </c>
      <c r="J139" s="4">
        <f t="shared" si="7"/>
        <v>25.189399999999999</v>
      </c>
      <c r="K139" s="128">
        <f t="shared" si="6"/>
        <v>0</v>
      </c>
    </row>
    <row r="140" spans="1:11">
      <c r="A140" s="135">
        <v>15105</v>
      </c>
      <c r="B140" s="38" t="s">
        <v>211</v>
      </c>
      <c r="C140" s="39"/>
      <c r="D140" s="39"/>
      <c r="E140" s="127"/>
      <c r="F140" s="127"/>
      <c r="H140" s="128">
        <f t="shared" si="8"/>
        <v>0</v>
      </c>
      <c r="J140" s="4">
        <f t="shared" si="7"/>
        <v>25.189399999999999</v>
      </c>
      <c r="K140" s="128">
        <f t="shared" si="6"/>
        <v>0</v>
      </c>
    </row>
    <row r="141" spans="1:11">
      <c r="A141" s="135">
        <v>15106</v>
      </c>
      <c r="B141" s="38" t="s">
        <v>212</v>
      </c>
      <c r="C141" s="39"/>
      <c r="D141" s="39"/>
      <c r="E141" s="127"/>
      <c r="F141" s="127"/>
      <c r="H141" s="128">
        <f t="shared" si="8"/>
        <v>0</v>
      </c>
      <c r="J141" s="4">
        <f t="shared" si="7"/>
        <v>25.189399999999999</v>
      </c>
      <c r="K141" s="128">
        <f t="shared" si="6"/>
        <v>0</v>
      </c>
    </row>
    <row r="142" spans="1:11">
      <c r="A142" s="135">
        <v>15107</v>
      </c>
      <c r="B142" s="38" t="s">
        <v>213</v>
      </c>
      <c r="C142" s="39"/>
      <c r="D142" s="39"/>
      <c r="E142" s="127"/>
      <c r="F142" s="127"/>
      <c r="H142" s="128">
        <f t="shared" si="8"/>
        <v>0</v>
      </c>
      <c r="J142" s="4">
        <f t="shared" si="7"/>
        <v>25.189399999999999</v>
      </c>
      <c r="K142" s="128">
        <f t="shared" si="6"/>
        <v>0</v>
      </c>
    </row>
    <row r="143" spans="1:11">
      <c r="A143" s="135">
        <v>15108</v>
      </c>
      <c r="B143" s="38" t="s">
        <v>214</v>
      </c>
      <c r="C143" s="39"/>
      <c r="D143" s="39"/>
      <c r="E143" s="127"/>
      <c r="F143" s="127"/>
      <c r="H143" s="128">
        <f t="shared" si="8"/>
        <v>0</v>
      </c>
      <c r="J143" s="4">
        <f t="shared" si="7"/>
        <v>25.189399999999999</v>
      </c>
      <c r="K143" s="128">
        <f t="shared" si="6"/>
        <v>0</v>
      </c>
    </row>
    <row r="144" spans="1:11">
      <c r="A144" s="135">
        <v>15109</v>
      </c>
      <c r="B144" s="38" t="s">
        <v>215</v>
      </c>
      <c r="C144" s="39"/>
      <c r="D144" s="39"/>
      <c r="E144" s="127"/>
      <c r="F144" s="127"/>
      <c r="H144" s="128">
        <f t="shared" si="8"/>
        <v>0</v>
      </c>
      <c r="J144" s="4">
        <f t="shared" si="7"/>
        <v>25.189399999999999</v>
      </c>
      <c r="K144" s="128">
        <f t="shared" si="6"/>
        <v>0</v>
      </c>
    </row>
    <row r="145" spans="1:11">
      <c r="A145" s="135">
        <v>15110</v>
      </c>
      <c r="B145" s="38" t="s">
        <v>190</v>
      </c>
      <c r="C145" s="39"/>
      <c r="D145" s="39"/>
      <c r="E145" s="127"/>
      <c r="F145" s="127"/>
      <c r="H145" s="128">
        <f t="shared" si="8"/>
        <v>0</v>
      </c>
      <c r="J145" s="4">
        <f t="shared" si="7"/>
        <v>25.189399999999999</v>
      </c>
      <c r="K145" s="128">
        <f t="shared" si="6"/>
        <v>0</v>
      </c>
    </row>
    <row r="146" spans="1:11">
      <c r="A146" s="135">
        <v>15111</v>
      </c>
      <c r="B146" s="38" t="s">
        <v>191</v>
      </c>
      <c r="C146" s="39"/>
      <c r="D146" s="39"/>
      <c r="E146" s="127"/>
      <c r="F146" s="127"/>
      <c r="H146" s="128">
        <f t="shared" si="8"/>
        <v>0</v>
      </c>
      <c r="J146" s="4">
        <f t="shared" si="7"/>
        <v>25.189399999999999</v>
      </c>
      <c r="K146" s="128">
        <f t="shared" si="6"/>
        <v>0</v>
      </c>
    </row>
    <row r="147" spans="1:11">
      <c r="A147" s="135">
        <v>15112</v>
      </c>
      <c r="B147" s="38" t="s">
        <v>192</v>
      </c>
      <c r="C147" s="39"/>
      <c r="D147" s="39"/>
      <c r="E147" s="127"/>
      <c r="F147" s="127"/>
      <c r="H147" s="128">
        <f t="shared" si="8"/>
        <v>0</v>
      </c>
      <c r="J147" s="4">
        <f t="shared" si="7"/>
        <v>25.189399999999999</v>
      </c>
      <c r="K147" s="128">
        <f t="shared" si="6"/>
        <v>0</v>
      </c>
    </row>
    <row r="148" spans="1:11">
      <c r="A148" s="135">
        <v>15113</v>
      </c>
      <c r="B148" s="38" t="s">
        <v>193</v>
      </c>
      <c r="C148" s="39"/>
      <c r="D148" s="39"/>
      <c r="E148" s="127"/>
      <c r="F148" s="127"/>
      <c r="H148" s="128">
        <f t="shared" si="8"/>
        <v>0</v>
      </c>
      <c r="J148" s="4">
        <f t="shared" si="7"/>
        <v>25.189399999999999</v>
      </c>
      <c r="K148" s="128">
        <f t="shared" si="6"/>
        <v>0</v>
      </c>
    </row>
    <row r="149" spans="1:11">
      <c r="A149" s="135">
        <v>15114</v>
      </c>
      <c r="B149" s="38" t="s">
        <v>216</v>
      </c>
      <c r="C149" s="39"/>
      <c r="D149" s="39"/>
      <c r="E149" s="127"/>
      <c r="F149" s="127"/>
      <c r="H149" s="128">
        <f t="shared" si="8"/>
        <v>0</v>
      </c>
      <c r="J149" s="4">
        <f t="shared" si="7"/>
        <v>25.189399999999999</v>
      </c>
      <c r="K149" s="128">
        <f t="shared" si="6"/>
        <v>0</v>
      </c>
    </row>
    <row r="150" spans="1:11">
      <c r="A150" s="135">
        <v>15115</v>
      </c>
      <c r="B150" s="38" t="s">
        <v>194</v>
      </c>
      <c r="C150" s="39"/>
      <c r="D150" s="39"/>
      <c r="E150" s="127"/>
      <c r="F150" s="127"/>
      <c r="H150" s="128">
        <f t="shared" si="8"/>
        <v>0</v>
      </c>
      <c r="J150" s="4">
        <f t="shared" si="7"/>
        <v>25.189399999999999</v>
      </c>
      <c r="K150" s="128">
        <f t="shared" si="6"/>
        <v>0</v>
      </c>
    </row>
    <row r="151" spans="1:11">
      <c r="A151" s="135">
        <v>15116</v>
      </c>
      <c r="B151" s="38" t="s">
        <v>195</v>
      </c>
      <c r="C151" s="39"/>
      <c r="D151" s="39"/>
      <c r="E151" s="127"/>
      <c r="F151" s="127"/>
      <c r="H151" s="128">
        <f t="shared" si="8"/>
        <v>0</v>
      </c>
      <c r="J151" s="4">
        <f t="shared" si="7"/>
        <v>25.189399999999999</v>
      </c>
      <c r="K151" s="128">
        <f t="shared" si="6"/>
        <v>0</v>
      </c>
    </row>
    <row r="152" spans="1:11">
      <c r="A152" s="135">
        <v>15117</v>
      </c>
      <c r="B152" s="38" t="s">
        <v>196</v>
      </c>
      <c r="C152" s="39"/>
      <c r="D152" s="39"/>
      <c r="E152" s="127"/>
      <c r="F152" s="127"/>
      <c r="H152" s="128">
        <f t="shared" si="8"/>
        <v>0</v>
      </c>
      <c r="J152" s="4">
        <f t="shared" si="7"/>
        <v>25.189399999999999</v>
      </c>
      <c r="K152" s="128">
        <f t="shared" si="6"/>
        <v>0</v>
      </c>
    </row>
    <row r="153" spans="1:11">
      <c r="A153" s="135">
        <v>15118</v>
      </c>
      <c r="B153" s="38" t="s">
        <v>197</v>
      </c>
      <c r="C153" s="39"/>
      <c r="D153" s="39"/>
      <c r="E153" s="127"/>
      <c r="F153" s="127"/>
      <c r="H153" s="128">
        <f t="shared" si="8"/>
        <v>0</v>
      </c>
      <c r="J153" s="4">
        <f t="shared" si="7"/>
        <v>25.189399999999999</v>
      </c>
      <c r="K153" s="128">
        <f t="shared" si="6"/>
        <v>0</v>
      </c>
    </row>
    <row r="154" spans="1:11">
      <c r="A154" s="135">
        <v>15119</v>
      </c>
      <c r="B154" s="38" t="s">
        <v>198</v>
      </c>
      <c r="C154" s="39"/>
      <c r="D154" s="39"/>
      <c r="E154" s="127"/>
      <c r="F154" s="127"/>
      <c r="H154" s="128">
        <f t="shared" si="8"/>
        <v>0</v>
      </c>
      <c r="J154" s="4">
        <f t="shared" si="7"/>
        <v>25.189399999999999</v>
      </c>
      <c r="K154" s="128">
        <f t="shared" si="6"/>
        <v>0</v>
      </c>
    </row>
    <row r="155" spans="1:11">
      <c r="A155" s="135">
        <v>15120</v>
      </c>
      <c r="B155" s="38" t="s">
        <v>199</v>
      </c>
      <c r="C155" s="39"/>
      <c r="D155" s="39"/>
      <c r="E155" s="127"/>
      <c r="F155" s="127"/>
      <c r="H155" s="128">
        <f t="shared" si="8"/>
        <v>0</v>
      </c>
      <c r="J155" s="4">
        <f t="shared" si="7"/>
        <v>25.189399999999999</v>
      </c>
      <c r="K155" s="128">
        <f t="shared" si="6"/>
        <v>0</v>
      </c>
    </row>
    <row r="156" spans="1:11">
      <c r="A156" s="135">
        <v>15121</v>
      </c>
      <c r="B156" s="38" t="s">
        <v>200</v>
      </c>
      <c r="C156" s="39"/>
      <c r="D156" s="39"/>
      <c r="E156" s="127"/>
      <c r="F156" s="127"/>
      <c r="H156" s="128">
        <f t="shared" si="8"/>
        <v>0</v>
      </c>
      <c r="J156" s="4">
        <f t="shared" si="7"/>
        <v>25.189399999999999</v>
      </c>
      <c r="K156" s="128">
        <f t="shared" si="6"/>
        <v>0</v>
      </c>
    </row>
    <row r="157" spans="1:11">
      <c r="A157" s="135">
        <v>15122</v>
      </c>
      <c r="B157" s="38" t="s">
        <v>201</v>
      </c>
      <c r="C157" s="39"/>
      <c r="D157" s="39"/>
      <c r="E157" s="127"/>
      <c r="F157" s="127"/>
      <c r="H157" s="128">
        <f t="shared" si="8"/>
        <v>0</v>
      </c>
      <c r="J157" s="4">
        <f t="shared" si="7"/>
        <v>25.189399999999999</v>
      </c>
      <c r="K157" s="128">
        <f t="shared" si="6"/>
        <v>0</v>
      </c>
    </row>
    <row r="158" spans="1:11">
      <c r="A158" s="135">
        <v>15123</v>
      </c>
      <c r="B158" s="38" t="s">
        <v>202</v>
      </c>
      <c r="C158" s="39"/>
      <c r="D158" s="39"/>
      <c r="E158" s="127"/>
      <c r="F158" s="127"/>
      <c r="H158" s="128">
        <f t="shared" si="8"/>
        <v>0</v>
      </c>
      <c r="J158" s="4">
        <f t="shared" si="7"/>
        <v>25.189399999999999</v>
      </c>
      <c r="K158" s="128">
        <f t="shared" si="6"/>
        <v>0</v>
      </c>
    </row>
    <row r="159" spans="1:11">
      <c r="A159" s="135">
        <v>15124</v>
      </c>
      <c r="B159" s="38" t="s">
        <v>203</v>
      </c>
      <c r="C159" s="39"/>
      <c r="D159" s="39"/>
      <c r="E159" s="127"/>
      <c r="F159" s="127"/>
      <c r="H159" s="128">
        <f t="shared" si="8"/>
        <v>0</v>
      </c>
      <c r="J159" s="4">
        <f t="shared" si="7"/>
        <v>25.189399999999999</v>
      </c>
      <c r="K159" s="128">
        <f t="shared" si="6"/>
        <v>0</v>
      </c>
    </row>
    <row r="160" spans="1:11">
      <c r="A160" s="135">
        <v>15125</v>
      </c>
      <c r="B160" s="38" t="s">
        <v>204</v>
      </c>
      <c r="C160" s="39"/>
      <c r="D160" s="39"/>
      <c r="E160" s="127"/>
      <c r="F160" s="127"/>
      <c r="H160" s="128">
        <f t="shared" si="8"/>
        <v>0</v>
      </c>
      <c r="J160" s="4">
        <f t="shared" si="7"/>
        <v>25.189399999999999</v>
      </c>
      <c r="K160" s="128">
        <f t="shared" si="6"/>
        <v>0</v>
      </c>
    </row>
    <row r="161" spans="1:11">
      <c r="A161" s="135">
        <v>15126</v>
      </c>
      <c r="B161" s="38" t="s">
        <v>205</v>
      </c>
      <c r="C161" s="39"/>
      <c r="D161" s="39"/>
      <c r="E161" s="127"/>
      <c r="F161" s="127"/>
      <c r="H161" s="128">
        <f t="shared" si="8"/>
        <v>0</v>
      </c>
      <c r="J161" s="4">
        <f t="shared" si="7"/>
        <v>25.189399999999999</v>
      </c>
      <c r="K161" s="128">
        <f t="shared" si="6"/>
        <v>0</v>
      </c>
    </row>
    <row r="162" spans="1:11">
      <c r="A162" s="135">
        <v>15136</v>
      </c>
      <c r="B162" s="38" t="s">
        <v>217</v>
      </c>
      <c r="C162" s="39"/>
      <c r="D162" s="39"/>
      <c r="E162" s="127"/>
      <c r="F162" s="127"/>
      <c r="H162" s="128">
        <f t="shared" si="8"/>
        <v>0</v>
      </c>
      <c r="J162" s="4">
        <f t="shared" si="7"/>
        <v>25.189399999999999</v>
      </c>
      <c r="K162" s="128">
        <f t="shared" si="6"/>
        <v>0</v>
      </c>
    </row>
    <row r="163" spans="1:11">
      <c r="A163" s="137">
        <v>15137</v>
      </c>
      <c r="B163" s="38" t="s">
        <v>206</v>
      </c>
      <c r="C163" s="39"/>
      <c r="D163" s="39"/>
      <c r="E163" s="127"/>
      <c r="F163" s="127"/>
      <c r="H163" s="128">
        <f t="shared" si="8"/>
        <v>0</v>
      </c>
      <c r="J163" s="4">
        <f t="shared" si="7"/>
        <v>25.189399999999999</v>
      </c>
      <c r="K163" s="128">
        <f t="shared" si="6"/>
        <v>0</v>
      </c>
    </row>
    <row r="164" spans="1:11">
      <c r="A164" s="138">
        <v>21000</v>
      </c>
      <c r="B164" s="130" t="s">
        <v>483</v>
      </c>
      <c r="C164" s="131"/>
      <c r="D164" s="131">
        <v>4452.12</v>
      </c>
      <c r="E164" s="131"/>
      <c r="F164" s="131"/>
      <c r="G164" s="132"/>
      <c r="H164" s="132">
        <f t="shared" si="8"/>
        <v>-4452.12</v>
      </c>
      <c r="J164" s="4">
        <f t="shared" si="7"/>
        <v>25.189399999999999</v>
      </c>
      <c r="K164" s="132">
        <f t="shared" si="6"/>
        <v>-112146.23</v>
      </c>
    </row>
    <row r="165" spans="1:11">
      <c r="A165" s="135">
        <v>21001</v>
      </c>
      <c r="B165" s="38" t="s">
        <v>256</v>
      </c>
      <c r="C165" s="39"/>
      <c r="D165" s="39"/>
      <c r="E165" s="127"/>
      <c r="F165" s="127"/>
      <c r="H165" s="128">
        <f t="shared" si="8"/>
        <v>0</v>
      </c>
      <c r="J165" s="4">
        <f t="shared" si="7"/>
        <v>25.189399999999999</v>
      </c>
      <c r="K165" s="128">
        <f t="shared" si="6"/>
        <v>0</v>
      </c>
    </row>
    <row r="166" spans="1:11" s="134" customFormat="1">
      <c r="A166" s="135">
        <v>21002</v>
      </c>
      <c r="B166" s="38" t="s">
        <v>294</v>
      </c>
      <c r="C166" s="39"/>
      <c r="D166" s="39"/>
      <c r="E166" s="127"/>
      <c r="F166" s="127"/>
      <c r="G166" s="34"/>
      <c r="H166" s="128">
        <f t="shared" si="8"/>
        <v>0</v>
      </c>
      <c r="J166" s="4">
        <f t="shared" si="7"/>
        <v>25.189399999999999</v>
      </c>
      <c r="K166" s="128">
        <f t="shared" si="6"/>
        <v>0</v>
      </c>
    </row>
    <row r="167" spans="1:11">
      <c r="A167" s="135">
        <v>22001</v>
      </c>
      <c r="B167" s="133" t="s">
        <v>179</v>
      </c>
      <c r="C167" s="39"/>
      <c r="D167" s="39"/>
      <c r="E167" s="127"/>
      <c r="F167" s="127"/>
      <c r="H167" s="128">
        <f t="shared" si="8"/>
        <v>0</v>
      </c>
      <c r="J167" s="4">
        <f t="shared" si="7"/>
        <v>25.189399999999999</v>
      </c>
      <c r="K167" s="128">
        <f t="shared" si="6"/>
        <v>0</v>
      </c>
    </row>
    <row r="168" spans="1:11">
      <c r="A168" s="135">
        <v>22002</v>
      </c>
      <c r="B168" s="133" t="s">
        <v>180</v>
      </c>
      <c r="C168" s="39"/>
      <c r="D168" s="39">
        <v>215434.23999999999</v>
      </c>
      <c r="E168" s="127"/>
      <c r="F168" s="127"/>
      <c r="H168" s="128">
        <f t="shared" si="8"/>
        <v>-215434.23999999999</v>
      </c>
      <c r="J168" s="4">
        <f t="shared" si="7"/>
        <v>25.189399999999999</v>
      </c>
      <c r="K168" s="128">
        <f t="shared" si="6"/>
        <v>-5426659.25</v>
      </c>
    </row>
    <row r="169" spans="1:11">
      <c r="A169" s="135">
        <v>22101</v>
      </c>
      <c r="B169" s="38" t="s">
        <v>247</v>
      </c>
      <c r="C169" s="39"/>
      <c r="D169" s="39">
        <v>755.86</v>
      </c>
      <c r="E169" s="127"/>
      <c r="F169" s="127"/>
      <c r="H169" s="128">
        <f t="shared" si="8"/>
        <v>-755.86</v>
      </c>
      <c r="J169" s="4">
        <f t="shared" si="7"/>
        <v>25.189399999999999</v>
      </c>
      <c r="K169" s="128">
        <f t="shared" si="6"/>
        <v>-19039.66</v>
      </c>
    </row>
    <row r="170" spans="1:11">
      <c r="A170" s="135">
        <v>23001</v>
      </c>
      <c r="B170" s="38" t="s">
        <v>246</v>
      </c>
      <c r="C170" s="39"/>
      <c r="D170" s="39"/>
      <c r="E170" s="127"/>
      <c r="F170" s="127"/>
      <c r="H170" s="128">
        <f t="shared" si="8"/>
        <v>0</v>
      </c>
      <c r="J170" s="4">
        <f t="shared" si="7"/>
        <v>25.189399999999999</v>
      </c>
      <c r="K170" s="128">
        <f t="shared" si="6"/>
        <v>0</v>
      </c>
    </row>
    <row r="171" spans="1:11">
      <c r="A171" s="135">
        <v>25001</v>
      </c>
      <c r="B171" s="38" t="s">
        <v>248</v>
      </c>
      <c r="C171" s="39"/>
      <c r="D171" s="39"/>
      <c r="E171" s="127"/>
      <c r="F171" s="127"/>
      <c r="H171" s="128">
        <f t="shared" si="8"/>
        <v>0</v>
      </c>
      <c r="J171" s="4">
        <f t="shared" si="7"/>
        <v>25.189399999999999</v>
      </c>
      <c r="K171" s="128">
        <f t="shared" si="6"/>
        <v>0</v>
      </c>
    </row>
    <row r="172" spans="1:11">
      <c r="A172" s="135">
        <v>25002</v>
      </c>
      <c r="B172" s="38" t="s">
        <v>249</v>
      </c>
      <c r="C172" s="39"/>
      <c r="D172" s="39"/>
      <c r="E172" s="127"/>
      <c r="F172" s="127"/>
      <c r="H172" s="128">
        <f t="shared" si="8"/>
        <v>0</v>
      </c>
      <c r="J172" s="4">
        <f t="shared" si="7"/>
        <v>25.189399999999999</v>
      </c>
      <c r="K172" s="128">
        <f t="shared" si="6"/>
        <v>0</v>
      </c>
    </row>
    <row r="173" spans="1:11">
      <c r="A173" s="135">
        <v>25003</v>
      </c>
      <c r="B173" s="38" t="s">
        <v>250</v>
      </c>
      <c r="C173" s="39"/>
      <c r="D173" s="39"/>
      <c r="E173" s="127"/>
      <c r="F173" s="127"/>
      <c r="H173" s="128">
        <f t="shared" si="8"/>
        <v>0</v>
      </c>
      <c r="J173" s="4">
        <f t="shared" si="7"/>
        <v>25.189399999999999</v>
      </c>
      <c r="K173" s="128">
        <f t="shared" si="6"/>
        <v>0</v>
      </c>
    </row>
    <row r="174" spans="1:11">
      <c r="A174" s="135">
        <v>25004</v>
      </c>
      <c r="B174" s="38" t="s">
        <v>251</v>
      </c>
      <c r="C174" s="39"/>
      <c r="D174" s="39">
        <v>150216.95999999999</v>
      </c>
      <c r="E174" s="127"/>
      <c r="F174" s="127"/>
      <c r="H174" s="128">
        <f t="shared" si="8"/>
        <v>-150216.95999999999</v>
      </c>
      <c r="J174" s="4">
        <f t="shared" si="7"/>
        <v>25.189399999999999</v>
      </c>
      <c r="K174" s="128">
        <f t="shared" si="6"/>
        <v>-3783875.09</v>
      </c>
    </row>
    <row r="175" spans="1:11">
      <c r="A175" s="135">
        <v>25005</v>
      </c>
      <c r="B175" s="38" t="s">
        <v>252</v>
      </c>
      <c r="C175" s="39"/>
      <c r="D175" s="39">
        <v>11122.83</v>
      </c>
      <c r="E175" s="127"/>
      <c r="F175" s="127"/>
      <c r="H175" s="128">
        <f t="shared" si="8"/>
        <v>-11122.83</v>
      </c>
      <c r="J175" s="4">
        <f t="shared" si="7"/>
        <v>25.189399999999999</v>
      </c>
      <c r="K175" s="128">
        <f t="shared" si="6"/>
        <v>-280177.40999999997</v>
      </c>
    </row>
    <row r="176" spans="1:11">
      <c r="A176" s="135">
        <v>25006</v>
      </c>
      <c r="B176" s="38" t="s">
        <v>483</v>
      </c>
      <c r="C176" s="39"/>
      <c r="D176" s="39">
        <v>5466.76</v>
      </c>
      <c r="E176" s="127"/>
      <c r="F176" s="127"/>
      <c r="H176" s="128">
        <f t="shared" si="8"/>
        <v>-5466.76</v>
      </c>
      <c r="J176" s="4">
        <f t="shared" si="7"/>
        <v>25.189399999999999</v>
      </c>
      <c r="K176" s="128">
        <f t="shared" si="6"/>
        <v>-137704.4</v>
      </c>
    </row>
    <row r="177" spans="1:11">
      <c r="A177" s="138">
        <v>25007</v>
      </c>
      <c r="B177" s="130" t="s">
        <v>286</v>
      </c>
      <c r="C177" s="131"/>
      <c r="D177" s="131">
        <v>11079.960000000001</v>
      </c>
      <c r="E177" s="131">
        <v>11065.960000000001</v>
      </c>
      <c r="F177" s="131"/>
      <c r="G177" s="132"/>
      <c r="H177" s="132">
        <f t="shared" si="8"/>
        <v>-14</v>
      </c>
      <c r="J177" s="4">
        <f t="shared" si="7"/>
        <v>25.189399999999999</v>
      </c>
      <c r="K177" s="132">
        <f t="shared" si="6"/>
        <v>-352.65</v>
      </c>
    </row>
    <row r="178" spans="1:11">
      <c r="A178" s="135">
        <v>25008</v>
      </c>
      <c r="B178" s="133" t="s">
        <v>287</v>
      </c>
      <c r="C178" s="39"/>
      <c r="D178" s="39"/>
      <c r="E178" s="127"/>
      <c r="F178" s="127"/>
      <c r="H178" s="128">
        <f t="shared" si="8"/>
        <v>0</v>
      </c>
      <c r="J178" s="4">
        <f t="shared" si="7"/>
        <v>25.189399999999999</v>
      </c>
      <c r="K178" s="128">
        <f t="shared" si="6"/>
        <v>0</v>
      </c>
    </row>
    <row r="179" spans="1:11">
      <c r="A179" s="135">
        <v>25009</v>
      </c>
      <c r="B179" s="133" t="s">
        <v>288</v>
      </c>
      <c r="C179" s="39"/>
      <c r="D179" s="39"/>
      <c r="E179" s="127"/>
      <c r="F179" s="127"/>
      <c r="H179" s="128">
        <f t="shared" si="8"/>
        <v>0</v>
      </c>
      <c r="J179" s="4">
        <f t="shared" si="7"/>
        <v>25.189399999999999</v>
      </c>
      <c r="K179" s="128">
        <f t="shared" si="6"/>
        <v>0</v>
      </c>
    </row>
    <row r="180" spans="1:11">
      <c r="A180" s="135">
        <f>A179+1</f>
        <v>25010</v>
      </c>
      <c r="B180" s="38" t="s">
        <v>253</v>
      </c>
      <c r="C180" s="39"/>
      <c r="D180" s="39"/>
      <c r="E180" s="127"/>
      <c r="F180" s="127"/>
      <c r="H180" s="128">
        <f t="shared" si="8"/>
        <v>0</v>
      </c>
      <c r="J180" s="4">
        <f t="shared" si="7"/>
        <v>25.189399999999999</v>
      </c>
      <c r="K180" s="128">
        <f t="shared" si="6"/>
        <v>0</v>
      </c>
    </row>
    <row r="181" spans="1:11">
      <c r="A181" s="135">
        <v>25011</v>
      </c>
      <c r="B181" s="133" t="s">
        <v>289</v>
      </c>
      <c r="C181" s="39"/>
      <c r="D181" s="39"/>
      <c r="E181" s="127"/>
      <c r="F181" s="127"/>
      <c r="H181" s="128">
        <f t="shared" si="8"/>
        <v>0</v>
      </c>
      <c r="J181" s="4">
        <f t="shared" si="7"/>
        <v>25.189399999999999</v>
      </c>
      <c r="K181" s="128">
        <f t="shared" si="6"/>
        <v>0</v>
      </c>
    </row>
    <row r="182" spans="1:11">
      <c r="A182" s="135">
        <v>25012</v>
      </c>
      <c r="B182" s="38" t="s">
        <v>242</v>
      </c>
      <c r="C182" s="39"/>
      <c r="D182" s="39">
        <v>1906.42</v>
      </c>
      <c r="E182" s="127">
        <v>301.02</v>
      </c>
      <c r="F182" s="127"/>
      <c r="H182" s="128">
        <f t="shared" si="8"/>
        <v>-1605.4</v>
      </c>
      <c r="J182" s="4">
        <f t="shared" si="7"/>
        <v>25.189399999999999</v>
      </c>
      <c r="K182" s="128">
        <f t="shared" si="6"/>
        <v>-40439.06</v>
      </c>
    </row>
    <row r="183" spans="1:11">
      <c r="A183" s="135">
        <v>25013</v>
      </c>
      <c r="B183" s="38" t="s">
        <v>292</v>
      </c>
      <c r="C183" s="39"/>
      <c r="D183" s="39"/>
      <c r="E183" s="127"/>
      <c r="F183" s="127"/>
      <c r="H183" s="128">
        <f t="shared" si="8"/>
        <v>0</v>
      </c>
      <c r="J183" s="4">
        <f t="shared" si="7"/>
        <v>25.189399999999999</v>
      </c>
      <c r="K183" s="128">
        <f t="shared" si="6"/>
        <v>0</v>
      </c>
    </row>
    <row r="184" spans="1:11">
      <c r="A184" s="137">
        <v>25014</v>
      </c>
      <c r="B184" s="140" t="s">
        <v>293</v>
      </c>
      <c r="C184" s="39"/>
      <c r="D184" s="39"/>
      <c r="E184" s="127"/>
      <c r="F184" s="127"/>
      <c r="H184" s="128">
        <f t="shared" si="8"/>
        <v>0</v>
      </c>
      <c r="J184" s="4">
        <f t="shared" si="7"/>
        <v>25.189399999999999</v>
      </c>
      <c r="K184" s="128">
        <f t="shared" si="6"/>
        <v>0</v>
      </c>
    </row>
    <row r="185" spans="1:11">
      <c r="A185" s="137">
        <v>25015</v>
      </c>
      <c r="B185" s="140" t="s">
        <v>290</v>
      </c>
      <c r="C185" s="39"/>
      <c r="D185" s="39"/>
      <c r="E185" s="127"/>
      <c r="F185" s="127"/>
      <c r="H185" s="128">
        <f t="shared" si="8"/>
        <v>0</v>
      </c>
      <c r="J185" s="4">
        <f t="shared" si="7"/>
        <v>25.189399999999999</v>
      </c>
      <c r="K185" s="128">
        <f t="shared" si="6"/>
        <v>0</v>
      </c>
    </row>
    <row r="186" spans="1:11">
      <c r="A186" s="137">
        <v>25016</v>
      </c>
      <c r="B186" s="140" t="s">
        <v>291</v>
      </c>
      <c r="C186" s="39"/>
      <c r="D186" s="39"/>
      <c r="E186" s="127"/>
      <c r="F186" s="127"/>
      <c r="H186" s="128">
        <f t="shared" si="8"/>
        <v>0</v>
      </c>
      <c r="J186" s="4">
        <f t="shared" si="7"/>
        <v>25.189399999999999</v>
      </c>
      <c r="K186" s="128">
        <f t="shared" si="6"/>
        <v>0</v>
      </c>
    </row>
    <row r="187" spans="1:11">
      <c r="A187" s="141"/>
      <c r="B187" s="142" t="s">
        <v>484</v>
      </c>
      <c r="C187" s="39"/>
      <c r="D187" s="39"/>
      <c r="E187" s="127"/>
      <c r="F187" s="127"/>
      <c r="H187" s="128">
        <f t="shared" si="8"/>
        <v>0</v>
      </c>
      <c r="J187" s="4">
        <f t="shared" si="7"/>
        <v>25.189399999999999</v>
      </c>
      <c r="K187" s="128">
        <f t="shared" si="6"/>
        <v>0</v>
      </c>
    </row>
    <row r="188" spans="1:11">
      <c r="A188" s="135" t="s">
        <v>275</v>
      </c>
      <c r="B188" s="38" t="s">
        <v>207</v>
      </c>
      <c r="C188" s="39"/>
      <c r="D188" s="39"/>
      <c r="E188" s="127"/>
      <c r="F188" s="127"/>
      <c r="H188" s="128">
        <f t="shared" si="8"/>
        <v>0</v>
      </c>
      <c r="J188" s="4">
        <f t="shared" si="7"/>
        <v>25.189399999999999</v>
      </c>
      <c r="K188" s="128">
        <f t="shared" si="6"/>
        <v>0</v>
      </c>
    </row>
    <row r="189" spans="1:11">
      <c r="A189" s="135" t="s">
        <v>276</v>
      </c>
      <c r="B189" s="38" t="s">
        <v>208</v>
      </c>
      <c r="C189" s="39"/>
      <c r="D189" s="39"/>
      <c r="E189" s="127"/>
      <c r="F189" s="127"/>
      <c r="H189" s="128">
        <f t="shared" si="8"/>
        <v>0</v>
      </c>
      <c r="J189" s="4">
        <f t="shared" si="7"/>
        <v>25.189399999999999</v>
      </c>
      <c r="K189" s="128">
        <f t="shared" si="6"/>
        <v>0</v>
      </c>
    </row>
    <row r="190" spans="1:11">
      <c r="A190" s="135" t="s">
        <v>277</v>
      </c>
      <c r="B190" s="38" t="s">
        <v>209</v>
      </c>
      <c r="C190" s="39"/>
      <c r="D190" s="39"/>
      <c r="E190" s="127"/>
      <c r="F190" s="127"/>
      <c r="H190" s="128">
        <f t="shared" si="8"/>
        <v>0</v>
      </c>
      <c r="J190" s="4">
        <f t="shared" si="7"/>
        <v>25.189399999999999</v>
      </c>
      <c r="K190" s="128">
        <f t="shared" si="6"/>
        <v>0</v>
      </c>
    </row>
    <row r="191" spans="1:11">
      <c r="A191" s="135" t="s">
        <v>278</v>
      </c>
      <c r="B191" s="38" t="s">
        <v>210</v>
      </c>
      <c r="C191" s="39"/>
      <c r="D191" s="39"/>
      <c r="E191" s="127"/>
      <c r="F191" s="127"/>
      <c r="H191" s="128">
        <f t="shared" si="8"/>
        <v>0</v>
      </c>
      <c r="J191" s="4">
        <f t="shared" si="7"/>
        <v>25.189399999999999</v>
      </c>
      <c r="K191" s="128">
        <f t="shared" si="6"/>
        <v>0</v>
      </c>
    </row>
    <row r="192" spans="1:11">
      <c r="A192" s="135" t="s">
        <v>279</v>
      </c>
      <c r="B192" s="38" t="s">
        <v>211</v>
      </c>
      <c r="C192" s="39"/>
      <c r="D192" s="39"/>
      <c r="E192" s="127"/>
      <c r="F192" s="127"/>
      <c r="H192" s="128">
        <f t="shared" si="8"/>
        <v>0</v>
      </c>
      <c r="J192" s="4">
        <f t="shared" si="7"/>
        <v>25.189399999999999</v>
      </c>
      <c r="K192" s="128">
        <f t="shared" si="6"/>
        <v>0</v>
      </c>
    </row>
    <row r="193" spans="1:11">
      <c r="A193" s="135" t="s">
        <v>280</v>
      </c>
      <c r="B193" s="38" t="s">
        <v>212</v>
      </c>
      <c r="C193" s="39"/>
      <c r="D193" s="39"/>
      <c r="E193" s="127"/>
      <c r="F193" s="127"/>
      <c r="H193" s="128">
        <f t="shared" si="8"/>
        <v>0</v>
      </c>
      <c r="J193" s="4">
        <f t="shared" si="7"/>
        <v>25.189399999999999</v>
      </c>
      <c r="K193" s="128">
        <f t="shared" si="6"/>
        <v>0</v>
      </c>
    </row>
    <row r="194" spans="1:11">
      <c r="A194" s="135" t="s">
        <v>281</v>
      </c>
      <c r="B194" s="38" t="s">
        <v>213</v>
      </c>
      <c r="C194" s="39"/>
      <c r="D194" s="39"/>
      <c r="E194" s="127"/>
      <c r="F194" s="127"/>
      <c r="H194" s="128">
        <f t="shared" si="8"/>
        <v>0</v>
      </c>
      <c r="J194" s="4">
        <f t="shared" si="7"/>
        <v>25.189399999999999</v>
      </c>
      <c r="K194" s="128">
        <f t="shared" si="6"/>
        <v>0</v>
      </c>
    </row>
    <row r="195" spans="1:11">
      <c r="A195" s="135" t="s">
        <v>282</v>
      </c>
      <c r="B195" s="38" t="s">
        <v>214</v>
      </c>
      <c r="C195" s="39"/>
      <c r="D195" s="39"/>
      <c r="E195" s="127"/>
      <c r="F195" s="127"/>
      <c r="H195" s="128">
        <f t="shared" si="8"/>
        <v>0</v>
      </c>
      <c r="J195" s="4">
        <f t="shared" si="7"/>
        <v>25.189399999999999</v>
      </c>
      <c r="K195" s="128">
        <f t="shared" si="6"/>
        <v>0</v>
      </c>
    </row>
    <row r="196" spans="1:11">
      <c r="A196" s="135" t="s">
        <v>283</v>
      </c>
      <c r="B196" s="38" t="s">
        <v>215</v>
      </c>
      <c r="C196" s="39"/>
      <c r="D196" s="39"/>
      <c r="E196" s="127"/>
      <c r="F196" s="127"/>
      <c r="H196" s="128">
        <f t="shared" si="8"/>
        <v>0</v>
      </c>
      <c r="J196" s="4">
        <f t="shared" si="7"/>
        <v>25.189399999999999</v>
      </c>
      <c r="K196" s="128">
        <f t="shared" si="6"/>
        <v>0</v>
      </c>
    </row>
    <row r="197" spans="1:11">
      <c r="A197" s="135" t="s">
        <v>258</v>
      </c>
      <c r="B197" s="38" t="s">
        <v>190</v>
      </c>
      <c r="C197" s="39"/>
      <c r="D197" s="39"/>
      <c r="E197" s="127"/>
      <c r="F197" s="127"/>
      <c r="H197" s="128">
        <f t="shared" si="8"/>
        <v>0</v>
      </c>
      <c r="J197" s="4">
        <f t="shared" si="7"/>
        <v>25.189399999999999</v>
      </c>
      <c r="K197" s="128">
        <f t="shared" si="6"/>
        <v>0</v>
      </c>
    </row>
    <row r="198" spans="1:11">
      <c r="A198" s="135" t="s">
        <v>259</v>
      </c>
      <c r="B198" s="38" t="s">
        <v>191</v>
      </c>
      <c r="C198" s="39"/>
      <c r="D198" s="39"/>
      <c r="E198" s="127"/>
      <c r="F198" s="127"/>
      <c r="H198" s="128">
        <f t="shared" si="8"/>
        <v>0</v>
      </c>
      <c r="J198" s="4">
        <f t="shared" si="7"/>
        <v>25.189399999999999</v>
      </c>
      <c r="K198" s="128">
        <f t="shared" si="6"/>
        <v>0</v>
      </c>
    </row>
    <row r="199" spans="1:11">
      <c r="A199" s="135" t="s">
        <v>260</v>
      </c>
      <c r="B199" s="38" t="s">
        <v>192</v>
      </c>
      <c r="C199" s="39"/>
      <c r="D199" s="39"/>
      <c r="E199" s="127"/>
      <c r="F199" s="127"/>
      <c r="H199" s="128">
        <f t="shared" si="8"/>
        <v>0</v>
      </c>
      <c r="J199" s="4">
        <f t="shared" si="7"/>
        <v>25.189399999999999</v>
      </c>
      <c r="K199" s="128">
        <f t="shared" si="6"/>
        <v>0</v>
      </c>
    </row>
    <row r="200" spans="1:11">
      <c r="A200" s="135" t="s">
        <v>261</v>
      </c>
      <c r="B200" s="38" t="s">
        <v>193</v>
      </c>
      <c r="C200" s="39"/>
      <c r="D200" s="39"/>
      <c r="E200" s="127"/>
      <c r="F200" s="127"/>
      <c r="H200" s="128">
        <f t="shared" si="8"/>
        <v>0</v>
      </c>
      <c r="J200" s="4">
        <f t="shared" si="7"/>
        <v>25.189399999999999</v>
      </c>
      <c r="K200" s="128">
        <f t="shared" ref="K200:K263" si="9">ROUND(H200*J200,2)</f>
        <v>0</v>
      </c>
    </row>
    <row r="201" spans="1:11">
      <c r="A201" s="135" t="s">
        <v>284</v>
      </c>
      <c r="B201" s="38" t="s">
        <v>216</v>
      </c>
      <c r="C201" s="39"/>
      <c r="D201" s="39"/>
      <c r="E201" s="127"/>
      <c r="F201" s="127"/>
      <c r="H201" s="128">
        <f t="shared" si="8"/>
        <v>0</v>
      </c>
      <c r="J201" s="4">
        <f t="shared" ref="J201:J264" si="10">J200</f>
        <v>25.189399999999999</v>
      </c>
      <c r="K201" s="128">
        <f t="shared" si="9"/>
        <v>0</v>
      </c>
    </row>
    <row r="202" spans="1:11">
      <c r="A202" s="135" t="s">
        <v>262</v>
      </c>
      <c r="B202" s="38" t="s">
        <v>194</v>
      </c>
      <c r="C202" s="39"/>
      <c r="D202" s="39"/>
      <c r="E202" s="127"/>
      <c r="F202" s="127"/>
      <c r="H202" s="128">
        <f t="shared" si="8"/>
        <v>0</v>
      </c>
      <c r="J202" s="4">
        <f t="shared" si="10"/>
        <v>25.189399999999999</v>
      </c>
      <c r="K202" s="128">
        <f t="shared" si="9"/>
        <v>0</v>
      </c>
    </row>
    <row r="203" spans="1:11">
      <c r="A203" s="135" t="s">
        <v>263</v>
      </c>
      <c r="B203" s="38" t="s">
        <v>195</v>
      </c>
      <c r="C203" s="39"/>
      <c r="D203" s="39"/>
      <c r="E203" s="127"/>
      <c r="F203" s="127"/>
      <c r="H203" s="128">
        <f t="shared" ref="H203:H267" si="11">ROUND(C203-D203+E203-F203,2)</f>
        <v>0</v>
      </c>
      <c r="J203" s="4">
        <f t="shared" si="10"/>
        <v>25.189399999999999</v>
      </c>
      <c r="K203" s="128">
        <f t="shared" si="9"/>
        <v>0</v>
      </c>
    </row>
    <row r="204" spans="1:11">
      <c r="A204" s="135" t="s">
        <v>264</v>
      </c>
      <c r="B204" s="38" t="s">
        <v>196</v>
      </c>
      <c r="C204" s="39"/>
      <c r="D204" s="39"/>
      <c r="E204" s="127"/>
      <c r="F204" s="127"/>
      <c r="H204" s="128">
        <f t="shared" si="11"/>
        <v>0</v>
      </c>
      <c r="J204" s="4">
        <f t="shared" si="10"/>
        <v>25.189399999999999</v>
      </c>
      <c r="K204" s="128">
        <f t="shared" si="9"/>
        <v>0</v>
      </c>
    </row>
    <row r="205" spans="1:11">
      <c r="A205" s="135" t="s">
        <v>265</v>
      </c>
      <c r="B205" s="38" t="s">
        <v>197</v>
      </c>
      <c r="C205" s="39"/>
      <c r="D205" s="39"/>
      <c r="E205" s="127"/>
      <c r="F205" s="127"/>
      <c r="H205" s="128">
        <f t="shared" si="11"/>
        <v>0</v>
      </c>
      <c r="J205" s="4">
        <f t="shared" si="10"/>
        <v>25.189399999999999</v>
      </c>
      <c r="K205" s="128">
        <f t="shared" si="9"/>
        <v>0</v>
      </c>
    </row>
    <row r="206" spans="1:11">
      <c r="A206" s="135" t="s">
        <v>266</v>
      </c>
      <c r="B206" s="38" t="s">
        <v>198</v>
      </c>
      <c r="C206" s="39"/>
      <c r="D206" s="39"/>
      <c r="E206" s="127"/>
      <c r="F206" s="127"/>
      <c r="H206" s="128">
        <f t="shared" si="11"/>
        <v>0</v>
      </c>
      <c r="J206" s="4">
        <f t="shared" si="10"/>
        <v>25.189399999999999</v>
      </c>
      <c r="K206" s="128">
        <f t="shared" si="9"/>
        <v>0</v>
      </c>
    </row>
    <row r="207" spans="1:11">
      <c r="A207" s="135" t="s">
        <v>267</v>
      </c>
      <c r="B207" s="38" t="s">
        <v>199</v>
      </c>
      <c r="C207" s="39"/>
      <c r="D207" s="39"/>
      <c r="E207" s="127"/>
      <c r="F207" s="127"/>
      <c r="H207" s="128">
        <f t="shared" si="11"/>
        <v>0</v>
      </c>
      <c r="J207" s="4">
        <f t="shared" si="10"/>
        <v>25.189399999999999</v>
      </c>
      <c r="K207" s="128">
        <f t="shared" si="9"/>
        <v>0</v>
      </c>
    </row>
    <row r="208" spans="1:11">
      <c r="A208" s="135" t="s">
        <v>268</v>
      </c>
      <c r="B208" s="38" t="s">
        <v>200</v>
      </c>
      <c r="C208" s="39"/>
      <c r="D208" s="39"/>
      <c r="E208" s="127"/>
      <c r="F208" s="127"/>
      <c r="H208" s="128">
        <f t="shared" si="11"/>
        <v>0</v>
      </c>
      <c r="J208" s="4">
        <f t="shared" si="10"/>
        <v>25.189399999999999</v>
      </c>
      <c r="K208" s="128">
        <f t="shared" si="9"/>
        <v>0</v>
      </c>
    </row>
    <row r="209" spans="1:14">
      <c r="A209" s="135" t="s">
        <v>269</v>
      </c>
      <c r="B209" s="38" t="s">
        <v>201</v>
      </c>
      <c r="C209" s="39"/>
      <c r="D209" s="39"/>
      <c r="E209" s="127"/>
      <c r="F209" s="127"/>
      <c r="H209" s="128">
        <f t="shared" si="11"/>
        <v>0</v>
      </c>
      <c r="J209" s="4">
        <f t="shared" si="10"/>
        <v>25.189399999999999</v>
      </c>
      <c r="K209" s="128">
        <f t="shared" si="9"/>
        <v>0</v>
      </c>
    </row>
    <row r="210" spans="1:14">
      <c r="A210" s="135" t="s">
        <v>270</v>
      </c>
      <c r="B210" s="38" t="s">
        <v>202</v>
      </c>
      <c r="C210" s="39"/>
      <c r="D210" s="39"/>
      <c r="E210" s="127"/>
      <c r="F210" s="127"/>
      <c r="H210" s="128">
        <f t="shared" si="11"/>
        <v>0</v>
      </c>
      <c r="J210" s="4">
        <f t="shared" si="10"/>
        <v>25.189399999999999</v>
      </c>
      <c r="K210" s="128">
        <f t="shared" si="9"/>
        <v>0</v>
      </c>
    </row>
    <row r="211" spans="1:14">
      <c r="A211" s="135" t="s">
        <v>271</v>
      </c>
      <c r="B211" s="38" t="s">
        <v>203</v>
      </c>
      <c r="C211" s="39"/>
      <c r="D211" s="39"/>
      <c r="E211" s="127"/>
      <c r="F211" s="127"/>
      <c r="H211" s="128">
        <f t="shared" si="11"/>
        <v>0</v>
      </c>
      <c r="J211" s="4">
        <f t="shared" si="10"/>
        <v>25.189399999999999</v>
      </c>
      <c r="K211" s="128">
        <f t="shared" si="9"/>
        <v>0</v>
      </c>
    </row>
    <row r="212" spans="1:14">
      <c r="A212" s="135" t="s">
        <v>272</v>
      </c>
      <c r="B212" s="38" t="s">
        <v>204</v>
      </c>
      <c r="C212" s="39"/>
      <c r="D212" s="39"/>
      <c r="E212" s="127"/>
      <c r="F212" s="127"/>
      <c r="H212" s="128">
        <f t="shared" si="11"/>
        <v>0</v>
      </c>
      <c r="J212" s="4">
        <f t="shared" si="10"/>
        <v>25.189399999999999</v>
      </c>
      <c r="K212" s="128">
        <f t="shared" si="9"/>
        <v>0</v>
      </c>
    </row>
    <row r="213" spans="1:14">
      <c r="A213" s="135" t="s">
        <v>273</v>
      </c>
      <c r="B213" s="38" t="s">
        <v>205</v>
      </c>
      <c r="C213" s="39"/>
      <c r="D213" s="39"/>
      <c r="E213" s="127"/>
      <c r="F213" s="127"/>
      <c r="H213" s="128">
        <f t="shared" si="11"/>
        <v>0</v>
      </c>
      <c r="J213" s="4">
        <f t="shared" si="10"/>
        <v>25.189399999999999</v>
      </c>
      <c r="K213" s="128">
        <f t="shared" si="9"/>
        <v>0</v>
      </c>
    </row>
    <row r="214" spans="1:14">
      <c r="A214" s="135" t="s">
        <v>285</v>
      </c>
      <c r="B214" s="38" t="s">
        <v>217</v>
      </c>
      <c r="C214" s="39"/>
      <c r="D214" s="39"/>
      <c r="E214" s="127"/>
      <c r="F214" s="127"/>
      <c r="H214" s="128">
        <f t="shared" si="11"/>
        <v>0</v>
      </c>
      <c r="J214" s="4">
        <f t="shared" si="10"/>
        <v>25.189399999999999</v>
      </c>
      <c r="K214" s="128">
        <f t="shared" si="9"/>
        <v>0</v>
      </c>
    </row>
    <row r="215" spans="1:14">
      <c r="A215" s="135" t="s">
        <v>274</v>
      </c>
      <c r="B215" s="38" t="s">
        <v>206</v>
      </c>
      <c r="C215" s="39"/>
      <c r="D215" s="39"/>
      <c r="E215" s="127"/>
      <c r="F215" s="127"/>
      <c r="H215" s="128">
        <f t="shared" si="11"/>
        <v>0</v>
      </c>
      <c r="J215" s="4">
        <f t="shared" si="10"/>
        <v>25.189399999999999</v>
      </c>
      <c r="K215" s="128">
        <f t="shared" si="9"/>
        <v>0</v>
      </c>
    </row>
    <row r="216" spans="1:14">
      <c r="A216" s="135">
        <v>30010</v>
      </c>
      <c r="B216" s="38" t="s">
        <v>295</v>
      </c>
      <c r="C216" s="39"/>
      <c r="D216" s="39">
        <v>1000000</v>
      </c>
      <c r="E216" s="127"/>
      <c r="F216" s="127"/>
      <c r="H216" s="128">
        <f t="shared" si="11"/>
        <v>-1000000</v>
      </c>
      <c r="J216" s="4">
        <f t="shared" si="10"/>
        <v>25.189399999999999</v>
      </c>
      <c r="K216" s="128">
        <f t="shared" si="9"/>
        <v>-25189400</v>
      </c>
    </row>
    <row r="217" spans="1:14">
      <c r="A217" s="135">
        <v>30011</v>
      </c>
      <c r="B217" s="133" t="s">
        <v>296</v>
      </c>
      <c r="C217" s="39"/>
      <c r="D217" s="39"/>
      <c r="E217" s="127"/>
      <c r="F217" s="127"/>
      <c r="H217" s="128">
        <f t="shared" si="11"/>
        <v>0</v>
      </c>
      <c r="J217" s="4">
        <f t="shared" si="10"/>
        <v>25.189399999999999</v>
      </c>
      <c r="K217" s="128">
        <f t="shared" si="9"/>
        <v>0</v>
      </c>
    </row>
    <row r="218" spans="1:14">
      <c r="A218" s="135">
        <v>30020</v>
      </c>
      <c r="B218" s="38" t="s">
        <v>297</v>
      </c>
      <c r="C218" s="39"/>
      <c r="D218" s="39"/>
      <c r="E218" s="127"/>
      <c r="F218" s="127"/>
      <c r="H218" s="128">
        <f t="shared" si="11"/>
        <v>0</v>
      </c>
      <c r="J218" s="4">
        <f t="shared" si="10"/>
        <v>25.189399999999999</v>
      </c>
      <c r="K218" s="128">
        <f t="shared" si="9"/>
        <v>0</v>
      </c>
    </row>
    <row r="219" spans="1:14">
      <c r="A219" s="135">
        <v>30030</v>
      </c>
      <c r="B219" s="38" t="s">
        <v>298</v>
      </c>
      <c r="C219" s="39"/>
      <c r="D219" s="39"/>
      <c r="E219" s="127"/>
      <c r="F219" s="127"/>
      <c r="H219" s="128">
        <f t="shared" si="11"/>
        <v>0</v>
      </c>
      <c r="J219" s="4">
        <f t="shared" si="10"/>
        <v>25.189399999999999</v>
      </c>
      <c r="K219" s="128">
        <f t="shared" si="9"/>
        <v>0</v>
      </c>
    </row>
    <row r="220" spans="1:14">
      <c r="A220" s="135">
        <v>30031</v>
      </c>
      <c r="B220" s="133" t="s">
        <v>299</v>
      </c>
      <c r="C220" s="39"/>
      <c r="D220" s="39"/>
      <c r="E220" s="127"/>
      <c r="F220" s="127"/>
      <c r="H220" s="128">
        <f t="shared" si="11"/>
        <v>0</v>
      </c>
      <c r="J220" s="4">
        <f t="shared" si="10"/>
        <v>25.189399999999999</v>
      </c>
      <c r="K220" s="128">
        <f t="shared" si="9"/>
        <v>0</v>
      </c>
    </row>
    <row r="221" spans="1:14">
      <c r="A221" s="138">
        <v>30040</v>
      </c>
      <c r="B221" s="130" t="s">
        <v>301</v>
      </c>
      <c r="C221" s="131"/>
      <c r="D221" s="131">
        <v>276152.86000000004</v>
      </c>
      <c r="E221" s="131"/>
      <c r="F221" s="131"/>
      <c r="G221" s="132"/>
      <c r="H221" s="132">
        <f>ROUND(C221-D221+E221-F221,2)</f>
        <v>-276152.86</v>
      </c>
      <c r="J221" s="4">
        <f t="shared" si="10"/>
        <v>25.189399999999999</v>
      </c>
      <c r="K221" s="132">
        <f t="shared" si="9"/>
        <v>-6956124.8499999996</v>
      </c>
    </row>
    <row r="222" spans="1:14">
      <c r="A222" s="135">
        <v>30041</v>
      </c>
      <c r="B222" s="133" t="s">
        <v>300</v>
      </c>
      <c r="C222" s="39"/>
      <c r="D222" s="39"/>
      <c r="E222" s="127"/>
      <c r="F222" s="127"/>
      <c r="H222" s="128">
        <f>ROUND(C222-D222+E222-F222,2)</f>
        <v>0</v>
      </c>
      <c r="J222" s="4">
        <f t="shared" si="10"/>
        <v>25.189399999999999</v>
      </c>
      <c r="K222" s="128">
        <f t="shared" si="9"/>
        <v>0</v>
      </c>
      <c r="N222" s="221"/>
    </row>
    <row r="223" spans="1:14">
      <c r="A223" s="135">
        <v>30050</v>
      </c>
      <c r="B223" s="38" t="s">
        <v>302</v>
      </c>
      <c r="C223" s="39"/>
      <c r="D223" s="39"/>
      <c r="E223" s="127"/>
      <c r="F223" s="127"/>
      <c r="H223" s="128">
        <f t="shared" si="11"/>
        <v>0</v>
      </c>
      <c r="J223" s="4">
        <f t="shared" si="10"/>
        <v>25.189399999999999</v>
      </c>
      <c r="K223" s="128">
        <f t="shared" si="9"/>
        <v>0</v>
      </c>
    </row>
    <row r="224" spans="1:14">
      <c r="A224" s="135">
        <v>71000</v>
      </c>
      <c r="B224" s="38" t="s">
        <v>485</v>
      </c>
      <c r="C224" s="39"/>
      <c r="D224" s="39"/>
      <c r="E224" s="127"/>
      <c r="F224" s="127"/>
      <c r="H224" s="128">
        <f t="shared" si="11"/>
        <v>0</v>
      </c>
      <c r="J224" s="4">
        <f t="shared" si="10"/>
        <v>25.189399999999999</v>
      </c>
      <c r="K224" s="128">
        <f t="shared" si="9"/>
        <v>0</v>
      </c>
    </row>
    <row r="225" spans="1:11">
      <c r="A225" s="135">
        <v>71001</v>
      </c>
      <c r="B225" s="38" t="s">
        <v>304</v>
      </c>
      <c r="C225" s="39"/>
      <c r="D225" s="39"/>
      <c r="E225" s="127"/>
      <c r="F225" s="127"/>
      <c r="H225" s="128">
        <f t="shared" si="11"/>
        <v>0</v>
      </c>
      <c r="J225" s="4">
        <f t="shared" si="10"/>
        <v>25.189399999999999</v>
      </c>
      <c r="K225" s="128">
        <f t="shared" si="9"/>
        <v>0</v>
      </c>
    </row>
    <row r="226" spans="1:11">
      <c r="A226" s="135">
        <v>71002</v>
      </c>
      <c r="B226" s="38" t="s">
        <v>305</v>
      </c>
      <c r="C226" s="39"/>
      <c r="D226" s="39"/>
      <c r="E226" s="127"/>
      <c r="F226" s="127"/>
      <c r="H226" s="128">
        <f t="shared" si="11"/>
        <v>0</v>
      </c>
      <c r="J226" s="4">
        <f t="shared" si="10"/>
        <v>25.189399999999999</v>
      </c>
      <c r="K226" s="128">
        <f t="shared" si="9"/>
        <v>0</v>
      </c>
    </row>
    <row r="227" spans="1:11">
      <c r="A227" s="135">
        <v>71003</v>
      </c>
      <c r="B227" s="38" t="s">
        <v>306</v>
      </c>
      <c r="C227" s="39"/>
      <c r="D227" s="39"/>
      <c r="E227" s="127"/>
      <c r="F227" s="127"/>
      <c r="H227" s="128">
        <f t="shared" si="11"/>
        <v>0</v>
      </c>
      <c r="J227" s="4">
        <f t="shared" si="10"/>
        <v>25.189399999999999</v>
      </c>
      <c r="K227" s="128">
        <f t="shared" si="9"/>
        <v>0</v>
      </c>
    </row>
    <row r="228" spans="1:11">
      <c r="A228" s="135">
        <v>71004</v>
      </c>
      <c r="B228" s="38" t="s">
        <v>307</v>
      </c>
      <c r="C228" s="39"/>
      <c r="D228" s="39"/>
      <c r="E228" s="127"/>
      <c r="F228" s="127"/>
      <c r="H228" s="128">
        <f t="shared" si="11"/>
        <v>0</v>
      </c>
      <c r="J228" s="4">
        <f t="shared" si="10"/>
        <v>25.189399999999999</v>
      </c>
      <c r="K228" s="128">
        <f t="shared" si="9"/>
        <v>0</v>
      </c>
    </row>
    <row r="229" spans="1:11">
      <c r="A229" s="135">
        <v>71005</v>
      </c>
      <c r="B229" s="38" t="s">
        <v>308</v>
      </c>
      <c r="C229" s="39"/>
      <c r="D229" s="39"/>
      <c r="E229" s="127"/>
      <c r="F229" s="127"/>
      <c r="H229" s="128">
        <f t="shared" si="11"/>
        <v>0</v>
      </c>
      <c r="J229" s="4">
        <f t="shared" si="10"/>
        <v>25.189399999999999</v>
      </c>
      <c r="K229" s="128">
        <f t="shared" si="9"/>
        <v>0</v>
      </c>
    </row>
    <row r="230" spans="1:11">
      <c r="A230" s="135">
        <v>71006</v>
      </c>
      <c r="B230" s="38" t="s">
        <v>309</v>
      </c>
      <c r="C230" s="39"/>
      <c r="D230" s="39"/>
      <c r="E230" s="127"/>
      <c r="F230" s="127"/>
      <c r="H230" s="128">
        <f t="shared" si="11"/>
        <v>0</v>
      </c>
      <c r="J230" s="4">
        <f t="shared" si="10"/>
        <v>25.189399999999999</v>
      </c>
      <c r="K230" s="128">
        <f t="shared" si="9"/>
        <v>0</v>
      </c>
    </row>
    <row r="231" spans="1:11">
      <c r="A231" s="135">
        <v>71007</v>
      </c>
      <c r="B231" s="38" t="s">
        <v>310</v>
      </c>
      <c r="C231" s="39"/>
      <c r="D231" s="39"/>
      <c r="E231" s="127"/>
      <c r="F231" s="127"/>
      <c r="H231" s="128">
        <f t="shared" si="11"/>
        <v>0</v>
      </c>
      <c r="J231" s="4">
        <f t="shared" si="10"/>
        <v>25.189399999999999</v>
      </c>
      <c r="K231" s="128">
        <f t="shared" si="9"/>
        <v>0</v>
      </c>
    </row>
    <row r="232" spans="1:11">
      <c r="A232" s="135">
        <v>71008</v>
      </c>
      <c r="B232" s="38" t="s">
        <v>311</v>
      </c>
      <c r="C232" s="39"/>
      <c r="D232" s="39"/>
      <c r="E232" s="127"/>
      <c r="F232" s="127"/>
      <c r="H232" s="128">
        <f t="shared" si="11"/>
        <v>0</v>
      </c>
      <c r="J232" s="4">
        <f t="shared" si="10"/>
        <v>25.189399999999999</v>
      </c>
      <c r="K232" s="128">
        <f t="shared" si="9"/>
        <v>0</v>
      </c>
    </row>
    <row r="233" spans="1:11">
      <c r="A233" s="135">
        <v>71009</v>
      </c>
      <c r="B233" s="38" t="s">
        <v>312</v>
      </c>
      <c r="C233" s="39"/>
      <c r="D233" s="39"/>
      <c r="E233" s="127"/>
      <c r="F233" s="127"/>
      <c r="H233" s="128">
        <f t="shared" si="11"/>
        <v>0</v>
      </c>
      <c r="J233" s="4">
        <f t="shared" si="10"/>
        <v>25.189399999999999</v>
      </c>
      <c r="K233" s="128">
        <f t="shared" si="9"/>
        <v>0</v>
      </c>
    </row>
    <row r="234" spans="1:11">
      <c r="A234" s="135">
        <v>71010</v>
      </c>
      <c r="B234" s="133" t="s">
        <v>313</v>
      </c>
      <c r="C234" s="39"/>
      <c r="D234" s="39"/>
      <c r="E234" s="127"/>
      <c r="F234" s="127"/>
      <c r="H234" s="128">
        <f t="shared" si="11"/>
        <v>0</v>
      </c>
      <c r="J234" s="4">
        <f t="shared" si="10"/>
        <v>25.189399999999999</v>
      </c>
      <c r="K234" s="128">
        <f t="shared" si="9"/>
        <v>0</v>
      </c>
    </row>
    <row r="235" spans="1:11">
      <c r="A235" s="37">
        <v>71011</v>
      </c>
      <c r="B235" s="133" t="s">
        <v>314</v>
      </c>
      <c r="C235" s="39"/>
      <c r="D235" s="39"/>
      <c r="E235" s="127"/>
      <c r="F235" s="127"/>
      <c r="H235" s="128">
        <f t="shared" si="11"/>
        <v>0</v>
      </c>
      <c r="J235" s="4">
        <f t="shared" si="10"/>
        <v>25.189399999999999</v>
      </c>
      <c r="K235" s="128">
        <f t="shared" si="9"/>
        <v>0</v>
      </c>
    </row>
    <row r="236" spans="1:11">
      <c r="A236" s="37">
        <v>71012</v>
      </c>
      <c r="B236" s="133" t="s">
        <v>315</v>
      </c>
      <c r="C236" s="39"/>
      <c r="D236" s="39"/>
      <c r="E236" s="127"/>
      <c r="F236" s="127"/>
      <c r="H236" s="128">
        <f t="shared" si="11"/>
        <v>0</v>
      </c>
      <c r="J236" s="4">
        <f t="shared" si="10"/>
        <v>25.189399999999999</v>
      </c>
      <c r="K236" s="128">
        <f t="shared" si="9"/>
        <v>0</v>
      </c>
    </row>
    <row r="237" spans="1:11">
      <c r="A237" s="37">
        <v>71013</v>
      </c>
      <c r="B237" s="133" t="s">
        <v>316</v>
      </c>
      <c r="C237" s="39"/>
      <c r="D237" s="39"/>
      <c r="E237" s="127"/>
      <c r="F237" s="127"/>
      <c r="H237" s="128">
        <f t="shared" si="11"/>
        <v>0</v>
      </c>
      <c r="J237" s="4">
        <f t="shared" si="10"/>
        <v>25.189399999999999</v>
      </c>
      <c r="K237" s="128">
        <f t="shared" si="9"/>
        <v>0</v>
      </c>
    </row>
    <row r="238" spans="1:11">
      <c r="A238" s="37">
        <v>71014</v>
      </c>
      <c r="B238" s="133" t="s">
        <v>317</v>
      </c>
      <c r="C238" s="39"/>
      <c r="D238" s="39"/>
      <c r="E238" s="127"/>
      <c r="F238" s="127"/>
      <c r="H238" s="128">
        <f t="shared" si="11"/>
        <v>0</v>
      </c>
      <c r="J238" s="4">
        <f t="shared" si="10"/>
        <v>25.189399999999999</v>
      </c>
      <c r="K238" s="128">
        <f t="shared" si="9"/>
        <v>0</v>
      </c>
    </row>
    <row r="239" spans="1:11">
      <c r="A239" s="37">
        <v>71015</v>
      </c>
      <c r="B239" s="133" t="s">
        <v>318</v>
      </c>
      <c r="C239" s="39"/>
      <c r="D239" s="39"/>
      <c r="E239" s="127"/>
      <c r="F239" s="127"/>
      <c r="H239" s="128">
        <f t="shared" si="11"/>
        <v>0</v>
      </c>
      <c r="J239" s="4">
        <f t="shared" si="10"/>
        <v>25.189399999999999</v>
      </c>
      <c r="K239" s="128">
        <f t="shared" si="9"/>
        <v>0</v>
      </c>
    </row>
    <row r="240" spans="1:11">
      <c r="A240" s="37">
        <v>71016</v>
      </c>
      <c r="B240" s="133" t="s">
        <v>319</v>
      </c>
      <c r="C240" s="39"/>
      <c r="D240" s="39"/>
      <c r="E240" s="127"/>
      <c r="F240" s="127"/>
      <c r="H240" s="128">
        <f t="shared" si="11"/>
        <v>0</v>
      </c>
      <c r="J240" s="4">
        <f t="shared" si="10"/>
        <v>25.189399999999999</v>
      </c>
      <c r="K240" s="128">
        <f t="shared" si="9"/>
        <v>0</v>
      </c>
    </row>
    <row r="241" spans="1:11">
      <c r="A241" s="37">
        <v>71017</v>
      </c>
      <c r="B241" s="133" t="s">
        <v>320</v>
      </c>
      <c r="C241" s="39"/>
      <c r="D241" s="39"/>
      <c r="E241" s="127"/>
      <c r="F241" s="127"/>
      <c r="H241" s="128">
        <f t="shared" si="11"/>
        <v>0</v>
      </c>
      <c r="J241" s="4">
        <f t="shared" si="10"/>
        <v>25.189399999999999</v>
      </c>
      <c r="K241" s="128">
        <f t="shared" si="9"/>
        <v>0</v>
      </c>
    </row>
    <row r="242" spans="1:11">
      <c r="A242" s="37">
        <v>71018</v>
      </c>
      <c r="B242" s="133" t="s">
        <v>321</v>
      </c>
      <c r="C242" s="39"/>
      <c r="D242" s="39"/>
      <c r="E242" s="127"/>
      <c r="F242" s="127"/>
      <c r="H242" s="128">
        <f t="shared" si="11"/>
        <v>0</v>
      </c>
      <c r="J242" s="4">
        <f t="shared" si="10"/>
        <v>25.189399999999999</v>
      </c>
      <c r="K242" s="128">
        <f t="shared" si="9"/>
        <v>0</v>
      </c>
    </row>
    <row r="243" spans="1:11">
      <c r="A243" s="37">
        <v>71019</v>
      </c>
      <c r="B243" s="133" t="s">
        <v>322</v>
      </c>
      <c r="C243" s="39"/>
      <c r="D243" s="39"/>
      <c r="E243" s="127"/>
      <c r="F243" s="127"/>
      <c r="H243" s="128">
        <f t="shared" si="11"/>
        <v>0</v>
      </c>
      <c r="J243" s="4">
        <f t="shared" si="10"/>
        <v>25.189399999999999</v>
      </c>
      <c r="K243" s="128">
        <f t="shared" si="9"/>
        <v>0</v>
      </c>
    </row>
    <row r="244" spans="1:11">
      <c r="A244" s="37">
        <v>71020</v>
      </c>
      <c r="B244" s="133" t="s">
        <v>323</v>
      </c>
      <c r="C244" s="39"/>
      <c r="D244" s="39"/>
      <c r="E244" s="127"/>
      <c r="F244" s="127"/>
      <c r="H244" s="128">
        <f t="shared" si="11"/>
        <v>0</v>
      </c>
      <c r="J244" s="4">
        <f t="shared" si="10"/>
        <v>25.189399999999999</v>
      </c>
      <c r="K244" s="128">
        <f t="shared" si="9"/>
        <v>0</v>
      </c>
    </row>
    <row r="245" spans="1:11">
      <c r="A245" s="37">
        <v>71021</v>
      </c>
      <c r="B245" s="133" t="s">
        <v>324</v>
      </c>
      <c r="C245" s="39"/>
      <c r="D245" s="39"/>
      <c r="E245" s="127"/>
      <c r="F245" s="127"/>
      <c r="H245" s="128">
        <f t="shared" si="11"/>
        <v>0</v>
      </c>
      <c r="J245" s="4">
        <f t="shared" si="10"/>
        <v>25.189399999999999</v>
      </c>
      <c r="K245" s="128">
        <f t="shared" si="9"/>
        <v>0</v>
      </c>
    </row>
    <row r="246" spans="1:11">
      <c r="A246" s="37">
        <v>71022</v>
      </c>
      <c r="B246" s="133" t="s">
        <v>325</v>
      </c>
      <c r="C246" s="39"/>
      <c r="D246" s="39"/>
      <c r="E246" s="127"/>
      <c r="F246" s="127"/>
      <c r="H246" s="128">
        <f t="shared" si="11"/>
        <v>0</v>
      </c>
      <c r="J246" s="4">
        <f t="shared" si="10"/>
        <v>25.189399999999999</v>
      </c>
      <c r="K246" s="128">
        <f t="shared" si="9"/>
        <v>0</v>
      </c>
    </row>
    <row r="247" spans="1:11">
      <c r="A247" s="37">
        <v>71023</v>
      </c>
      <c r="B247" s="133" t="s">
        <v>326</v>
      </c>
      <c r="C247" s="39"/>
      <c r="D247" s="39"/>
      <c r="E247" s="127"/>
      <c r="F247" s="127"/>
      <c r="H247" s="128">
        <f t="shared" si="11"/>
        <v>0</v>
      </c>
      <c r="J247" s="4">
        <f t="shared" si="10"/>
        <v>25.189399999999999</v>
      </c>
      <c r="K247" s="128">
        <f t="shared" si="9"/>
        <v>0</v>
      </c>
    </row>
    <row r="248" spans="1:11">
      <c r="A248" s="37">
        <v>71024</v>
      </c>
      <c r="B248" s="140" t="s">
        <v>327</v>
      </c>
      <c r="C248" s="39"/>
      <c r="D248" s="39"/>
      <c r="E248" s="127"/>
      <c r="F248" s="127"/>
      <c r="H248" s="128">
        <f t="shared" si="11"/>
        <v>0</v>
      </c>
      <c r="J248" s="4">
        <f t="shared" si="10"/>
        <v>25.189399999999999</v>
      </c>
      <c r="K248" s="128">
        <f t="shared" si="9"/>
        <v>0</v>
      </c>
    </row>
    <row r="249" spans="1:11">
      <c r="A249" s="136">
        <v>71025</v>
      </c>
      <c r="B249" s="38" t="s">
        <v>328</v>
      </c>
      <c r="C249" s="39"/>
      <c r="D249" s="39"/>
      <c r="E249" s="127"/>
      <c r="F249" s="127"/>
      <c r="H249" s="128">
        <f t="shared" si="11"/>
        <v>0</v>
      </c>
      <c r="J249" s="4">
        <f t="shared" si="10"/>
        <v>25.189399999999999</v>
      </c>
      <c r="K249" s="128">
        <f t="shared" si="9"/>
        <v>0</v>
      </c>
    </row>
    <row r="250" spans="1:11">
      <c r="A250" s="136">
        <v>71026</v>
      </c>
      <c r="B250" s="38" t="s">
        <v>329</v>
      </c>
      <c r="C250" s="39"/>
      <c r="D250" s="39"/>
      <c r="E250" s="127"/>
      <c r="F250" s="127"/>
      <c r="H250" s="128">
        <f t="shared" si="11"/>
        <v>0</v>
      </c>
      <c r="J250" s="4">
        <f t="shared" si="10"/>
        <v>25.189399999999999</v>
      </c>
      <c r="K250" s="128">
        <f t="shared" si="9"/>
        <v>0</v>
      </c>
    </row>
    <row r="251" spans="1:11">
      <c r="A251" s="136">
        <v>71027</v>
      </c>
      <c r="B251" s="38" t="s">
        <v>330</v>
      </c>
      <c r="C251" s="39"/>
      <c r="D251" s="39"/>
      <c r="E251" s="127"/>
      <c r="F251" s="127"/>
      <c r="H251" s="128">
        <f t="shared" si="11"/>
        <v>0</v>
      </c>
      <c r="J251" s="4">
        <f t="shared" si="10"/>
        <v>25.189399999999999</v>
      </c>
      <c r="K251" s="128">
        <f t="shared" si="9"/>
        <v>0</v>
      </c>
    </row>
    <row r="252" spans="1:11">
      <c r="A252" s="136">
        <v>71028</v>
      </c>
      <c r="B252" s="38" t="s">
        <v>331</v>
      </c>
      <c r="C252" s="39"/>
      <c r="D252" s="39"/>
      <c r="E252" s="127"/>
      <c r="F252" s="127"/>
      <c r="H252" s="128">
        <f t="shared" si="11"/>
        <v>0</v>
      </c>
      <c r="J252" s="4">
        <f t="shared" si="10"/>
        <v>25.189399999999999</v>
      </c>
      <c r="K252" s="128">
        <f t="shared" si="9"/>
        <v>0</v>
      </c>
    </row>
    <row r="253" spans="1:11">
      <c r="A253" s="135">
        <v>71998</v>
      </c>
      <c r="B253" s="38" t="s">
        <v>332</v>
      </c>
      <c r="C253" s="39"/>
      <c r="D253" s="39"/>
      <c r="E253" s="127"/>
      <c r="F253" s="127"/>
      <c r="H253" s="128">
        <f t="shared" si="11"/>
        <v>0</v>
      </c>
      <c r="J253" s="4">
        <f t="shared" si="10"/>
        <v>25.189399999999999</v>
      </c>
      <c r="K253" s="128">
        <f t="shared" si="9"/>
        <v>0</v>
      </c>
    </row>
    <row r="254" spans="1:11">
      <c r="A254" s="135">
        <v>72100</v>
      </c>
      <c r="B254" s="38" t="s">
        <v>333</v>
      </c>
      <c r="C254" s="39"/>
      <c r="D254" s="39"/>
      <c r="E254" s="127"/>
      <c r="F254" s="127"/>
      <c r="H254" s="128">
        <f t="shared" si="11"/>
        <v>0</v>
      </c>
      <c r="J254" s="4">
        <f t="shared" si="10"/>
        <v>25.189399999999999</v>
      </c>
      <c r="K254" s="128">
        <f t="shared" si="9"/>
        <v>0</v>
      </c>
    </row>
    <row r="255" spans="1:11">
      <c r="A255" s="135">
        <v>72101</v>
      </c>
      <c r="B255" s="38" t="s">
        <v>334</v>
      </c>
      <c r="C255" s="39"/>
      <c r="D255" s="39">
        <v>210997.53</v>
      </c>
      <c r="E255" s="127"/>
      <c r="F255" s="127"/>
      <c r="H255" s="128">
        <f t="shared" si="11"/>
        <v>-210997.53</v>
      </c>
      <c r="J255" s="4">
        <f t="shared" si="10"/>
        <v>25.189399999999999</v>
      </c>
      <c r="K255" s="128">
        <f t="shared" si="9"/>
        <v>-5314901.18</v>
      </c>
    </row>
    <row r="256" spans="1:11">
      <c r="A256" s="135">
        <v>72102</v>
      </c>
      <c r="B256" s="38" t="s">
        <v>335</v>
      </c>
      <c r="C256" s="39"/>
      <c r="D256" s="39">
        <v>240344.38</v>
      </c>
      <c r="E256" s="127"/>
      <c r="F256" s="127"/>
      <c r="H256" s="128">
        <f t="shared" si="11"/>
        <v>-240344.38</v>
      </c>
      <c r="J256" s="4">
        <f t="shared" si="10"/>
        <v>25.189399999999999</v>
      </c>
      <c r="K256" s="128">
        <f t="shared" si="9"/>
        <v>-6054130.7300000004</v>
      </c>
    </row>
    <row r="257" spans="1:11">
      <c r="A257" s="135">
        <v>72103</v>
      </c>
      <c r="B257" s="38" t="s">
        <v>336</v>
      </c>
      <c r="C257" s="39"/>
      <c r="D257" s="39">
        <v>236298.84</v>
      </c>
      <c r="E257" s="127"/>
      <c r="F257" s="127"/>
      <c r="H257" s="128">
        <f t="shared" si="11"/>
        <v>-236298.84</v>
      </c>
      <c r="J257" s="4">
        <f t="shared" si="10"/>
        <v>25.189399999999999</v>
      </c>
      <c r="K257" s="128">
        <f t="shared" si="9"/>
        <v>-5952226</v>
      </c>
    </row>
    <row r="258" spans="1:11">
      <c r="A258" s="135">
        <v>72200</v>
      </c>
      <c r="B258" s="38" t="s">
        <v>337</v>
      </c>
      <c r="C258" s="39"/>
      <c r="D258" s="39">
        <v>155505</v>
      </c>
      <c r="E258" s="127"/>
      <c r="F258" s="127"/>
      <c r="H258" s="128">
        <f t="shared" si="11"/>
        <v>-155505</v>
      </c>
      <c r="J258" s="4">
        <f t="shared" si="10"/>
        <v>25.189399999999999</v>
      </c>
      <c r="K258" s="128">
        <f t="shared" si="9"/>
        <v>-3917077.65</v>
      </c>
    </row>
    <row r="259" spans="1:11">
      <c r="A259" s="136">
        <v>73006</v>
      </c>
      <c r="B259" s="38" t="s">
        <v>338</v>
      </c>
      <c r="C259" s="39"/>
      <c r="D259" s="39"/>
      <c r="E259" s="127"/>
      <c r="F259" s="127"/>
      <c r="H259" s="128">
        <f t="shared" si="11"/>
        <v>0</v>
      </c>
      <c r="J259" s="4">
        <f t="shared" si="10"/>
        <v>25.189399999999999</v>
      </c>
      <c r="K259" s="128">
        <f t="shared" si="9"/>
        <v>0</v>
      </c>
    </row>
    <row r="260" spans="1:11">
      <c r="A260" s="135">
        <v>74100</v>
      </c>
      <c r="B260" s="38" t="s">
        <v>339</v>
      </c>
      <c r="C260" s="39"/>
      <c r="D260" s="39"/>
      <c r="E260" s="127"/>
      <c r="F260" s="127"/>
      <c r="H260" s="128">
        <f t="shared" si="11"/>
        <v>0</v>
      </c>
      <c r="J260" s="4">
        <f t="shared" si="10"/>
        <v>25.189399999999999</v>
      </c>
      <c r="K260" s="128">
        <f t="shared" si="9"/>
        <v>0</v>
      </c>
    </row>
    <row r="261" spans="1:11">
      <c r="A261" s="135">
        <v>74101</v>
      </c>
      <c r="B261" s="38" t="s">
        <v>340</v>
      </c>
      <c r="C261" s="39"/>
      <c r="D261" s="39"/>
      <c r="E261" s="127"/>
      <c r="F261" s="127"/>
      <c r="H261" s="128">
        <f t="shared" si="11"/>
        <v>0</v>
      </c>
      <c r="J261" s="4">
        <f t="shared" si="10"/>
        <v>25.189399999999999</v>
      </c>
      <c r="K261" s="128">
        <f t="shared" si="9"/>
        <v>0</v>
      </c>
    </row>
    <row r="262" spans="1:11">
      <c r="A262" s="135">
        <v>74102</v>
      </c>
      <c r="B262" s="38" t="s">
        <v>341</v>
      </c>
      <c r="C262" s="39"/>
      <c r="D262" s="39"/>
      <c r="E262" s="127"/>
      <c r="F262" s="127"/>
      <c r="H262" s="128">
        <f t="shared" si="11"/>
        <v>0</v>
      </c>
      <c r="J262" s="4">
        <f t="shared" si="10"/>
        <v>25.189399999999999</v>
      </c>
      <c r="K262" s="128">
        <f t="shared" si="9"/>
        <v>0</v>
      </c>
    </row>
    <row r="263" spans="1:11">
      <c r="A263" s="135">
        <v>74200</v>
      </c>
      <c r="B263" s="38" t="s">
        <v>342</v>
      </c>
      <c r="C263" s="39"/>
      <c r="D263" s="39"/>
      <c r="E263" s="127"/>
      <c r="F263" s="127"/>
      <c r="H263" s="128">
        <f t="shared" si="11"/>
        <v>0</v>
      </c>
      <c r="J263" s="4">
        <f t="shared" si="10"/>
        <v>25.189399999999999</v>
      </c>
      <c r="K263" s="128">
        <f t="shared" si="9"/>
        <v>0</v>
      </c>
    </row>
    <row r="264" spans="1:11">
      <c r="A264" s="135">
        <v>74201</v>
      </c>
      <c r="B264" s="38" t="s">
        <v>343</v>
      </c>
      <c r="C264" s="39"/>
      <c r="D264" s="39"/>
      <c r="E264" s="127"/>
      <c r="F264" s="127"/>
      <c r="H264" s="128">
        <f t="shared" si="11"/>
        <v>0</v>
      </c>
      <c r="J264" s="4">
        <f t="shared" si="10"/>
        <v>25.189399999999999</v>
      </c>
      <c r="K264" s="128">
        <f t="shared" ref="K264:K327" si="12">ROUND(H264*J264,2)</f>
        <v>0</v>
      </c>
    </row>
    <row r="265" spans="1:11">
      <c r="A265" s="135">
        <v>74202</v>
      </c>
      <c r="B265" s="38" t="s">
        <v>344</v>
      </c>
      <c r="C265" s="39"/>
      <c r="D265" s="39"/>
      <c r="E265" s="127"/>
      <c r="F265" s="127"/>
      <c r="H265" s="128">
        <f t="shared" si="11"/>
        <v>0</v>
      </c>
      <c r="J265" s="4">
        <f t="shared" ref="J265:J328" si="13">J264</f>
        <v>25.189399999999999</v>
      </c>
      <c r="K265" s="128">
        <f t="shared" si="12"/>
        <v>0</v>
      </c>
    </row>
    <row r="266" spans="1:11">
      <c r="A266" s="135">
        <v>74203</v>
      </c>
      <c r="B266" s="38" t="s">
        <v>345</v>
      </c>
      <c r="C266" s="39"/>
      <c r="D266" s="39"/>
      <c r="E266" s="127"/>
      <c r="F266" s="127"/>
      <c r="H266" s="128">
        <f t="shared" si="11"/>
        <v>0</v>
      </c>
      <c r="J266" s="4">
        <f t="shared" si="13"/>
        <v>25.189399999999999</v>
      </c>
      <c r="K266" s="128">
        <f t="shared" si="12"/>
        <v>0</v>
      </c>
    </row>
    <row r="267" spans="1:11">
      <c r="A267" s="135">
        <v>74204</v>
      </c>
      <c r="B267" s="38" t="s">
        <v>346</v>
      </c>
      <c r="C267" s="39"/>
      <c r="D267" s="39"/>
      <c r="E267" s="127"/>
      <c r="F267" s="127"/>
      <c r="H267" s="128">
        <f t="shared" si="11"/>
        <v>0</v>
      </c>
      <c r="J267" s="4">
        <f t="shared" si="13"/>
        <v>25.189399999999999</v>
      </c>
      <c r="K267" s="128">
        <f t="shared" si="12"/>
        <v>0</v>
      </c>
    </row>
    <row r="268" spans="1:11">
      <c r="A268" s="135">
        <v>74300</v>
      </c>
      <c r="B268" s="38" t="s">
        <v>347</v>
      </c>
      <c r="C268" s="39"/>
      <c r="D268" s="39"/>
      <c r="E268" s="127"/>
      <c r="F268" s="127"/>
      <c r="H268" s="128">
        <f t="shared" ref="H268:H336" si="14">ROUND(C268-D268+E268-F268,2)</f>
        <v>0</v>
      </c>
      <c r="J268" s="4">
        <f t="shared" si="13"/>
        <v>25.189399999999999</v>
      </c>
      <c r="K268" s="128">
        <f t="shared" si="12"/>
        <v>0</v>
      </c>
    </row>
    <row r="269" spans="1:11">
      <c r="A269" s="135">
        <v>81000</v>
      </c>
      <c r="B269" s="38" t="s">
        <v>486</v>
      </c>
      <c r="C269" s="39"/>
      <c r="D269" s="39"/>
      <c r="E269" s="127"/>
      <c r="F269" s="127"/>
      <c r="H269" s="128">
        <f t="shared" si="14"/>
        <v>0</v>
      </c>
      <c r="J269" s="4">
        <f t="shared" si="13"/>
        <v>25.189399999999999</v>
      </c>
      <c r="K269" s="128">
        <f t="shared" si="12"/>
        <v>0</v>
      </c>
    </row>
    <row r="270" spans="1:11">
      <c r="A270" s="135">
        <v>81001</v>
      </c>
      <c r="B270" s="133" t="s">
        <v>304</v>
      </c>
      <c r="C270" s="39"/>
      <c r="D270" s="39"/>
      <c r="E270" s="127"/>
      <c r="F270" s="127"/>
      <c r="H270" s="128">
        <f t="shared" si="14"/>
        <v>0</v>
      </c>
      <c r="J270" s="4">
        <f t="shared" si="13"/>
        <v>25.189399999999999</v>
      </c>
      <c r="K270" s="128">
        <f t="shared" si="12"/>
        <v>0</v>
      </c>
    </row>
    <row r="271" spans="1:11">
      <c r="A271" s="135">
        <v>81002</v>
      </c>
      <c r="B271" s="133" t="s">
        <v>305</v>
      </c>
      <c r="C271" s="39"/>
      <c r="D271" s="39"/>
      <c r="E271" s="127"/>
      <c r="F271" s="127"/>
      <c r="H271" s="128">
        <f t="shared" si="14"/>
        <v>0</v>
      </c>
      <c r="J271" s="4">
        <f t="shared" si="13"/>
        <v>25.189399999999999</v>
      </c>
      <c r="K271" s="128">
        <f t="shared" si="12"/>
        <v>0</v>
      </c>
    </row>
    <row r="272" spans="1:11">
      <c r="A272" s="135">
        <v>81003</v>
      </c>
      <c r="B272" s="133" t="s">
        <v>306</v>
      </c>
      <c r="C272" s="39"/>
      <c r="D272" s="39"/>
      <c r="E272" s="127"/>
      <c r="F272" s="127"/>
      <c r="H272" s="128">
        <f t="shared" si="14"/>
        <v>0</v>
      </c>
      <c r="J272" s="4">
        <f t="shared" si="13"/>
        <v>25.189399999999999</v>
      </c>
      <c r="K272" s="128">
        <f t="shared" si="12"/>
        <v>0</v>
      </c>
    </row>
    <row r="273" spans="1:11">
      <c r="A273" s="135">
        <v>81004</v>
      </c>
      <c r="B273" s="133" t="s">
        <v>307</v>
      </c>
      <c r="C273" s="39"/>
      <c r="D273" s="39"/>
      <c r="E273" s="127"/>
      <c r="F273" s="127"/>
      <c r="H273" s="128">
        <f t="shared" si="14"/>
        <v>0</v>
      </c>
      <c r="J273" s="4">
        <f t="shared" si="13"/>
        <v>25.189399999999999</v>
      </c>
      <c r="K273" s="128">
        <f t="shared" si="12"/>
        <v>0</v>
      </c>
    </row>
    <row r="274" spans="1:11">
      <c r="A274" s="135">
        <v>81005</v>
      </c>
      <c r="B274" s="133" t="s">
        <v>308</v>
      </c>
      <c r="C274" s="39"/>
      <c r="D274" s="39"/>
      <c r="E274" s="127"/>
      <c r="F274" s="127"/>
      <c r="H274" s="128">
        <f t="shared" si="14"/>
        <v>0</v>
      </c>
      <c r="J274" s="4">
        <f t="shared" si="13"/>
        <v>25.189399999999999</v>
      </c>
      <c r="K274" s="128">
        <f t="shared" si="12"/>
        <v>0</v>
      </c>
    </row>
    <row r="275" spans="1:11">
      <c r="A275" s="135">
        <v>81006</v>
      </c>
      <c r="B275" s="133" t="s">
        <v>309</v>
      </c>
      <c r="C275" s="39"/>
      <c r="D275" s="39"/>
      <c r="E275" s="127"/>
      <c r="F275" s="127"/>
      <c r="H275" s="128">
        <f t="shared" si="14"/>
        <v>0</v>
      </c>
      <c r="J275" s="4">
        <f t="shared" si="13"/>
        <v>25.189399999999999</v>
      </c>
      <c r="K275" s="128">
        <f t="shared" si="12"/>
        <v>0</v>
      </c>
    </row>
    <row r="276" spans="1:11">
      <c r="A276" s="135">
        <v>81007</v>
      </c>
      <c r="B276" s="38" t="s">
        <v>310</v>
      </c>
      <c r="C276" s="39"/>
      <c r="D276" s="39"/>
      <c r="E276" s="127"/>
      <c r="F276" s="127"/>
      <c r="H276" s="128">
        <f t="shared" si="14"/>
        <v>0</v>
      </c>
      <c r="J276" s="4">
        <f t="shared" si="13"/>
        <v>25.189399999999999</v>
      </c>
      <c r="K276" s="128">
        <f t="shared" si="12"/>
        <v>0</v>
      </c>
    </row>
    <row r="277" spans="1:11">
      <c r="A277" s="135">
        <v>81008</v>
      </c>
      <c r="B277" s="38" t="s">
        <v>311</v>
      </c>
      <c r="C277" s="39"/>
      <c r="D277" s="39"/>
      <c r="E277" s="127"/>
      <c r="F277" s="127"/>
      <c r="H277" s="128">
        <f t="shared" si="14"/>
        <v>0</v>
      </c>
      <c r="J277" s="4">
        <f t="shared" si="13"/>
        <v>25.189399999999999</v>
      </c>
      <c r="K277" s="128">
        <f t="shared" si="12"/>
        <v>0</v>
      </c>
    </row>
    <row r="278" spans="1:11">
      <c r="A278" s="135">
        <v>81009</v>
      </c>
      <c r="B278" s="38" t="s">
        <v>312</v>
      </c>
      <c r="C278" s="39"/>
      <c r="D278" s="39"/>
      <c r="E278" s="127"/>
      <c r="F278" s="127"/>
      <c r="H278" s="128">
        <f t="shared" si="14"/>
        <v>0</v>
      </c>
      <c r="J278" s="4">
        <f t="shared" si="13"/>
        <v>25.189399999999999</v>
      </c>
      <c r="K278" s="128">
        <f t="shared" si="12"/>
        <v>0</v>
      </c>
    </row>
    <row r="279" spans="1:11">
      <c r="A279" s="137">
        <v>81010</v>
      </c>
      <c r="B279" s="140" t="s">
        <v>313</v>
      </c>
      <c r="C279" s="39"/>
      <c r="D279" s="39"/>
      <c r="E279" s="127"/>
      <c r="F279" s="127"/>
      <c r="H279" s="128">
        <f t="shared" si="14"/>
        <v>0</v>
      </c>
      <c r="J279" s="4">
        <f t="shared" si="13"/>
        <v>25.189399999999999</v>
      </c>
      <c r="K279" s="128">
        <f t="shared" si="12"/>
        <v>0</v>
      </c>
    </row>
    <row r="280" spans="1:11">
      <c r="A280" s="135">
        <v>81011</v>
      </c>
      <c r="B280" s="133" t="s">
        <v>314</v>
      </c>
      <c r="C280" s="39"/>
      <c r="D280" s="39"/>
      <c r="E280" s="127"/>
      <c r="F280" s="127"/>
      <c r="H280" s="128">
        <f t="shared" si="14"/>
        <v>0</v>
      </c>
      <c r="J280" s="4">
        <f t="shared" si="13"/>
        <v>25.189399999999999</v>
      </c>
      <c r="K280" s="128">
        <f t="shared" si="12"/>
        <v>0</v>
      </c>
    </row>
    <row r="281" spans="1:11">
      <c r="A281" s="135">
        <v>81012</v>
      </c>
      <c r="B281" s="133" t="s">
        <v>315</v>
      </c>
      <c r="C281" s="39"/>
      <c r="D281" s="39"/>
      <c r="E281" s="127"/>
      <c r="F281" s="127"/>
      <c r="H281" s="128">
        <f t="shared" si="14"/>
        <v>0</v>
      </c>
      <c r="J281" s="4">
        <f t="shared" si="13"/>
        <v>25.189399999999999</v>
      </c>
      <c r="K281" s="128">
        <f t="shared" si="12"/>
        <v>0</v>
      </c>
    </row>
    <row r="282" spans="1:11">
      <c r="A282" s="135">
        <v>81013</v>
      </c>
      <c r="B282" s="133" t="s">
        <v>316</v>
      </c>
      <c r="C282" s="39"/>
      <c r="D282" s="39"/>
      <c r="E282" s="127"/>
      <c r="F282" s="127"/>
      <c r="H282" s="128">
        <f t="shared" si="14"/>
        <v>0</v>
      </c>
      <c r="J282" s="4">
        <f t="shared" si="13"/>
        <v>25.189399999999999</v>
      </c>
      <c r="K282" s="128">
        <f t="shared" si="12"/>
        <v>0</v>
      </c>
    </row>
    <row r="283" spans="1:11">
      <c r="A283" s="135">
        <v>81014</v>
      </c>
      <c r="B283" s="133" t="s">
        <v>317</v>
      </c>
      <c r="C283" s="39"/>
      <c r="D283" s="39"/>
      <c r="E283" s="127"/>
      <c r="F283" s="127"/>
      <c r="H283" s="128">
        <f t="shared" si="14"/>
        <v>0</v>
      </c>
      <c r="J283" s="4">
        <f t="shared" si="13"/>
        <v>25.189399999999999</v>
      </c>
      <c r="K283" s="128">
        <f t="shared" si="12"/>
        <v>0</v>
      </c>
    </row>
    <row r="284" spans="1:11">
      <c r="A284" s="135">
        <v>81015</v>
      </c>
      <c r="B284" s="133" t="s">
        <v>318</v>
      </c>
      <c r="C284" s="39"/>
      <c r="D284" s="39"/>
      <c r="E284" s="127"/>
      <c r="F284" s="127"/>
      <c r="H284" s="128">
        <f t="shared" si="14"/>
        <v>0</v>
      </c>
      <c r="J284" s="4">
        <f t="shared" si="13"/>
        <v>25.189399999999999</v>
      </c>
      <c r="K284" s="128">
        <f t="shared" si="12"/>
        <v>0</v>
      </c>
    </row>
    <row r="285" spans="1:11">
      <c r="A285" s="37">
        <v>81016</v>
      </c>
      <c r="B285" s="133" t="s">
        <v>319</v>
      </c>
      <c r="C285" s="39"/>
      <c r="D285" s="39"/>
      <c r="E285" s="127"/>
      <c r="F285" s="127"/>
      <c r="H285" s="128">
        <f t="shared" si="14"/>
        <v>0</v>
      </c>
      <c r="J285" s="4">
        <f t="shared" si="13"/>
        <v>25.189399999999999</v>
      </c>
      <c r="K285" s="128">
        <f t="shared" si="12"/>
        <v>0</v>
      </c>
    </row>
    <row r="286" spans="1:11">
      <c r="A286" s="37">
        <v>81017</v>
      </c>
      <c r="B286" s="133" t="s">
        <v>320</v>
      </c>
      <c r="C286" s="39"/>
      <c r="D286" s="39"/>
      <c r="E286" s="127"/>
      <c r="F286" s="127"/>
      <c r="H286" s="128">
        <f t="shared" si="14"/>
        <v>0</v>
      </c>
      <c r="J286" s="4">
        <f t="shared" si="13"/>
        <v>25.189399999999999</v>
      </c>
      <c r="K286" s="128">
        <f t="shared" si="12"/>
        <v>0</v>
      </c>
    </row>
    <row r="287" spans="1:11">
      <c r="A287" s="37">
        <v>81018</v>
      </c>
      <c r="B287" s="133" t="s">
        <v>321</v>
      </c>
      <c r="C287" s="39"/>
      <c r="D287" s="39"/>
      <c r="E287" s="127"/>
      <c r="F287" s="127"/>
      <c r="H287" s="128">
        <f t="shared" si="14"/>
        <v>0</v>
      </c>
      <c r="J287" s="4">
        <f t="shared" si="13"/>
        <v>25.189399999999999</v>
      </c>
      <c r="K287" s="128">
        <f t="shared" si="12"/>
        <v>0</v>
      </c>
    </row>
    <row r="288" spans="1:11">
      <c r="A288" s="37">
        <v>81019</v>
      </c>
      <c r="B288" s="133" t="s">
        <v>322</v>
      </c>
      <c r="C288" s="39"/>
      <c r="D288" s="39"/>
      <c r="E288" s="127"/>
      <c r="F288" s="127"/>
      <c r="H288" s="128">
        <f t="shared" si="14"/>
        <v>0</v>
      </c>
      <c r="J288" s="4">
        <f t="shared" si="13"/>
        <v>25.189399999999999</v>
      </c>
      <c r="K288" s="128">
        <f t="shared" si="12"/>
        <v>0</v>
      </c>
    </row>
    <row r="289" spans="1:11">
      <c r="A289" s="37">
        <v>81020</v>
      </c>
      <c r="B289" s="133" t="s">
        <v>323</v>
      </c>
      <c r="C289" s="39"/>
      <c r="D289" s="39"/>
      <c r="E289" s="127"/>
      <c r="F289" s="127"/>
      <c r="H289" s="128">
        <f t="shared" si="14"/>
        <v>0</v>
      </c>
      <c r="J289" s="4">
        <f t="shared" si="13"/>
        <v>25.189399999999999</v>
      </c>
      <c r="K289" s="128">
        <f t="shared" si="12"/>
        <v>0</v>
      </c>
    </row>
    <row r="290" spans="1:11">
      <c r="A290" s="37">
        <v>81021</v>
      </c>
      <c r="B290" s="133" t="s">
        <v>324</v>
      </c>
      <c r="C290" s="39"/>
      <c r="D290" s="39"/>
      <c r="E290" s="127"/>
      <c r="F290" s="127"/>
      <c r="H290" s="128">
        <f t="shared" si="14"/>
        <v>0</v>
      </c>
      <c r="J290" s="4">
        <f t="shared" si="13"/>
        <v>25.189399999999999</v>
      </c>
      <c r="K290" s="128">
        <f t="shared" si="12"/>
        <v>0</v>
      </c>
    </row>
    <row r="291" spans="1:11">
      <c r="A291" s="37">
        <v>81022</v>
      </c>
      <c r="B291" s="133" t="s">
        <v>325</v>
      </c>
      <c r="C291" s="39"/>
      <c r="D291" s="39"/>
      <c r="E291" s="127"/>
      <c r="F291" s="127"/>
      <c r="H291" s="128">
        <f t="shared" si="14"/>
        <v>0</v>
      </c>
      <c r="J291" s="4">
        <f t="shared" si="13"/>
        <v>25.189399999999999</v>
      </c>
      <c r="K291" s="128">
        <f t="shared" si="12"/>
        <v>0</v>
      </c>
    </row>
    <row r="292" spans="1:11">
      <c r="A292" s="37">
        <v>81023</v>
      </c>
      <c r="B292" s="133" t="s">
        <v>326</v>
      </c>
      <c r="C292" s="39"/>
      <c r="D292" s="39"/>
      <c r="E292" s="127"/>
      <c r="F292" s="127"/>
      <c r="H292" s="128">
        <f t="shared" si="14"/>
        <v>0</v>
      </c>
      <c r="J292" s="4">
        <f t="shared" si="13"/>
        <v>25.189399999999999</v>
      </c>
      <c r="K292" s="128">
        <f t="shared" si="12"/>
        <v>0</v>
      </c>
    </row>
    <row r="293" spans="1:11">
      <c r="A293" s="37">
        <v>81024</v>
      </c>
      <c r="B293" s="140" t="s">
        <v>327</v>
      </c>
      <c r="C293" s="39"/>
      <c r="D293" s="39"/>
      <c r="E293" s="127"/>
      <c r="F293" s="127"/>
      <c r="H293" s="128">
        <f t="shared" si="14"/>
        <v>0</v>
      </c>
      <c r="J293" s="4">
        <f t="shared" si="13"/>
        <v>25.189399999999999</v>
      </c>
      <c r="K293" s="128">
        <f t="shared" si="12"/>
        <v>0</v>
      </c>
    </row>
    <row r="294" spans="1:11">
      <c r="A294" s="136">
        <v>81025</v>
      </c>
      <c r="B294" s="38" t="s">
        <v>328</v>
      </c>
      <c r="C294" s="39"/>
      <c r="D294" s="39"/>
      <c r="E294" s="127"/>
      <c r="F294" s="127"/>
      <c r="H294" s="128">
        <f t="shared" si="14"/>
        <v>0</v>
      </c>
      <c r="J294" s="4">
        <f t="shared" si="13"/>
        <v>25.189399999999999</v>
      </c>
      <c r="K294" s="128">
        <f t="shared" si="12"/>
        <v>0</v>
      </c>
    </row>
    <row r="295" spans="1:11">
      <c r="A295" s="136">
        <v>81026</v>
      </c>
      <c r="B295" s="38" t="s">
        <v>329</v>
      </c>
      <c r="C295" s="39"/>
      <c r="D295" s="39"/>
      <c r="E295" s="127"/>
      <c r="F295" s="127"/>
      <c r="H295" s="128">
        <f t="shared" si="14"/>
        <v>0</v>
      </c>
      <c r="J295" s="4">
        <f t="shared" si="13"/>
        <v>25.189399999999999</v>
      </c>
      <c r="K295" s="128">
        <f t="shared" si="12"/>
        <v>0</v>
      </c>
    </row>
    <row r="296" spans="1:11">
      <c r="A296" s="136">
        <v>81027</v>
      </c>
      <c r="B296" s="38" t="s">
        <v>330</v>
      </c>
      <c r="C296" s="39"/>
      <c r="D296" s="39"/>
      <c r="E296" s="127"/>
      <c r="F296" s="127"/>
      <c r="H296" s="128">
        <f t="shared" si="14"/>
        <v>0</v>
      </c>
      <c r="J296" s="4">
        <f t="shared" si="13"/>
        <v>25.189399999999999</v>
      </c>
      <c r="K296" s="128">
        <f t="shared" si="12"/>
        <v>0</v>
      </c>
    </row>
    <row r="297" spans="1:11">
      <c r="A297" s="136">
        <v>81028</v>
      </c>
      <c r="B297" s="38" t="s">
        <v>331</v>
      </c>
      <c r="C297" s="39"/>
      <c r="D297" s="39"/>
      <c r="E297" s="127"/>
      <c r="F297" s="127"/>
      <c r="H297" s="128">
        <f t="shared" si="14"/>
        <v>0</v>
      </c>
      <c r="J297" s="4">
        <f t="shared" si="13"/>
        <v>25.189399999999999</v>
      </c>
      <c r="K297" s="128">
        <f t="shared" si="12"/>
        <v>0</v>
      </c>
    </row>
    <row r="298" spans="1:11">
      <c r="A298" s="135">
        <v>81998</v>
      </c>
      <c r="B298" s="133" t="s">
        <v>348</v>
      </c>
      <c r="C298" s="39"/>
      <c r="D298" s="39"/>
      <c r="E298" s="127"/>
      <c r="F298" s="127"/>
      <c r="H298" s="128">
        <f t="shared" si="14"/>
        <v>0</v>
      </c>
      <c r="J298" s="4">
        <f t="shared" si="13"/>
        <v>25.189399999999999</v>
      </c>
      <c r="K298" s="128">
        <f t="shared" si="12"/>
        <v>0</v>
      </c>
    </row>
    <row r="299" spans="1:11">
      <c r="A299" s="135">
        <v>82099</v>
      </c>
      <c r="B299" s="38" t="s">
        <v>349</v>
      </c>
      <c r="C299" s="39"/>
      <c r="D299" s="39"/>
      <c r="E299" s="127"/>
      <c r="F299" s="127"/>
      <c r="H299" s="128">
        <f t="shared" si="14"/>
        <v>0</v>
      </c>
      <c r="J299" s="4">
        <f t="shared" si="13"/>
        <v>25.189399999999999</v>
      </c>
      <c r="K299" s="128">
        <f t="shared" si="12"/>
        <v>0</v>
      </c>
    </row>
    <row r="300" spans="1:11">
      <c r="A300" s="135">
        <v>82100</v>
      </c>
      <c r="B300" s="38" t="s">
        <v>350</v>
      </c>
      <c r="C300" s="39"/>
      <c r="D300" s="39"/>
      <c r="E300" s="127"/>
      <c r="F300" s="127"/>
      <c r="H300" s="128">
        <f t="shared" si="14"/>
        <v>0</v>
      </c>
      <c r="J300" s="4">
        <f t="shared" si="13"/>
        <v>25.189399999999999</v>
      </c>
      <c r="K300" s="128">
        <f t="shared" si="12"/>
        <v>0</v>
      </c>
    </row>
    <row r="301" spans="1:11">
      <c r="A301" s="135">
        <v>82101</v>
      </c>
      <c r="B301" s="38" t="s">
        <v>351</v>
      </c>
      <c r="C301" s="39">
        <v>80720.52</v>
      </c>
      <c r="D301" s="39"/>
      <c r="E301" s="127"/>
      <c r="F301" s="127"/>
      <c r="H301" s="128">
        <f t="shared" si="14"/>
        <v>80720.52</v>
      </c>
      <c r="J301" s="4">
        <f t="shared" si="13"/>
        <v>25.189399999999999</v>
      </c>
      <c r="K301" s="128">
        <f t="shared" si="12"/>
        <v>2033301.47</v>
      </c>
    </row>
    <row r="302" spans="1:11">
      <c r="A302" s="135">
        <v>82102</v>
      </c>
      <c r="B302" s="38" t="s">
        <v>352</v>
      </c>
      <c r="C302" s="39">
        <v>12270.27</v>
      </c>
      <c r="D302" s="39"/>
      <c r="E302" s="127"/>
      <c r="F302" s="127"/>
      <c r="H302" s="128">
        <f t="shared" si="14"/>
        <v>12270.27</v>
      </c>
      <c r="J302" s="4">
        <f t="shared" si="13"/>
        <v>25.189399999999999</v>
      </c>
      <c r="K302" s="128">
        <f t="shared" si="12"/>
        <v>309080.74</v>
      </c>
    </row>
    <row r="303" spans="1:11">
      <c r="A303" s="135">
        <v>82103</v>
      </c>
      <c r="B303" s="38" t="s">
        <v>353</v>
      </c>
      <c r="C303" s="39">
        <v>8421.5300000000007</v>
      </c>
      <c r="D303" s="39"/>
      <c r="E303" s="127"/>
      <c r="F303" s="127"/>
      <c r="H303" s="128">
        <f t="shared" si="14"/>
        <v>8421.5300000000007</v>
      </c>
      <c r="J303" s="4">
        <f t="shared" si="13"/>
        <v>25.189399999999999</v>
      </c>
      <c r="K303" s="128">
        <f t="shared" si="12"/>
        <v>212133.29</v>
      </c>
    </row>
    <row r="304" spans="1:11">
      <c r="A304" s="135">
        <v>82104</v>
      </c>
      <c r="B304" s="38" t="s">
        <v>354</v>
      </c>
      <c r="C304" s="39">
        <v>42256.85</v>
      </c>
      <c r="D304" s="39"/>
      <c r="E304" s="127"/>
      <c r="F304" s="127"/>
      <c r="H304" s="128">
        <f t="shared" si="14"/>
        <v>42256.85</v>
      </c>
      <c r="J304" s="4">
        <f t="shared" si="13"/>
        <v>25.189399999999999</v>
      </c>
      <c r="K304" s="128">
        <f t="shared" si="12"/>
        <v>1064424.7</v>
      </c>
    </row>
    <row r="305" spans="1:11">
      <c r="A305" s="135">
        <v>82105</v>
      </c>
      <c r="B305" s="38" t="s">
        <v>355</v>
      </c>
      <c r="C305" s="39">
        <v>13359</v>
      </c>
      <c r="D305" s="39"/>
      <c r="E305" s="127"/>
      <c r="F305" s="127"/>
      <c r="H305" s="128">
        <f t="shared" si="14"/>
        <v>13359</v>
      </c>
      <c r="J305" s="4">
        <f t="shared" si="13"/>
        <v>25.189399999999999</v>
      </c>
      <c r="K305" s="128">
        <f t="shared" si="12"/>
        <v>336505.19</v>
      </c>
    </row>
    <row r="306" spans="1:11">
      <c r="A306" s="135">
        <v>82106</v>
      </c>
      <c r="B306" s="133" t="s">
        <v>356</v>
      </c>
      <c r="C306" s="39">
        <v>228</v>
      </c>
      <c r="D306" s="39"/>
      <c r="E306" s="127"/>
      <c r="F306" s="127"/>
      <c r="H306" s="128">
        <f t="shared" si="14"/>
        <v>228</v>
      </c>
      <c r="J306" s="4">
        <f t="shared" si="13"/>
        <v>25.189399999999999</v>
      </c>
      <c r="K306" s="128">
        <f t="shared" si="12"/>
        <v>5743.18</v>
      </c>
    </row>
    <row r="307" spans="1:11">
      <c r="A307" s="135">
        <v>82107</v>
      </c>
      <c r="B307" s="133" t="s">
        <v>357</v>
      </c>
      <c r="C307" s="39">
        <v>5850</v>
      </c>
      <c r="D307" s="39"/>
      <c r="E307" s="127"/>
      <c r="F307" s="127"/>
      <c r="H307" s="128">
        <f t="shared" si="14"/>
        <v>5850</v>
      </c>
      <c r="J307" s="4">
        <f t="shared" si="13"/>
        <v>25.189399999999999</v>
      </c>
      <c r="K307" s="128">
        <f t="shared" si="12"/>
        <v>147357.99</v>
      </c>
    </row>
    <row r="308" spans="1:11">
      <c r="A308" s="135">
        <v>82108</v>
      </c>
      <c r="B308" s="38" t="s">
        <v>358</v>
      </c>
      <c r="C308" s="39"/>
      <c r="D308" s="39"/>
      <c r="E308" s="127"/>
      <c r="F308" s="127"/>
      <c r="H308" s="128">
        <f t="shared" si="14"/>
        <v>0</v>
      </c>
      <c r="J308" s="4">
        <f t="shared" si="13"/>
        <v>25.189399999999999</v>
      </c>
      <c r="K308" s="128">
        <f t="shared" si="12"/>
        <v>0</v>
      </c>
    </row>
    <row r="309" spans="1:11">
      <c r="A309" s="135">
        <v>82109</v>
      </c>
      <c r="B309" s="38" t="s">
        <v>359</v>
      </c>
      <c r="C309" s="39">
        <v>215651.37</v>
      </c>
      <c r="D309" s="39"/>
      <c r="E309" s="127"/>
      <c r="F309" s="127"/>
      <c r="H309" s="128">
        <f t="shared" si="14"/>
        <v>215651.37</v>
      </c>
      <c r="J309" s="4">
        <f t="shared" si="13"/>
        <v>25.189399999999999</v>
      </c>
      <c r="K309" s="128">
        <f t="shared" si="12"/>
        <v>5432128.6200000001</v>
      </c>
    </row>
    <row r="310" spans="1:11">
      <c r="A310" s="135">
        <v>82201</v>
      </c>
      <c r="B310" s="133" t="s">
        <v>360</v>
      </c>
      <c r="C310" s="39">
        <v>2589.21</v>
      </c>
      <c r="D310" s="39"/>
      <c r="E310" s="127"/>
      <c r="F310" s="127"/>
      <c r="H310" s="128">
        <f t="shared" si="14"/>
        <v>2589.21</v>
      </c>
      <c r="J310" s="4">
        <f t="shared" si="13"/>
        <v>25.189399999999999</v>
      </c>
      <c r="K310" s="128">
        <f t="shared" si="12"/>
        <v>65220.65</v>
      </c>
    </row>
    <row r="311" spans="1:11">
      <c r="A311" s="135">
        <v>82202</v>
      </c>
      <c r="B311" s="133" t="s">
        <v>361</v>
      </c>
      <c r="C311" s="39"/>
      <c r="D311" s="39"/>
      <c r="E311" s="127"/>
      <c r="F311" s="127"/>
      <c r="H311" s="128">
        <f t="shared" si="14"/>
        <v>0</v>
      </c>
      <c r="J311" s="4">
        <f t="shared" si="13"/>
        <v>25.189399999999999</v>
      </c>
      <c r="K311" s="128">
        <f t="shared" si="12"/>
        <v>0</v>
      </c>
    </row>
    <row r="312" spans="1:11">
      <c r="A312" s="135">
        <v>82203</v>
      </c>
      <c r="B312" s="133" t="s">
        <v>362</v>
      </c>
      <c r="C312" s="39">
        <v>185436.17</v>
      </c>
      <c r="D312" s="39"/>
      <c r="E312" s="127"/>
      <c r="F312" s="127"/>
      <c r="H312" s="128">
        <f t="shared" si="14"/>
        <v>185436.17</v>
      </c>
      <c r="J312" s="4">
        <f t="shared" si="13"/>
        <v>25.189399999999999</v>
      </c>
      <c r="K312" s="128">
        <f t="shared" si="12"/>
        <v>4671025.8600000003</v>
      </c>
    </row>
    <row r="313" spans="1:11">
      <c r="A313" s="135">
        <v>82204</v>
      </c>
      <c r="B313" s="133" t="s">
        <v>363</v>
      </c>
      <c r="C313" s="39">
        <v>34875</v>
      </c>
      <c r="D313" s="39"/>
      <c r="E313" s="127"/>
      <c r="F313" s="127"/>
      <c r="H313" s="128">
        <f t="shared" si="14"/>
        <v>34875</v>
      </c>
      <c r="J313" s="4">
        <f t="shared" si="13"/>
        <v>25.189399999999999</v>
      </c>
      <c r="K313" s="128">
        <f t="shared" si="12"/>
        <v>878480.33</v>
      </c>
    </row>
    <row r="314" spans="1:11">
      <c r="A314" s="135">
        <v>82205</v>
      </c>
      <c r="B314" s="133" t="s">
        <v>364</v>
      </c>
      <c r="C314" s="39">
        <v>83866.5</v>
      </c>
      <c r="D314" s="39"/>
      <c r="E314" s="127"/>
      <c r="F314" s="127"/>
      <c r="H314" s="128">
        <f t="shared" si="14"/>
        <v>83866.5</v>
      </c>
      <c r="J314" s="4">
        <f t="shared" si="13"/>
        <v>25.189399999999999</v>
      </c>
      <c r="K314" s="128">
        <f t="shared" si="12"/>
        <v>2112546.8199999998</v>
      </c>
    </row>
    <row r="315" spans="1:11">
      <c r="A315" s="135">
        <v>82600</v>
      </c>
      <c r="B315" s="38" t="s">
        <v>365</v>
      </c>
      <c r="C315" s="39"/>
      <c r="D315" s="39"/>
      <c r="E315" s="127"/>
      <c r="F315" s="127"/>
      <c r="H315" s="128">
        <f t="shared" si="14"/>
        <v>0</v>
      </c>
      <c r="J315" s="4">
        <f t="shared" si="13"/>
        <v>25.189399999999999</v>
      </c>
      <c r="K315" s="128">
        <f t="shared" si="12"/>
        <v>0</v>
      </c>
    </row>
    <row r="316" spans="1:11">
      <c r="A316" s="135">
        <v>82601</v>
      </c>
      <c r="B316" s="38" t="s">
        <v>366</v>
      </c>
      <c r="C316" s="39">
        <v>6182.6</v>
      </c>
      <c r="D316" s="39"/>
      <c r="E316" s="127"/>
      <c r="F316" s="127"/>
      <c r="H316" s="128">
        <f t="shared" si="14"/>
        <v>6182.6</v>
      </c>
      <c r="J316" s="4">
        <f t="shared" si="13"/>
        <v>25.189399999999999</v>
      </c>
      <c r="K316" s="128">
        <f t="shared" si="12"/>
        <v>155735.98000000001</v>
      </c>
    </row>
    <row r="317" spans="1:11">
      <c r="A317" s="135">
        <v>82602</v>
      </c>
      <c r="B317" s="38" t="s">
        <v>367</v>
      </c>
      <c r="C317" s="39">
        <v>906</v>
      </c>
      <c r="D317" s="39"/>
      <c r="E317" s="127"/>
      <c r="F317" s="127"/>
      <c r="H317" s="128">
        <f t="shared" si="14"/>
        <v>906</v>
      </c>
      <c r="J317" s="4">
        <f t="shared" si="13"/>
        <v>25.189399999999999</v>
      </c>
      <c r="K317" s="128">
        <f t="shared" si="12"/>
        <v>22821.599999999999</v>
      </c>
    </row>
    <row r="318" spans="1:11">
      <c r="A318" s="135">
        <v>82603</v>
      </c>
      <c r="B318" s="38" t="s">
        <v>368</v>
      </c>
      <c r="C318" s="39">
        <v>2604</v>
      </c>
      <c r="D318" s="39"/>
      <c r="E318" s="127"/>
      <c r="F318" s="127"/>
      <c r="H318" s="128">
        <f t="shared" si="14"/>
        <v>2604</v>
      </c>
      <c r="J318" s="4">
        <f t="shared" si="13"/>
        <v>25.189399999999999</v>
      </c>
      <c r="K318" s="128">
        <f t="shared" si="12"/>
        <v>65593.2</v>
      </c>
    </row>
    <row r="319" spans="1:11">
      <c r="A319" s="135">
        <v>82604</v>
      </c>
      <c r="B319" s="38" t="s">
        <v>369</v>
      </c>
      <c r="C319" s="39">
        <v>3663.23</v>
      </c>
      <c r="D319" s="39"/>
      <c r="E319" s="127"/>
      <c r="F319" s="127"/>
      <c r="H319" s="128">
        <f t="shared" si="14"/>
        <v>3663.23</v>
      </c>
      <c r="J319" s="4">
        <f t="shared" si="13"/>
        <v>25.189399999999999</v>
      </c>
      <c r="K319" s="128">
        <f t="shared" si="12"/>
        <v>92274.57</v>
      </c>
    </row>
    <row r="320" spans="1:11">
      <c r="A320" s="135">
        <v>82605</v>
      </c>
      <c r="B320" s="38" t="s">
        <v>370</v>
      </c>
      <c r="C320" s="39"/>
      <c r="D320" s="39"/>
      <c r="E320" s="127"/>
      <c r="F320" s="127"/>
      <c r="H320" s="128">
        <f t="shared" si="14"/>
        <v>0</v>
      </c>
      <c r="J320" s="4">
        <f t="shared" si="13"/>
        <v>25.189399999999999</v>
      </c>
      <c r="K320" s="128">
        <f t="shared" si="12"/>
        <v>0</v>
      </c>
    </row>
    <row r="321" spans="1:11">
      <c r="A321" s="135">
        <v>82606</v>
      </c>
      <c r="B321" s="133" t="s">
        <v>371</v>
      </c>
      <c r="C321" s="39">
        <v>20</v>
      </c>
      <c r="D321" s="39"/>
      <c r="E321" s="127"/>
      <c r="F321" s="127"/>
      <c r="H321" s="128">
        <f t="shared" si="14"/>
        <v>20</v>
      </c>
      <c r="J321" s="4">
        <f t="shared" si="13"/>
        <v>25.189399999999999</v>
      </c>
      <c r="K321" s="128">
        <f t="shared" si="12"/>
        <v>503.79</v>
      </c>
    </row>
    <row r="322" spans="1:11">
      <c r="A322" s="135">
        <v>82607</v>
      </c>
      <c r="B322" s="133" t="s">
        <v>372</v>
      </c>
      <c r="C322" s="39">
        <v>1200</v>
      </c>
      <c r="D322" s="39"/>
      <c r="E322" s="127"/>
      <c r="F322" s="127"/>
      <c r="H322" s="128">
        <f t="shared" si="14"/>
        <v>1200</v>
      </c>
      <c r="J322" s="4">
        <f t="shared" si="13"/>
        <v>25.189399999999999</v>
      </c>
      <c r="K322" s="128">
        <f t="shared" si="12"/>
        <v>30227.279999999999</v>
      </c>
    </row>
    <row r="323" spans="1:11">
      <c r="A323" s="135">
        <v>82700</v>
      </c>
      <c r="B323" s="38" t="s">
        <v>373</v>
      </c>
      <c r="C323" s="39"/>
      <c r="D323" s="39"/>
      <c r="E323" s="127"/>
      <c r="F323" s="127"/>
      <c r="H323" s="128">
        <f t="shared" si="14"/>
        <v>0</v>
      </c>
      <c r="J323" s="4">
        <f t="shared" si="13"/>
        <v>25.189399999999999</v>
      </c>
      <c r="K323" s="128">
        <f t="shared" si="12"/>
        <v>0</v>
      </c>
    </row>
    <row r="324" spans="1:11">
      <c r="A324" s="135">
        <v>82701</v>
      </c>
      <c r="B324" s="38" t="s">
        <v>374</v>
      </c>
      <c r="C324" s="39">
        <v>68000</v>
      </c>
      <c r="D324" s="39"/>
      <c r="E324" s="127"/>
      <c r="F324" s="127"/>
      <c r="H324" s="128">
        <f t="shared" si="14"/>
        <v>68000</v>
      </c>
      <c r="J324" s="4">
        <f t="shared" si="13"/>
        <v>25.189399999999999</v>
      </c>
      <c r="K324" s="128">
        <f t="shared" si="12"/>
        <v>1712879.2</v>
      </c>
    </row>
    <row r="325" spans="1:11">
      <c r="A325" s="135">
        <v>82702</v>
      </c>
      <c r="B325" s="38" t="s">
        <v>375</v>
      </c>
      <c r="C325" s="39">
        <v>1975</v>
      </c>
      <c r="D325" s="39"/>
      <c r="E325" s="127"/>
      <c r="F325" s="127"/>
      <c r="H325" s="128">
        <f t="shared" si="14"/>
        <v>1975</v>
      </c>
      <c r="J325" s="4">
        <f t="shared" si="13"/>
        <v>25.189399999999999</v>
      </c>
      <c r="K325" s="128">
        <f t="shared" si="12"/>
        <v>49749.07</v>
      </c>
    </row>
    <row r="326" spans="1:11">
      <c r="A326" s="135">
        <v>82703</v>
      </c>
      <c r="B326" s="38" t="s">
        <v>376</v>
      </c>
      <c r="C326" s="39">
        <v>13510.03</v>
      </c>
      <c r="D326" s="39"/>
      <c r="E326" s="127"/>
      <c r="F326" s="127"/>
      <c r="H326" s="128">
        <f t="shared" si="14"/>
        <v>13510.03</v>
      </c>
      <c r="J326" s="4">
        <f t="shared" si="13"/>
        <v>25.189399999999999</v>
      </c>
      <c r="K326" s="128">
        <f t="shared" si="12"/>
        <v>340309.55</v>
      </c>
    </row>
    <row r="327" spans="1:11">
      <c r="A327" s="135">
        <v>82704</v>
      </c>
      <c r="B327" s="38" t="s">
        <v>377</v>
      </c>
      <c r="C327" s="39">
        <v>754.07</v>
      </c>
      <c r="D327" s="39"/>
      <c r="E327" s="127"/>
      <c r="F327" s="127"/>
      <c r="H327" s="128">
        <f t="shared" si="14"/>
        <v>754.07</v>
      </c>
      <c r="J327" s="4">
        <f t="shared" si="13"/>
        <v>25.189399999999999</v>
      </c>
      <c r="K327" s="128">
        <f t="shared" si="12"/>
        <v>18994.57</v>
      </c>
    </row>
    <row r="328" spans="1:11">
      <c r="A328" s="135">
        <v>82705</v>
      </c>
      <c r="B328" s="38" t="s">
        <v>378</v>
      </c>
      <c r="C328" s="39"/>
      <c r="D328" s="39"/>
      <c r="E328" s="127"/>
      <c r="F328" s="127"/>
      <c r="H328" s="128">
        <f t="shared" si="14"/>
        <v>0</v>
      </c>
      <c r="J328" s="4">
        <f t="shared" si="13"/>
        <v>25.189399999999999</v>
      </c>
      <c r="K328" s="128">
        <f t="shared" ref="K328:K391" si="15">ROUND(H328*J328,2)</f>
        <v>0</v>
      </c>
    </row>
    <row r="329" spans="1:11">
      <c r="A329" s="135">
        <v>82706</v>
      </c>
      <c r="B329" s="38" t="s">
        <v>379</v>
      </c>
      <c r="C329" s="39">
        <v>480</v>
      </c>
      <c r="D329" s="39"/>
      <c r="E329" s="127"/>
      <c r="F329" s="127"/>
      <c r="H329" s="128">
        <f t="shared" si="14"/>
        <v>480</v>
      </c>
      <c r="J329" s="4">
        <f t="shared" ref="J329:J392" si="16">J328</f>
        <v>25.189399999999999</v>
      </c>
      <c r="K329" s="128">
        <f t="shared" si="15"/>
        <v>12090.91</v>
      </c>
    </row>
    <row r="330" spans="1:11">
      <c r="A330" s="136">
        <v>83006</v>
      </c>
      <c r="B330" s="38" t="s">
        <v>380</v>
      </c>
      <c r="C330" s="39"/>
      <c r="D330" s="39"/>
      <c r="E330" s="127"/>
      <c r="F330" s="127"/>
      <c r="H330" s="128">
        <f t="shared" si="14"/>
        <v>0</v>
      </c>
      <c r="J330" s="4">
        <f t="shared" si="16"/>
        <v>25.189399999999999</v>
      </c>
      <c r="K330" s="128">
        <f t="shared" si="15"/>
        <v>0</v>
      </c>
    </row>
    <row r="331" spans="1:11">
      <c r="A331" s="135">
        <v>84100</v>
      </c>
      <c r="B331" s="38" t="s">
        <v>381</v>
      </c>
      <c r="C331" s="39"/>
      <c r="D331" s="39"/>
      <c r="E331" s="127"/>
      <c r="F331" s="127"/>
      <c r="H331" s="128">
        <f t="shared" si="14"/>
        <v>0</v>
      </c>
      <c r="J331" s="4">
        <f t="shared" si="16"/>
        <v>25.189399999999999</v>
      </c>
      <c r="K331" s="128">
        <f t="shared" si="15"/>
        <v>0</v>
      </c>
    </row>
    <row r="332" spans="1:11">
      <c r="A332" s="135">
        <v>84101</v>
      </c>
      <c r="B332" s="38" t="s">
        <v>382</v>
      </c>
      <c r="C332" s="39"/>
      <c r="D332" s="39"/>
      <c r="E332" s="127"/>
      <c r="F332" s="127"/>
      <c r="H332" s="128">
        <f t="shared" si="14"/>
        <v>0</v>
      </c>
      <c r="J332" s="4">
        <f t="shared" si="16"/>
        <v>25.189399999999999</v>
      </c>
      <c r="K332" s="128">
        <f t="shared" si="15"/>
        <v>0</v>
      </c>
    </row>
    <row r="333" spans="1:11">
      <c r="A333" s="135">
        <v>84102</v>
      </c>
      <c r="B333" s="38" t="s">
        <v>383</v>
      </c>
      <c r="C333" s="39"/>
      <c r="D333" s="39"/>
      <c r="E333" s="127"/>
      <c r="F333" s="127"/>
      <c r="H333" s="128">
        <f t="shared" si="14"/>
        <v>0</v>
      </c>
      <c r="J333" s="4">
        <f t="shared" si="16"/>
        <v>25.189399999999999</v>
      </c>
      <c r="K333" s="128">
        <f t="shared" si="15"/>
        <v>0</v>
      </c>
    </row>
    <row r="334" spans="1:11">
      <c r="A334" s="135">
        <v>84103</v>
      </c>
      <c r="B334" s="38" t="s">
        <v>384</v>
      </c>
      <c r="C334" s="39"/>
      <c r="D334" s="39"/>
      <c r="E334" s="127"/>
      <c r="F334" s="127"/>
      <c r="H334" s="128">
        <f t="shared" si="14"/>
        <v>0</v>
      </c>
      <c r="J334" s="4">
        <f t="shared" si="16"/>
        <v>25.189399999999999</v>
      </c>
      <c r="K334" s="128">
        <f t="shared" si="15"/>
        <v>0</v>
      </c>
    </row>
    <row r="335" spans="1:11">
      <c r="A335" s="135">
        <v>84104</v>
      </c>
      <c r="B335" s="38" t="s">
        <v>385</v>
      </c>
      <c r="C335" s="39"/>
      <c r="D335" s="39"/>
      <c r="E335" s="127"/>
      <c r="F335" s="127"/>
      <c r="H335" s="128">
        <f t="shared" si="14"/>
        <v>0</v>
      </c>
      <c r="J335" s="4">
        <f t="shared" si="16"/>
        <v>25.189399999999999</v>
      </c>
      <c r="K335" s="128">
        <f t="shared" si="15"/>
        <v>0</v>
      </c>
    </row>
    <row r="336" spans="1:11">
      <c r="A336" s="135">
        <v>84201</v>
      </c>
      <c r="B336" s="38" t="s">
        <v>343</v>
      </c>
      <c r="C336" s="39"/>
      <c r="D336" s="39"/>
      <c r="E336" s="127"/>
      <c r="F336" s="127"/>
      <c r="H336" s="128">
        <f t="shared" si="14"/>
        <v>0</v>
      </c>
      <c r="J336" s="4">
        <f t="shared" si="16"/>
        <v>25.189399999999999</v>
      </c>
      <c r="K336" s="128">
        <f t="shared" si="15"/>
        <v>0</v>
      </c>
    </row>
    <row r="337" spans="1:11">
      <c r="A337" s="135">
        <v>84202</v>
      </c>
      <c r="B337" s="38" t="s">
        <v>344</v>
      </c>
      <c r="C337" s="39"/>
      <c r="D337" s="39"/>
      <c r="E337" s="127"/>
      <c r="F337" s="127"/>
      <c r="H337" s="128">
        <f t="shared" ref="H337:H400" si="17">ROUND(C337-D337+E337-F337,2)</f>
        <v>0</v>
      </c>
      <c r="J337" s="4">
        <f t="shared" si="16"/>
        <v>25.189399999999999</v>
      </c>
      <c r="K337" s="128">
        <f t="shared" si="15"/>
        <v>0</v>
      </c>
    </row>
    <row r="338" spans="1:11">
      <c r="A338" s="135">
        <v>84203</v>
      </c>
      <c r="B338" s="38" t="s">
        <v>345</v>
      </c>
      <c r="C338" s="39"/>
      <c r="D338" s="39"/>
      <c r="E338" s="127"/>
      <c r="F338" s="127"/>
      <c r="H338" s="128">
        <f t="shared" si="17"/>
        <v>0</v>
      </c>
      <c r="J338" s="4">
        <f t="shared" si="16"/>
        <v>25.189399999999999</v>
      </c>
      <c r="K338" s="128">
        <f t="shared" si="15"/>
        <v>0</v>
      </c>
    </row>
    <row r="339" spans="1:11">
      <c r="A339" s="135">
        <v>84204</v>
      </c>
      <c r="B339" s="38" t="s">
        <v>346</v>
      </c>
      <c r="C339" s="39"/>
      <c r="D339" s="39"/>
      <c r="E339" s="127"/>
      <c r="F339" s="127"/>
      <c r="H339" s="128">
        <f t="shared" si="17"/>
        <v>0</v>
      </c>
      <c r="J339" s="4">
        <f t="shared" si="16"/>
        <v>25.189399999999999</v>
      </c>
      <c r="K339" s="128">
        <f t="shared" si="15"/>
        <v>0</v>
      </c>
    </row>
    <row r="340" spans="1:11">
      <c r="A340" s="135">
        <v>84205</v>
      </c>
      <c r="B340" s="38" t="s">
        <v>386</v>
      </c>
      <c r="C340" s="39"/>
      <c r="D340" s="39"/>
      <c r="E340" s="127"/>
      <c r="F340" s="127"/>
      <c r="H340" s="128">
        <f t="shared" si="17"/>
        <v>0</v>
      </c>
      <c r="J340" s="4">
        <f t="shared" si="16"/>
        <v>25.189399999999999</v>
      </c>
      <c r="K340" s="128">
        <f t="shared" si="15"/>
        <v>0</v>
      </c>
    </row>
    <row r="341" spans="1:11">
      <c r="A341" s="135">
        <v>84206</v>
      </c>
      <c r="B341" s="38" t="s">
        <v>387</v>
      </c>
      <c r="C341" s="39"/>
      <c r="D341" s="39"/>
      <c r="E341" s="127"/>
      <c r="F341" s="127"/>
      <c r="H341" s="128">
        <f t="shared" si="17"/>
        <v>0</v>
      </c>
      <c r="J341" s="4">
        <f t="shared" si="16"/>
        <v>25.189399999999999</v>
      </c>
      <c r="K341" s="128">
        <f t="shared" si="15"/>
        <v>0</v>
      </c>
    </row>
    <row r="342" spans="1:11">
      <c r="A342" s="135">
        <v>84207</v>
      </c>
      <c r="B342" s="38" t="s">
        <v>388</v>
      </c>
      <c r="C342" s="39"/>
      <c r="D342" s="39"/>
      <c r="E342" s="127"/>
      <c r="F342" s="127"/>
      <c r="H342" s="128">
        <f t="shared" si="17"/>
        <v>0</v>
      </c>
      <c r="J342" s="4">
        <f t="shared" si="16"/>
        <v>25.189399999999999</v>
      </c>
      <c r="K342" s="128">
        <f t="shared" si="15"/>
        <v>0</v>
      </c>
    </row>
    <row r="343" spans="1:11">
      <c r="A343" s="135">
        <v>84300</v>
      </c>
      <c r="B343" s="38" t="s">
        <v>389</v>
      </c>
      <c r="C343" s="39"/>
      <c r="D343" s="39"/>
      <c r="E343" s="127"/>
      <c r="F343" s="127"/>
      <c r="H343" s="128">
        <f t="shared" si="17"/>
        <v>0</v>
      </c>
      <c r="J343" s="4">
        <f t="shared" si="16"/>
        <v>25.189399999999999</v>
      </c>
      <c r="K343" s="128">
        <f t="shared" si="15"/>
        <v>0</v>
      </c>
    </row>
    <row r="344" spans="1:11">
      <c r="A344" s="135">
        <v>85001</v>
      </c>
      <c r="B344" s="133" t="s">
        <v>390</v>
      </c>
      <c r="C344" s="39"/>
      <c r="D344" s="39"/>
      <c r="E344" s="127"/>
      <c r="F344" s="127"/>
      <c r="H344" s="128">
        <f t="shared" si="17"/>
        <v>0</v>
      </c>
      <c r="J344" s="4">
        <f t="shared" si="16"/>
        <v>25.189399999999999</v>
      </c>
      <c r="K344" s="128">
        <f t="shared" si="15"/>
        <v>0</v>
      </c>
    </row>
    <row r="345" spans="1:11">
      <c r="A345" s="135">
        <v>85002</v>
      </c>
      <c r="B345" s="133" t="s">
        <v>391</v>
      </c>
      <c r="C345" s="39"/>
      <c r="D345" s="39"/>
      <c r="E345" s="127"/>
      <c r="F345" s="127"/>
      <c r="H345" s="128">
        <f t="shared" si="17"/>
        <v>0</v>
      </c>
      <c r="J345" s="4">
        <f t="shared" si="16"/>
        <v>25.189399999999999</v>
      </c>
      <c r="K345" s="128">
        <f t="shared" si="15"/>
        <v>0</v>
      </c>
    </row>
    <row r="346" spans="1:11">
      <c r="A346" s="135">
        <v>91001</v>
      </c>
      <c r="B346" s="38" t="s">
        <v>400</v>
      </c>
      <c r="C346" s="39">
        <v>41850</v>
      </c>
      <c r="D346" s="39"/>
      <c r="E346" s="127"/>
      <c r="F346" s="127"/>
      <c r="H346" s="128">
        <f t="shared" si="17"/>
        <v>41850</v>
      </c>
      <c r="J346" s="4">
        <f t="shared" si="16"/>
        <v>25.189399999999999</v>
      </c>
      <c r="K346" s="128">
        <f t="shared" si="15"/>
        <v>1054176.3899999999</v>
      </c>
    </row>
    <row r="347" spans="1:11">
      <c r="A347" s="135">
        <v>91002</v>
      </c>
      <c r="B347" s="38" t="s">
        <v>401</v>
      </c>
      <c r="C347" s="39">
        <v>3951.24</v>
      </c>
      <c r="D347" s="39"/>
      <c r="E347" s="127"/>
      <c r="F347" s="127"/>
      <c r="H347" s="128">
        <f t="shared" si="17"/>
        <v>3951.24</v>
      </c>
      <c r="J347" s="4">
        <f t="shared" si="16"/>
        <v>25.189399999999999</v>
      </c>
      <c r="K347" s="128">
        <f t="shared" si="15"/>
        <v>99529.36</v>
      </c>
    </row>
    <row r="348" spans="1:11">
      <c r="A348" s="135">
        <v>91003</v>
      </c>
      <c r="B348" s="38" t="s">
        <v>402</v>
      </c>
      <c r="C348" s="39">
        <v>2400</v>
      </c>
      <c r="D348" s="39"/>
      <c r="E348" s="127"/>
      <c r="F348" s="127"/>
      <c r="H348" s="128">
        <f t="shared" si="17"/>
        <v>2400</v>
      </c>
      <c r="J348" s="4">
        <f t="shared" si="16"/>
        <v>25.189399999999999</v>
      </c>
      <c r="K348" s="128">
        <f t="shared" si="15"/>
        <v>60454.559999999998</v>
      </c>
    </row>
    <row r="349" spans="1:11">
      <c r="A349" s="135">
        <v>91004</v>
      </c>
      <c r="B349" s="133" t="s">
        <v>403</v>
      </c>
      <c r="C349" s="39"/>
      <c r="D349" s="39"/>
      <c r="E349" s="127"/>
      <c r="F349" s="127"/>
      <c r="H349" s="128">
        <f t="shared" si="17"/>
        <v>0</v>
      </c>
      <c r="J349" s="4">
        <f t="shared" si="16"/>
        <v>25.189399999999999</v>
      </c>
      <c r="K349" s="128">
        <f t="shared" si="15"/>
        <v>0</v>
      </c>
    </row>
    <row r="350" spans="1:11">
      <c r="A350" s="135">
        <v>91005</v>
      </c>
      <c r="B350" s="133" t="s">
        <v>404</v>
      </c>
      <c r="C350" s="39"/>
      <c r="D350" s="39"/>
      <c r="E350" s="127"/>
      <c r="F350" s="127"/>
      <c r="H350" s="128">
        <f t="shared" si="17"/>
        <v>0</v>
      </c>
      <c r="J350" s="4">
        <f t="shared" si="16"/>
        <v>25.189399999999999</v>
      </c>
      <c r="K350" s="128">
        <f t="shared" si="15"/>
        <v>0</v>
      </c>
    </row>
    <row r="351" spans="1:11">
      <c r="A351" s="135">
        <v>91006</v>
      </c>
      <c r="B351" s="133" t="s">
        <v>405</v>
      </c>
      <c r="C351" s="39">
        <v>3457.12</v>
      </c>
      <c r="D351" s="39"/>
      <c r="E351" s="127"/>
      <c r="F351" s="127"/>
      <c r="H351" s="128">
        <f t="shared" si="17"/>
        <v>3457.12</v>
      </c>
      <c r="J351" s="4">
        <f t="shared" si="16"/>
        <v>25.189399999999999</v>
      </c>
      <c r="K351" s="128">
        <f t="shared" si="15"/>
        <v>87082.78</v>
      </c>
    </row>
    <row r="352" spans="1:11">
      <c r="A352" s="135">
        <v>91007</v>
      </c>
      <c r="B352" s="133" t="s">
        <v>406</v>
      </c>
      <c r="C352" s="39">
        <v>885.97</v>
      </c>
      <c r="D352" s="39"/>
      <c r="E352" s="127"/>
      <c r="F352" s="127"/>
      <c r="H352" s="128">
        <f t="shared" si="17"/>
        <v>885.97</v>
      </c>
      <c r="J352" s="4">
        <f t="shared" si="16"/>
        <v>25.189399999999999</v>
      </c>
      <c r="K352" s="128">
        <f t="shared" si="15"/>
        <v>22317.05</v>
      </c>
    </row>
    <row r="353" spans="1:11">
      <c r="A353" s="135">
        <v>91008</v>
      </c>
      <c r="B353" s="133" t="s">
        <v>407</v>
      </c>
      <c r="C353" s="39">
        <v>6836.22</v>
      </c>
      <c r="D353" s="39"/>
      <c r="E353" s="127"/>
      <c r="F353" s="127"/>
      <c r="H353" s="128">
        <f t="shared" si="17"/>
        <v>6836.22</v>
      </c>
      <c r="J353" s="4">
        <f t="shared" si="16"/>
        <v>25.189399999999999</v>
      </c>
      <c r="K353" s="128">
        <f t="shared" si="15"/>
        <v>172200.28</v>
      </c>
    </row>
    <row r="354" spans="1:11">
      <c r="A354" s="135">
        <v>91009</v>
      </c>
      <c r="B354" s="133" t="s">
        <v>408</v>
      </c>
      <c r="C354" s="39">
        <v>400</v>
      </c>
      <c r="D354" s="39"/>
      <c r="E354" s="127"/>
      <c r="F354" s="127"/>
      <c r="H354" s="128">
        <f t="shared" si="17"/>
        <v>400</v>
      </c>
      <c r="J354" s="4">
        <f t="shared" si="16"/>
        <v>25.189399999999999</v>
      </c>
      <c r="K354" s="128">
        <f t="shared" si="15"/>
        <v>10075.76</v>
      </c>
    </row>
    <row r="355" spans="1:11">
      <c r="A355" s="135">
        <v>91010</v>
      </c>
      <c r="B355" s="133" t="s">
        <v>487</v>
      </c>
      <c r="C355" s="39"/>
      <c r="D355" s="39"/>
      <c r="E355" s="127"/>
      <c r="F355" s="127"/>
      <c r="H355" s="128">
        <f t="shared" si="17"/>
        <v>0</v>
      </c>
      <c r="J355" s="4">
        <f t="shared" si="16"/>
        <v>25.189399999999999</v>
      </c>
      <c r="K355" s="128">
        <f t="shared" si="15"/>
        <v>0</v>
      </c>
    </row>
    <row r="356" spans="1:11">
      <c r="A356" s="135">
        <v>91011</v>
      </c>
      <c r="B356" s="133" t="s">
        <v>410</v>
      </c>
      <c r="C356" s="39"/>
      <c r="D356" s="39"/>
      <c r="E356" s="127"/>
      <c r="F356" s="127"/>
      <c r="H356" s="128">
        <f t="shared" si="17"/>
        <v>0</v>
      </c>
      <c r="J356" s="4">
        <f t="shared" si="16"/>
        <v>25.189399999999999</v>
      </c>
      <c r="K356" s="128">
        <f t="shared" si="15"/>
        <v>0</v>
      </c>
    </row>
    <row r="357" spans="1:11">
      <c r="A357" s="135">
        <v>91012</v>
      </c>
      <c r="B357" s="38" t="s">
        <v>252</v>
      </c>
      <c r="C357" s="39"/>
      <c r="D357" s="39"/>
      <c r="E357" s="127"/>
      <c r="F357" s="127"/>
      <c r="H357" s="128">
        <f t="shared" si="17"/>
        <v>0</v>
      </c>
      <c r="J357" s="4">
        <f t="shared" si="16"/>
        <v>25.189399999999999</v>
      </c>
      <c r="K357" s="128">
        <f t="shared" si="15"/>
        <v>0</v>
      </c>
    </row>
    <row r="358" spans="1:11">
      <c r="A358" s="37">
        <v>91013</v>
      </c>
      <c r="B358" s="140" t="s">
        <v>411</v>
      </c>
      <c r="C358" s="39"/>
      <c r="D358" s="39"/>
      <c r="E358" s="127"/>
      <c r="F358" s="127"/>
      <c r="H358" s="128">
        <f t="shared" si="17"/>
        <v>0</v>
      </c>
      <c r="J358" s="4">
        <f t="shared" si="16"/>
        <v>25.189399999999999</v>
      </c>
      <c r="K358" s="128">
        <f t="shared" si="15"/>
        <v>0</v>
      </c>
    </row>
    <row r="359" spans="1:11">
      <c r="A359" s="135">
        <v>91200</v>
      </c>
      <c r="B359" s="133" t="s">
        <v>412</v>
      </c>
      <c r="C359" s="39">
        <v>3300</v>
      </c>
      <c r="D359" s="39"/>
      <c r="E359" s="127"/>
      <c r="F359" s="127"/>
      <c r="H359" s="128">
        <f t="shared" si="17"/>
        <v>3300</v>
      </c>
      <c r="J359" s="4">
        <f t="shared" si="16"/>
        <v>25.189399999999999</v>
      </c>
      <c r="K359" s="128">
        <f t="shared" si="15"/>
        <v>83125.02</v>
      </c>
    </row>
    <row r="360" spans="1:11">
      <c r="A360" s="135">
        <v>91201</v>
      </c>
      <c r="B360" s="133" t="s">
        <v>413</v>
      </c>
      <c r="C360" s="39">
        <v>66</v>
      </c>
      <c r="D360" s="39"/>
      <c r="E360" s="127"/>
      <c r="F360" s="127"/>
      <c r="H360" s="128">
        <f t="shared" si="17"/>
        <v>66</v>
      </c>
      <c r="J360" s="4">
        <f t="shared" si="16"/>
        <v>25.189399999999999</v>
      </c>
      <c r="K360" s="128">
        <f t="shared" si="15"/>
        <v>1662.5</v>
      </c>
    </row>
    <row r="361" spans="1:11">
      <c r="A361" s="135">
        <v>91202</v>
      </c>
      <c r="B361" s="133" t="s">
        <v>414</v>
      </c>
      <c r="C361" s="39"/>
      <c r="D361" s="39"/>
      <c r="E361" s="127"/>
      <c r="F361" s="127"/>
      <c r="H361" s="128">
        <f t="shared" si="17"/>
        <v>0</v>
      </c>
      <c r="J361" s="4">
        <f t="shared" si="16"/>
        <v>25.189399999999999</v>
      </c>
      <c r="K361" s="128">
        <f t="shared" si="15"/>
        <v>0</v>
      </c>
    </row>
    <row r="362" spans="1:11">
      <c r="A362" s="135">
        <v>92001</v>
      </c>
      <c r="B362" s="133" t="s">
        <v>415</v>
      </c>
      <c r="C362" s="39"/>
      <c r="D362" s="39"/>
      <c r="E362" s="127"/>
      <c r="F362" s="127"/>
      <c r="H362" s="128">
        <f t="shared" si="17"/>
        <v>0</v>
      </c>
      <c r="J362" s="4">
        <f t="shared" si="16"/>
        <v>25.189399999999999</v>
      </c>
      <c r="K362" s="128">
        <f t="shared" si="15"/>
        <v>0</v>
      </c>
    </row>
    <row r="363" spans="1:11">
      <c r="A363" s="135">
        <v>92002</v>
      </c>
      <c r="B363" s="133" t="s">
        <v>416</v>
      </c>
      <c r="C363" s="39"/>
      <c r="D363" s="39"/>
      <c r="E363" s="127"/>
      <c r="F363" s="127"/>
      <c r="H363" s="128">
        <f t="shared" si="17"/>
        <v>0</v>
      </c>
      <c r="J363" s="4">
        <f t="shared" si="16"/>
        <v>25.189399999999999</v>
      </c>
      <c r="K363" s="128">
        <f t="shared" si="15"/>
        <v>0</v>
      </c>
    </row>
    <row r="364" spans="1:11">
      <c r="A364" s="135">
        <v>92003</v>
      </c>
      <c r="B364" s="133" t="s">
        <v>417</v>
      </c>
      <c r="C364" s="39"/>
      <c r="D364" s="39"/>
      <c r="E364" s="127"/>
      <c r="F364" s="127"/>
      <c r="H364" s="128">
        <f t="shared" si="17"/>
        <v>0</v>
      </c>
      <c r="J364" s="4">
        <f t="shared" si="16"/>
        <v>25.189399999999999</v>
      </c>
      <c r="K364" s="128">
        <f t="shared" si="15"/>
        <v>0</v>
      </c>
    </row>
    <row r="365" spans="1:11">
      <c r="A365" s="135">
        <v>92004</v>
      </c>
      <c r="B365" s="133" t="s">
        <v>418</v>
      </c>
      <c r="C365" s="39"/>
      <c r="D365" s="39"/>
      <c r="E365" s="127"/>
      <c r="F365" s="127"/>
      <c r="H365" s="128">
        <f t="shared" si="17"/>
        <v>0</v>
      </c>
      <c r="J365" s="4">
        <f t="shared" si="16"/>
        <v>25.189399999999999</v>
      </c>
      <c r="K365" s="128">
        <f t="shared" si="15"/>
        <v>0</v>
      </c>
    </row>
    <row r="366" spans="1:11">
      <c r="A366" s="135">
        <v>92005</v>
      </c>
      <c r="B366" s="133" t="s">
        <v>419</v>
      </c>
      <c r="C366" s="39"/>
      <c r="D366" s="39"/>
      <c r="E366" s="127"/>
      <c r="F366" s="127"/>
      <c r="H366" s="128">
        <f t="shared" si="17"/>
        <v>0</v>
      </c>
      <c r="J366" s="4">
        <f t="shared" si="16"/>
        <v>25.189399999999999</v>
      </c>
      <c r="K366" s="128">
        <f t="shared" si="15"/>
        <v>0</v>
      </c>
    </row>
    <row r="367" spans="1:11">
      <c r="A367" s="135">
        <v>92006</v>
      </c>
      <c r="B367" s="133" t="s">
        <v>420</v>
      </c>
      <c r="C367" s="39"/>
      <c r="D367" s="39"/>
      <c r="E367" s="127"/>
      <c r="F367" s="127"/>
      <c r="H367" s="128">
        <f t="shared" si="17"/>
        <v>0</v>
      </c>
      <c r="J367" s="4">
        <f t="shared" si="16"/>
        <v>25.189399999999999</v>
      </c>
      <c r="K367" s="128">
        <f t="shared" si="15"/>
        <v>0</v>
      </c>
    </row>
    <row r="368" spans="1:11">
      <c r="A368" s="135">
        <v>92007</v>
      </c>
      <c r="B368" s="133" t="s">
        <v>421</v>
      </c>
      <c r="C368" s="39"/>
      <c r="D368" s="39"/>
      <c r="E368" s="127"/>
      <c r="F368" s="127"/>
      <c r="H368" s="128">
        <f t="shared" si="17"/>
        <v>0</v>
      </c>
      <c r="J368" s="4">
        <f t="shared" si="16"/>
        <v>25.189399999999999</v>
      </c>
      <c r="K368" s="128">
        <f t="shared" si="15"/>
        <v>0</v>
      </c>
    </row>
    <row r="369" spans="1:11">
      <c r="A369" s="135">
        <v>92008</v>
      </c>
      <c r="B369" s="133" t="s">
        <v>422</v>
      </c>
      <c r="C369" s="39"/>
      <c r="D369" s="39"/>
      <c r="E369" s="127"/>
      <c r="F369" s="127"/>
      <c r="H369" s="128">
        <f t="shared" si="17"/>
        <v>0</v>
      </c>
      <c r="J369" s="4">
        <f t="shared" si="16"/>
        <v>25.189399999999999</v>
      </c>
      <c r="K369" s="128">
        <f t="shared" si="15"/>
        <v>0</v>
      </c>
    </row>
    <row r="370" spans="1:11">
      <c r="A370" s="143">
        <v>92009</v>
      </c>
      <c r="B370" s="38" t="s">
        <v>423</v>
      </c>
      <c r="C370" s="39"/>
      <c r="D370" s="39"/>
      <c r="E370" s="127"/>
      <c r="F370" s="127"/>
      <c r="H370" s="128">
        <f t="shared" si="17"/>
        <v>0</v>
      </c>
      <c r="J370" s="4">
        <f t="shared" si="16"/>
        <v>25.189399999999999</v>
      </c>
      <c r="K370" s="128">
        <f t="shared" si="15"/>
        <v>0</v>
      </c>
    </row>
    <row r="371" spans="1:11">
      <c r="A371" s="135">
        <v>93001</v>
      </c>
      <c r="B371" s="133" t="s">
        <v>424</v>
      </c>
      <c r="C371" s="39">
        <v>52</v>
      </c>
      <c r="D371" s="39"/>
      <c r="E371" s="127"/>
      <c r="F371" s="127"/>
      <c r="H371" s="128">
        <f t="shared" si="17"/>
        <v>52</v>
      </c>
      <c r="J371" s="4">
        <f t="shared" si="16"/>
        <v>25.189399999999999</v>
      </c>
      <c r="K371" s="128">
        <f t="shared" si="15"/>
        <v>1309.8499999999999</v>
      </c>
    </row>
    <row r="372" spans="1:11">
      <c r="A372" s="135">
        <v>93002</v>
      </c>
      <c r="B372" s="133" t="s">
        <v>425</v>
      </c>
      <c r="C372" s="39">
        <v>173.04</v>
      </c>
      <c r="D372" s="39"/>
      <c r="E372" s="127"/>
      <c r="F372" s="127"/>
      <c r="H372" s="128">
        <f t="shared" si="17"/>
        <v>173.04</v>
      </c>
      <c r="J372" s="4">
        <f t="shared" si="16"/>
        <v>25.189399999999999</v>
      </c>
      <c r="K372" s="128">
        <f t="shared" si="15"/>
        <v>4358.7700000000004</v>
      </c>
    </row>
    <row r="373" spans="1:11">
      <c r="A373" s="135">
        <v>93003</v>
      </c>
      <c r="B373" s="133" t="s">
        <v>426</v>
      </c>
      <c r="C373" s="39"/>
      <c r="D373" s="39"/>
      <c r="E373" s="127"/>
      <c r="F373" s="127"/>
      <c r="H373" s="128">
        <f t="shared" si="17"/>
        <v>0</v>
      </c>
      <c r="J373" s="4">
        <f t="shared" si="16"/>
        <v>25.189399999999999</v>
      </c>
      <c r="K373" s="128">
        <f t="shared" si="15"/>
        <v>0</v>
      </c>
    </row>
    <row r="374" spans="1:11">
      <c r="A374" s="135">
        <v>93004</v>
      </c>
      <c r="B374" s="133" t="s">
        <v>427</v>
      </c>
      <c r="C374" s="39">
        <v>108</v>
      </c>
      <c r="D374" s="39"/>
      <c r="E374" s="127"/>
      <c r="F374" s="127"/>
      <c r="H374" s="128">
        <f t="shared" si="17"/>
        <v>108</v>
      </c>
      <c r="J374" s="4">
        <f t="shared" si="16"/>
        <v>25.189399999999999</v>
      </c>
      <c r="K374" s="132">
        <f t="shared" si="15"/>
        <v>2720.46</v>
      </c>
    </row>
    <row r="375" spans="1:11">
      <c r="A375" s="135">
        <v>93005</v>
      </c>
      <c r="B375" s="133" t="s">
        <v>428</v>
      </c>
      <c r="C375" s="39"/>
      <c r="D375" s="39"/>
      <c r="E375" s="127"/>
      <c r="F375" s="127"/>
      <c r="H375" s="128">
        <f t="shared" si="17"/>
        <v>0</v>
      </c>
      <c r="J375" s="4">
        <f t="shared" si="16"/>
        <v>25.189399999999999</v>
      </c>
      <c r="K375" s="128">
        <f t="shared" si="15"/>
        <v>0</v>
      </c>
    </row>
    <row r="376" spans="1:11">
      <c r="A376" s="138">
        <v>94001</v>
      </c>
      <c r="B376" s="139" t="s">
        <v>429</v>
      </c>
      <c r="C376" s="131"/>
      <c r="D376" s="131"/>
      <c r="E376" s="131"/>
      <c r="F376" s="131"/>
      <c r="G376" s="132"/>
      <c r="H376" s="132">
        <f t="shared" si="17"/>
        <v>0</v>
      </c>
      <c r="J376" s="4">
        <f t="shared" si="16"/>
        <v>25.189399999999999</v>
      </c>
      <c r="K376" s="128">
        <f t="shared" si="15"/>
        <v>0</v>
      </c>
    </row>
    <row r="377" spans="1:11">
      <c r="A377" s="135">
        <v>94002</v>
      </c>
      <c r="B377" s="133" t="s">
        <v>430</v>
      </c>
      <c r="C377" s="39"/>
      <c r="D377" s="39"/>
      <c r="E377" s="127"/>
      <c r="F377" s="127"/>
      <c r="H377" s="128">
        <f t="shared" si="17"/>
        <v>0</v>
      </c>
      <c r="J377" s="4">
        <f t="shared" si="16"/>
        <v>25.189399999999999</v>
      </c>
      <c r="K377" s="128">
        <f t="shared" si="15"/>
        <v>0</v>
      </c>
    </row>
    <row r="378" spans="1:11">
      <c r="A378" s="135">
        <v>94003</v>
      </c>
      <c r="B378" s="133" t="s">
        <v>431</v>
      </c>
      <c r="C378" s="39"/>
      <c r="D378" s="39"/>
      <c r="E378" s="127"/>
      <c r="F378" s="127"/>
      <c r="H378" s="128">
        <f t="shared" si="17"/>
        <v>0</v>
      </c>
      <c r="J378" s="4">
        <f t="shared" si="16"/>
        <v>25.189399999999999</v>
      </c>
      <c r="K378" s="128">
        <f t="shared" si="15"/>
        <v>0</v>
      </c>
    </row>
    <row r="379" spans="1:11">
      <c r="A379" s="135">
        <v>94004</v>
      </c>
      <c r="B379" s="133" t="s">
        <v>432</v>
      </c>
      <c r="C379" s="39"/>
      <c r="D379" s="39"/>
      <c r="E379" s="127"/>
      <c r="F379" s="127"/>
      <c r="H379" s="128">
        <f t="shared" si="17"/>
        <v>0</v>
      </c>
      <c r="J379" s="4">
        <f t="shared" si="16"/>
        <v>25.189399999999999</v>
      </c>
      <c r="K379" s="128">
        <f t="shared" si="15"/>
        <v>0</v>
      </c>
    </row>
    <row r="380" spans="1:11">
      <c r="A380" s="135">
        <v>94005</v>
      </c>
      <c r="B380" s="133" t="s">
        <v>433</v>
      </c>
      <c r="C380" s="39"/>
      <c r="D380" s="39"/>
      <c r="E380" s="127"/>
      <c r="F380" s="127"/>
      <c r="H380" s="128">
        <f t="shared" si="17"/>
        <v>0</v>
      </c>
      <c r="J380" s="4">
        <f t="shared" si="16"/>
        <v>25.189399999999999</v>
      </c>
      <c r="K380" s="128">
        <f t="shared" si="15"/>
        <v>0</v>
      </c>
    </row>
    <row r="381" spans="1:11">
      <c r="A381" s="135">
        <v>94006</v>
      </c>
      <c r="B381" s="133" t="s">
        <v>434</v>
      </c>
      <c r="C381" s="39"/>
      <c r="D381" s="39"/>
      <c r="E381" s="127"/>
      <c r="F381" s="127"/>
      <c r="H381" s="128">
        <f t="shared" si="17"/>
        <v>0</v>
      </c>
      <c r="J381" s="4">
        <f t="shared" si="16"/>
        <v>25.189399999999999</v>
      </c>
      <c r="K381" s="128">
        <f t="shared" si="15"/>
        <v>0</v>
      </c>
    </row>
    <row r="382" spans="1:11">
      <c r="A382" s="135">
        <v>94007</v>
      </c>
      <c r="B382" s="133" t="s">
        <v>435</v>
      </c>
      <c r="C382" s="39"/>
      <c r="D382" s="39"/>
      <c r="E382" s="127"/>
      <c r="F382" s="127"/>
      <c r="H382" s="128">
        <f t="shared" si="17"/>
        <v>0</v>
      </c>
      <c r="J382" s="4">
        <f t="shared" si="16"/>
        <v>25.189399999999999</v>
      </c>
      <c r="K382" s="128">
        <f t="shared" si="15"/>
        <v>0</v>
      </c>
    </row>
    <row r="383" spans="1:11">
      <c r="A383" s="135">
        <v>94008</v>
      </c>
      <c r="B383" s="133" t="s">
        <v>436</v>
      </c>
      <c r="C383" s="39"/>
      <c r="D383" s="39"/>
      <c r="E383" s="127"/>
      <c r="F383" s="127"/>
      <c r="H383" s="128">
        <f t="shared" si="17"/>
        <v>0</v>
      </c>
      <c r="J383" s="4">
        <f t="shared" si="16"/>
        <v>25.189399999999999</v>
      </c>
      <c r="K383" s="128">
        <f t="shared" si="15"/>
        <v>0</v>
      </c>
    </row>
    <row r="384" spans="1:11">
      <c r="A384" s="135">
        <v>94009</v>
      </c>
      <c r="B384" s="133" t="s">
        <v>437</v>
      </c>
      <c r="C384" s="39"/>
      <c r="D384" s="39"/>
      <c r="E384" s="127"/>
      <c r="F384" s="127"/>
      <c r="H384" s="128">
        <f t="shared" si="17"/>
        <v>0</v>
      </c>
      <c r="J384" s="4">
        <f t="shared" si="16"/>
        <v>25.189399999999999</v>
      </c>
      <c r="K384" s="128">
        <f t="shared" si="15"/>
        <v>0</v>
      </c>
    </row>
    <row r="385" spans="1:11">
      <c r="A385" s="135">
        <v>94010</v>
      </c>
      <c r="B385" s="133" t="s">
        <v>438</v>
      </c>
      <c r="C385" s="39">
        <v>741.63</v>
      </c>
      <c r="D385" s="39"/>
      <c r="E385" s="127"/>
      <c r="F385" s="127"/>
      <c r="H385" s="128">
        <f t="shared" si="17"/>
        <v>741.63</v>
      </c>
      <c r="J385" s="4">
        <f t="shared" si="16"/>
        <v>25.189399999999999</v>
      </c>
      <c r="K385" s="128">
        <f t="shared" si="15"/>
        <v>18681.21</v>
      </c>
    </row>
    <row r="386" spans="1:11">
      <c r="A386" s="135">
        <v>94011</v>
      </c>
      <c r="B386" s="133" t="s">
        <v>439</v>
      </c>
      <c r="C386" s="39"/>
      <c r="D386" s="39"/>
      <c r="E386" s="127"/>
      <c r="F386" s="127"/>
      <c r="H386" s="128">
        <f t="shared" si="17"/>
        <v>0</v>
      </c>
      <c r="J386" s="4">
        <f t="shared" si="16"/>
        <v>25.189399999999999</v>
      </c>
      <c r="K386" s="128">
        <f t="shared" si="15"/>
        <v>0</v>
      </c>
    </row>
    <row r="387" spans="1:11">
      <c r="A387" s="135">
        <v>94012</v>
      </c>
      <c r="B387" s="133" t="s">
        <v>440</v>
      </c>
      <c r="C387" s="39">
        <v>100.03</v>
      </c>
      <c r="D387" s="39"/>
      <c r="E387" s="127"/>
      <c r="F387" s="127"/>
      <c r="H387" s="128">
        <f t="shared" si="17"/>
        <v>100.03</v>
      </c>
      <c r="J387" s="4">
        <f t="shared" si="16"/>
        <v>25.189399999999999</v>
      </c>
      <c r="K387" s="132">
        <f t="shared" si="15"/>
        <v>2519.6999999999998</v>
      </c>
    </row>
    <row r="388" spans="1:11">
      <c r="A388" s="135">
        <v>94013</v>
      </c>
      <c r="B388" s="133" t="s">
        <v>441</v>
      </c>
      <c r="C388" s="39"/>
      <c r="D388" s="39"/>
      <c r="E388" s="127"/>
      <c r="F388" s="127"/>
      <c r="H388" s="128">
        <f t="shared" si="17"/>
        <v>0</v>
      </c>
      <c r="J388" s="4">
        <f t="shared" si="16"/>
        <v>25.189399999999999</v>
      </c>
      <c r="K388" s="128">
        <f t="shared" si="15"/>
        <v>0</v>
      </c>
    </row>
    <row r="389" spans="1:11">
      <c r="A389" s="138">
        <v>94014</v>
      </c>
      <c r="B389" s="139" t="s">
        <v>465</v>
      </c>
      <c r="C389" s="131"/>
      <c r="D389" s="131"/>
      <c r="E389" s="131"/>
      <c r="F389" s="131"/>
      <c r="G389" s="132"/>
      <c r="H389" s="132">
        <f t="shared" si="17"/>
        <v>0</v>
      </c>
      <c r="J389" s="4">
        <f t="shared" si="16"/>
        <v>25.189399999999999</v>
      </c>
      <c r="K389" s="132">
        <f t="shared" si="15"/>
        <v>0</v>
      </c>
    </row>
    <row r="390" spans="1:11">
      <c r="A390" s="135">
        <v>94015</v>
      </c>
      <c r="B390" s="133" t="s">
        <v>466</v>
      </c>
      <c r="C390" s="39"/>
      <c r="D390" s="39"/>
      <c r="E390" s="127"/>
      <c r="F390" s="127"/>
      <c r="H390" s="128">
        <f t="shared" si="17"/>
        <v>0</v>
      </c>
      <c r="J390" s="4">
        <f t="shared" si="16"/>
        <v>25.189399999999999</v>
      </c>
      <c r="K390" s="128">
        <f t="shared" si="15"/>
        <v>0</v>
      </c>
    </row>
    <row r="391" spans="1:11">
      <c r="A391" s="138">
        <v>94016</v>
      </c>
      <c r="B391" s="139" t="s">
        <v>442</v>
      </c>
      <c r="C391" s="131">
        <v>1770.67</v>
      </c>
      <c r="D391" s="131"/>
      <c r="E391" s="131"/>
      <c r="F391" s="131"/>
      <c r="G391" s="132"/>
      <c r="H391" s="132">
        <f t="shared" si="17"/>
        <v>1770.67</v>
      </c>
      <c r="J391" s="4">
        <f t="shared" si="16"/>
        <v>25.189399999999999</v>
      </c>
      <c r="K391" s="128">
        <f t="shared" si="15"/>
        <v>44602.11</v>
      </c>
    </row>
    <row r="392" spans="1:11">
      <c r="A392" s="135">
        <v>94017</v>
      </c>
      <c r="B392" s="133" t="s">
        <v>443</v>
      </c>
      <c r="C392" s="39"/>
      <c r="D392" s="39"/>
      <c r="E392" s="127"/>
      <c r="F392" s="127"/>
      <c r="H392" s="128">
        <f t="shared" si="17"/>
        <v>0</v>
      </c>
      <c r="J392" s="4">
        <f t="shared" si="16"/>
        <v>25.189399999999999</v>
      </c>
      <c r="K392" s="128">
        <f t="shared" ref="K392:K430" si="18">ROUND(H392*J392,2)</f>
        <v>0</v>
      </c>
    </row>
    <row r="393" spans="1:11">
      <c r="A393" s="135">
        <v>94018</v>
      </c>
      <c r="B393" s="133" t="s">
        <v>444</v>
      </c>
      <c r="C393" s="39"/>
      <c r="D393" s="39"/>
      <c r="E393" s="127"/>
      <c r="F393" s="127"/>
      <c r="H393" s="128">
        <f t="shared" si="17"/>
        <v>0</v>
      </c>
      <c r="J393" s="4">
        <f t="shared" ref="J393:J430" si="19">J392</f>
        <v>25.189399999999999</v>
      </c>
      <c r="K393" s="128">
        <f t="shared" si="18"/>
        <v>0</v>
      </c>
    </row>
    <row r="394" spans="1:11">
      <c r="A394" s="135">
        <v>94019</v>
      </c>
      <c r="B394" s="133" t="s">
        <v>417</v>
      </c>
      <c r="C394" s="39"/>
      <c r="D394" s="39">
        <v>320.19</v>
      </c>
      <c r="E394" s="127"/>
      <c r="F394" s="127"/>
      <c r="H394" s="128">
        <f t="shared" si="17"/>
        <v>-320.19</v>
      </c>
      <c r="J394" s="4">
        <f t="shared" si="19"/>
        <v>25.189399999999999</v>
      </c>
      <c r="K394" s="128">
        <f t="shared" si="18"/>
        <v>-8065.39</v>
      </c>
    </row>
    <row r="395" spans="1:11">
      <c r="A395" s="135">
        <v>94020</v>
      </c>
      <c r="B395" s="38" t="s">
        <v>384</v>
      </c>
      <c r="C395" s="39"/>
      <c r="D395" s="39"/>
      <c r="E395" s="127"/>
      <c r="F395" s="127"/>
      <c r="H395" s="128">
        <f t="shared" si="17"/>
        <v>0</v>
      </c>
      <c r="J395" s="4">
        <f t="shared" si="19"/>
        <v>25.189399999999999</v>
      </c>
      <c r="K395" s="128">
        <f t="shared" si="18"/>
        <v>0</v>
      </c>
    </row>
    <row r="396" spans="1:11">
      <c r="A396" s="135">
        <v>94021</v>
      </c>
      <c r="B396" s="133" t="s">
        <v>445</v>
      </c>
      <c r="C396" s="39"/>
      <c r="D396" s="39"/>
      <c r="E396" s="127"/>
      <c r="F396" s="127"/>
      <c r="H396" s="128">
        <f t="shared" si="17"/>
        <v>0</v>
      </c>
      <c r="J396" s="4">
        <f t="shared" si="19"/>
        <v>25.189399999999999</v>
      </c>
      <c r="K396" s="128">
        <f t="shared" si="18"/>
        <v>0</v>
      </c>
    </row>
    <row r="397" spans="1:11">
      <c r="A397" s="135">
        <v>94022</v>
      </c>
      <c r="B397" s="133" t="s">
        <v>446</v>
      </c>
      <c r="C397" s="39"/>
      <c r="D397" s="39"/>
      <c r="E397" s="127"/>
      <c r="F397" s="127"/>
      <c r="H397" s="128">
        <f t="shared" si="17"/>
        <v>0</v>
      </c>
      <c r="J397" s="4">
        <f t="shared" si="19"/>
        <v>25.189399999999999</v>
      </c>
      <c r="K397" s="128">
        <f t="shared" si="18"/>
        <v>0</v>
      </c>
    </row>
    <row r="398" spans="1:11">
      <c r="A398" s="135">
        <v>94023</v>
      </c>
      <c r="B398" s="133" t="s">
        <v>447</v>
      </c>
      <c r="C398" s="39"/>
      <c r="D398" s="39"/>
      <c r="E398" s="127"/>
      <c r="F398" s="127"/>
      <c r="H398" s="128">
        <f t="shared" si="17"/>
        <v>0</v>
      </c>
      <c r="J398" s="4">
        <f t="shared" si="19"/>
        <v>25.189399999999999</v>
      </c>
      <c r="K398" s="128">
        <f t="shared" si="18"/>
        <v>0</v>
      </c>
    </row>
    <row r="399" spans="1:11">
      <c r="A399" s="135">
        <v>94024</v>
      </c>
      <c r="B399" s="133" t="s">
        <v>448</v>
      </c>
      <c r="C399" s="39"/>
      <c r="D399" s="39"/>
      <c r="E399" s="127"/>
      <c r="F399" s="127"/>
      <c r="H399" s="128">
        <f t="shared" si="17"/>
        <v>0</v>
      </c>
      <c r="J399" s="4">
        <f t="shared" si="19"/>
        <v>25.189399999999999</v>
      </c>
      <c r="K399" s="132">
        <f t="shared" si="18"/>
        <v>0</v>
      </c>
    </row>
    <row r="400" spans="1:11">
      <c r="A400" s="135">
        <v>94025</v>
      </c>
      <c r="B400" s="133" t="s">
        <v>449</v>
      </c>
      <c r="C400" s="39"/>
      <c r="D400" s="39"/>
      <c r="E400" s="127"/>
      <c r="F400" s="127"/>
      <c r="H400" s="128">
        <f t="shared" si="17"/>
        <v>0</v>
      </c>
      <c r="J400" s="4">
        <f t="shared" si="19"/>
        <v>25.189399999999999</v>
      </c>
      <c r="K400" s="128">
        <f t="shared" si="18"/>
        <v>0</v>
      </c>
    </row>
    <row r="401" spans="1:11">
      <c r="A401" s="138">
        <v>94026</v>
      </c>
      <c r="B401" s="130" t="s">
        <v>488</v>
      </c>
      <c r="C401" s="131"/>
      <c r="D401" s="131"/>
      <c r="E401" s="131">
        <v>299.67000000000007</v>
      </c>
      <c r="F401" s="131">
        <v>11366.980000000001</v>
      </c>
      <c r="G401" s="132"/>
      <c r="H401" s="132">
        <f>ROUND(C401-D401+E401-F401,2)</f>
        <v>-11067.31</v>
      </c>
      <c r="J401" s="4">
        <f t="shared" si="19"/>
        <v>25.189399999999999</v>
      </c>
      <c r="K401" s="128">
        <f t="shared" si="18"/>
        <v>-278778.90000000002</v>
      </c>
    </row>
    <row r="402" spans="1:11">
      <c r="A402" s="135">
        <v>94027</v>
      </c>
      <c r="B402" s="133" t="s">
        <v>450</v>
      </c>
      <c r="C402" s="39">
        <v>187.6</v>
      </c>
      <c r="D402" s="39"/>
      <c r="E402" s="127"/>
      <c r="F402" s="127"/>
      <c r="H402" s="128">
        <f t="shared" ref="H402:H430" si="20">ROUND(C402-D402+E402-F402,2)</f>
        <v>187.6</v>
      </c>
      <c r="J402" s="4">
        <f t="shared" si="19"/>
        <v>25.189399999999999</v>
      </c>
      <c r="K402" s="128">
        <f t="shared" si="18"/>
        <v>4725.53</v>
      </c>
    </row>
    <row r="403" spans="1:11">
      <c r="A403" s="135">
        <v>94028</v>
      </c>
      <c r="B403" s="4" t="s">
        <v>451</v>
      </c>
      <c r="C403" s="39"/>
      <c r="D403" s="39"/>
      <c r="E403" s="127"/>
      <c r="F403" s="127"/>
      <c r="H403" s="128">
        <f t="shared" si="20"/>
        <v>0</v>
      </c>
      <c r="J403" s="4">
        <f t="shared" si="19"/>
        <v>25.189399999999999</v>
      </c>
      <c r="K403" s="128">
        <f t="shared" si="18"/>
        <v>0</v>
      </c>
    </row>
    <row r="404" spans="1:11">
      <c r="A404" s="135">
        <v>94029</v>
      </c>
      <c r="B404" s="4" t="s">
        <v>452</v>
      </c>
      <c r="C404" s="39"/>
      <c r="D404" s="39"/>
      <c r="E404" s="127"/>
      <c r="F404" s="127"/>
      <c r="H404" s="128">
        <f t="shared" si="20"/>
        <v>0</v>
      </c>
      <c r="J404" s="4">
        <f t="shared" si="19"/>
        <v>25.189399999999999</v>
      </c>
      <c r="K404" s="128">
        <f t="shared" si="18"/>
        <v>0</v>
      </c>
    </row>
    <row r="405" spans="1:11">
      <c r="A405" s="135">
        <v>95001</v>
      </c>
      <c r="B405" s="38" t="s">
        <v>397</v>
      </c>
      <c r="C405" s="39"/>
      <c r="D405" s="39"/>
      <c r="E405" s="127"/>
      <c r="F405" s="127"/>
      <c r="H405" s="128">
        <f t="shared" si="20"/>
        <v>0</v>
      </c>
      <c r="J405" s="4">
        <f t="shared" si="19"/>
        <v>25.189399999999999</v>
      </c>
      <c r="K405" s="128">
        <f t="shared" si="18"/>
        <v>0</v>
      </c>
    </row>
    <row r="406" spans="1:11">
      <c r="A406" s="135">
        <v>95002</v>
      </c>
      <c r="B406" s="38" t="s">
        <v>398</v>
      </c>
      <c r="C406" s="39"/>
      <c r="D406" s="39"/>
      <c r="E406" s="127"/>
      <c r="F406" s="127"/>
      <c r="H406" s="128">
        <f t="shared" si="20"/>
        <v>0</v>
      </c>
      <c r="J406" s="4">
        <f t="shared" si="19"/>
        <v>25.189399999999999</v>
      </c>
      <c r="K406" s="128">
        <f t="shared" si="18"/>
        <v>0</v>
      </c>
    </row>
    <row r="407" spans="1:11">
      <c r="A407" s="135">
        <v>95003</v>
      </c>
      <c r="B407" s="38" t="s">
        <v>399</v>
      </c>
      <c r="C407" s="39"/>
      <c r="D407" s="39"/>
      <c r="E407" s="127"/>
      <c r="F407" s="127"/>
      <c r="H407" s="128">
        <f t="shared" si="20"/>
        <v>0</v>
      </c>
      <c r="J407" s="4">
        <f t="shared" si="19"/>
        <v>25.189399999999999</v>
      </c>
      <c r="K407" s="128">
        <f t="shared" si="18"/>
        <v>0</v>
      </c>
    </row>
    <row r="408" spans="1:11">
      <c r="A408" s="135">
        <v>96001</v>
      </c>
      <c r="B408" s="38" t="s">
        <v>453</v>
      </c>
      <c r="C408" s="39">
        <v>1325.28</v>
      </c>
      <c r="D408" s="39"/>
      <c r="E408" s="127"/>
      <c r="F408" s="127"/>
      <c r="H408" s="128">
        <f t="shared" si="20"/>
        <v>1325.28</v>
      </c>
      <c r="J408" s="4">
        <f t="shared" si="19"/>
        <v>25.189399999999999</v>
      </c>
      <c r="K408" s="128">
        <f t="shared" si="18"/>
        <v>33383.01</v>
      </c>
    </row>
    <row r="409" spans="1:11">
      <c r="A409" s="135">
        <v>96002</v>
      </c>
      <c r="B409" s="38" t="s">
        <v>454</v>
      </c>
      <c r="C409" s="39">
        <v>150</v>
      </c>
      <c r="D409" s="39"/>
      <c r="E409" s="127"/>
      <c r="F409" s="127"/>
      <c r="H409" s="128">
        <f t="shared" si="20"/>
        <v>150</v>
      </c>
      <c r="J409" s="4">
        <f t="shared" si="19"/>
        <v>25.189399999999999</v>
      </c>
      <c r="K409" s="128">
        <f t="shared" si="18"/>
        <v>3778.41</v>
      </c>
    </row>
    <row r="410" spans="1:11">
      <c r="A410" s="135">
        <v>96003</v>
      </c>
      <c r="B410" s="38" t="s">
        <v>455</v>
      </c>
      <c r="C410" s="39">
        <v>300</v>
      </c>
      <c r="D410" s="39"/>
      <c r="E410" s="127"/>
      <c r="F410" s="127"/>
      <c r="H410" s="128">
        <f t="shared" si="20"/>
        <v>300</v>
      </c>
      <c r="J410" s="4">
        <f t="shared" si="19"/>
        <v>25.189399999999999</v>
      </c>
      <c r="K410" s="128">
        <f t="shared" si="18"/>
        <v>7556.82</v>
      </c>
    </row>
    <row r="411" spans="1:11">
      <c r="A411" s="135">
        <v>96004</v>
      </c>
      <c r="B411" s="38" t="s">
        <v>456</v>
      </c>
      <c r="C411" s="39"/>
      <c r="D411" s="39"/>
      <c r="E411" s="127"/>
      <c r="F411" s="127"/>
      <c r="H411" s="128">
        <f t="shared" si="20"/>
        <v>0</v>
      </c>
      <c r="J411" s="4">
        <f t="shared" si="19"/>
        <v>25.189399999999999</v>
      </c>
      <c r="K411" s="128">
        <f t="shared" si="18"/>
        <v>0</v>
      </c>
    </row>
    <row r="412" spans="1:11">
      <c r="A412" s="135">
        <v>96005</v>
      </c>
      <c r="B412" s="38" t="s">
        <v>457</v>
      </c>
      <c r="C412" s="39">
        <v>100</v>
      </c>
      <c r="D412" s="39"/>
      <c r="E412" s="127"/>
      <c r="F412" s="127"/>
      <c r="H412" s="128">
        <f t="shared" si="20"/>
        <v>100</v>
      </c>
      <c r="J412" s="4">
        <f t="shared" si="19"/>
        <v>25.189399999999999</v>
      </c>
      <c r="K412" s="128">
        <f t="shared" si="18"/>
        <v>2518.94</v>
      </c>
    </row>
    <row r="413" spans="1:11">
      <c r="A413" s="135">
        <v>96006</v>
      </c>
      <c r="B413" s="38" t="s">
        <v>491</v>
      </c>
      <c r="C413" s="39"/>
      <c r="D413" s="39"/>
      <c r="E413" s="127"/>
      <c r="F413" s="127"/>
      <c r="H413" s="128">
        <f t="shared" si="20"/>
        <v>0</v>
      </c>
      <c r="J413" s="4">
        <f t="shared" si="19"/>
        <v>25.189399999999999</v>
      </c>
      <c r="K413" s="128">
        <f t="shared" si="18"/>
        <v>0</v>
      </c>
    </row>
    <row r="414" spans="1:11">
      <c r="A414" s="135">
        <v>96007</v>
      </c>
      <c r="B414" s="38" t="s">
        <v>458</v>
      </c>
      <c r="C414" s="39"/>
      <c r="D414" s="39"/>
      <c r="E414" s="127"/>
      <c r="F414" s="127"/>
      <c r="H414" s="128">
        <f t="shared" si="20"/>
        <v>0</v>
      </c>
      <c r="J414" s="4">
        <f t="shared" si="19"/>
        <v>25.189399999999999</v>
      </c>
      <c r="K414" s="128">
        <f t="shared" si="18"/>
        <v>0</v>
      </c>
    </row>
    <row r="415" spans="1:11">
      <c r="A415" s="135">
        <v>96008</v>
      </c>
      <c r="B415" s="38" t="s">
        <v>459</v>
      </c>
      <c r="C415" s="39">
        <v>150</v>
      </c>
      <c r="D415" s="39"/>
      <c r="E415" s="127"/>
      <c r="F415" s="127"/>
      <c r="H415" s="128">
        <f t="shared" si="20"/>
        <v>150</v>
      </c>
      <c r="J415" s="4">
        <f t="shared" si="19"/>
        <v>25.189399999999999</v>
      </c>
      <c r="K415" s="128">
        <f t="shared" si="18"/>
        <v>3778.41</v>
      </c>
    </row>
    <row r="416" spans="1:11">
      <c r="A416" s="135">
        <v>97001</v>
      </c>
      <c r="B416" s="38" t="s">
        <v>463</v>
      </c>
      <c r="C416" s="39"/>
      <c r="D416" s="39"/>
      <c r="E416" s="127"/>
      <c r="F416" s="127"/>
      <c r="H416" s="128">
        <f t="shared" si="20"/>
        <v>0</v>
      </c>
      <c r="J416" s="4">
        <f t="shared" si="19"/>
        <v>25.189399999999999</v>
      </c>
      <c r="K416" s="128">
        <f t="shared" si="18"/>
        <v>0</v>
      </c>
    </row>
    <row r="417" spans="1:11">
      <c r="A417" s="135">
        <v>97002</v>
      </c>
      <c r="B417" s="38" t="s">
        <v>464</v>
      </c>
      <c r="C417" s="39"/>
      <c r="D417" s="39"/>
      <c r="E417" s="127"/>
      <c r="F417" s="127"/>
      <c r="H417" s="128">
        <f t="shared" si="20"/>
        <v>0</v>
      </c>
      <c r="J417" s="4">
        <f t="shared" si="19"/>
        <v>25.189399999999999</v>
      </c>
      <c r="K417" s="128">
        <f t="shared" si="18"/>
        <v>0</v>
      </c>
    </row>
    <row r="418" spans="1:11">
      <c r="A418" s="135">
        <v>97003</v>
      </c>
      <c r="B418" s="38" t="s">
        <v>460</v>
      </c>
      <c r="C418" s="39"/>
      <c r="D418" s="39"/>
      <c r="E418" s="127"/>
      <c r="F418" s="127"/>
      <c r="H418" s="128">
        <f t="shared" si="20"/>
        <v>0</v>
      </c>
      <c r="J418" s="4">
        <f t="shared" si="19"/>
        <v>25.189399999999999</v>
      </c>
      <c r="K418" s="132">
        <f t="shared" si="18"/>
        <v>0</v>
      </c>
    </row>
    <row r="419" spans="1:11">
      <c r="A419" s="135">
        <v>97004</v>
      </c>
      <c r="B419" s="38" t="s">
        <v>461</v>
      </c>
      <c r="C419" s="39">
        <v>76.5</v>
      </c>
      <c r="D419" s="39"/>
      <c r="E419" s="127"/>
      <c r="F419" s="127"/>
      <c r="H419" s="128">
        <f t="shared" si="20"/>
        <v>76.5</v>
      </c>
      <c r="J419" s="4">
        <f t="shared" si="19"/>
        <v>25.189399999999999</v>
      </c>
      <c r="K419" s="128">
        <f t="shared" si="18"/>
        <v>1926.99</v>
      </c>
    </row>
    <row r="420" spans="1:11">
      <c r="A420" s="138">
        <v>97005</v>
      </c>
      <c r="B420" s="130" t="s">
        <v>467</v>
      </c>
      <c r="C420" s="131">
        <v>187.25</v>
      </c>
      <c r="D420" s="131"/>
      <c r="E420" s="131"/>
      <c r="F420" s="131"/>
      <c r="G420" s="132"/>
      <c r="H420" s="132">
        <f t="shared" si="20"/>
        <v>187.25</v>
      </c>
      <c r="J420" s="4">
        <f t="shared" si="19"/>
        <v>25.189399999999999</v>
      </c>
      <c r="K420" s="128">
        <f t="shared" si="18"/>
        <v>4716.72</v>
      </c>
    </row>
    <row r="421" spans="1:11">
      <c r="A421" s="37">
        <v>97006</v>
      </c>
      <c r="B421" s="140" t="s">
        <v>468</v>
      </c>
      <c r="C421" s="39"/>
      <c r="D421" s="39"/>
      <c r="E421" s="127"/>
      <c r="F421" s="127"/>
      <c r="H421" s="128">
        <f t="shared" si="20"/>
        <v>0</v>
      </c>
      <c r="J421" s="4">
        <f t="shared" si="19"/>
        <v>25.189399999999999</v>
      </c>
      <c r="K421" s="128">
        <f t="shared" si="18"/>
        <v>0</v>
      </c>
    </row>
    <row r="422" spans="1:11">
      <c r="A422" s="37">
        <v>98000</v>
      </c>
      <c r="B422" s="140" t="s">
        <v>492</v>
      </c>
      <c r="C422" s="39"/>
      <c r="D422" s="39"/>
      <c r="E422" s="127"/>
      <c r="F422" s="127"/>
      <c r="H422" s="128">
        <f t="shared" si="20"/>
        <v>0</v>
      </c>
      <c r="J422" s="4">
        <f t="shared" si="19"/>
        <v>25.189399999999999</v>
      </c>
      <c r="K422" s="128">
        <f t="shared" si="18"/>
        <v>0</v>
      </c>
    </row>
    <row r="423" spans="1:11">
      <c r="A423" s="37">
        <v>98001</v>
      </c>
      <c r="B423" s="140" t="s">
        <v>493</v>
      </c>
      <c r="C423" s="39"/>
      <c r="D423" s="39"/>
      <c r="E423" s="127"/>
      <c r="F423" s="127"/>
      <c r="H423" s="128">
        <f t="shared" si="20"/>
        <v>0</v>
      </c>
      <c r="J423" s="4">
        <f t="shared" si="19"/>
        <v>25.189399999999999</v>
      </c>
      <c r="K423" s="128">
        <f t="shared" si="18"/>
        <v>0</v>
      </c>
    </row>
    <row r="424" spans="1:11">
      <c r="A424" s="37">
        <v>98002</v>
      </c>
      <c r="B424" s="140" t="s">
        <v>494</v>
      </c>
      <c r="C424" s="39"/>
      <c r="D424" s="39"/>
      <c r="E424" s="127"/>
      <c r="F424" s="127"/>
      <c r="H424" s="128">
        <f t="shared" si="20"/>
        <v>0</v>
      </c>
      <c r="J424" s="4">
        <f t="shared" si="19"/>
        <v>25.189399999999999</v>
      </c>
      <c r="K424" s="128">
        <f t="shared" si="18"/>
        <v>0</v>
      </c>
    </row>
    <row r="425" spans="1:11">
      <c r="A425" s="37">
        <v>60001</v>
      </c>
      <c r="B425" s="140" t="s">
        <v>392</v>
      </c>
      <c r="C425" s="39"/>
      <c r="D425" s="39"/>
      <c r="E425" s="127"/>
      <c r="F425" s="127"/>
      <c r="H425" s="128">
        <f t="shared" si="20"/>
        <v>0</v>
      </c>
      <c r="J425" s="4">
        <f t="shared" si="19"/>
        <v>25.189399999999999</v>
      </c>
      <c r="K425" s="128">
        <f t="shared" si="18"/>
        <v>0</v>
      </c>
    </row>
    <row r="426" spans="1:11">
      <c r="A426" s="37">
        <v>60002</v>
      </c>
      <c r="B426" s="140" t="s">
        <v>393</v>
      </c>
      <c r="C426" s="39"/>
      <c r="D426" s="39"/>
      <c r="E426" s="127"/>
      <c r="F426" s="127"/>
      <c r="H426" s="128">
        <f t="shared" si="20"/>
        <v>0</v>
      </c>
      <c r="J426" s="4">
        <f t="shared" si="19"/>
        <v>25.189399999999999</v>
      </c>
      <c r="K426" s="128">
        <f t="shared" si="18"/>
        <v>0</v>
      </c>
    </row>
    <row r="427" spans="1:11">
      <c r="A427" s="135">
        <v>60003</v>
      </c>
      <c r="B427" s="38" t="s">
        <v>394</v>
      </c>
      <c r="C427" s="39">
        <v>724.52</v>
      </c>
      <c r="D427" s="39"/>
      <c r="E427" s="127"/>
      <c r="F427" s="127"/>
      <c r="H427" s="128">
        <f t="shared" si="20"/>
        <v>724.52</v>
      </c>
      <c r="J427" s="4">
        <f t="shared" si="19"/>
        <v>25.189399999999999</v>
      </c>
      <c r="K427" s="128">
        <f t="shared" si="18"/>
        <v>18250.22</v>
      </c>
    </row>
    <row r="428" spans="1:11">
      <c r="A428" s="135">
        <v>60004</v>
      </c>
      <c r="B428" s="38" t="s">
        <v>395</v>
      </c>
      <c r="C428" s="39"/>
      <c r="D428" s="39"/>
      <c r="E428" s="127"/>
      <c r="F428" s="127"/>
      <c r="H428" s="128">
        <f t="shared" si="20"/>
        <v>0</v>
      </c>
      <c r="J428" s="4">
        <f t="shared" si="19"/>
        <v>25.189399999999999</v>
      </c>
      <c r="K428" s="128">
        <f t="shared" si="18"/>
        <v>0</v>
      </c>
    </row>
    <row r="429" spans="1:11">
      <c r="A429" s="135">
        <v>60005</v>
      </c>
      <c r="B429" s="38" t="s">
        <v>396</v>
      </c>
      <c r="C429" s="39"/>
      <c r="D429" s="39"/>
      <c r="E429" s="127"/>
      <c r="F429" s="127"/>
      <c r="H429" s="128">
        <f t="shared" si="20"/>
        <v>0</v>
      </c>
      <c r="J429" s="4">
        <f t="shared" si="19"/>
        <v>25.189399999999999</v>
      </c>
      <c r="K429" s="128">
        <f t="shared" si="18"/>
        <v>0</v>
      </c>
    </row>
    <row r="430" spans="1:11">
      <c r="A430" s="135">
        <v>60006</v>
      </c>
      <c r="B430" s="38" t="s">
        <v>462</v>
      </c>
      <c r="C430" s="144"/>
      <c r="D430" s="144"/>
      <c r="E430" s="145"/>
      <c r="F430" s="145"/>
      <c r="H430" s="128">
        <f t="shared" si="20"/>
        <v>0</v>
      </c>
      <c r="J430" s="4">
        <f t="shared" si="19"/>
        <v>25.189399999999999</v>
      </c>
      <c r="K430" s="128">
        <f t="shared" si="18"/>
        <v>0</v>
      </c>
    </row>
    <row r="431" spans="1:11" ht="15" thickBot="1">
      <c r="A431" s="37"/>
      <c r="B431" s="38" t="s">
        <v>489</v>
      </c>
      <c r="C431" s="40">
        <f>SUM(C8:C430)</f>
        <v>2538306.3199999998</v>
      </c>
      <c r="D431" s="40">
        <f>SUM(D8:D430)</f>
        <v>2538306.3199999998</v>
      </c>
      <c r="E431" s="40">
        <f t="shared" ref="E431:F431" si="21">SUM(E8:E430)</f>
        <v>11666.650000000001</v>
      </c>
      <c r="F431" s="40">
        <f t="shared" si="21"/>
        <v>11666.650000000001</v>
      </c>
      <c r="H431" s="40">
        <f t="shared" ref="H431" si="22">SUM(H8:H430)</f>
        <v>-2.1714186004828662E-10</v>
      </c>
      <c r="K431" s="40">
        <f>SUM(K8:K428)</f>
        <v>3.0000000271684257E-2</v>
      </c>
    </row>
    <row r="432" spans="1:11" ht="15" thickTop="1">
      <c r="A432" s="38"/>
      <c r="D432" s="41"/>
      <c r="F432" s="41"/>
    </row>
    <row r="450" ht="17.899999999999999" customHeight="1"/>
  </sheetData>
  <conditionalFormatting sqref="B257">
    <cfRule type="duplicateValues" dxfId="19" priority="1"/>
  </conditionalFormatting>
  <conditionalFormatting sqref="B309">
    <cfRule type="duplicateValues" dxfId="18" priority="2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59999389629810485"/>
  </sheetPr>
  <dimension ref="A1:N450"/>
  <sheetViews>
    <sheetView topLeftCell="A206" workbookViewId="0">
      <selection activeCell="B221" sqref="B221"/>
    </sheetView>
  </sheetViews>
  <sheetFormatPr defaultRowHeight="14.6"/>
  <cols>
    <col min="1" max="1" width="12.3828125" style="4" customWidth="1"/>
    <col min="2" max="2" width="57" style="4" bestFit="1" customWidth="1"/>
    <col min="3" max="8" width="16.3828125" style="34" customWidth="1"/>
    <col min="10" max="10" width="11.3046875" style="4" bestFit="1" customWidth="1"/>
    <col min="11" max="11" width="16.3046875" style="34" customWidth="1"/>
    <col min="14" max="14" width="10.84375" bestFit="1" customWidth="1"/>
  </cols>
  <sheetData>
    <row r="1" spans="1:11">
      <c r="A1" s="1" t="s">
        <v>471</v>
      </c>
      <c r="B1" s="33" t="str">
        <f>TB!A1</f>
        <v>Super Cargo Pte.Ltd.</v>
      </c>
    </row>
    <row r="2" spans="1:11">
      <c r="A2" s="1"/>
    </row>
    <row r="3" spans="1:11" ht="17.899999999999999" customHeight="1"/>
    <row r="4" spans="1:11" ht="17.899999999999999" customHeight="1"/>
    <row r="6" spans="1:11">
      <c r="A6" s="35"/>
      <c r="C6" s="216" t="s">
        <v>570</v>
      </c>
      <c r="D6" s="217"/>
      <c r="E6" s="216" t="s">
        <v>571</v>
      </c>
      <c r="F6" s="217"/>
      <c r="H6" s="218" t="s">
        <v>490</v>
      </c>
      <c r="K6" s="123" t="s">
        <v>490</v>
      </c>
    </row>
    <row r="7" spans="1:11">
      <c r="A7" s="36" t="s">
        <v>472</v>
      </c>
      <c r="B7" s="36" t="s">
        <v>473</v>
      </c>
      <c r="C7" s="124" t="s">
        <v>572</v>
      </c>
      <c r="D7" s="124" t="s">
        <v>573</v>
      </c>
      <c r="E7" s="124" t="s">
        <v>572</v>
      </c>
      <c r="F7" s="124" t="s">
        <v>573</v>
      </c>
      <c r="G7" s="125"/>
      <c r="H7" s="126"/>
      <c r="J7" s="4">
        <f>+Ex.rate25!S15</f>
        <v>25.266200000000001</v>
      </c>
      <c r="K7" s="126" t="s">
        <v>513</v>
      </c>
    </row>
    <row r="8" spans="1:11">
      <c r="A8" s="37">
        <v>11100</v>
      </c>
      <c r="B8" s="38" t="s">
        <v>227</v>
      </c>
      <c r="C8" s="39"/>
      <c r="D8" s="39"/>
      <c r="E8" s="127"/>
      <c r="F8" s="127"/>
      <c r="H8" s="128">
        <f>ROUND(C8-D8+E8-F8,2)</f>
        <v>0</v>
      </c>
      <c r="J8" s="4">
        <f>J7</f>
        <v>25.266200000000001</v>
      </c>
      <c r="K8" s="128">
        <f t="shared" ref="K8:K71" si="0">ROUND(H8*J8,2)</f>
        <v>0</v>
      </c>
    </row>
    <row r="9" spans="1:11">
      <c r="A9" s="37">
        <v>11101</v>
      </c>
      <c r="B9" s="38" t="s">
        <v>228</v>
      </c>
      <c r="C9" s="39"/>
      <c r="D9" s="39"/>
      <c r="E9" s="127"/>
      <c r="F9" s="127"/>
      <c r="H9" s="128">
        <f t="shared" ref="H9:H72" si="1">ROUND(C9-D9+E9-F9,2)</f>
        <v>0</v>
      </c>
      <c r="J9" s="4">
        <f t="shared" ref="J9:J72" si="2">J8</f>
        <v>25.266200000000001</v>
      </c>
      <c r="K9" s="128">
        <f t="shared" si="0"/>
        <v>0</v>
      </c>
    </row>
    <row r="10" spans="1:11">
      <c r="A10" s="37">
        <v>11200</v>
      </c>
      <c r="B10" s="38" t="s">
        <v>229</v>
      </c>
      <c r="C10" s="39">
        <v>4875</v>
      </c>
      <c r="D10" s="39"/>
      <c r="E10" s="127"/>
      <c r="F10" s="127"/>
      <c r="H10" s="128">
        <f t="shared" si="1"/>
        <v>4875</v>
      </c>
      <c r="J10" s="4">
        <f t="shared" si="2"/>
        <v>25.266200000000001</v>
      </c>
      <c r="K10" s="128">
        <f t="shared" si="0"/>
        <v>123172.73</v>
      </c>
    </row>
    <row r="11" spans="1:11">
      <c r="A11" s="37">
        <v>11201</v>
      </c>
      <c r="B11" s="38" t="s">
        <v>230</v>
      </c>
      <c r="C11" s="39"/>
      <c r="D11" s="39">
        <v>4875</v>
      </c>
      <c r="E11" s="127"/>
      <c r="F11" s="127"/>
      <c r="H11" s="128">
        <f t="shared" si="1"/>
        <v>-4875</v>
      </c>
      <c r="J11" s="4">
        <f t="shared" si="2"/>
        <v>25.266200000000001</v>
      </c>
      <c r="K11" s="128">
        <f t="shared" si="0"/>
        <v>-123172.73</v>
      </c>
    </row>
    <row r="12" spans="1:11">
      <c r="A12" s="37">
        <v>11300</v>
      </c>
      <c r="B12" s="38" t="s">
        <v>231</v>
      </c>
      <c r="C12" s="39">
        <v>1572.91</v>
      </c>
      <c r="D12" s="39"/>
      <c r="E12" s="127"/>
      <c r="F12" s="127"/>
      <c r="H12" s="128">
        <f t="shared" si="1"/>
        <v>1572.91</v>
      </c>
      <c r="J12" s="4">
        <f t="shared" si="2"/>
        <v>25.266200000000001</v>
      </c>
      <c r="K12" s="128">
        <f t="shared" si="0"/>
        <v>39741.46</v>
      </c>
    </row>
    <row r="13" spans="1:11">
      <c r="A13" s="37">
        <v>11301</v>
      </c>
      <c r="B13" s="38" t="s">
        <v>232</v>
      </c>
      <c r="C13" s="39"/>
      <c r="D13" s="39">
        <v>1572.91</v>
      </c>
      <c r="E13" s="127"/>
      <c r="F13" s="127"/>
      <c r="H13" s="128">
        <f t="shared" si="1"/>
        <v>-1572.91</v>
      </c>
      <c r="J13" s="4">
        <f t="shared" si="2"/>
        <v>25.266200000000001</v>
      </c>
      <c r="K13" s="128">
        <f t="shared" si="0"/>
        <v>-39741.46</v>
      </c>
    </row>
    <row r="14" spans="1:11">
      <c r="A14" s="37">
        <v>11400</v>
      </c>
      <c r="B14" s="38" t="s">
        <v>233</v>
      </c>
      <c r="C14" s="39"/>
      <c r="D14" s="39"/>
      <c r="E14" s="127"/>
      <c r="F14" s="127"/>
      <c r="H14" s="128">
        <f t="shared" si="1"/>
        <v>0</v>
      </c>
      <c r="J14" s="4">
        <f t="shared" si="2"/>
        <v>25.266200000000001</v>
      </c>
      <c r="K14" s="128">
        <f t="shared" si="0"/>
        <v>0</v>
      </c>
    </row>
    <row r="15" spans="1:11">
      <c r="A15" s="37">
        <v>11401</v>
      </c>
      <c r="B15" s="38" t="s">
        <v>234</v>
      </c>
      <c r="C15" s="39"/>
      <c r="D15" s="39"/>
      <c r="E15" s="127"/>
      <c r="F15" s="127"/>
      <c r="H15" s="128">
        <f t="shared" si="1"/>
        <v>0</v>
      </c>
      <c r="J15" s="4">
        <f t="shared" si="2"/>
        <v>25.266200000000001</v>
      </c>
      <c r="K15" s="128">
        <f t="shared" si="0"/>
        <v>0</v>
      </c>
    </row>
    <row r="16" spans="1:11">
      <c r="A16" s="129">
        <v>11500</v>
      </c>
      <c r="B16" s="130" t="s">
        <v>237</v>
      </c>
      <c r="C16" s="131">
        <v>21248</v>
      </c>
      <c r="D16" s="131"/>
      <c r="E16" s="131"/>
      <c r="F16" s="131"/>
      <c r="G16" s="132"/>
      <c r="H16" s="132">
        <f t="shared" si="1"/>
        <v>21248</v>
      </c>
      <c r="J16" s="4">
        <f t="shared" si="2"/>
        <v>25.266200000000001</v>
      </c>
      <c r="K16" s="132">
        <f t="shared" si="0"/>
        <v>536856.22</v>
      </c>
    </row>
    <row r="17" spans="1:11">
      <c r="A17" s="129">
        <v>11501</v>
      </c>
      <c r="B17" s="130" t="s">
        <v>238</v>
      </c>
      <c r="C17" s="131"/>
      <c r="D17" s="131">
        <v>11804.46</v>
      </c>
      <c r="E17" s="131"/>
      <c r="F17" s="131"/>
      <c r="G17" s="132"/>
      <c r="H17" s="132">
        <f t="shared" si="1"/>
        <v>-11804.46</v>
      </c>
      <c r="J17" s="4">
        <f t="shared" si="2"/>
        <v>25.266200000000001</v>
      </c>
      <c r="K17" s="132">
        <f t="shared" si="0"/>
        <v>-298253.84999999998</v>
      </c>
    </row>
    <row r="18" spans="1:11">
      <c r="A18" s="37">
        <v>11600</v>
      </c>
      <c r="B18" s="38" t="s">
        <v>239</v>
      </c>
      <c r="C18" s="39"/>
      <c r="D18" s="39"/>
      <c r="E18" s="127"/>
      <c r="F18" s="127"/>
      <c r="H18" s="128">
        <f t="shared" si="1"/>
        <v>0</v>
      </c>
      <c r="J18" s="4">
        <f t="shared" si="2"/>
        <v>25.266200000000001</v>
      </c>
      <c r="K18" s="128">
        <f t="shared" si="0"/>
        <v>0</v>
      </c>
    </row>
    <row r="19" spans="1:11">
      <c r="A19" s="37">
        <v>11601</v>
      </c>
      <c r="B19" s="38" t="s">
        <v>240</v>
      </c>
      <c r="C19" s="39"/>
      <c r="D19" s="39"/>
      <c r="E19" s="127"/>
      <c r="F19" s="127"/>
      <c r="H19" s="128">
        <f t="shared" si="1"/>
        <v>0</v>
      </c>
      <c r="J19" s="4">
        <f t="shared" si="2"/>
        <v>25.266200000000001</v>
      </c>
      <c r="K19" s="128">
        <f t="shared" si="0"/>
        <v>0</v>
      </c>
    </row>
    <row r="20" spans="1:11">
      <c r="A20" s="37">
        <v>11700</v>
      </c>
      <c r="B20" s="38" t="s">
        <v>474</v>
      </c>
      <c r="C20" s="39"/>
      <c r="D20" s="39"/>
      <c r="E20" s="127"/>
      <c r="F20" s="127"/>
      <c r="H20" s="128">
        <f t="shared" si="1"/>
        <v>0</v>
      </c>
      <c r="J20" s="4">
        <f t="shared" si="2"/>
        <v>25.266200000000001</v>
      </c>
      <c r="K20" s="128">
        <f t="shared" si="0"/>
        <v>0</v>
      </c>
    </row>
    <row r="21" spans="1:11">
      <c r="A21" s="37">
        <v>11701</v>
      </c>
      <c r="B21" s="38" t="s">
        <v>236</v>
      </c>
      <c r="C21" s="39"/>
      <c r="D21" s="39"/>
      <c r="E21" s="127"/>
      <c r="F21" s="127"/>
      <c r="H21" s="128">
        <f t="shared" si="1"/>
        <v>0</v>
      </c>
      <c r="J21" s="4">
        <f t="shared" si="2"/>
        <v>25.266200000000001</v>
      </c>
      <c r="K21" s="128">
        <f t="shared" si="0"/>
        <v>0</v>
      </c>
    </row>
    <row r="22" spans="1:11">
      <c r="A22" s="37">
        <v>12001</v>
      </c>
      <c r="B22" s="38" t="s">
        <v>224</v>
      </c>
      <c r="C22" s="39"/>
      <c r="D22" s="39"/>
      <c r="E22" s="127"/>
      <c r="F22" s="127"/>
      <c r="H22" s="128">
        <f t="shared" si="1"/>
        <v>0</v>
      </c>
      <c r="J22" s="4">
        <f t="shared" si="2"/>
        <v>25.266200000000001</v>
      </c>
      <c r="K22" s="128">
        <f t="shared" si="0"/>
        <v>0</v>
      </c>
    </row>
    <row r="23" spans="1:11">
      <c r="A23" s="37">
        <v>12002</v>
      </c>
      <c r="B23" s="38" t="s">
        <v>225</v>
      </c>
      <c r="C23" s="39"/>
      <c r="D23" s="39"/>
      <c r="E23" s="127"/>
      <c r="F23" s="127"/>
      <c r="H23" s="128">
        <f t="shared" si="1"/>
        <v>0</v>
      </c>
      <c r="J23" s="4">
        <f t="shared" si="2"/>
        <v>25.266200000000001</v>
      </c>
      <c r="K23" s="128">
        <f t="shared" si="0"/>
        <v>0</v>
      </c>
    </row>
    <row r="24" spans="1:11" s="134" customFormat="1">
      <c r="A24" s="37">
        <v>12003</v>
      </c>
      <c r="B24" s="133" t="s">
        <v>226</v>
      </c>
      <c r="C24" s="39"/>
      <c r="D24" s="39"/>
      <c r="E24" s="127"/>
      <c r="F24" s="127"/>
      <c r="G24" s="34"/>
      <c r="H24" s="128">
        <f t="shared" si="1"/>
        <v>0</v>
      </c>
      <c r="J24" s="4">
        <f t="shared" si="2"/>
        <v>25.266200000000001</v>
      </c>
      <c r="K24" s="128">
        <f t="shared" si="0"/>
        <v>0</v>
      </c>
    </row>
    <row r="25" spans="1:11">
      <c r="A25" s="135">
        <v>13011</v>
      </c>
      <c r="B25" s="38" t="s">
        <v>91</v>
      </c>
      <c r="C25" s="39"/>
      <c r="D25" s="39"/>
      <c r="E25" s="127"/>
      <c r="F25" s="127"/>
      <c r="H25" s="128">
        <f t="shared" si="1"/>
        <v>0</v>
      </c>
      <c r="J25" s="4">
        <f t="shared" si="2"/>
        <v>25.266200000000001</v>
      </c>
      <c r="K25" s="128">
        <f t="shared" si="0"/>
        <v>0</v>
      </c>
    </row>
    <row r="26" spans="1:11">
      <c r="A26" s="135">
        <v>13012</v>
      </c>
      <c r="B26" s="133" t="s">
        <v>92</v>
      </c>
      <c r="C26" s="39"/>
      <c r="D26" s="39"/>
      <c r="E26" s="127"/>
      <c r="F26" s="127"/>
      <c r="H26" s="128">
        <f t="shared" si="1"/>
        <v>0</v>
      </c>
      <c r="J26" s="4">
        <f t="shared" si="2"/>
        <v>25.266200000000001</v>
      </c>
      <c r="K26" s="128">
        <f t="shared" si="0"/>
        <v>0</v>
      </c>
    </row>
    <row r="27" spans="1:11">
      <c r="A27" s="135">
        <v>13021</v>
      </c>
      <c r="B27" s="38" t="s">
        <v>93</v>
      </c>
      <c r="C27" s="39"/>
      <c r="D27" s="39"/>
      <c r="E27" s="127"/>
      <c r="F27" s="127"/>
      <c r="H27" s="128">
        <f t="shared" si="1"/>
        <v>0</v>
      </c>
      <c r="J27" s="4">
        <f t="shared" si="2"/>
        <v>25.266200000000001</v>
      </c>
      <c r="K27" s="128">
        <f t="shared" si="0"/>
        <v>0</v>
      </c>
    </row>
    <row r="28" spans="1:11">
      <c r="A28" s="135">
        <v>13022</v>
      </c>
      <c r="B28" s="38" t="s">
        <v>94</v>
      </c>
      <c r="C28" s="39"/>
      <c r="D28" s="39"/>
      <c r="E28" s="127"/>
      <c r="F28" s="127"/>
      <c r="H28" s="128">
        <f t="shared" si="1"/>
        <v>0</v>
      </c>
      <c r="J28" s="4">
        <f t="shared" si="2"/>
        <v>25.266200000000001</v>
      </c>
      <c r="K28" s="128">
        <f t="shared" si="0"/>
        <v>0</v>
      </c>
    </row>
    <row r="29" spans="1:11">
      <c r="A29" s="135">
        <v>13023</v>
      </c>
      <c r="B29" s="38" t="s">
        <v>95</v>
      </c>
      <c r="C29" s="39"/>
      <c r="D29" s="39"/>
      <c r="E29" s="127"/>
      <c r="F29" s="127"/>
      <c r="H29" s="128">
        <f t="shared" si="1"/>
        <v>0</v>
      </c>
      <c r="J29" s="4">
        <f t="shared" si="2"/>
        <v>25.266200000000001</v>
      </c>
      <c r="K29" s="128">
        <f t="shared" si="0"/>
        <v>0</v>
      </c>
    </row>
    <row r="30" spans="1:11">
      <c r="A30" s="135">
        <v>13024</v>
      </c>
      <c r="B30" s="38" t="s">
        <v>96</v>
      </c>
      <c r="C30" s="39"/>
      <c r="D30" s="39"/>
      <c r="E30" s="127"/>
      <c r="F30" s="127"/>
      <c r="H30" s="128">
        <f t="shared" si="1"/>
        <v>0</v>
      </c>
      <c r="J30" s="4">
        <f t="shared" si="2"/>
        <v>25.266200000000001</v>
      </c>
      <c r="K30" s="128">
        <f t="shared" si="0"/>
        <v>0</v>
      </c>
    </row>
    <row r="31" spans="1:11">
      <c r="A31" s="135">
        <v>13031</v>
      </c>
      <c r="B31" s="38" t="s">
        <v>97</v>
      </c>
      <c r="C31" s="39"/>
      <c r="D31" s="39"/>
      <c r="E31" s="127"/>
      <c r="F31" s="127"/>
      <c r="H31" s="128">
        <f t="shared" si="1"/>
        <v>0</v>
      </c>
      <c r="J31" s="4">
        <f t="shared" si="2"/>
        <v>25.266200000000001</v>
      </c>
      <c r="K31" s="128">
        <f t="shared" si="0"/>
        <v>0</v>
      </c>
    </row>
    <row r="32" spans="1:11">
      <c r="A32" s="135">
        <v>13032</v>
      </c>
      <c r="B32" s="38" t="s">
        <v>98</v>
      </c>
      <c r="C32" s="39"/>
      <c r="D32" s="39"/>
      <c r="E32" s="127"/>
      <c r="F32" s="127"/>
      <c r="H32" s="128">
        <f t="shared" si="1"/>
        <v>0</v>
      </c>
      <c r="J32" s="4">
        <f t="shared" si="2"/>
        <v>25.266200000000001</v>
      </c>
      <c r="K32" s="128">
        <f t="shared" si="0"/>
        <v>0</v>
      </c>
    </row>
    <row r="33" spans="1:11">
      <c r="A33" s="135">
        <v>13041</v>
      </c>
      <c r="B33" s="38" t="s">
        <v>99</v>
      </c>
      <c r="C33" s="39"/>
      <c r="D33" s="39"/>
      <c r="E33" s="127"/>
      <c r="F33" s="127"/>
      <c r="H33" s="128">
        <f t="shared" si="1"/>
        <v>0</v>
      </c>
      <c r="J33" s="4">
        <f t="shared" si="2"/>
        <v>25.266200000000001</v>
      </c>
      <c r="K33" s="128">
        <f t="shared" si="0"/>
        <v>0</v>
      </c>
    </row>
    <row r="34" spans="1:11">
      <c r="A34" s="135">
        <v>13042</v>
      </c>
      <c r="B34" s="38" t="s">
        <v>100</v>
      </c>
      <c r="C34" s="39"/>
      <c r="D34" s="39"/>
      <c r="E34" s="127"/>
      <c r="F34" s="127"/>
      <c r="H34" s="128">
        <f t="shared" si="1"/>
        <v>0</v>
      </c>
      <c r="J34" s="4">
        <f t="shared" si="2"/>
        <v>25.266200000000001</v>
      </c>
      <c r="K34" s="128">
        <f t="shared" si="0"/>
        <v>0</v>
      </c>
    </row>
    <row r="35" spans="1:11">
      <c r="A35" s="135">
        <v>13043</v>
      </c>
      <c r="B35" s="38" t="s">
        <v>101</v>
      </c>
      <c r="C35" s="39"/>
      <c r="D35" s="39"/>
      <c r="E35" s="127"/>
      <c r="F35" s="127"/>
      <c r="H35" s="128">
        <f t="shared" si="1"/>
        <v>0</v>
      </c>
      <c r="J35" s="4">
        <f t="shared" si="2"/>
        <v>25.266200000000001</v>
      </c>
      <c r="K35" s="128">
        <f t="shared" si="0"/>
        <v>0</v>
      </c>
    </row>
    <row r="36" spans="1:11">
      <c r="A36" s="135">
        <v>13044</v>
      </c>
      <c r="B36" s="38" t="s">
        <v>102</v>
      </c>
      <c r="C36" s="39"/>
      <c r="D36" s="39"/>
      <c r="E36" s="127"/>
      <c r="F36" s="127"/>
      <c r="H36" s="128">
        <f t="shared" si="1"/>
        <v>0</v>
      </c>
      <c r="J36" s="4">
        <f t="shared" si="2"/>
        <v>25.266200000000001</v>
      </c>
      <c r="K36" s="128">
        <f t="shared" si="0"/>
        <v>0</v>
      </c>
    </row>
    <row r="37" spans="1:11">
      <c r="A37" s="135">
        <v>13045</v>
      </c>
      <c r="B37" s="38" t="s">
        <v>103</v>
      </c>
      <c r="C37" s="39"/>
      <c r="D37" s="39"/>
      <c r="E37" s="127"/>
      <c r="F37" s="127"/>
      <c r="H37" s="128">
        <f t="shared" si="1"/>
        <v>0</v>
      </c>
      <c r="J37" s="4">
        <f t="shared" si="2"/>
        <v>25.266200000000001</v>
      </c>
      <c r="K37" s="128">
        <f t="shared" si="0"/>
        <v>0</v>
      </c>
    </row>
    <row r="38" spans="1:11">
      <c r="A38" s="135">
        <v>13051</v>
      </c>
      <c r="B38" s="38" t="s">
        <v>104</v>
      </c>
      <c r="C38" s="39"/>
      <c r="D38" s="39"/>
      <c r="E38" s="127"/>
      <c r="F38" s="127"/>
      <c r="H38" s="128">
        <f t="shared" si="1"/>
        <v>0</v>
      </c>
      <c r="J38" s="4">
        <f t="shared" si="2"/>
        <v>25.266200000000001</v>
      </c>
      <c r="K38" s="128">
        <f t="shared" si="0"/>
        <v>0</v>
      </c>
    </row>
    <row r="39" spans="1:11">
      <c r="A39" s="135">
        <v>13052</v>
      </c>
      <c r="B39" s="38" t="s">
        <v>105</v>
      </c>
      <c r="C39" s="39"/>
      <c r="D39" s="39"/>
      <c r="E39" s="127"/>
      <c r="F39" s="127"/>
      <c r="H39" s="128">
        <f t="shared" si="1"/>
        <v>0</v>
      </c>
      <c r="J39" s="4">
        <f t="shared" si="2"/>
        <v>25.266200000000001</v>
      </c>
      <c r="K39" s="128">
        <f t="shared" si="0"/>
        <v>0</v>
      </c>
    </row>
    <row r="40" spans="1:11">
      <c r="A40" s="135">
        <v>13053</v>
      </c>
      <c r="B40" s="38" t="s">
        <v>106</v>
      </c>
      <c r="C40" s="39"/>
      <c r="D40" s="39"/>
      <c r="E40" s="127"/>
      <c r="F40" s="127"/>
      <c r="H40" s="128">
        <f t="shared" si="1"/>
        <v>0</v>
      </c>
      <c r="J40" s="4">
        <f t="shared" si="2"/>
        <v>25.266200000000001</v>
      </c>
      <c r="K40" s="128">
        <f t="shared" si="0"/>
        <v>0</v>
      </c>
    </row>
    <row r="41" spans="1:11">
      <c r="A41" s="135">
        <v>13054</v>
      </c>
      <c r="B41" s="38" t="s">
        <v>107</v>
      </c>
      <c r="C41" s="39"/>
      <c r="D41" s="39"/>
      <c r="E41" s="127"/>
      <c r="F41" s="127"/>
      <c r="H41" s="128">
        <f t="shared" si="1"/>
        <v>0</v>
      </c>
      <c r="J41" s="4">
        <f t="shared" si="2"/>
        <v>25.266200000000001</v>
      </c>
      <c r="K41" s="128">
        <f t="shared" si="0"/>
        <v>0</v>
      </c>
    </row>
    <row r="42" spans="1:11">
      <c r="A42" s="135">
        <v>13055</v>
      </c>
      <c r="B42" s="38" t="s">
        <v>108</v>
      </c>
      <c r="C42" s="39"/>
      <c r="D42" s="39"/>
      <c r="E42" s="127"/>
      <c r="F42" s="127"/>
      <c r="H42" s="128">
        <f t="shared" si="1"/>
        <v>0</v>
      </c>
      <c r="J42" s="4">
        <f t="shared" si="2"/>
        <v>25.266200000000001</v>
      </c>
      <c r="K42" s="128">
        <f t="shared" si="0"/>
        <v>0</v>
      </c>
    </row>
    <row r="43" spans="1:11">
      <c r="A43" s="135">
        <v>13056</v>
      </c>
      <c r="B43" s="38" t="s">
        <v>109</v>
      </c>
      <c r="C43" s="39"/>
      <c r="D43" s="39"/>
      <c r="E43" s="127"/>
      <c r="F43" s="127"/>
      <c r="H43" s="128">
        <f t="shared" si="1"/>
        <v>0</v>
      </c>
      <c r="J43" s="4">
        <f t="shared" si="2"/>
        <v>25.266200000000001</v>
      </c>
      <c r="K43" s="128">
        <f t="shared" si="0"/>
        <v>0</v>
      </c>
    </row>
    <row r="44" spans="1:11">
      <c r="A44" s="135">
        <v>13061</v>
      </c>
      <c r="B44" s="38" t="s">
        <v>110</v>
      </c>
      <c r="C44" s="39">
        <v>838181.98</v>
      </c>
      <c r="D44" s="39"/>
      <c r="E44" s="127"/>
      <c r="F44" s="127"/>
      <c r="H44" s="128">
        <f t="shared" si="1"/>
        <v>838181.98</v>
      </c>
      <c r="J44" s="4">
        <f t="shared" si="2"/>
        <v>25.266200000000001</v>
      </c>
      <c r="K44" s="128">
        <f t="shared" si="0"/>
        <v>21177673.539999999</v>
      </c>
    </row>
    <row r="45" spans="1:11">
      <c r="A45" s="37">
        <v>13081</v>
      </c>
      <c r="B45" s="38" t="s">
        <v>111</v>
      </c>
      <c r="C45" s="39"/>
      <c r="D45" s="39"/>
      <c r="E45" s="127"/>
      <c r="F45" s="127"/>
      <c r="H45" s="128">
        <f t="shared" si="1"/>
        <v>0</v>
      </c>
      <c r="J45" s="4">
        <f t="shared" si="2"/>
        <v>25.266200000000001</v>
      </c>
      <c r="K45" s="128">
        <f t="shared" si="0"/>
        <v>0</v>
      </c>
    </row>
    <row r="46" spans="1:11">
      <c r="A46" s="37">
        <v>13091</v>
      </c>
      <c r="B46" s="38" t="s">
        <v>112</v>
      </c>
      <c r="C46" s="39"/>
      <c r="D46" s="39"/>
      <c r="E46" s="127"/>
      <c r="F46" s="127"/>
      <c r="H46" s="128">
        <f t="shared" si="1"/>
        <v>0</v>
      </c>
      <c r="J46" s="4">
        <f t="shared" si="2"/>
        <v>25.266200000000001</v>
      </c>
      <c r="K46" s="128">
        <f t="shared" si="0"/>
        <v>0</v>
      </c>
    </row>
    <row r="47" spans="1:11">
      <c r="A47" s="135">
        <v>13101</v>
      </c>
      <c r="B47" s="38" t="s">
        <v>113</v>
      </c>
      <c r="C47" s="39"/>
      <c r="D47" s="39"/>
      <c r="E47" s="127"/>
      <c r="F47" s="127"/>
      <c r="H47" s="128">
        <f t="shared" si="1"/>
        <v>0</v>
      </c>
      <c r="J47" s="4">
        <f t="shared" si="2"/>
        <v>25.266200000000001</v>
      </c>
      <c r="K47" s="128">
        <f t="shared" si="0"/>
        <v>0</v>
      </c>
    </row>
    <row r="48" spans="1:11">
      <c r="A48" s="135">
        <v>13111</v>
      </c>
      <c r="B48" s="38" t="s">
        <v>114</v>
      </c>
      <c r="C48" s="39"/>
      <c r="D48" s="39"/>
      <c r="E48" s="127"/>
      <c r="F48" s="127"/>
      <c r="H48" s="128">
        <f t="shared" si="1"/>
        <v>0</v>
      </c>
      <c r="J48" s="4">
        <f t="shared" si="2"/>
        <v>25.266200000000001</v>
      </c>
      <c r="K48" s="128">
        <f t="shared" si="0"/>
        <v>0</v>
      </c>
    </row>
    <row r="49" spans="1:11">
      <c r="A49" s="135">
        <v>13112</v>
      </c>
      <c r="B49" s="38" t="s">
        <v>115</v>
      </c>
      <c r="C49" s="39"/>
      <c r="D49" s="39"/>
      <c r="E49" s="127"/>
      <c r="F49" s="127"/>
      <c r="H49" s="128">
        <f t="shared" si="1"/>
        <v>0</v>
      </c>
      <c r="J49" s="4">
        <f t="shared" si="2"/>
        <v>25.266200000000001</v>
      </c>
      <c r="K49" s="128">
        <f t="shared" si="0"/>
        <v>0</v>
      </c>
    </row>
    <row r="50" spans="1:11">
      <c r="A50" s="135">
        <v>13113</v>
      </c>
      <c r="B50" s="38" t="s">
        <v>116</v>
      </c>
      <c r="C50" s="39"/>
      <c r="D50" s="39"/>
      <c r="E50" s="127"/>
      <c r="F50" s="127"/>
      <c r="H50" s="128">
        <f t="shared" si="1"/>
        <v>0</v>
      </c>
      <c r="J50" s="4">
        <f t="shared" si="2"/>
        <v>25.266200000000001</v>
      </c>
      <c r="K50" s="128">
        <f t="shared" si="0"/>
        <v>0</v>
      </c>
    </row>
    <row r="51" spans="1:11">
      <c r="A51" s="135">
        <v>13114</v>
      </c>
      <c r="B51" s="38" t="s">
        <v>117</v>
      </c>
      <c r="C51" s="39"/>
      <c r="D51" s="39"/>
      <c r="E51" s="127"/>
      <c r="F51" s="127"/>
      <c r="H51" s="128">
        <f t="shared" si="1"/>
        <v>0</v>
      </c>
      <c r="J51" s="4">
        <f t="shared" si="2"/>
        <v>25.266200000000001</v>
      </c>
      <c r="K51" s="128">
        <f t="shared" si="0"/>
        <v>0</v>
      </c>
    </row>
    <row r="52" spans="1:11">
      <c r="A52" s="135">
        <v>13115</v>
      </c>
      <c r="B52" s="38" t="s">
        <v>118</v>
      </c>
      <c r="C52" s="39"/>
      <c r="D52" s="39"/>
      <c r="E52" s="127"/>
      <c r="F52" s="127"/>
      <c r="H52" s="128">
        <f t="shared" si="1"/>
        <v>0</v>
      </c>
      <c r="J52" s="4">
        <f t="shared" si="2"/>
        <v>25.266200000000001</v>
      </c>
      <c r="K52" s="128">
        <f t="shared" si="0"/>
        <v>0</v>
      </c>
    </row>
    <row r="53" spans="1:11">
      <c r="A53" s="135">
        <v>13116</v>
      </c>
      <c r="B53" s="38" t="s">
        <v>119</v>
      </c>
      <c r="C53" s="39"/>
      <c r="D53" s="39"/>
      <c r="E53" s="127"/>
      <c r="F53" s="127"/>
      <c r="H53" s="128">
        <f t="shared" si="1"/>
        <v>0</v>
      </c>
      <c r="J53" s="4">
        <f t="shared" si="2"/>
        <v>25.266200000000001</v>
      </c>
      <c r="K53" s="128">
        <f t="shared" si="0"/>
        <v>0</v>
      </c>
    </row>
    <row r="54" spans="1:11">
      <c r="A54" s="135">
        <v>13117</v>
      </c>
      <c r="B54" s="38" t="s">
        <v>120</v>
      </c>
      <c r="C54" s="39"/>
      <c r="D54" s="39"/>
      <c r="E54" s="127"/>
      <c r="F54" s="127"/>
      <c r="H54" s="128">
        <f t="shared" si="1"/>
        <v>0</v>
      </c>
      <c r="J54" s="4">
        <f t="shared" si="2"/>
        <v>25.266200000000001</v>
      </c>
      <c r="K54" s="128">
        <f t="shared" si="0"/>
        <v>0</v>
      </c>
    </row>
    <row r="55" spans="1:11">
      <c r="A55" s="135">
        <v>13118</v>
      </c>
      <c r="B55" s="38" t="s">
        <v>121</v>
      </c>
      <c r="C55" s="39"/>
      <c r="D55" s="39"/>
      <c r="E55" s="127"/>
      <c r="F55" s="127"/>
      <c r="H55" s="128">
        <f t="shared" si="1"/>
        <v>0</v>
      </c>
      <c r="J55" s="4">
        <f t="shared" si="2"/>
        <v>25.266200000000001</v>
      </c>
      <c r="K55" s="128">
        <f t="shared" si="0"/>
        <v>0</v>
      </c>
    </row>
    <row r="56" spans="1:11">
      <c r="A56" s="135">
        <v>13121</v>
      </c>
      <c r="B56" s="133" t="s">
        <v>122</v>
      </c>
      <c r="C56" s="39"/>
      <c r="D56" s="39"/>
      <c r="E56" s="127"/>
      <c r="F56" s="127"/>
      <c r="H56" s="128">
        <f t="shared" si="1"/>
        <v>0</v>
      </c>
      <c r="J56" s="4">
        <f t="shared" si="2"/>
        <v>25.266200000000001</v>
      </c>
      <c r="K56" s="128">
        <f t="shared" si="0"/>
        <v>0</v>
      </c>
    </row>
    <row r="57" spans="1:11">
      <c r="A57" s="37">
        <v>13131</v>
      </c>
      <c r="B57" s="38" t="s">
        <v>123</v>
      </c>
      <c r="C57" s="39"/>
      <c r="D57" s="39"/>
      <c r="E57" s="127"/>
      <c r="F57" s="127"/>
      <c r="H57" s="128">
        <f t="shared" si="1"/>
        <v>0</v>
      </c>
      <c r="J57" s="4">
        <f t="shared" si="2"/>
        <v>25.266200000000001</v>
      </c>
      <c r="K57" s="128">
        <f t="shared" si="0"/>
        <v>0</v>
      </c>
    </row>
    <row r="58" spans="1:11">
      <c r="A58" s="37">
        <v>13132</v>
      </c>
      <c r="B58" s="38" t="s">
        <v>124</v>
      </c>
      <c r="C58" s="39"/>
      <c r="D58" s="39"/>
      <c r="E58" s="127"/>
      <c r="F58" s="127"/>
      <c r="H58" s="128">
        <f t="shared" si="1"/>
        <v>0</v>
      </c>
      <c r="J58" s="4">
        <f t="shared" si="2"/>
        <v>25.266200000000001</v>
      </c>
      <c r="K58" s="128">
        <f t="shared" si="0"/>
        <v>0</v>
      </c>
    </row>
    <row r="59" spans="1:11">
      <c r="A59" s="37">
        <v>13133</v>
      </c>
      <c r="B59" s="38" t="s">
        <v>125</v>
      </c>
      <c r="C59" s="39"/>
      <c r="D59" s="39"/>
      <c r="E59" s="127"/>
      <c r="F59" s="127"/>
      <c r="H59" s="128">
        <f t="shared" si="1"/>
        <v>0</v>
      </c>
      <c r="J59" s="4">
        <f t="shared" si="2"/>
        <v>25.266200000000001</v>
      </c>
      <c r="K59" s="128">
        <f t="shared" si="0"/>
        <v>0</v>
      </c>
    </row>
    <row r="60" spans="1:11">
      <c r="A60" s="37">
        <v>13134</v>
      </c>
      <c r="B60" s="38" t="s">
        <v>126</v>
      </c>
      <c r="C60" s="39"/>
      <c r="D60" s="39"/>
      <c r="E60" s="127"/>
      <c r="F60" s="127"/>
      <c r="H60" s="128">
        <f t="shared" si="1"/>
        <v>0</v>
      </c>
      <c r="J60" s="4">
        <f t="shared" si="2"/>
        <v>25.266200000000001</v>
      </c>
      <c r="K60" s="128">
        <f t="shared" si="0"/>
        <v>0</v>
      </c>
    </row>
    <row r="61" spans="1:11">
      <c r="A61" s="37">
        <v>13135</v>
      </c>
      <c r="B61" s="133" t="s">
        <v>127</v>
      </c>
      <c r="C61" s="39"/>
      <c r="D61" s="39"/>
      <c r="E61" s="127"/>
      <c r="F61" s="127"/>
      <c r="H61" s="128">
        <f t="shared" si="1"/>
        <v>0</v>
      </c>
      <c r="J61" s="4">
        <f t="shared" si="2"/>
        <v>25.266200000000001</v>
      </c>
      <c r="K61" s="128">
        <f t="shared" si="0"/>
        <v>0</v>
      </c>
    </row>
    <row r="62" spans="1:11">
      <c r="A62" s="136">
        <v>13136</v>
      </c>
      <c r="B62" s="38" t="s">
        <v>128</v>
      </c>
      <c r="C62" s="39"/>
      <c r="D62" s="39"/>
      <c r="E62" s="127"/>
      <c r="F62" s="127"/>
      <c r="H62" s="128">
        <f t="shared" si="1"/>
        <v>0</v>
      </c>
      <c r="J62" s="4">
        <f t="shared" si="2"/>
        <v>25.266200000000001</v>
      </c>
      <c r="K62" s="128">
        <f t="shared" si="0"/>
        <v>0</v>
      </c>
    </row>
    <row r="63" spans="1:11">
      <c r="A63" s="37">
        <v>13141</v>
      </c>
      <c r="B63" s="133" t="s">
        <v>129</v>
      </c>
      <c r="C63" s="39"/>
      <c r="D63" s="39"/>
      <c r="E63" s="127"/>
      <c r="F63" s="127"/>
      <c r="H63" s="128">
        <f t="shared" si="1"/>
        <v>0</v>
      </c>
      <c r="J63" s="4">
        <f t="shared" si="2"/>
        <v>25.266200000000001</v>
      </c>
      <c r="K63" s="128">
        <f t="shared" si="0"/>
        <v>0</v>
      </c>
    </row>
    <row r="64" spans="1:11">
      <c r="A64" s="37">
        <v>13142</v>
      </c>
      <c r="B64" s="133" t="s">
        <v>130</v>
      </c>
      <c r="C64" s="39"/>
      <c r="D64" s="39"/>
      <c r="E64" s="127"/>
      <c r="F64" s="127"/>
      <c r="H64" s="128">
        <f t="shared" si="1"/>
        <v>0</v>
      </c>
      <c r="J64" s="4">
        <f t="shared" si="2"/>
        <v>25.266200000000001</v>
      </c>
      <c r="K64" s="128">
        <f t="shared" si="0"/>
        <v>0</v>
      </c>
    </row>
    <row r="65" spans="1:11">
      <c r="A65" s="37">
        <v>13143</v>
      </c>
      <c r="B65" s="38" t="s">
        <v>131</v>
      </c>
      <c r="C65" s="39"/>
      <c r="D65" s="39"/>
      <c r="E65" s="127"/>
      <c r="F65" s="127"/>
      <c r="H65" s="128">
        <f t="shared" si="1"/>
        <v>0</v>
      </c>
      <c r="J65" s="4">
        <f t="shared" si="2"/>
        <v>25.266200000000001</v>
      </c>
      <c r="K65" s="128">
        <f t="shared" si="0"/>
        <v>0</v>
      </c>
    </row>
    <row r="66" spans="1:11">
      <c r="A66" s="37">
        <v>13144</v>
      </c>
      <c r="B66" s="38" t="s">
        <v>132</v>
      </c>
      <c r="C66" s="39"/>
      <c r="D66" s="39"/>
      <c r="E66" s="127"/>
      <c r="F66" s="127"/>
      <c r="H66" s="128">
        <f t="shared" si="1"/>
        <v>0</v>
      </c>
      <c r="J66" s="4">
        <f t="shared" si="2"/>
        <v>25.266200000000001</v>
      </c>
      <c r="K66" s="128">
        <f t="shared" si="0"/>
        <v>0</v>
      </c>
    </row>
    <row r="67" spans="1:11">
      <c r="A67" s="37">
        <v>13151</v>
      </c>
      <c r="B67" s="38" t="s">
        <v>133</v>
      </c>
      <c r="C67" s="39"/>
      <c r="D67" s="39"/>
      <c r="E67" s="127"/>
      <c r="F67" s="127"/>
      <c r="H67" s="128">
        <f t="shared" si="1"/>
        <v>0</v>
      </c>
      <c r="J67" s="4">
        <f t="shared" si="2"/>
        <v>25.266200000000001</v>
      </c>
      <c r="K67" s="128">
        <f t="shared" si="0"/>
        <v>0</v>
      </c>
    </row>
    <row r="68" spans="1:11">
      <c r="A68" s="37">
        <v>13152</v>
      </c>
      <c r="B68" s="38" t="s">
        <v>134</v>
      </c>
      <c r="C68" s="39"/>
      <c r="D68" s="39"/>
      <c r="E68" s="127"/>
      <c r="F68" s="127"/>
      <c r="H68" s="128">
        <f t="shared" si="1"/>
        <v>0</v>
      </c>
      <c r="J68" s="4">
        <f t="shared" si="2"/>
        <v>25.266200000000001</v>
      </c>
      <c r="K68" s="128">
        <f t="shared" si="0"/>
        <v>0</v>
      </c>
    </row>
    <row r="69" spans="1:11">
      <c r="A69" s="37">
        <v>13153</v>
      </c>
      <c r="B69" s="38" t="s">
        <v>135</v>
      </c>
      <c r="C69" s="39"/>
      <c r="D69" s="39"/>
      <c r="E69" s="127"/>
      <c r="F69" s="127"/>
      <c r="H69" s="128">
        <f t="shared" si="1"/>
        <v>0</v>
      </c>
      <c r="J69" s="4">
        <f t="shared" si="2"/>
        <v>25.266200000000001</v>
      </c>
      <c r="K69" s="128">
        <f t="shared" si="0"/>
        <v>0</v>
      </c>
    </row>
    <row r="70" spans="1:11">
      <c r="A70" s="37">
        <v>13161</v>
      </c>
      <c r="B70" s="38" t="s">
        <v>475</v>
      </c>
      <c r="C70" s="39"/>
      <c r="D70" s="39"/>
      <c r="E70" s="127"/>
      <c r="F70" s="127"/>
      <c r="H70" s="128">
        <f t="shared" si="1"/>
        <v>0</v>
      </c>
      <c r="J70" s="4">
        <f t="shared" si="2"/>
        <v>25.266200000000001</v>
      </c>
      <c r="K70" s="128">
        <f t="shared" si="0"/>
        <v>0</v>
      </c>
    </row>
    <row r="71" spans="1:11">
      <c r="A71" s="37">
        <v>13162</v>
      </c>
      <c r="B71" s="38" t="s">
        <v>476</v>
      </c>
      <c r="C71" s="39"/>
      <c r="D71" s="39"/>
      <c r="E71" s="127"/>
      <c r="F71" s="127"/>
      <c r="H71" s="128">
        <f t="shared" si="1"/>
        <v>0</v>
      </c>
      <c r="J71" s="4">
        <f t="shared" si="2"/>
        <v>25.266200000000001</v>
      </c>
      <c r="K71" s="128">
        <f t="shared" si="0"/>
        <v>0</v>
      </c>
    </row>
    <row r="72" spans="1:11">
      <c r="A72" s="37">
        <v>13163</v>
      </c>
      <c r="B72" s="38" t="s">
        <v>477</v>
      </c>
      <c r="C72" s="39"/>
      <c r="D72" s="39"/>
      <c r="E72" s="127"/>
      <c r="F72" s="127"/>
      <c r="H72" s="128">
        <f t="shared" si="1"/>
        <v>0</v>
      </c>
      <c r="J72" s="4">
        <f t="shared" si="2"/>
        <v>25.266200000000001</v>
      </c>
      <c r="K72" s="128">
        <f t="shared" ref="K72:K135" si="3">ROUND(H72*J72,2)</f>
        <v>0</v>
      </c>
    </row>
    <row r="73" spans="1:11">
      <c r="A73" s="37">
        <v>13164</v>
      </c>
      <c r="B73" s="38" t="s">
        <v>139</v>
      </c>
      <c r="C73" s="39"/>
      <c r="D73" s="39"/>
      <c r="E73" s="127"/>
      <c r="F73" s="127"/>
      <c r="H73" s="128">
        <f t="shared" ref="H73:H138" si="4">ROUND(C73-D73+E73-F73,2)</f>
        <v>0</v>
      </c>
      <c r="J73" s="4">
        <f t="shared" ref="J73:J136" si="5">J72</f>
        <v>25.266200000000001</v>
      </c>
      <c r="K73" s="128">
        <f t="shared" si="3"/>
        <v>0</v>
      </c>
    </row>
    <row r="74" spans="1:11">
      <c r="A74" s="135">
        <v>13171</v>
      </c>
      <c r="B74" s="133" t="s">
        <v>140</v>
      </c>
      <c r="C74" s="39"/>
      <c r="D74" s="39"/>
      <c r="E74" s="127"/>
      <c r="F74" s="127"/>
      <c r="H74" s="128">
        <f t="shared" si="4"/>
        <v>0</v>
      </c>
      <c r="J74" s="4">
        <f t="shared" si="5"/>
        <v>25.266200000000001</v>
      </c>
      <c r="K74" s="128">
        <f t="shared" si="3"/>
        <v>0</v>
      </c>
    </row>
    <row r="75" spans="1:11">
      <c r="A75" s="135">
        <v>13172</v>
      </c>
      <c r="B75" s="133" t="s">
        <v>141</v>
      </c>
      <c r="C75" s="39"/>
      <c r="D75" s="39"/>
      <c r="E75" s="127"/>
      <c r="F75" s="127"/>
      <c r="H75" s="128">
        <f t="shared" si="4"/>
        <v>0</v>
      </c>
      <c r="J75" s="4">
        <f t="shared" si="5"/>
        <v>25.266200000000001</v>
      </c>
      <c r="K75" s="128">
        <f t="shared" si="3"/>
        <v>0</v>
      </c>
    </row>
    <row r="76" spans="1:11">
      <c r="A76" s="135">
        <v>13181</v>
      </c>
      <c r="B76" s="133" t="s">
        <v>478</v>
      </c>
      <c r="C76" s="39"/>
      <c r="D76" s="39"/>
      <c r="E76" s="127"/>
      <c r="F76" s="127"/>
      <c r="H76" s="128">
        <f t="shared" si="4"/>
        <v>0</v>
      </c>
      <c r="J76" s="4">
        <f t="shared" si="5"/>
        <v>25.266200000000001</v>
      </c>
      <c r="K76" s="128">
        <f t="shared" si="3"/>
        <v>0</v>
      </c>
    </row>
    <row r="77" spans="1:11">
      <c r="A77" s="135">
        <v>13182</v>
      </c>
      <c r="B77" s="133" t="s">
        <v>143</v>
      </c>
      <c r="C77" s="39"/>
      <c r="D77" s="39"/>
      <c r="E77" s="127"/>
      <c r="F77" s="127"/>
      <c r="H77" s="128">
        <f t="shared" si="4"/>
        <v>0</v>
      </c>
      <c r="J77" s="4">
        <f t="shared" si="5"/>
        <v>25.266200000000001</v>
      </c>
      <c r="K77" s="128">
        <f t="shared" si="3"/>
        <v>0</v>
      </c>
    </row>
    <row r="78" spans="1:11">
      <c r="A78" s="135">
        <v>13183</v>
      </c>
      <c r="B78" s="133" t="s">
        <v>144</v>
      </c>
      <c r="C78" s="39"/>
      <c r="D78" s="39"/>
      <c r="E78" s="127"/>
      <c r="F78" s="127"/>
      <c r="H78" s="128">
        <f t="shared" si="4"/>
        <v>0</v>
      </c>
      <c r="J78" s="4">
        <f t="shared" si="5"/>
        <v>25.266200000000001</v>
      </c>
      <c r="K78" s="128">
        <f t="shared" si="3"/>
        <v>0</v>
      </c>
    </row>
    <row r="79" spans="1:11">
      <c r="A79" s="135">
        <v>13191</v>
      </c>
      <c r="B79" s="133" t="s">
        <v>145</v>
      </c>
      <c r="C79" s="39"/>
      <c r="D79" s="39"/>
      <c r="E79" s="127"/>
      <c r="F79" s="127"/>
      <c r="H79" s="128">
        <f t="shared" si="4"/>
        <v>0</v>
      </c>
      <c r="J79" s="4">
        <f t="shared" si="5"/>
        <v>25.266200000000001</v>
      </c>
      <c r="K79" s="128">
        <f t="shared" si="3"/>
        <v>0</v>
      </c>
    </row>
    <row r="80" spans="1:11">
      <c r="A80" s="135">
        <v>13192</v>
      </c>
      <c r="B80" s="133" t="s">
        <v>146</v>
      </c>
      <c r="C80" s="39"/>
      <c r="D80" s="39"/>
      <c r="E80" s="127"/>
      <c r="F80" s="127"/>
      <c r="H80" s="128">
        <f t="shared" si="4"/>
        <v>0</v>
      </c>
      <c r="J80" s="4">
        <f t="shared" si="5"/>
        <v>25.266200000000001</v>
      </c>
      <c r="K80" s="128">
        <f t="shared" si="3"/>
        <v>0</v>
      </c>
    </row>
    <row r="81" spans="1:11">
      <c r="A81" s="135">
        <v>13193</v>
      </c>
      <c r="B81" s="133" t="s">
        <v>147</v>
      </c>
      <c r="C81" s="39"/>
      <c r="D81" s="39"/>
      <c r="E81" s="127"/>
      <c r="F81" s="127"/>
      <c r="H81" s="128">
        <f t="shared" si="4"/>
        <v>0</v>
      </c>
      <c r="J81" s="4">
        <f t="shared" si="5"/>
        <v>25.266200000000001</v>
      </c>
      <c r="K81" s="128">
        <f t="shared" si="3"/>
        <v>0</v>
      </c>
    </row>
    <row r="82" spans="1:11">
      <c r="A82" s="135">
        <v>13194</v>
      </c>
      <c r="B82" s="133" t="s">
        <v>148</v>
      </c>
      <c r="C82" s="39"/>
      <c r="D82" s="39"/>
      <c r="E82" s="127"/>
      <c r="F82" s="127"/>
      <c r="H82" s="128">
        <f t="shared" si="4"/>
        <v>0</v>
      </c>
      <c r="J82" s="4">
        <f t="shared" si="5"/>
        <v>25.266200000000001</v>
      </c>
      <c r="K82" s="128">
        <f t="shared" si="3"/>
        <v>0</v>
      </c>
    </row>
    <row r="83" spans="1:11">
      <c r="A83" s="135">
        <v>13195</v>
      </c>
      <c r="B83" s="133" t="s">
        <v>149</v>
      </c>
      <c r="C83" s="39"/>
      <c r="D83" s="39"/>
      <c r="E83" s="127"/>
      <c r="F83" s="127"/>
      <c r="H83" s="128">
        <f t="shared" si="4"/>
        <v>0</v>
      </c>
      <c r="J83" s="4">
        <f t="shared" si="5"/>
        <v>25.266200000000001</v>
      </c>
      <c r="K83" s="128">
        <f t="shared" si="3"/>
        <v>0</v>
      </c>
    </row>
    <row r="84" spans="1:11">
      <c r="A84" s="135">
        <v>13196</v>
      </c>
      <c r="B84" s="133" t="s">
        <v>150</v>
      </c>
      <c r="C84" s="39"/>
      <c r="D84" s="39"/>
      <c r="E84" s="127"/>
      <c r="F84" s="127"/>
      <c r="H84" s="128">
        <f t="shared" si="4"/>
        <v>0</v>
      </c>
      <c r="J84" s="4">
        <f t="shared" si="5"/>
        <v>25.266200000000001</v>
      </c>
      <c r="K84" s="128">
        <f t="shared" si="3"/>
        <v>0</v>
      </c>
    </row>
    <row r="85" spans="1:11">
      <c r="A85" s="135">
        <v>13201</v>
      </c>
      <c r="B85" s="133" t="s">
        <v>151</v>
      </c>
      <c r="C85" s="39"/>
      <c r="D85" s="39"/>
      <c r="E85" s="127"/>
      <c r="F85" s="127"/>
      <c r="H85" s="128">
        <f t="shared" si="4"/>
        <v>0</v>
      </c>
      <c r="J85" s="4">
        <f t="shared" si="5"/>
        <v>25.266200000000001</v>
      </c>
      <c r="K85" s="128">
        <f t="shared" si="3"/>
        <v>0</v>
      </c>
    </row>
    <row r="86" spans="1:11">
      <c r="A86" s="135">
        <v>13202</v>
      </c>
      <c r="B86" s="133" t="s">
        <v>152</v>
      </c>
      <c r="C86" s="39"/>
      <c r="D86" s="39"/>
      <c r="E86" s="127"/>
      <c r="F86" s="127"/>
      <c r="H86" s="128">
        <f t="shared" si="4"/>
        <v>0</v>
      </c>
      <c r="J86" s="4">
        <f t="shared" si="5"/>
        <v>25.266200000000001</v>
      </c>
      <c r="K86" s="128">
        <f t="shared" si="3"/>
        <v>0</v>
      </c>
    </row>
    <row r="87" spans="1:11">
      <c r="A87" s="135">
        <v>13203</v>
      </c>
      <c r="B87" s="133" t="s">
        <v>153</v>
      </c>
      <c r="C87" s="39"/>
      <c r="D87" s="39"/>
      <c r="E87" s="127"/>
      <c r="F87" s="127"/>
      <c r="H87" s="128">
        <f t="shared" si="4"/>
        <v>0</v>
      </c>
      <c r="J87" s="4">
        <f t="shared" si="5"/>
        <v>25.266200000000001</v>
      </c>
      <c r="K87" s="128">
        <f t="shared" si="3"/>
        <v>0</v>
      </c>
    </row>
    <row r="88" spans="1:11">
      <c r="A88" s="135">
        <v>13204</v>
      </c>
      <c r="B88" s="133" t="s">
        <v>154</v>
      </c>
      <c r="C88" s="39"/>
      <c r="D88" s="39"/>
      <c r="E88" s="127"/>
      <c r="F88" s="127"/>
      <c r="H88" s="128">
        <f t="shared" si="4"/>
        <v>0</v>
      </c>
      <c r="J88" s="4">
        <f t="shared" si="5"/>
        <v>25.266200000000001</v>
      </c>
      <c r="K88" s="128">
        <f t="shared" si="3"/>
        <v>0</v>
      </c>
    </row>
    <row r="89" spans="1:11">
      <c r="A89" s="135">
        <v>13205</v>
      </c>
      <c r="B89" s="133" t="s">
        <v>155</v>
      </c>
      <c r="C89" s="39"/>
      <c r="D89" s="39"/>
      <c r="E89" s="127"/>
      <c r="F89" s="127"/>
      <c r="H89" s="128">
        <f t="shared" si="4"/>
        <v>0</v>
      </c>
      <c r="J89" s="4">
        <f t="shared" si="5"/>
        <v>25.266200000000001</v>
      </c>
      <c r="K89" s="128">
        <f t="shared" si="3"/>
        <v>0</v>
      </c>
    </row>
    <row r="90" spans="1:11">
      <c r="A90" s="135">
        <v>13206</v>
      </c>
      <c r="B90" s="133" t="s">
        <v>156</v>
      </c>
      <c r="C90" s="39"/>
      <c r="D90" s="39"/>
      <c r="E90" s="127"/>
      <c r="F90" s="127"/>
      <c r="H90" s="128">
        <f t="shared" si="4"/>
        <v>0</v>
      </c>
      <c r="J90" s="4">
        <f t="shared" si="5"/>
        <v>25.266200000000001</v>
      </c>
      <c r="K90" s="128">
        <f t="shared" si="3"/>
        <v>0</v>
      </c>
    </row>
    <row r="91" spans="1:11">
      <c r="A91" s="135">
        <v>13211</v>
      </c>
      <c r="B91" s="133" t="s">
        <v>157</v>
      </c>
      <c r="C91" s="39"/>
      <c r="D91" s="39"/>
      <c r="E91" s="127"/>
      <c r="F91" s="127"/>
      <c r="H91" s="128">
        <f t="shared" si="4"/>
        <v>0</v>
      </c>
      <c r="J91" s="4">
        <f t="shared" si="5"/>
        <v>25.266200000000001</v>
      </c>
      <c r="K91" s="128">
        <f t="shared" si="3"/>
        <v>0</v>
      </c>
    </row>
    <row r="92" spans="1:11">
      <c r="A92" s="135">
        <v>13212</v>
      </c>
      <c r="B92" s="133" t="s">
        <v>158</v>
      </c>
      <c r="C92" s="39"/>
      <c r="D92" s="39"/>
      <c r="E92" s="127"/>
      <c r="F92" s="127"/>
      <c r="H92" s="128">
        <f t="shared" si="4"/>
        <v>0</v>
      </c>
      <c r="J92" s="4">
        <f t="shared" si="5"/>
        <v>25.266200000000001</v>
      </c>
      <c r="K92" s="128">
        <f t="shared" si="3"/>
        <v>0</v>
      </c>
    </row>
    <row r="93" spans="1:11">
      <c r="A93" s="135">
        <v>13213</v>
      </c>
      <c r="B93" s="133" t="s">
        <v>159</v>
      </c>
      <c r="C93" s="39"/>
      <c r="D93" s="39"/>
      <c r="E93" s="127"/>
      <c r="F93" s="127"/>
      <c r="H93" s="128">
        <f t="shared" si="4"/>
        <v>0</v>
      </c>
      <c r="J93" s="4">
        <f t="shared" si="5"/>
        <v>25.266200000000001</v>
      </c>
      <c r="K93" s="128">
        <f t="shared" si="3"/>
        <v>0</v>
      </c>
    </row>
    <row r="94" spans="1:11">
      <c r="A94" s="135">
        <v>13214</v>
      </c>
      <c r="B94" s="133" t="s">
        <v>160</v>
      </c>
      <c r="C94" s="39"/>
      <c r="D94" s="39"/>
      <c r="E94" s="127"/>
      <c r="F94" s="127"/>
      <c r="H94" s="128">
        <f t="shared" si="4"/>
        <v>0</v>
      </c>
      <c r="J94" s="4">
        <f t="shared" si="5"/>
        <v>25.266200000000001</v>
      </c>
      <c r="K94" s="128">
        <f t="shared" si="3"/>
        <v>0</v>
      </c>
    </row>
    <row r="95" spans="1:11">
      <c r="A95" s="135">
        <v>13215</v>
      </c>
      <c r="B95" s="133" t="s">
        <v>161</v>
      </c>
      <c r="C95" s="39"/>
      <c r="D95" s="39"/>
      <c r="E95" s="127"/>
      <c r="F95" s="127"/>
      <c r="H95" s="128">
        <f t="shared" si="4"/>
        <v>0</v>
      </c>
      <c r="J95" s="4">
        <f t="shared" si="5"/>
        <v>25.266200000000001</v>
      </c>
      <c r="K95" s="128">
        <f t="shared" si="3"/>
        <v>0</v>
      </c>
    </row>
    <row r="96" spans="1:11">
      <c r="A96" s="135">
        <v>13216</v>
      </c>
      <c r="B96" s="133" t="s">
        <v>162</v>
      </c>
      <c r="C96" s="39"/>
      <c r="D96" s="39"/>
      <c r="E96" s="127"/>
      <c r="F96" s="127"/>
      <c r="H96" s="128">
        <f t="shared" si="4"/>
        <v>0</v>
      </c>
      <c r="J96" s="4">
        <f t="shared" si="5"/>
        <v>25.266200000000001</v>
      </c>
      <c r="K96" s="128">
        <f t="shared" si="3"/>
        <v>0</v>
      </c>
    </row>
    <row r="97" spans="1:11">
      <c r="A97" s="135">
        <v>13217</v>
      </c>
      <c r="B97" s="133" t="s">
        <v>163</v>
      </c>
      <c r="C97" s="39"/>
      <c r="D97" s="39"/>
      <c r="E97" s="127"/>
      <c r="F97" s="127"/>
      <c r="H97" s="128">
        <f t="shared" si="4"/>
        <v>0</v>
      </c>
      <c r="J97" s="4">
        <f t="shared" si="5"/>
        <v>25.266200000000001</v>
      </c>
      <c r="K97" s="128">
        <f t="shared" si="3"/>
        <v>0</v>
      </c>
    </row>
    <row r="98" spans="1:11">
      <c r="A98" s="135">
        <v>13221</v>
      </c>
      <c r="B98" s="133" t="s">
        <v>164</v>
      </c>
      <c r="C98" s="39"/>
      <c r="D98" s="39"/>
      <c r="E98" s="127"/>
      <c r="F98" s="127"/>
      <c r="H98" s="128">
        <f t="shared" si="4"/>
        <v>0</v>
      </c>
      <c r="J98" s="4">
        <f t="shared" si="5"/>
        <v>25.266200000000001</v>
      </c>
      <c r="K98" s="128">
        <f t="shared" si="3"/>
        <v>0</v>
      </c>
    </row>
    <row r="99" spans="1:11">
      <c r="A99" s="135">
        <v>13231</v>
      </c>
      <c r="B99" s="133" t="s">
        <v>479</v>
      </c>
      <c r="C99" s="39"/>
      <c r="D99" s="39"/>
      <c r="E99" s="127"/>
      <c r="F99" s="127"/>
      <c r="H99" s="128">
        <f t="shared" si="4"/>
        <v>0</v>
      </c>
      <c r="J99" s="4">
        <f t="shared" si="5"/>
        <v>25.266200000000001</v>
      </c>
      <c r="K99" s="128">
        <f t="shared" si="3"/>
        <v>0</v>
      </c>
    </row>
    <row r="100" spans="1:11">
      <c r="A100" s="136">
        <v>13232</v>
      </c>
      <c r="B100" s="38" t="s">
        <v>166</v>
      </c>
      <c r="C100" s="39"/>
      <c r="D100" s="39"/>
      <c r="E100" s="127"/>
      <c r="F100" s="127"/>
      <c r="H100" s="128">
        <f t="shared" si="4"/>
        <v>0</v>
      </c>
      <c r="J100" s="4">
        <f t="shared" si="5"/>
        <v>25.266200000000001</v>
      </c>
      <c r="K100" s="128">
        <f t="shared" si="3"/>
        <v>0</v>
      </c>
    </row>
    <row r="101" spans="1:11">
      <c r="A101" s="135">
        <v>13241</v>
      </c>
      <c r="B101" s="133" t="s">
        <v>167</v>
      </c>
      <c r="C101" s="39"/>
      <c r="D101" s="39"/>
      <c r="E101" s="127"/>
      <c r="F101" s="127"/>
      <c r="H101" s="128">
        <f t="shared" si="4"/>
        <v>0</v>
      </c>
      <c r="J101" s="4">
        <f t="shared" si="5"/>
        <v>25.266200000000001</v>
      </c>
      <c r="K101" s="128">
        <f t="shared" si="3"/>
        <v>0</v>
      </c>
    </row>
    <row r="102" spans="1:11">
      <c r="A102" s="135">
        <v>13242</v>
      </c>
      <c r="B102" s="133" t="s">
        <v>480</v>
      </c>
      <c r="C102" s="39"/>
      <c r="D102" s="39"/>
      <c r="E102" s="127"/>
      <c r="F102" s="127"/>
      <c r="H102" s="128">
        <f t="shared" si="4"/>
        <v>0</v>
      </c>
      <c r="J102" s="4">
        <f t="shared" si="5"/>
        <v>25.266200000000001</v>
      </c>
      <c r="K102" s="128">
        <f t="shared" si="3"/>
        <v>0</v>
      </c>
    </row>
    <row r="103" spans="1:11">
      <c r="A103" s="135">
        <v>13243</v>
      </c>
      <c r="B103" s="133" t="s">
        <v>169</v>
      </c>
      <c r="C103" s="39"/>
      <c r="D103" s="39"/>
      <c r="E103" s="127"/>
      <c r="F103" s="127"/>
      <c r="H103" s="128">
        <f t="shared" si="4"/>
        <v>0</v>
      </c>
      <c r="J103" s="4">
        <f t="shared" si="5"/>
        <v>25.266200000000001</v>
      </c>
      <c r="K103" s="128">
        <f t="shared" si="3"/>
        <v>0</v>
      </c>
    </row>
    <row r="104" spans="1:11">
      <c r="A104" s="137">
        <v>13251</v>
      </c>
      <c r="B104" s="38" t="s">
        <v>170</v>
      </c>
      <c r="C104" s="39"/>
      <c r="D104" s="39"/>
      <c r="E104" s="127"/>
      <c r="F104" s="127"/>
      <c r="H104" s="128">
        <f t="shared" si="4"/>
        <v>0</v>
      </c>
      <c r="J104" s="4">
        <f t="shared" si="5"/>
        <v>25.266200000000001</v>
      </c>
      <c r="K104" s="128">
        <f t="shared" si="3"/>
        <v>0</v>
      </c>
    </row>
    <row r="105" spans="1:11">
      <c r="A105" s="137">
        <v>13252</v>
      </c>
      <c r="B105" s="38" t="s">
        <v>171</v>
      </c>
      <c r="C105" s="39"/>
      <c r="D105" s="39"/>
      <c r="E105" s="127"/>
      <c r="F105" s="127"/>
      <c r="H105" s="128">
        <f t="shared" si="4"/>
        <v>0</v>
      </c>
      <c r="J105" s="4">
        <f t="shared" si="5"/>
        <v>25.266200000000001</v>
      </c>
      <c r="K105" s="128">
        <f t="shared" si="3"/>
        <v>0</v>
      </c>
    </row>
    <row r="106" spans="1:11">
      <c r="A106" s="137">
        <v>13253</v>
      </c>
      <c r="B106" s="38" t="s">
        <v>172</v>
      </c>
      <c r="C106" s="39"/>
      <c r="D106" s="39"/>
      <c r="E106" s="127"/>
      <c r="F106" s="127"/>
      <c r="H106" s="128">
        <f t="shared" si="4"/>
        <v>0</v>
      </c>
      <c r="J106" s="4">
        <f t="shared" si="5"/>
        <v>25.266200000000001</v>
      </c>
      <c r="K106" s="128">
        <f t="shared" si="3"/>
        <v>0</v>
      </c>
    </row>
    <row r="107" spans="1:11">
      <c r="A107" s="137">
        <v>13254</v>
      </c>
      <c r="B107" s="38" t="s">
        <v>173</v>
      </c>
      <c r="C107" s="39"/>
      <c r="D107" s="39"/>
      <c r="E107" s="127"/>
      <c r="F107" s="127"/>
      <c r="H107" s="128">
        <f t="shared" si="4"/>
        <v>0</v>
      </c>
      <c r="J107" s="4">
        <f t="shared" si="5"/>
        <v>25.266200000000001</v>
      </c>
      <c r="K107" s="128">
        <f t="shared" si="3"/>
        <v>0</v>
      </c>
    </row>
    <row r="108" spans="1:11">
      <c r="A108" s="136">
        <v>13261</v>
      </c>
      <c r="B108" s="38" t="s">
        <v>174</v>
      </c>
      <c r="C108" s="39"/>
      <c r="D108" s="39"/>
      <c r="E108" s="127"/>
      <c r="F108" s="127"/>
      <c r="H108" s="128">
        <f>ROUND(C108-D108+E108-F108,2)</f>
        <v>0</v>
      </c>
      <c r="J108" s="4">
        <f t="shared" si="5"/>
        <v>25.266200000000001</v>
      </c>
      <c r="K108" s="128">
        <f t="shared" si="3"/>
        <v>0</v>
      </c>
    </row>
    <row r="109" spans="1:11">
      <c r="A109" s="135">
        <v>13501</v>
      </c>
      <c r="B109" s="38" t="s">
        <v>176</v>
      </c>
      <c r="C109" s="39"/>
      <c r="D109" s="39"/>
      <c r="E109" s="127"/>
      <c r="F109" s="127"/>
      <c r="H109" s="128">
        <f t="shared" si="4"/>
        <v>0</v>
      </c>
      <c r="J109" s="4">
        <f t="shared" si="5"/>
        <v>25.266200000000001</v>
      </c>
      <c r="K109" s="128">
        <f t="shared" si="3"/>
        <v>0</v>
      </c>
    </row>
    <row r="110" spans="1:11">
      <c r="A110" s="135">
        <v>13502</v>
      </c>
      <c r="B110" s="38" t="s">
        <v>177</v>
      </c>
      <c r="C110" s="39"/>
      <c r="D110" s="39"/>
      <c r="E110" s="127"/>
      <c r="F110" s="127"/>
      <c r="H110" s="128">
        <f t="shared" si="4"/>
        <v>0</v>
      </c>
      <c r="J110" s="4">
        <f t="shared" si="5"/>
        <v>25.266200000000001</v>
      </c>
      <c r="K110" s="128">
        <f t="shared" si="3"/>
        <v>0</v>
      </c>
    </row>
    <row r="111" spans="1:11">
      <c r="A111" s="135">
        <v>13503</v>
      </c>
      <c r="B111" s="38" t="s">
        <v>178</v>
      </c>
      <c r="C111" s="39"/>
      <c r="D111" s="39"/>
      <c r="E111" s="127"/>
      <c r="F111" s="127"/>
      <c r="H111" s="128">
        <f t="shared" si="4"/>
        <v>0</v>
      </c>
      <c r="J111" s="4">
        <f t="shared" si="5"/>
        <v>25.266200000000001</v>
      </c>
      <c r="K111" s="128">
        <f t="shared" si="3"/>
        <v>0</v>
      </c>
    </row>
    <row r="112" spans="1:11">
      <c r="A112" s="135">
        <v>13601</v>
      </c>
      <c r="B112" s="38" t="s">
        <v>175</v>
      </c>
      <c r="C112" s="39"/>
      <c r="D112" s="39"/>
      <c r="E112" s="127"/>
      <c r="F112" s="127"/>
      <c r="H112" s="128">
        <f t="shared" si="4"/>
        <v>0</v>
      </c>
      <c r="J112" s="4">
        <f t="shared" si="5"/>
        <v>25.266200000000001</v>
      </c>
      <c r="K112" s="128">
        <f t="shared" si="3"/>
        <v>0</v>
      </c>
    </row>
    <row r="113" spans="1:11">
      <c r="A113" s="135">
        <v>14101</v>
      </c>
      <c r="B113" s="133" t="s">
        <v>179</v>
      </c>
      <c r="C113" s="39"/>
      <c r="D113" s="39"/>
      <c r="E113" s="127"/>
      <c r="F113" s="127"/>
      <c r="H113" s="128">
        <f t="shared" si="4"/>
        <v>0</v>
      </c>
      <c r="J113" s="4">
        <f t="shared" si="5"/>
        <v>25.266200000000001</v>
      </c>
      <c r="K113" s="128">
        <f t="shared" si="3"/>
        <v>0</v>
      </c>
    </row>
    <row r="114" spans="1:11">
      <c r="A114" s="135">
        <v>14102</v>
      </c>
      <c r="B114" s="133" t="s">
        <v>180</v>
      </c>
      <c r="C114" s="39">
        <v>659729.80000000005</v>
      </c>
      <c r="D114" s="39"/>
      <c r="E114" s="127"/>
      <c r="F114" s="127"/>
      <c r="H114" s="128">
        <f t="shared" si="4"/>
        <v>659729.80000000005</v>
      </c>
      <c r="J114" s="4">
        <f t="shared" si="5"/>
        <v>25.266200000000001</v>
      </c>
      <c r="K114" s="128">
        <f t="shared" si="3"/>
        <v>16668865.07</v>
      </c>
    </row>
    <row r="115" spans="1:11">
      <c r="A115" s="138">
        <v>14103</v>
      </c>
      <c r="B115" s="139" t="s">
        <v>481</v>
      </c>
      <c r="C115" s="131"/>
      <c r="D115" s="131"/>
      <c r="E115" s="131"/>
      <c r="F115" s="131"/>
      <c r="G115" s="132"/>
      <c r="H115" s="132">
        <f t="shared" si="4"/>
        <v>0</v>
      </c>
      <c r="J115" s="4">
        <f t="shared" si="5"/>
        <v>25.266200000000001</v>
      </c>
      <c r="K115" s="132">
        <f t="shared" si="3"/>
        <v>0</v>
      </c>
    </row>
    <row r="116" spans="1:11">
      <c r="A116" s="135">
        <v>14201</v>
      </c>
      <c r="B116" s="133" t="s">
        <v>181</v>
      </c>
      <c r="C116" s="39"/>
      <c r="D116" s="39"/>
      <c r="E116" s="127"/>
      <c r="F116" s="127"/>
      <c r="H116" s="128">
        <f t="shared" si="4"/>
        <v>0</v>
      </c>
      <c r="J116" s="4">
        <f t="shared" si="5"/>
        <v>25.266200000000001</v>
      </c>
      <c r="K116" s="128">
        <f t="shared" si="3"/>
        <v>0</v>
      </c>
    </row>
    <row r="117" spans="1:11">
      <c r="A117" s="135">
        <v>15001</v>
      </c>
      <c r="B117" s="38" t="s">
        <v>182</v>
      </c>
      <c r="C117" s="39"/>
      <c r="D117" s="39"/>
      <c r="E117" s="127"/>
      <c r="F117" s="127"/>
      <c r="H117" s="128">
        <f t="shared" si="4"/>
        <v>0</v>
      </c>
      <c r="J117" s="4">
        <f t="shared" si="5"/>
        <v>25.266200000000001</v>
      </c>
      <c r="K117" s="128">
        <f t="shared" si="3"/>
        <v>0</v>
      </c>
    </row>
    <row r="118" spans="1:11">
      <c r="A118" s="135">
        <v>15002</v>
      </c>
      <c r="B118" s="38" t="s">
        <v>183</v>
      </c>
      <c r="C118" s="39"/>
      <c r="D118" s="39"/>
      <c r="E118" s="127"/>
      <c r="F118" s="127"/>
      <c r="H118" s="128">
        <f t="shared" si="4"/>
        <v>0</v>
      </c>
      <c r="J118" s="4">
        <f t="shared" si="5"/>
        <v>25.266200000000001</v>
      </c>
      <c r="K118" s="128">
        <f t="shared" si="3"/>
        <v>0</v>
      </c>
    </row>
    <row r="119" spans="1:11">
      <c r="A119" s="135">
        <v>15003</v>
      </c>
      <c r="B119" s="38" t="s">
        <v>184</v>
      </c>
      <c r="C119" s="39">
        <v>448.2</v>
      </c>
      <c r="D119" s="39"/>
      <c r="E119" s="127"/>
      <c r="F119" s="127"/>
      <c r="H119" s="128">
        <f t="shared" si="4"/>
        <v>448.2</v>
      </c>
      <c r="J119" s="4">
        <f t="shared" si="5"/>
        <v>25.266200000000001</v>
      </c>
      <c r="K119" s="128">
        <f t="shared" si="3"/>
        <v>11324.31</v>
      </c>
    </row>
    <row r="120" spans="1:11">
      <c r="A120" s="135">
        <v>15004</v>
      </c>
      <c r="B120" s="38" t="s">
        <v>243</v>
      </c>
      <c r="C120" s="39"/>
      <c r="D120" s="39"/>
      <c r="E120" s="127"/>
      <c r="F120" s="127"/>
      <c r="H120" s="128">
        <f t="shared" si="4"/>
        <v>0</v>
      </c>
      <c r="J120" s="4">
        <f t="shared" si="5"/>
        <v>25.266200000000001</v>
      </c>
      <c r="K120" s="128">
        <f t="shared" si="3"/>
        <v>0</v>
      </c>
    </row>
    <row r="121" spans="1:11">
      <c r="A121" s="135">
        <v>15005</v>
      </c>
      <c r="B121" s="38" t="s">
        <v>185</v>
      </c>
      <c r="C121" s="39">
        <v>19694.46</v>
      </c>
      <c r="D121" s="39"/>
      <c r="E121" s="127"/>
      <c r="F121" s="127"/>
      <c r="H121" s="128">
        <f t="shared" si="4"/>
        <v>19694.46</v>
      </c>
      <c r="J121" s="4">
        <f t="shared" si="5"/>
        <v>25.266200000000001</v>
      </c>
      <c r="K121" s="128">
        <f t="shared" si="3"/>
        <v>497604.17</v>
      </c>
    </row>
    <row r="122" spans="1:11">
      <c r="A122" s="135">
        <v>15006</v>
      </c>
      <c r="B122" s="38" t="s">
        <v>218</v>
      </c>
      <c r="C122" s="39"/>
      <c r="D122" s="39"/>
      <c r="E122" s="127"/>
      <c r="F122" s="127"/>
      <c r="H122" s="128">
        <f t="shared" si="4"/>
        <v>0</v>
      </c>
      <c r="J122" s="4">
        <f t="shared" si="5"/>
        <v>25.266200000000001</v>
      </c>
      <c r="K122" s="128">
        <f t="shared" si="3"/>
        <v>0</v>
      </c>
    </row>
    <row r="123" spans="1:11">
      <c r="A123" s="135">
        <v>15007</v>
      </c>
      <c r="B123" s="38" t="s">
        <v>186</v>
      </c>
      <c r="C123" s="39"/>
      <c r="D123" s="39"/>
      <c r="E123" s="127"/>
      <c r="F123" s="127"/>
      <c r="H123" s="128">
        <f t="shared" si="4"/>
        <v>0</v>
      </c>
      <c r="J123" s="4">
        <f t="shared" si="5"/>
        <v>25.266200000000001</v>
      </c>
      <c r="K123" s="128">
        <f t="shared" si="3"/>
        <v>0</v>
      </c>
    </row>
    <row r="124" spans="1:11">
      <c r="A124" s="135">
        <v>15008</v>
      </c>
      <c r="B124" s="38" t="s">
        <v>187</v>
      </c>
      <c r="C124" s="39"/>
      <c r="D124" s="39"/>
      <c r="E124" s="127"/>
      <c r="F124" s="127"/>
      <c r="H124" s="128">
        <f t="shared" si="4"/>
        <v>0</v>
      </c>
      <c r="J124" s="4">
        <f t="shared" si="5"/>
        <v>25.266200000000001</v>
      </c>
      <c r="K124" s="128">
        <f t="shared" si="3"/>
        <v>0</v>
      </c>
    </row>
    <row r="125" spans="1:11">
      <c r="A125" s="135">
        <v>15009</v>
      </c>
      <c r="B125" s="38" t="s">
        <v>245</v>
      </c>
      <c r="C125" s="39"/>
      <c r="D125" s="39"/>
      <c r="E125" s="127"/>
      <c r="F125" s="127"/>
      <c r="H125" s="128">
        <f t="shared" si="4"/>
        <v>0</v>
      </c>
      <c r="J125" s="4">
        <f t="shared" si="5"/>
        <v>25.266200000000001</v>
      </c>
      <c r="K125" s="128">
        <f t="shared" si="3"/>
        <v>0</v>
      </c>
    </row>
    <row r="126" spans="1:11">
      <c r="A126" s="135">
        <v>15010</v>
      </c>
      <c r="B126" s="38" t="s">
        <v>219</v>
      </c>
      <c r="C126" s="39">
        <f>3674.11-2991.6</f>
        <v>682.51000000000022</v>
      </c>
      <c r="D126" s="39"/>
      <c r="E126" s="127"/>
      <c r="F126" s="127"/>
      <c r="H126" s="128">
        <f t="shared" si="4"/>
        <v>682.51</v>
      </c>
      <c r="J126" s="4">
        <f t="shared" si="5"/>
        <v>25.266200000000001</v>
      </c>
      <c r="K126" s="128">
        <f t="shared" si="3"/>
        <v>17244.43</v>
      </c>
    </row>
    <row r="127" spans="1:11">
      <c r="A127" s="135">
        <v>15011</v>
      </c>
      <c r="B127" s="38" t="s">
        <v>220</v>
      </c>
      <c r="C127" s="39"/>
      <c r="D127" s="39"/>
      <c r="E127" s="127"/>
      <c r="F127" s="127"/>
      <c r="H127" s="128">
        <f t="shared" si="4"/>
        <v>0</v>
      </c>
      <c r="J127" s="4">
        <f t="shared" si="5"/>
        <v>25.266200000000001</v>
      </c>
      <c r="K127" s="128">
        <f t="shared" si="3"/>
        <v>0</v>
      </c>
    </row>
    <row r="128" spans="1:11">
      <c r="A128" s="135">
        <v>15012</v>
      </c>
      <c r="B128" s="38" t="s">
        <v>221</v>
      </c>
      <c r="C128" s="39"/>
      <c r="D128" s="39"/>
      <c r="E128" s="127"/>
      <c r="F128" s="127"/>
      <c r="H128" s="128">
        <f t="shared" si="4"/>
        <v>0</v>
      </c>
      <c r="J128" s="4">
        <f t="shared" si="5"/>
        <v>25.266200000000001</v>
      </c>
      <c r="K128" s="128">
        <f t="shared" si="3"/>
        <v>0</v>
      </c>
    </row>
    <row r="129" spans="1:11">
      <c r="A129" s="135">
        <v>15013</v>
      </c>
      <c r="B129" s="38" t="s">
        <v>244</v>
      </c>
      <c r="C129" s="39"/>
      <c r="D129" s="39"/>
      <c r="E129" s="127"/>
      <c r="F129" s="127"/>
      <c r="H129" s="128">
        <f t="shared" si="4"/>
        <v>0</v>
      </c>
      <c r="J129" s="4">
        <f t="shared" si="5"/>
        <v>25.266200000000001</v>
      </c>
      <c r="K129" s="128">
        <f t="shared" si="3"/>
        <v>0</v>
      </c>
    </row>
    <row r="130" spans="1:11">
      <c r="A130" s="135">
        <v>15014</v>
      </c>
      <c r="B130" s="38" t="s">
        <v>188</v>
      </c>
      <c r="C130" s="39">
        <v>174019.58</v>
      </c>
      <c r="D130" s="39"/>
      <c r="E130" s="127"/>
      <c r="F130" s="127"/>
      <c r="H130" s="128">
        <f t="shared" si="4"/>
        <v>174019.58</v>
      </c>
      <c r="J130" s="4">
        <f t="shared" si="5"/>
        <v>25.266200000000001</v>
      </c>
      <c r="K130" s="128">
        <f t="shared" si="3"/>
        <v>4396813.51</v>
      </c>
    </row>
    <row r="131" spans="1:11">
      <c r="A131" s="135">
        <v>15015</v>
      </c>
      <c r="B131" s="38" t="s">
        <v>189</v>
      </c>
      <c r="C131" s="39"/>
      <c r="D131" s="39"/>
      <c r="E131" s="127"/>
      <c r="F131" s="127"/>
      <c r="H131" s="128">
        <f t="shared" si="4"/>
        <v>0</v>
      </c>
      <c r="J131" s="4">
        <f t="shared" si="5"/>
        <v>25.266200000000001</v>
      </c>
      <c r="K131" s="128">
        <f t="shared" si="3"/>
        <v>0</v>
      </c>
    </row>
    <row r="132" spans="1:11">
      <c r="A132" s="138">
        <v>15016</v>
      </c>
      <c r="B132" s="130" t="s">
        <v>241</v>
      </c>
      <c r="C132" s="131">
        <v>1985.88</v>
      </c>
      <c r="D132" s="131"/>
      <c r="E132" s="131"/>
      <c r="F132" s="131">
        <v>299.67000000000007</v>
      </c>
      <c r="G132" s="132"/>
      <c r="H132" s="132">
        <f t="shared" si="4"/>
        <v>1686.21</v>
      </c>
      <c r="J132" s="4">
        <f t="shared" si="5"/>
        <v>25.266200000000001</v>
      </c>
      <c r="K132" s="132">
        <f t="shared" si="3"/>
        <v>42604.12</v>
      </c>
    </row>
    <row r="133" spans="1:11">
      <c r="A133" s="137">
        <v>15017</v>
      </c>
      <c r="B133" s="140" t="s">
        <v>222</v>
      </c>
      <c r="C133" s="39"/>
      <c r="D133" s="39"/>
      <c r="E133" s="127"/>
      <c r="F133" s="127"/>
      <c r="H133" s="128">
        <f t="shared" si="4"/>
        <v>0</v>
      </c>
      <c r="J133" s="4">
        <f t="shared" si="5"/>
        <v>25.266200000000001</v>
      </c>
      <c r="K133" s="128">
        <f t="shared" si="3"/>
        <v>0</v>
      </c>
    </row>
    <row r="134" spans="1:11">
      <c r="A134" s="137">
        <v>15018</v>
      </c>
      <c r="B134" s="140" t="s">
        <v>223</v>
      </c>
      <c r="C134" s="39"/>
      <c r="D134" s="39"/>
      <c r="E134" s="127"/>
      <c r="F134" s="127"/>
      <c r="H134" s="128">
        <f t="shared" si="4"/>
        <v>0</v>
      </c>
      <c r="J134" s="4">
        <f t="shared" si="5"/>
        <v>25.266200000000001</v>
      </c>
      <c r="K134" s="128">
        <f t="shared" si="3"/>
        <v>0</v>
      </c>
    </row>
    <row r="135" spans="1:11">
      <c r="A135" s="141"/>
      <c r="B135" s="142" t="s">
        <v>482</v>
      </c>
      <c r="C135" s="39"/>
      <c r="D135" s="39"/>
      <c r="E135" s="127"/>
      <c r="F135" s="127"/>
      <c r="H135" s="128">
        <f t="shared" si="4"/>
        <v>0</v>
      </c>
      <c r="J135" s="4">
        <f t="shared" si="5"/>
        <v>25.266200000000001</v>
      </c>
      <c r="K135" s="128">
        <f t="shared" si="3"/>
        <v>0</v>
      </c>
    </row>
    <row r="136" spans="1:11">
      <c r="A136" s="135">
        <v>15101</v>
      </c>
      <c r="B136" s="38" t="s">
        <v>207</v>
      </c>
      <c r="C136" s="39"/>
      <c r="D136" s="39"/>
      <c r="E136" s="127"/>
      <c r="F136" s="127"/>
      <c r="H136" s="128">
        <f t="shared" si="4"/>
        <v>0</v>
      </c>
      <c r="J136" s="4">
        <f t="shared" si="5"/>
        <v>25.266200000000001</v>
      </c>
      <c r="K136" s="128">
        <f t="shared" ref="K136:K199" si="6">ROUND(H136*J136,2)</f>
        <v>0</v>
      </c>
    </row>
    <row r="137" spans="1:11">
      <c r="A137" s="135">
        <v>15102</v>
      </c>
      <c r="B137" s="38" t="s">
        <v>208</v>
      </c>
      <c r="C137" s="39"/>
      <c r="D137" s="39"/>
      <c r="E137" s="127"/>
      <c r="F137" s="127"/>
      <c r="H137" s="128">
        <f t="shared" si="4"/>
        <v>0</v>
      </c>
      <c r="J137" s="4">
        <f t="shared" ref="J137:J200" si="7">J136</f>
        <v>25.266200000000001</v>
      </c>
      <c r="K137" s="128">
        <f t="shared" si="6"/>
        <v>0</v>
      </c>
    </row>
    <row r="138" spans="1:11">
      <c r="A138" s="135">
        <v>15103</v>
      </c>
      <c r="B138" s="38" t="s">
        <v>209</v>
      </c>
      <c r="C138" s="39"/>
      <c r="D138" s="39"/>
      <c r="E138" s="127"/>
      <c r="F138" s="127"/>
      <c r="H138" s="128">
        <f t="shared" si="4"/>
        <v>0</v>
      </c>
      <c r="J138" s="4">
        <f t="shared" si="7"/>
        <v>25.266200000000001</v>
      </c>
      <c r="K138" s="128">
        <f t="shared" si="6"/>
        <v>0</v>
      </c>
    </row>
    <row r="139" spans="1:11">
      <c r="A139" s="135">
        <v>15104</v>
      </c>
      <c r="B139" s="38" t="s">
        <v>210</v>
      </c>
      <c r="C139" s="39"/>
      <c r="D139" s="39"/>
      <c r="E139" s="127"/>
      <c r="F139" s="127"/>
      <c r="H139" s="128">
        <f t="shared" ref="H139:H202" si="8">ROUND(C139-D139+E139-F139,2)</f>
        <v>0</v>
      </c>
      <c r="J139" s="4">
        <f t="shared" si="7"/>
        <v>25.266200000000001</v>
      </c>
      <c r="K139" s="128">
        <f t="shared" si="6"/>
        <v>0</v>
      </c>
    </row>
    <row r="140" spans="1:11">
      <c r="A140" s="135">
        <v>15105</v>
      </c>
      <c r="B140" s="38" t="s">
        <v>211</v>
      </c>
      <c r="C140" s="39"/>
      <c r="D140" s="39"/>
      <c r="E140" s="127"/>
      <c r="F140" s="127"/>
      <c r="H140" s="128">
        <f t="shared" si="8"/>
        <v>0</v>
      </c>
      <c r="J140" s="4">
        <f t="shared" si="7"/>
        <v>25.266200000000001</v>
      </c>
      <c r="K140" s="128">
        <f t="shared" si="6"/>
        <v>0</v>
      </c>
    </row>
    <row r="141" spans="1:11">
      <c r="A141" s="135">
        <v>15106</v>
      </c>
      <c r="B141" s="38" t="s">
        <v>212</v>
      </c>
      <c r="C141" s="39"/>
      <c r="D141" s="39"/>
      <c r="E141" s="127"/>
      <c r="F141" s="127"/>
      <c r="H141" s="128">
        <f t="shared" si="8"/>
        <v>0</v>
      </c>
      <c r="J141" s="4">
        <f t="shared" si="7"/>
        <v>25.266200000000001</v>
      </c>
      <c r="K141" s="128">
        <f t="shared" si="6"/>
        <v>0</v>
      </c>
    </row>
    <row r="142" spans="1:11">
      <c r="A142" s="135">
        <v>15107</v>
      </c>
      <c r="B142" s="38" t="s">
        <v>213</v>
      </c>
      <c r="C142" s="39"/>
      <c r="D142" s="39"/>
      <c r="E142" s="127"/>
      <c r="F142" s="127"/>
      <c r="H142" s="128">
        <f t="shared" si="8"/>
        <v>0</v>
      </c>
      <c r="J142" s="4">
        <f t="shared" si="7"/>
        <v>25.266200000000001</v>
      </c>
      <c r="K142" s="128">
        <f t="shared" si="6"/>
        <v>0</v>
      </c>
    </row>
    <row r="143" spans="1:11">
      <c r="A143" s="135">
        <v>15108</v>
      </c>
      <c r="B143" s="38" t="s">
        <v>214</v>
      </c>
      <c r="C143" s="39"/>
      <c r="D143" s="39"/>
      <c r="E143" s="127"/>
      <c r="F143" s="127"/>
      <c r="H143" s="128">
        <f t="shared" si="8"/>
        <v>0</v>
      </c>
      <c r="J143" s="4">
        <f t="shared" si="7"/>
        <v>25.266200000000001</v>
      </c>
      <c r="K143" s="128">
        <f t="shared" si="6"/>
        <v>0</v>
      </c>
    </row>
    <row r="144" spans="1:11">
      <c r="A144" s="135">
        <v>15109</v>
      </c>
      <c r="B144" s="38" t="s">
        <v>215</v>
      </c>
      <c r="C144" s="39"/>
      <c r="D144" s="39"/>
      <c r="E144" s="127"/>
      <c r="F144" s="127"/>
      <c r="H144" s="128">
        <f t="shared" si="8"/>
        <v>0</v>
      </c>
      <c r="J144" s="4">
        <f t="shared" si="7"/>
        <v>25.266200000000001</v>
      </c>
      <c r="K144" s="128">
        <f t="shared" si="6"/>
        <v>0</v>
      </c>
    </row>
    <row r="145" spans="1:11">
      <c r="A145" s="135">
        <v>15110</v>
      </c>
      <c r="B145" s="38" t="s">
        <v>190</v>
      </c>
      <c r="C145" s="39"/>
      <c r="D145" s="39"/>
      <c r="E145" s="127"/>
      <c r="F145" s="127"/>
      <c r="H145" s="128">
        <f t="shared" si="8"/>
        <v>0</v>
      </c>
      <c r="J145" s="4">
        <f t="shared" si="7"/>
        <v>25.266200000000001</v>
      </c>
      <c r="K145" s="128">
        <f t="shared" si="6"/>
        <v>0</v>
      </c>
    </row>
    <row r="146" spans="1:11">
      <c r="A146" s="135">
        <v>15111</v>
      </c>
      <c r="B146" s="38" t="s">
        <v>191</v>
      </c>
      <c r="C146" s="39"/>
      <c r="D146" s="39"/>
      <c r="E146" s="127"/>
      <c r="F146" s="127"/>
      <c r="H146" s="128">
        <f t="shared" si="8"/>
        <v>0</v>
      </c>
      <c r="J146" s="4">
        <f t="shared" si="7"/>
        <v>25.266200000000001</v>
      </c>
      <c r="K146" s="128">
        <f t="shared" si="6"/>
        <v>0</v>
      </c>
    </row>
    <row r="147" spans="1:11">
      <c r="A147" s="135">
        <v>15112</v>
      </c>
      <c r="B147" s="38" t="s">
        <v>192</v>
      </c>
      <c r="C147" s="39"/>
      <c r="D147" s="39"/>
      <c r="E147" s="127"/>
      <c r="F147" s="127"/>
      <c r="H147" s="128">
        <f t="shared" si="8"/>
        <v>0</v>
      </c>
      <c r="J147" s="4">
        <f t="shared" si="7"/>
        <v>25.266200000000001</v>
      </c>
      <c r="K147" s="128">
        <f t="shared" si="6"/>
        <v>0</v>
      </c>
    </row>
    <row r="148" spans="1:11">
      <c r="A148" s="135">
        <v>15113</v>
      </c>
      <c r="B148" s="38" t="s">
        <v>193</v>
      </c>
      <c r="C148" s="39"/>
      <c r="D148" s="39"/>
      <c r="E148" s="127"/>
      <c r="F148" s="127"/>
      <c r="H148" s="128">
        <f t="shared" si="8"/>
        <v>0</v>
      </c>
      <c r="J148" s="4">
        <f t="shared" si="7"/>
        <v>25.266200000000001</v>
      </c>
      <c r="K148" s="128">
        <f t="shared" si="6"/>
        <v>0</v>
      </c>
    </row>
    <row r="149" spans="1:11">
      <c r="A149" s="135">
        <v>15114</v>
      </c>
      <c r="B149" s="38" t="s">
        <v>216</v>
      </c>
      <c r="C149" s="39"/>
      <c r="D149" s="39"/>
      <c r="E149" s="127"/>
      <c r="F149" s="127"/>
      <c r="H149" s="128">
        <f t="shared" si="8"/>
        <v>0</v>
      </c>
      <c r="J149" s="4">
        <f t="shared" si="7"/>
        <v>25.266200000000001</v>
      </c>
      <c r="K149" s="128">
        <f t="shared" si="6"/>
        <v>0</v>
      </c>
    </row>
    <row r="150" spans="1:11">
      <c r="A150" s="135">
        <v>15115</v>
      </c>
      <c r="B150" s="38" t="s">
        <v>194</v>
      </c>
      <c r="C150" s="39"/>
      <c r="D150" s="39"/>
      <c r="E150" s="127"/>
      <c r="F150" s="127"/>
      <c r="H150" s="128">
        <f t="shared" si="8"/>
        <v>0</v>
      </c>
      <c r="J150" s="4">
        <f t="shared" si="7"/>
        <v>25.266200000000001</v>
      </c>
      <c r="K150" s="128">
        <f t="shared" si="6"/>
        <v>0</v>
      </c>
    </row>
    <row r="151" spans="1:11">
      <c r="A151" s="135">
        <v>15116</v>
      </c>
      <c r="B151" s="38" t="s">
        <v>195</v>
      </c>
      <c r="C151" s="39"/>
      <c r="D151" s="39"/>
      <c r="E151" s="127"/>
      <c r="F151" s="127"/>
      <c r="H151" s="128">
        <f t="shared" si="8"/>
        <v>0</v>
      </c>
      <c r="J151" s="4">
        <f t="shared" si="7"/>
        <v>25.266200000000001</v>
      </c>
      <c r="K151" s="128">
        <f t="shared" si="6"/>
        <v>0</v>
      </c>
    </row>
    <row r="152" spans="1:11">
      <c r="A152" s="135">
        <v>15117</v>
      </c>
      <c r="B152" s="38" t="s">
        <v>196</v>
      </c>
      <c r="C152" s="39"/>
      <c r="D152" s="39"/>
      <c r="E152" s="127"/>
      <c r="F152" s="127"/>
      <c r="H152" s="128">
        <f t="shared" si="8"/>
        <v>0</v>
      </c>
      <c r="J152" s="4">
        <f t="shared" si="7"/>
        <v>25.266200000000001</v>
      </c>
      <c r="K152" s="128">
        <f t="shared" si="6"/>
        <v>0</v>
      </c>
    </row>
    <row r="153" spans="1:11">
      <c r="A153" s="135">
        <v>15118</v>
      </c>
      <c r="B153" s="38" t="s">
        <v>197</v>
      </c>
      <c r="C153" s="39"/>
      <c r="D153" s="39"/>
      <c r="E153" s="127"/>
      <c r="F153" s="127"/>
      <c r="H153" s="128">
        <f t="shared" si="8"/>
        <v>0</v>
      </c>
      <c r="J153" s="4">
        <f t="shared" si="7"/>
        <v>25.266200000000001</v>
      </c>
      <c r="K153" s="128">
        <f t="shared" si="6"/>
        <v>0</v>
      </c>
    </row>
    <row r="154" spans="1:11">
      <c r="A154" s="135">
        <v>15119</v>
      </c>
      <c r="B154" s="38" t="s">
        <v>198</v>
      </c>
      <c r="C154" s="39"/>
      <c r="D154" s="39"/>
      <c r="E154" s="127"/>
      <c r="F154" s="127"/>
      <c r="H154" s="128">
        <f t="shared" si="8"/>
        <v>0</v>
      </c>
      <c r="J154" s="4">
        <f t="shared" si="7"/>
        <v>25.266200000000001</v>
      </c>
      <c r="K154" s="128">
        <f t="shared" si="6"/>
        <v>0</v>
      </c>
    </row>
    <row r="155" spans="1:11">
      <c r="A155" s="135">
        <v>15120</v>
      </c>
      <c r="B155" s="38" t="s">
        <v>199</v>
      </c>
      <c r="C155" s="39"/>
      <c r="D155" s="39"/>
      <c r="E155" s="127"/>
      <c r="F155" s="127"/>
      <c r="H155" s="128">
        <f t="shared" si="8"/>
        <v>0</v>
      </c>
      <c r="J155" s="4">
        <f t="shared" si="7"/>
        <v>25.266200000000001</v>
      </c>
      <c r="K155" s="128">
        <f t="shared" si="6"/>
        <v>0</v>
      </c>
    </row>
    <row r="156" spans="1:11">
      <c r="A156" s="135">
        <v>15121</v>
      </c>
      <c r="B156" s="38" t="s">
        <v>200</v>
      </c>
      <c r="C156" s="39"/>
      <c r="D156" s="39"/>
      <c r="E156" s="127"/>
      <c r="F156" s="127"/>
      <c r="H156" s="128">
        <f t="shared" si="8"/>
        <v>0</v>
      </c>
      <c r="J156" s="4">
        <f t="shared" si="7"/>
        <v>25.266200000000001</v>
      </c>
      <c r="K156" s="128">
        <f t="shared" si="6"/>
        <v>0</v>
      </c>
    </row>
    <row r="157" spans="1:11">
      <c r="A157" s="135">
        <v>15122</v>
      </c>
      <c r="B157" s="38" t="s">
        <v>201</v>
      </c>
      <c r="C157" s="39"/>
      <c r="D157" s="39"/>
      <c r="E157" s="127"/>
      <c r="F157" s="127"/>
      <c r="H157" s="128">
        <f t="shared" si="8"/>
        <v>0</v>
      </c>
      <c r="J157" s="4">
        <f t="shared" si="7"/>
        <v>25.266200000000001</v>
      </c>
      <c r="K157" s="128">
        <f t="shared" si="6"/>
        <v>0</v>
      </c>
    </row>
    <row r="158" spans="1:11">
      <c r="A158" s="135">
        <v>15123</v>
      </c>
      <c r="B158" s="38" t="s">
        <v>202</v>
      </c>
      <c r="C158" s="39"/>
      <c r="D158" s="39"/>
      <c r="E158" s="127"/>
      <c r="F158" s="127"/>
      <c r="H158" s="128">
        <f t="shared" si="8"/>
        <v>0</v>
      </c>
      <c r="J158" s="4">
        <f t="shared" si="7"/>
        <v>25.266200000000001</v>
      </c>
      <c r="K158" s="128">
        <f t="shared" si="6"/>
        <v>0</v>
      </c>
    </row>
    <row r="159" spans="1:11">
      <c r="A159" s="135">
        <v>15124</v>
      </c>
      <c r="B159" s="38" t="s">
        <v>203</v>
      </c>
      <c r="C159" s="39"/>
      <c r="D159" s="39"/>
      <c r="E159" s="127"/>
      <c r="F159" s="127"/>
      <c r="H159" s="128">
        <f t="shared" si="8"/>
        <v>0</v>
      </c>
      <c r="J159" s="4">
        <f t="shared" si="7"/>
        <v>25.266200000000001</v>
      </c>
      <c r="K159" s="128">
        <f t="shared" si="6"/>
        <v>0</v>
      </c>
    </row>
    <row r="160" spans="1:11">
      <c r="A160" s="135">
        <v>15125</v>
      </c>
      <c r="B160" s="38" t="s">
        <v>204</v>
      </c>
      <c r="C160" s="39"/>
      <c r="D160" s="39"/>
      <c r="E160" s="127"/>
      <c r="F160" s="127"/>
      <c r="H160" s="128">
        <f t="shared" si="8"/>
        <v>0</v>
      </c>
      <c r="J160" s="4">
        <f t="shared" si="7"/>
        <v>25.266200000000001</v>
      </c>
      <c r="K160" s="128">
        <f t="shared" si="6"/>
        <v>0</v>
      </c>
    </row>
    <row r="161" spans="1:11">
      <c r="A161" s="135">
        <v>15126</v>
      </c>
      <c r="B161" s="38" t="s">
        <v>205</v>
      </c>
      <c r="C161" s="39"/>
      <c r="D161" s="39"/>
      <c r="E161" s="127"/>
      <c r="F161" s="127"/>
      <c r="H161" s="128">
        <f t="shared" si="8"/>
        <v>0</v>
      </c>
      <c r="J161" s="4">
        <f t="shared" si="7"/>
        <v>25.266200000000001</v>
      </c>
      <c r="K161" s="128">
        <f t="shared" si="6"/>
        <v>0</v>
      </c>
    </row>
    <row r="162" spans="1:11">
      <c r="A162" s="135">
        <v>15136</v>
      </c>
      <c r="B162" s="38" t="s">
        <v>217</v>
      </c>
      <c r="C162" s="39"/>
      <c r="D162" s="39"/>
      <c r="E162" s="127"/>
      <c r="F162" s="127"/>
      <c r="H162" s="128">
        <f t="shared" si="8"/>
        <v>0</v>
      </c>
      <c r="J162" s="4">
        <f t="shared" si="7"/>
        <v>25.266200000000001</v>
      </c>
      <c r="K162" s="128">
        <f t="shared" si="6"/>
        <v>0</v>
      </c>
    </row>
    <row r="163" spans="1:11">
      <c r="A163" s="137">
        <v>15137</v>
      </c>
      <c r="B163" s="38" t="s">
        <v>206</v>
      </c>
      <c r="C163" s="39"/>
      <c r="D163" s="39"/>
      <c r="E163" s="127"/>
      <c r="F163" s="127"/>
      <c r="H163" s="128">
        <f t="shared" si="8"/>
        <v>0</v>
      </c>
      <c r="J163" s="4">
        <f t="shared" si="7"/>
        <v>25.266200000000001</v>
      </c>
      <c r="K163" s="128">
        <f t="shared" si="6"/>
        <v>0</v>
      </c>
    </row>
    <row r="164" spans="1:11">
      <c r="A164" s="138">
        <v>21000</v>
      </c>
      <c r="B164" s="130" t="s">
        <v>483</v>
      </c>
      <c r="C164" s="131"/>
      <c r="D164" s="131">
        <v>4452.12</v>
      </c>
      <c r="E164" s="131"/>
      <c r="F164" s="131"/>
      <c r="G164" s="132"/>
      <c r="H164" s="132">
        <f t="shared" si="8"/>
        <v>-4452.12</v>
      </c>
      <c r="J164" s="4">
        <f t="shared" si="7"/>
        <v>25.266200000000001</v>
      </c>
      <c r="K164" s="132">
        <f t="shared" si="6"/>
        <v>-112488.15</v>
      </c>
    </row>
    <row r="165" spans="1:11">
      <c r="A165" s="135">
        <v>21001</v>
      </c>
      <c r="B165" s="38" t="s">
        <v>256</v>
      </c>
      <c r="C165" s="39"/>
      <c r="D165" s="39"/>
      <c r="E165" s="127"/>
      <c r="F165" s="127"/>
      <c r="H165" s="128">
        <f t="shared" si="8"/>
        <v>0</v>
      </c>
      <c r="J165" s="4">
        <f t="shared" si="7"/>
        <v>25.266200000000001</v>
      </c>
      <c r="K165" s="128">
        <f t="shared" si="6"/>
        <v>0</v>
      </c>
    </row>
    <row r="166" spans="1:11" s="134" customFormat="1">
      <c r="A166" s="135">
        <v>21002</v>
      </c>
      <c r="B166" s="38" t="s">
        <v>294</v>
      </c>
      <c r="C166" s="39"/>
      <c r="D166" s="39"/>
      <c r="E166" s="127"/>
      <c r="F166" s="127"/>
      <c r="G166" s="34"/>
      <c r="H166" s="128">
        <f t="shared" si="8"/>
        <v>0</v>
      </c>
      <c r="J166" s="4">
        <f t="shared" si="7"/>
        <v>25.266200000000001</v>
      </c>
      <c r="K166" s="128">
        <f t="shared" si="6"/>
        <v>0</v>
      </c>
    </row>
    <row r="167" spans="1:11">
      <c r="A167" s="135">
        <v>22001</v>
      </c>
      <c r="B167" s="133" t="s">
        <v>179</v>
      </c>
      <c r="C167" s="39"/>
      <c r="D167" s="39"/>
      <c r="E167" s="127"/>
      <c r="F167" s="127"/>
      <c r="H167" s="128">
        <f t="shared" si="8"/>
        <v>0</v>
      </c>
      <c r="J167" s="4">
        <f t="shared" si="7"/>
        <v>25.266200000000001</v>
      </c>
      <c r="K167" s="128">
        <f t="shared" si="6"/>
        <v>0</v>
      </c>
    </row>
    <row r="168" spans="1:11">
      <c r="A168" s="135">
        <v>22002</v>
      </c>
      <c r="B168" s="133" t="s">
        <v>180</v>
      </c>
      <c r="C168" s="39"/>
      <c r="D168" s="39">
        <v>233999</v>
      </c>
      <c r="E168" s="127"/>
      <c r="F168" s="127"/>
      <c r="H168" s="128">
        <f t="shared" si="8"/>
        <v>-233999</v>
      </c>
      <c r="J168" s="4">
        <f t="shared" si="7"/>
        <v>25.266200000000001</v>
      </c>
      <c r="K168" s="128">
        <f t="shared" si="6"/>
        <v>-5912265.5300000003</v>
      </c>
    </row>
    <row r="169" spans="1:11">
      <c r="A169" s="135">
        <v>22101</v>
      </c>
      <c r="B169" s="38" t="s">
        <v>247</v>
      </c>
      <c r="C169" s="39"/>
      <c r="D169" s="39">
        <v>19.62</v>
      </c>
      <c r="E169" s="127"/>
      <c r="F169" s="127"/>
      <c r="H169" s="128">
        <f t="shared" si="8"/>
        <v>-19.62</v>
      </c>
      <c r="J169" s="4">
        <f t="shared" si="7"/>
        <v>25.266200000000001</v>
      </c>
      <c r="K169" s="128">
        <f t="shared" si="6"/>
        <v>-495.72</v>
      </c>
    </row>
    <row r="170" spans="1:11">
      <c r="A170" s="135">
        <v>23001</v>
      </c>
      <c r="B170" s="38" t="s">
        <v>246</v>
      </c>
      <c r="C170" s="39"/>
      <c r="D170" s="39"/>
      <c r="E170" s="127"/>
      <c r="F170" s="127"/>
      <c r="H170" s="128">
        <f t="shared" si="8"/>
        <v>0</v>
      </c>
      <c r="J170" s="4">
        <f t="shared" si="7"/>
        <v>25.266200000000001</v>
      </c>
      <c r="K170" s="128">
        <f t="shared" si="6"/>
        <v>0</v>
      </c>
    </row>
    <row r="171" spans="1:11">
      <c r="A171" s="135">
        <v>25001</v>
      </c>
      <c r="B171" s="38" t="s">
        <v>248</v>
      </c>
      <c r="C171" s="39"/>
      <c r="D171" s="39"/>
      <c r="E171" s="127"/>
      <c r="F171" s="127"/>
      <c r="H171" s="128">
        <f t="shared" si="8"/>
        <v>0</v>
      </c>
      <c r="J171" s="4">
        <f t="shared" si="7"/>
        <v>25.266200000000001</v>
      </c>
      <c r="K171" s="128">
        <f t="shared" si="6"/>
        <v>0</v>
      </c>
    </row>
    <row r="172" spans="1:11">
      <c r="A172" s="135">
        <v>25002</v>
      </c>
      <c r="B172" s="38" t="s">
        <v>249</v>
      </c>
      <c r="C172" s="39"/>
      <c r="D172" s="39"/>
      <c r="E172" s="127"/>
      <c r="F172" s="127"/>
      <c r="H172" s="128">
        <f t="shared" si="8"/>
        <v>0</v>
      </c>
      <c r="J172" s="4">
        <f t="shared" si="7"/>
        <v>25.266200000000001</v>
      </c>
      <c r="K172" s="128">
        <f t="shared" si="6"/>
        <v>0</v>
      </c>
    </row>
    <row r="173" spans="1:11">
      <c r="A173" s="135">
        <v>25003</v>
      </c>
      <c r="B173" s="38" t="s">
        <v>250</v>
      </c>
      <c r="C173" s="39"/>
      <c r="D173" s="39"/>
      <c r="E173" s="127"/>
      <c r="F173" s="127"/>
      <c r="H173" s="128">
        <f t="shared" si="8"/>
        <v>0</v>
      </c>
      <c r="J173" s="4">
        <f t="shared" si="7"/>
        <v>25.266200000000001</v>
      </c>
      <c r="K173" s="128">
        <f t="shared" si="6"/>
        <v>0</v>
      </c>
    </row>
    <row r="174" spans="1:11">
      <c r="A174" s="135">
        <v>25004</v>
      </c>
      <c r="B174" s="38" t="s">
        <v>251</v>
      </c>
      <c r="C174" s="39"/>
      <c r="D174" s="39">
        <v>157604.53</v>
      </c>
      <c r="E174" s="127"/>
      <c r="F174" s="127"/>
      <c r="H174" s="128">
        <f t="shared" si="8"/>
        <v>-157604.53</v>
      </c>
      <c r="J174" s="4">
        <f t="shared" si="7"/>
        <v>25.266200000000001</v>
      </c>
      <c r="K174" s="128">
        <f t="shared" si="6"/>
        <v>-3982067.58</v>
      </c>
    </row>
    <row r="175" spans="1:11">
      <c r="A175" s="135">
        <v>25005</v>
      </c>
      <c r="B175" s="38" t="s">
        <v>252</v>
      </c>
      <c r="C175" s="39"/>
      <c r="D175" s="39">
        <v>11122.83</v>
      </c>
      <c r="E175" s="127"/>
      <c r="F175" s="127"/>
      <c r="H175" s="128">
        <f t="shared" si="8"/>
        <v>-11122.83</v>
      </c>
      <c r="J175" s="4">
        <f t="shared" si="7"/>
        <v>25.266200000000001</v>
      </c>
      <c r="K175" s="128">
        <f t="shared" si="6"/>
        <v>-281031.65000000002</v>
      </c>
    </row>
    <row r="176" spans="1:11">
      <c r="A176" s="135">
        <v>25006</v>
      </c>
      <c r="B176" s="38" t="s">
        <v>483</v>
      </c>
      <c r="C176" s="39"/>
      <c r="D176" s="39">
        <v>5466.76</v>
      </c>
      <c r="E176" s="127"/>
      <c r="F176" s="127"/>
      <c r="H176" s="128">
        <f t="shared" si="8"/>
        <v>-5466.76</v>
      </c>
      <c r="J176" s="4">
        <f t="shared" si="7"/>
        <v>25.266200000000001</v>
      </c>
      <c r="K176" s="128">
        <f t="shared" si="6"/>
        <v>-138124.25</v>
      </c>
    </row>
    <row r="177" spans="1:11">
      <c r="A177" s="138">
        <v>25007</v>
      </c>
      <c r="B177" s="130" t="s">
        <v>286</v>
      </c>
      <c r="C177" s="131"/>
      <c r="D177" s="131">
        <f>406.92+E177</f>
        <v>11472.880000000001</v>
      </c>
      <c r="E177" s="131">
        <v>11065.960000000001</v>
      </c>
      <c r="F177" s="131"/>
      <c r="G177" s="132"/>
      <c r="H177" s="132">
        <f t="shared" si="8"/>
        <v>-406.92</v>
      </c>
      <c r="J177" s="4">
        <f t="shared" si="7"/>
        <v>25.266200000000001</v>
      </c>
      <c r="K177" s="132">
        <f t="shared" si="6"/>
        <v>-10281.32</v>
      </c>
    </row>
    <row r="178" spans="1:11">
      <c r="A178" s="135">
        <v>25008</v>
      </c>
      <c r="B178" s="133" t="s">
        <v>287</v>
      </c>
      <c r="C178" s="39"/>
      <c r="D178" s="39"/>
      <c r="E178" s="127"/>
      <c r="F178" s="127"/>
      <c r="H178" s="128">
        <f t="shared" si="8"/>
        <v>0</v>
      </c>
      <c r="J178" s="4">
        <f t="shared" si="7"/>
        <v>25.266200000000001</v>
      </c>
      <c r="K178" s="128">
        <f t="shared" si="6"/>
        <v>0</v>
      </c>
    </row>
    <row r="179" spans="1:11">
      <c r="A179" s="135">
        <v>25009</v>
      </c>
      <c r="B179" s="133" t="s">
        <v>288</v>
      </c>
      <c r="C179" s="39"/>
      <c r="D179" s="39"/>
      <c r="E179" s="127"/>
      <c r="F179" s="127"/>
      <c r="H179" s="128">
        <f t="shared" si="8"/>
        <v>0</v>
      </c>
      <c r="J179" s="4">
        <f t="shared" si="7"/>
        <v>25.266200000000001</v>
      </c>
      <c r="K179" s="128">
        <f t="shared" si="6"/>
        <v>0</v>
      </c>
    </row>
    <row r="180" spans="1:11">
      <c r="A180" s="135">
        <f>A179+1</f>
        <v>25010</v>
      </c>
      <c r="B180" s="38" t="s">
        <v>253</v>
      </c>
      <c r="C180" s="39"/>
      <c r="D180" s="39"/>
      <c r="E180" s="127"/>
      <c r="F180" s="127"/>
      <c r="H180" s="128">
        <f t="shared" si="8"/>
        <v>0</v>
      </c>
      <c r="J180" s="4">
        <f t="shared" si="7"/>
        <v>25.266200000000001</v>
      </c>
      <c r="K180" s="128">
        <f t="shared" si="6"/>
        <v>0</v>
      </c>
    </row>
    <row r="181" spans="1:11">
      <c r="A181" s="135">
        <v>25011</v>
      </c>
      <c r="B181" s="133" t="s">
        <v>289</v>
      </c>
      <c r="C181" s="39"/>
      <c r="D181" s="39"/>
      <c r="E181" s="127"/>
      <c r="F181" s="127"/>
      <c r="H181" s="128">
        <f t="shared" si="8"/>
        <v>0</v>
      </c>
      <c r="J181" s="4">
        <f t="shared" si="7"/>
        <v>25.266200000000001</v>
      </c>
      <c r="K181" s="128">
        <f t="shared" si="6"/>
        <v>0</v>
      </c>
    </row>
    <row r="182" spans="1:11">
      <c r="A182" s="135">
        <v>25012</v>
      </c>
      <c r="B182" s="38" t="s">
        <v>242</v>
      </c>
      <c r="C182" s="39"/>
      <c r="D182" s="39">
        <v>1906.42</v>
      </c>
      <c r="E182" s="127">
        <v>301.02</v>
      </c>
      <c r="F182" s="127"/>
      <c r="H182" s="128">
        <f t="shared" si="8"/>
        <v>-1605.4</v>
      </c>
      <c r="J182" s="4">
        <f t="shared" si="7"/>
        <v>25.266200000000001</v>
      </c>
      <c r="K182" s="128">
        <f t="shared" si="6"/>
        <v>-40562.36</v>
      </c>
    </row>
    <row r="183" spans="1:11">
      <c r="A183" s="135">
        <v>25013</v>
      </c>
      <c r="B183" s="38" t="s">
        <v>292</v>
      </c>
      <c r="C183" s="39"/>
      <c r="D183" s="39"/>
      <c r="E183" s="127"/>
      <c r="F183" s="127"/>
      <c r="H183" s="128">
        <f t="shared" si="8"/>
        <v>0</v>
      </c>
      <c r="J183" s="4">
        <f t="shared" si="7"/>
        <v>25.266200000000001</v>
      </c>
      <c r="K183" s="128">
        <f t="shared" si="6"/>
        <v>0</v>
      </c>
    </row>
    <row r="184" spans="1:11">
      <c r="A184" s="137">
        <v>25014</v>
      </c>
      <c r="B184" s="140" t="s">
        <v>293</v>
      </c>
      <c r="C184" s="39"/>
      <c r="D184" s="39"/>
      <c r="E184" s="127"/>
      <c r="F184" s="127"/>
      <c r="H184" s="128">
        <f t="shared" si="8"/>
        <v>0</v>
      </c>
      <c r="J184" s="4">
        <f t="shared" si="7"/>
        <v>25.266200000000001</v>
      </c>
      <c r="K184" s="128">
        <f t="shared" si="6"/>
        <v>0</v>
      </c>
    </row>
    <row r="185" spans="1:11">
      <c r="A185" s="137">
        <v>25015</v>
      </c>
      <c r="B185" s="140" t="s">
        <v>290</v>
      </c>
      <c r="C185" s="39"/>
      <c r="D185" s="39"/>
      <c r="E185" s="127"/>
      <c r="F185" s="127"/>
      <c r="H185" s="128">
        <f t="shared" si="8"/>
        <v>0</v>
      </c>
      <c r="J185" s="4">
        <f t="shared" si="7"/>
        <v>25.266200000000001</v>
      </c>
      <c r="K185" s="128">
        <f t="shared" si="6"/>
        <v>0</v>
      </c>
    </row>
    <row r="186" spans="1:11">
      <c r="A186" s="137">
        <v>25016</v>
      </c>
      <c r="B186" s="140" t="s">
        <v>291</v>
      </c>
      <c r="C186" s="39"/>
      <c r="D186" s="39"/>
      <c r="E186" s="127"/>
      <c r="F186" s="127"/>
      <c r="H186" s="128">
        <f t="shared" si="8"/>
        <v>0</v>
      </c>
      <c r="J186" s="4">
        <f t="shared" si="7"/>
        <v>25.266200000000001</v>
      </c>
      <c r="K186" s="128">
        <f t="shared" si="6"/>
        <v>0</v>
      </c>
    </row>
    <row r="187" spans="1:11">
      <c r="A187" s="141"/>
      <c r="B187" s="142" t="s">
        <v>484</v>
      </c>
      <c r="C187" s="39"/>
      <c r="D187" s="39"/>
      <c r="E187" s="127"/>
      <c r="F187" s="127"/>
      <c r="H187" s="128">
        <f t="shared" si="8"/>
        <v>0</v>
      </c>
      <c r="J187" s="4">
        <f t="shared" si="7"/>
        <v>25.266200000000001</v>
      </c>
      <c r="K187" s="128">
        <f t="shared" si="6"/>
        <v>0</v>
      </c>
    </row>
    <row r="188" spans="1:11">
      <c r="A188" s="135" t="s">
        <v>275</v>
      </c>
      <c r="B188" s="38" t="s">
        <v>207</v>
      </c>
      <c r="C188" s="39"/>
      <c r="D188" s="39"/>
      <c r="E188" s="127"/>
      <c r="F188" s="127"/>
      <c r="H188" s="128">
        <f t="shared" si="8"/>
        <v>0</v>
      </c>
      <c r="J188" s="4">
        <f t="shared" si="7"/>
        <v>25.266200000000001</v>
      </c>
      <c r="K188" s="128">
        <f t="shared" si="6"/>
        <v>0</v>
      </c>
    </row>
    <row r="189" spans="1:11">
      <c r="A189" s="135" t="s">
        <v>276</v>
      </c>
      <c r="B189" s="38" t="s">
        <v>208</v>
      </c>
      <c r="C189" s="39"/>
      <c r="D189" s="39"/>
      <c r="E189" s="127"/>
      <c r="F189" s="127"/>
      <c r="H189" s="128">
        <f t="shared" si="8"/>
        <v>0</v>
      </c>
      <c r="J189" s="4">
        <f t="shared" si="7"/>
        <v>25.266200000000001</v>
      </c>
      <c r="K189" s="128">
        <f t="shared" si="6"/>
        <v>0</v>
      </c>
    </row>
    <row r="190" spans="1:11">
      <c r="A190" s="135" t="s">
        <v>277</v>
      </c>
      <c r="B190" s="38" t="s">
        <v>209</v>
      </c>
      <c r="C190" s="39"/>
      <c r="D190" s="39"/>
      <c r="E190" s="127"/>
      <c r="F190" s="127"/>
      <c r="H190" s="128">
        <f t="shared" si="8"/>
        <v>0</v>
      </c>
      <c r="J190" s="4">
        <f t="shared" si="7"/>
        <v>25.266200000000001</v>
      </c>
      <c r="K190" s="128">
        <f t="shared" si="6"/>
        <v>0</v>
      </c>
    </row>
    <row r="191" spans="1:11">
      <c r="A191" s="135" t="s">
        <v>278</v>
      </c>
      <c r="B191" s="38" t="s">
        <v>210</v>
      </c>
      <c r="C191" s="39"/>
      <c r="D191" s="39"/>
      <c r="E191" s="127"/>
      <c r="F191" s="127"/>
      <c r="H191" s="128">
        <f t="shared" si="8"/>
        <v>0</v>
      </c>
      <c r="J191" s="4">
        <f t="shared" si="7"/>
        <v>25.266200000000001</v>
      </c>
      <c r="K191" s="128">
        <f t="shared" si="6"/>
        <v>0</v>
      </c>
    </row>
    <row r="192" spans="1:11">
      <c r="A192" s="135" t="s">
        <v>279</v>
      </c>
      <c r="B192" s="38" t="s">
        <v>211</v>
      </c>
      <c r="C192" s="39"/>
      <c r="D192" s="39"/>
      <c r="E192" s="127"/>
      <c r="F192" s="127"/>
      <c r="H192" s="128">
        <f t="shared" si="8"/>
        <v>0</v>
      </c>
      <c r="J192" s="4">
        <f t="shared" si="7"/>
        <v>25.266200000000001</v>
      </c>
      <c r="K192" s="128">
        <f t="shared" si="6"/>
        <v>0</v>
      </c>
    </row>
    <row r="193" spans="1:11">
      <c r="A193" s="135" t="s">
        <v>280</v>
      </c>
      <c r="B193" s="38" t="s">
        <v>212</v>
      </c>
      <c r="C193" s="39"/>
      <c r="D193" s="39"/>
      <c r="E193" s="127"/>
      <c r="F193" s="127"/>
      <c r="H193" s="128">
        <f t="shared" si="8"/>
        <v>0</v>
      </c>
      <c r="J193" s="4">
        <f t="shared" si="7"/>
        <v>25.266200000000001</v>
      </c>
      <c r="K193" s="128">
        <f t="shared" si="6"/>
        <v>0</v>
      </c>
    </row>
    <row r="194" spans="1:11">
      <c r="A194" s="135" t="s">
        <v>281</v>
      </c>
      <c r="B194" s="38" t="s">
        <v>213</v>
      </c>
      <c r="C194" s="39"/>
      <c r="D194" s="39"/>
      <c r="E194" s="127"/>
      <c r="F194" s="127"/>
      <c r="H194" s="128">
        <f t="shared" si="8"/>
        <v>0</v>
      </c>
      <c r="J194" s="4">
        <f t="shared" si="7"/>
        <v>25.266200000000001</v>
      </c>
      <c r="K194" s="128">
        <f t="shared" si="6"/>
        <v>0</v>
      </c>
    </row>
    <row r="195" spans="1:11">
      <c r="A195" s="135" t="s">
        <v>282</v>
      </c>
      <c r="B195" s="38" t="s">
        <v>214</v>
      </c>
      <c r="C195" s="39"/>
      <c r="D195" s="39"/>
      <c r="E195" s="127"/>
      <c r="F195" s="127"/>
      <c r="H195" s="128">
        <f t="shared" si="8"/>
        <v>0</v>
      </c>
      <c r="J195" s="4">
        <f t="shared" si="7"/>
        <v>25.266200000000001</v>
      </c>
      <c r="K195" s="128">
        <f t="shared" si="6"/>
        <v>0</v>
      </c>
    </row>
    <row r="196" spans="1:11">
      <c r="A196" s="135" t="s">
        <v>283</v>
      </c>
      <c r="B196" s="38" t="s">
        <v>215</v>
      </c>
      <c r="C196" s="39"/>
      <c r="D196" s="39"/>
      <c r="E196" s="127"/>
      <c r="F196" s="127"/>
      <c r="H196" s="128">
        <f t="shared" si="8"/>
        <v>0</v>
      </c>
      <c r="J196" s="4">
        <f t="shared" si="7"/>
        <v>25.266200000000001</v>
      </c>
      <c r="K196" s="128">
        <f t="shared" si="6"/>
        <v>0</v>
      </c>
    </row>
    <row r="197" spans="1:11">
      <c r="A197" s="135" t="s">
        <v>258</v>
      </c>
      <c r="B197" s="38" t="s">
        <v>190</v>
      </c>
      <c r="C197" s="39"/>
      <c r="D197" s="39"/>
      <c r="E197" s="127"/>
      <c r="F197" s="127"/>
      <c r="H197" s="128">
        <f t="shared" si="8"/>
        <v>0</v>
      </c>
      <c r="J197" s="4">
        <f t="shared" si="7"/>
        <v>25.266200000000001</v>
      </c>
      <c r="K197" s="128">
        <f t="shared" si="6"/>
        <v>0</v>
      </c>
    </row>
    <row r="198" spans="1:11">
      <c r="A198" s="135" t="s">
        <v>259</v>
      </c>
      <c r="B198" s="38" t="s">
        <v>191</v>
      </c>
      <c r="C198" s="39"/>
      <c r="D198" s="39"/>
      <c r="E198" s="127"/>
      <c r="F198" s="127"/>
      <c r="H198" s="128">
        <f t="shared" si="8"/>
        <v>0</v>
      </c>
      <c r="J198" s="4">
        <f t="shared" si="7"/>
        <v>25.266200000000001</v>
      </c>
      <c r="K198" s="128">
        <f t="shared" si="6"/>
        <v>0</v>
      </c>
    </row>
    <row r="199" spans="1:11">
      <c r="A199" s="135" t="s">
        <v>260</v>
      </c>
      <c r="B199" s="38" t="s">
        <v>192</v>
      </c>
      <c r="C199" s="39"/>
      <c r="D199" s="39"/>
      <c r="E199" s="127"/>
      <c r="F199" s="127"/>
      <c r="H199" s="128">
        <f t="shared" si="8"/>
        <v>0</v>
      </c>
      <c r="J199" s="4">
        <f t="shared" si="7"/>
        <v>25.266200000000001</v>
      </c>
      <c r="K199" s="128">
        <f t="shared" si="6"/>
        <v>0</v>
      </c>
    </row>
    <row r="200" spans="1:11">
      <c r="A200" s="135" t="s">
        <v>261</v>
      </c>
      <c r="B200" s="38" t="s">
        <v>193</v>
      </c>
      <c r="C200" s="39"/>
      <c r="D200" s="39"/>
      <c r="E200" s="127"/>
      <c r="F200" s="127"/>
      <c r="H200" s="128">
        <f t="shared" si="8"/>
        <v>0</v>
      </c>
      <c r="J200" s="4">
        <f t="shared" si="7"/>
        <v>25.266200000000001</v>
      </c>
      <c r="K200" s="128">
        <f t="shared" ref="K200:K263" si="9">ROUND(H200*J200,2)</f>
        <v>0</v>
      </c>
    </row>
    <row r="201" spans="1:11">
      <c r="A201" s="135" t="s">
        <v>284</v>
      </c>
      <c r="B201" s="38" t="s">
        <v>216</v>
      </c>
      <c r="C201" s="39"/>
      <c r="D201" s="39"/>
      <c r="E201" s="127"/>
      <c r="F201" s="127"/>
      <c r="H201" s="128">
        <f t="shared" si="8"/>
        <v>0</v>
      </c>
      <c r="J201" s="4">
        <f t="shared" ref="J201:J264" si="10">J200</f>
        <v>25.266200000000001</v>
      </c>
      <c r="K201" s="128">
        <f t="shared" si="9"/>
        <v>0</v>
      </c>
    </row>
    <row r="202" spans="1:11">
      <c r="A202" s="135" t="s">
        <v>262</v>
      </c>
      <c r="B202" s="38" t="s">
        <v>194</v>
      </c>
      <c r="C202" s="39"/>
      <c r="D202" s="39"/>
      <c r="E202" s="127"/>
      <c r="F202" s="127"/>
      <c r="H202" s="128">
        <f t="shared" si="8"/>
        <v>0</v>
      </c>
      <c r="J202" s="4">
        <f t="shared" si="10"/>
        <v>25.266200000000001</v>
      </c>
      <c r="K202" s="128">
        <f t="shared" si="9"/>
        <v>0</v>
      </c>
    </row>
    <row r="203" spans="1:11">
      <c r="A203" s="135" t="s">
        <v>263</v>
      </c>
      <c r="B203" s="38" t="s">
        <v>195</v>
      </c>
      <c r="C203" s="39"/>
      <c r="D203" s="39"/>
      <c r="E203" s="127"/>
      <c r="F203" s="127"/>
      <c r="H203" s="128">
        <f t="shared" ref="H203:H267" si="11">ROUND(C203-D203+E203-F203,2)</f>
        <v>0</v>
      </c>
      <c r="J203" s="4">
        <f t="shared" si="10"/>
        <v>25.266200000000001</v>
      </c>
      <c r="K203" s="128">
        <f t="shared" si="9"/>
        <v>0</v>
      </c>
    </row>
    <row r="204" spans="1:11">
      <c r="A204" s="135" t="s">
        <v>264</v>
      </c>
      <c r="B204" s="38" t="s">
        <v>196</v>
      </c>
      <c r="C204" s="39"/>
      <c r="D204" s="39"/>
      <c r="E204" s="127"/>
      <c r="F204" s="127"/>
      <c r="H204" s="128">
        <f t="shared" si="11"/>
        <v>0</v>
      </c>
      <c r="J204" s="4">
        <f t="shared" si="10"/>
        <v>25.266200000000001</v>
      </c>
      <c r="K204" s="128">
        <f t="shared" si="9"/>
        <v>0</v>
      </c>
    </row>
    <row r="205" spans="1:11">
      <c r="A205" s="135" t="s">
        <v>265</v>
      </c>
      <c r="B205" s="38" t="s">
        <v>197</v>
      </c>
      <c r="C205" s="39"/>
      <c r="D205" s="39"/>
      <c r="E205" s="127"/>
      <c r="F205" s="127"/>
      <c r="H205" s="128">
        <f t="shared" si="11"/>
        <v>0</v>
      </c>
      <c r="J205" s="4">
        <f t="shared" si="10"/>
        <v>25.266200000000001</v>
      </c>
      <c r="K205" s="128">
        <f t="shared" si="9"/>
        <v>0</v>
      </c>
    </row>
    <row r="206" spans="1:11">
      <c r="A206" s="135" t="s">
        <v>266</v>
      </c>
      <c r="B206" s="38" t="s">
        <v>198</v>
      </c>
      <c r="C206" s="39"/>
      <c r="D206" s="39"/>
      <c r="E206" s="127"/>
      <c r="F206" s="127"/>
      <c r="H206" s="128">
        <f t="shared" si="11"/>
        <v>0</v>
      </c>
      <c r="J206" s="4">
        <f t="shared" si="10"/>
        <v>25.266200000000001</v>
      </c>
      <c r="K206" s="128">
        <f t="shared" si="9"/>
        <v>0</v>
      </c>
    </row>
    <row r="207" spans="1:11">
      <c r="A207" s="135" t="s">
        <v>267</v>
      </c>
      <c r="B207" s="38" t="s">
        <v>199</v>
      </c>
      <c r="C207" s="39"/>
      <c r="D207" s="39"/>
      <c r="E207" s="127"/>
      <c r="F207" s="127"/>
      <c r="H207" s="128">
        <f t="shared" si="11"/>
        <v>0</v>
      </c>
      <c r="J207" s="4">
        <f t="shared" si="10"/>
        <v>25.266200000000001</v>
      </c>
      <c r="K207" s="128">
        <f t="shared" si="9"/>
        <v>0</v>
      </c>
    </row>
    <row r="208" spans="1:11">
      <c r="A208" s="135" t="s">
        <v>268</v>
      </c>
      <c r="B208" s="38" t="s">
        <v>200</v>
      </c>
      <c r="C208" s="39"/>
      <c r="D208" s="39"/>
      <c r="E208" s="127"/>
      <c r="F208" s="127"/>
      <c r="H208" s="128">
        <f t="shared" si="11"/>
        <v>0</v>
      </c>
      <c r="J208" s="4">
        <f t="shared" si="10"/>
        <v>25.266200000000001</v>
      </c>
      <c r="K208" s="128">
        <f t="shared" si="9"/>
        <v>0</v>
      </c>
    </row>
    <row r="209" spans="1:14">
      <c r="A209" s="135" t="s">
        <v>269</v>
      </c>
      <c r="B209" s="38" t="s">
        <v>201</v>
      </c>
      <c r="C209" s="39"/>
      <c r="D209" s="39"/>
      <c r="E209" s="127"/>
      <c r="F209" s="127"/>
      <c r="H209" s="128">
        <f t="shared" si="11"/>
        <v>0</v>
      </c>
      <c r="J209" s="4">
        <f t="shared" si="10"/>
        <v>25.266200000000001</v>
      </c>
      <c r="K209" s="128">
        <f t="shared" si="9"/>
        <v>0</v>
      </c>
    </row>
    <row r="210" spans="1:14">
      <c r="A210" s="135" t="s">
        <v>270</v>
      </c>
      <c r="B210" s="38" t="s">
        <v>202</v>
      </c>
      <c r="C210" s="39"/>
      <c r="D210" s="39"/>
      <c r="E210" s="127"/>
      <c r="F210" s="127"/>
      <c r="H210" s="128">
        <f t="shared" si="11"/>
        <v>0</v>
      </c>
      <c r="J210" s="4">
        <f t="shared" si="10"/>
        <v>25.266200000000001</v>
      </c>
      <c r="K210" s="128">
        <f t="shared" si="9"/>
        <v>0</v>
      </c>
    </row>
    <row r="211" spans="1:14">
      <c r="A211" s="135" t="s">
        <v>271</v>
      </c>
      <c r="B211" s="38" t="s">
        <v>203</v>
      </c>
      <c r="C211" s="39"/>
      <c r="D211" s="39"/>
      <c r="E211" s="127"/>
      <c r="F211" s="127"/>
      <c r="H211" s="128">
        <f t="shared" si="11"/>
        <v>0</v>
      </c>
      <c r="J211" s="4">
        <f t="shared" si="10"/>
        <v>25.266200000000001</v>
      </c>
      <c r="K211" s="128">
        <f t="shared" si="9"/>
        <v>0</v>
      </c>
    </row>
    <row r="212" spans="1:14">
      <c r="A212" s="135" t="s">
        <v>272</v>
      </c>
      <c r="B212" s="38" t="s">
        <v>204</v>
      </c>
      <c r="C212" s="39"/>
      <c r="D212" s="39"/>
      <c r="E212" s="127"/>
      <c r="F212" s="127"/>
      <c r="H212" s="128">
        <f t="shared" si="11"/>
        <v>0</v>
      </c>
      <c r="J212" s="4">
        <f t="shared" si="10"/>
        <v>25.266200000000001</v>
      </c>
      <c r="K212" s="128">
        <f t="shared" si="9"/>
        <v>0</v>
      </c>
    </row>
    <row r="213" spans="1:14">
      <c r="A213" s="135" t="s">
        <v>273</v>
      </c>
      <c r="B213" s="38" t="s">
        <v>205</v>
      </c>
      <c r="C213" s="39"/>
      <c r="D213" s="39"/>
      <c r="E213" s="127"/>
      <c r="F213" s="127"/>
      <c r="H213" s="128">
        <f t="shared" si="11"/>
        <v>0</v>
      </c>
      <c r="J213" s="4">
        <f t="shared" si="10"/>
        <v>25.266200000000001</v>
      </c>
      <c r="K213" s="128">
        <f t="shared" si="9"/>
        <v>0</v>
      </c>
    </row>
    <row r="214" spans="1:14">
      <c r="A214" s="135" t="s">
        <v>285</v>
      </c>
      <c r="B214" s="38" t="s">
        <v>217</v>
      </c>
      <c r="C214" s="39"/>
      <c r="D214" s="39"/>
      <c r="E214" s="127"/>
      <c r="F214" s="127"/>
      <c r="H214" s="128">
        <f t="shared" si="11"/>
        <v>0</v>
      </c>
      <c r="J214" s="4">
        <f t="shared" si="10"/>
        <v>25.266200000000001</v>
      </c>
      <c r="K214" s="128">
        <f t="shared" si="9"/>
        <v>0</v>
      </c>
    </row>
    <row r="215" spans="1:14">
      <c r="A215" s="135" t="s">
        <v>274</v>
      </c>
      <c r="B215" s="38" t="s">
        <v>206</v>
      </c>
      <c r="C215" s="39"/>
      <c r="D215" s="39"/>
      <c r="E215" s="127"/>
      <c r="F215" s="127"/>
      <c r="H215" s="128">
        <f t="shared" si="11"/>
        <v>0</v>
      </c>
      <c r="J215" s="4">
        <f t="shared" si="10"/>
        <v>25.266200000000001</v>
      </c>
      <c r="K215" s="128">
        <f t="shared" si="9"/>
        <v>0</v>
      </c>
    </row>
    <row r="216" spans="1:14">
      <c r="A216" s="135">
        <v>30010</v>
      </c>
      <c r="B216" s="38" t="s">
        <v>295</v>
      </c>
      <c r="C216" s="39"/>
      <c r="D216" s="39">
        <v>1000000</v>
      </c>
      <c r="E216" s="127"/>
      <c r="F216" s="127"/>
      <c r="H216" s="128">
        <f t="shared" si="11"/>
        <v>-1000000</v>
      </c>
      <c r="J216" s="4">
        <f t="shared" si="10"/>
        <v>25.266200000000001</v>
      </c>
      <c r="K216" s="128">
        <f t="shared" si="9"/>
        <v>-25266200</v>
      </c>
    </row>
    <row r="217" spans="1:14">
      <c r="A217" s="135">
        <v>30011</v>
      </c>
      <c r="B217" s="133" t="s">
        <v>296</v>
      </c>
      <c r="C217" s="39"/>
      <c r="D217" s="39"/>
      <c r="E217" s="127"/>
      <c r="F217" s="127"/>
      <c r="H217" s="128">
        <f t="shared" si="11"/>
        <v>0</v>
      </c>
      <c r="J217" s="4">
        <f t="shared" si="10"/>
        <v>25.266200000000001</v>
      </c>
      <c r="K217" s="128">
        <f t="shared" si="9"/>
        <v>0</v>
      </c>
    </row>
    <row r="218" spans="1:14">
      <c r="A218" s="135">
        <v>30020</v>
      </c>
      <c r="B218" s="38" t="s">
        <v>297</v>
      </c>
      <c r="C218" s="39"/>
      <c r="D218" s="39"/>
      <c r="E218" s="127"/>
      <c r="F218" s="127"/>
      <c r="H218" s="128">
        <f t="shared" si="11"/>
        <v>0</v>
      </c>
      <c r="J218" s="4">
        <f t="shared" si="10"/>
        <v>25.266200000000001</v>
      </c>
      <c r="K218" s="128">
        <f t="shared" si="9"/>
        <v>0</v>
      </c>
    </row>
    <row r="219" spans="1:14">
      <c r="A219" s="135">
        <v>30030</v>
      </c>
      <c r="B219" s="38" t="s">
        <v>298</v>
      </c>
      <c r="C219" s="39"/>
      <c r="D219" s="39"/>
      <c r="E219" s="127"/>
      <c r="F219" s="127"/>
      <c r="H219" s="128">
        <f t="shared" si="11"/>
        <v>0</v>
      </c>
      <c r="J219" s="4">
        <f t="shared" si="10"/>
        <v>25.266200000000001</v>
      </c>
      <c r="K219" s="128">
        <f t="shared" si="9"/>
        <v>0</v>
      </c>
    </row>
    <row r="220" spans="1:14">
      <c r="A220" s="135">
        <v>30031</v>
      </c>
      <c r="B220" s="133" t="s">
        <v>299</v>
      </c>
      <c r="C220" s="39"/>
      <c r="D220" s="39"/>
      <c r="E220" s="127"/>
      <c r="F220" s="127"/>
      <c r="H220" s="128">
        <f t="shared" si="11"/>
        <v>0</v>
      </c>
      <c r="J220" s="4">
        <f t="shared" si="10"/>
        <v>25.266200000000001</v>
      </c>
      <c r="K220" s="128">
        <f t="shared" si="9"/>
        <v>0</v>
      </c>
    </row>
    <row r="221" spans="1:14">
      <c r="A221" s="138">
        <v>30040</v>
      </c>
      <c r="B221" s="130" t="s">
        <v>301</v>
      </c>
      <c r="C221" s="131"/>
      <c r="D221" s="131">
        <v>276152.86000000004</v>
      </c>
      <c r="E221" s="131"/>
      <c r="F221" s="131"/>
      <c r="G221" s="132"/>
      <c r="H221" s="132">
        <f>ROUND(C221-D221+E221-F221,2)</f>
        <v>-276152.86</v>
      </c>
      <c r="J221" s="4">
        <f t="shared" si="10"/>
        <v>25.266200000000001</v>
      </c>
      <c r="K221" s="132">
        <f t="shared" si="9"/>
        <v>-6977333.3899999997</v>
      </c>
    </row>
    <row r="222" spans="1:14">
      <c r="A222" s="135">
        <v>30041</v>
      </c>
      <c r="B222" s="133" t="s">
        <v>300</v>
      </c>
      <c r="C222" s="39"/>
      <c r="D222" s="39"/>
      <c r="E222" s="127"/>
      <c r="F222" s="127"/>
      <c r="H222" s="128">
        <f>ROUND(C222-D222+E222-F222,2)</f>
        <v>0</v>
      </c>
      <c r="J222" s="4">
        <f t="shared" si="10"/>
        <v>25.266200000000001</v>
      </c>
      <c r="K222" s="128">
        <f t="shared" si="9"/>
        <v>0</v>
      </c>
      <c r="N222" s="221"/>
    </row>
    <row r="223" spans="1:14">
      <c r="A223" s="135">
        <v>30050</v>
      </c>
      <c r="B223" s="38" t="s">
        <v>302</v>
      </c>
      <c r="C223" s="39"/>
      <c r="D223" s="39"/>
      <c r="E223" s="127"/>
      <c r="F223" s="127"/>
      <c r="H223" s="128">
        <f t="shared" si="11"/>
        <v>0</v>
      </c>
      <c r="J223" s="4">
        <f t="shared" si="10"/>
        <v>25.266200000000001</v>
      </c>
      <c r="K223" s="128">
        <f t="shared" si="9"/>
        <v>0</v>
      </c>
    </row>
    <row r="224" spans="1:14">
      <c r="A224" s="135">
        <v>71000</v>
      </c>
      <c r="B224" s="38" t="s">
        <v>485</v>
      </c>
      <c r="C224" s="39"/>
      <c r="D224" s="39"/>
      <c r="E224" s="127"/>
      <c r="F224" s="127"/>
      <c r="H224" s="128">
        <f t="shared" si="11"/>
        <v>0</v>
      </c>
      <c r="J224" s="4">
        <f t="shared" si="10"/>
        <v>25.266200000000001</v>
      </c>
      <c r="K224" s="128">
        <f t="shared" si="9"/>
        <v>0</v>
      </c>
    </row>
    <row r="225" spans="1:11">
      <c r="A225" s="135">
        <v>71001</v>
      </c>
      <c r="B225" s="38" t="s">
        <v>304</v>
      </c>
      <c r="C225" s="39"/>
      <c r="D225" s="39"/>
      <c r="E225" s="127"/>
      <c r="F225" s="127"/>
      <c r="H225" s="128">
        <f t="shared" si="11"/>
        <v>0</v>
      </c>
      <c r="J225" s="4">
        <f t="shared" si="10"/>
        <v>25.266200000000001</v>
      </c>
      <c r="K225" s="128">
        <f t="shared" si="9"/>
        <v>0</v>
      </c>
    </row>
    <row r="226" spans="1:11">
      <c r="A226" s="135">
        <v>71002</v>
      </c>
      <c r="B226" s="38" t="s">
        <v>305</v>
      </c>
      <c r="C226" s="39"/>
      <c r="D226" s="39"/>
      <c r="E226" s="127"/>
      <c r="F226" s="127"/>
      <c r="H226" s="128">
        <f t="shared" si="11"/>
        <v>0</v>
      </c>
      <c r="J226" s="4">
        <f t="shared" si="10"/>
        <v>25.266200000000001</v>
      </c>
      <c r="K226" s="128">
        <f t="shared" si="9"/>
        <v>0</v>
      </c>
    </row>
    <row r="227" spans="1:11">
      <c r="A227" s="135">
        <v>71003</v>
      </c>
      <c r="B227" s="38" t="s">
        <v>306</v>
      </c>
      <c r="C227" s="39"/>
      <c r="D227" s="39"/>
      <c r="E227" s="127"/>
      <c r="F227" s="127"/>
      <c r="H227" s="128">
        <f t="shared" si="11"/>
        <v>0</v>
      </c>
      <c r="J227" s="4">
        <f t="shared" si="10"/>
        <v>25.266200000000001</v>
      </c>
      <c r="K227" s="128">
        <f t="shared" si="9"/>
        <v>0</v>
      </c>
    </row>
    <row r="228" spans="1:11">
      <c r="A228" s="135">
        <v>71004</v>
      </c>
      <c r="B228" s="38" t="s">
        <v>307</v>
      </c>
      <c r="C228" s="39"/>
      <c r="D228" s="39"/>
      <c r="E228" s="127"/>
      <c r="F228" s="127"/>
      <c r="H228" s="128">
        <f t="shared" si="11"/>
        <v>0</v>
      </c>
      <c r="J228" s="4">
        <f t="shared" si="10"/>
        <v>25.266200000000001</v>
      </c>
      <c r="K228" s="128">
        <f t="shared" si="9"/>
        <v>0</v>
      </c>
    </row>
    <row r="229" spans="1:11">
      <c r="A229" s="135">
        <v>71005</v>
      </c>
      <c r="B229" s="38" t="s">
        <v>308</v>
      </c>
      <c r="C229" s="39"/>
      <c r="D229" s="39"/>
      <c r="E229" s="127"/>
      <c r="F229" s="127"/>
      <c r="H229" s="128">
        <f t="shared" si="11"/>
        <v>0</v>
      </c>
      <c r="J229" s="4">
        <f t="shared" si="10"/>
        <v>25.266200000000001</v>
      </c>
      <c r="K229" s="128">
        <f t="shared" si="9"/>
        <v>0</v>
      </c>
    </row>
    <row r="230" spans="1:11">
      <c r="A230" s="135">
        <v>71006</v>
      </c>
      <c r="B230" s="38" t="s">
        <v>309</v>
      </c>
      <c r="C230" s="39"/>
      <c r="D230" s="39"/>
      <c r="E230" s="127"/>
      <c r="F230" s="127"/>
      <c r="H230" s="128">
        <f t="shared" si="11"/>
        <v>0</v>
      </c>
      <c r="J230" s="4">
        <f t="shared" si="10"/>
        <v>25.266200000000001</v>
      </c>
      <c r="K230" s="128">
        <f t="shared" si="9"/>
        <v>0</v>
      </c>
    </row>
    <row r="231" spans="1:11">
      <c r="A231" s="135">
        <v>71007</v>
      </c>
      <c r="B231" s="38" t="s">
        <v>310</v>
      </c>
      <c r="C231" s="39"/>
      <c r="D231" s="39"/>
      <c r="E231" s="127"/>
      <c r="F231" s="127"/>
      <c r="H231" s="128">
        <f t="shared" si="11"/>
        <v>0</v>
      </c>
      <c r="J231" s="4">
        <f t="shared" si="10"/>
        <v>25.266200000000001</v>
      </c>
      <c r="K231" s="128">
        <f t="shared" si="9"/>
        <v>0</v>
      </c>
    </row>
    <row r="232" spans="1:11">
      <c r="A232" s="135">
        <v>71008</v>
      </c>
      <c r="B232" s="38" t="s">
        <v>311</v>
      </c>
      <c r="C232" s="39"/>
      <c r="D232" s="39"/>
      <c r="E232" s="127"/>
      <c r="F232" s="127"/>
      <c r="H232" s="128">
        <f t="shared" si="11"/>
        <v>0</v>
      </c>
      <c r="J232" s="4">
        <f t="shared" si="10"/>
        <v>25.266200000000001</v>
      </c>
      <c r="K232" s="128">
        <f t="shared" si="9"/>
        <v>0</v>
      </c>
    </row>
    <row r="233" spans="1:11">
      <c r="A233" s="135">
        <v>71009</v>
      </c>
      <c r="B233" s="38" t="s">
        <v>312</v>
      </c>
      <c r="C233" s="39"/>
      <c r="D233" s="39"/>
      <c r="E233" s="127"/>
      <c r="F233" s="127"/>
      <c r="H233" s="128">
        <f t="shared" si="11"/>
        <v>0</v>
      </c>
      <c r="J233" s="4">
        <f t="shared" si="10"/>
        <v>25.266200000000001</v>
      </c>
      <c r="K233" s="128">
        <f t="shared" si="9"/>
        <v>0</v>
      </c>
    </row>
    <row r="234" spans="1:11">
      <c r="A234" s="135">
        <v>71010</v>
      </c>
      <c r="B234" s="133" t="s">
        <v>313</v>
      </c>
      <c r="C234" s="39"/>
      <c r="D234" s="39"/>
      <c r="E234" s="127"/>
      <c r="F234" s="127"/>
      <c r="H234" s="128">
        <f t="shared" si="11"/>
        <v>0</v>
      </c>
      <c r="J234" s="4">
        <f t="shared" si="10"/>
        <v>25.266200000000001</v>
      </c>
      <c r="K234" s="128">
        <f t="shared" si="9"/>
        <v>0</v>
      </c>
    </row>
    <row r="235" spans="1:11">
      <c r="A235" s="37">
        <v>71011</v>
      </c>
      <c r="B235" s="133" t="s">
        <v>314</v>
      </c>
      <c r="C235" s="39"/>
      <c r="D235" s="39"/>
      <c r="E235" s="127"/>
      <c r="F235" s="127"/>
      <c r="H235" s="128">
        <f t="shared" si="11"/>
        <v>0</v>
      </c>
      <c r="J235" s="4">
        <f t="shared" si="10"/>
        <v>25.266200000000001</v>
      </c>
      <c r="K235" s="128">
        <f t="shared" si="9"/>
        <v>0</v>
      </c>
    </row>
    <row r="236" spans="1:11">
      <c r="A236" s="37">
        <v>71012</v>
      </c>
      <c r="B236" s="133" t="s">
        <v>315</v>
      </c>
      <c r="C236" s="39"/>
      <c r="D236" s="39"/>
      <c r="E236" s="127"/>
      <c r="F236" s="127"/>
      <c r="H236" s="128">
        <f t="shared" si="11"/>
        <v>0</v>
      </c>
      <c r="J236" s="4">
        <f t="shared" si="10"/>
        <v>25.266200000000001</v>
      </c>
      <c r="K236" s="128">
        <f t="shared" si="9"/>
        <v>0</v>
      </c>
    </row>
    <row r="237" spans="1:11">
      <c r="A237" s="37">
        <v>71013</v>
      </c>
      <c r="B237" s="133" t="s">
        <v>316</v>
      </c>
      <c r="C237" s="39"/>
      <c r="D237" s="39"/>
      <c r="E237" s="127"/>
      <c r="F237" s="127"/>
      <c r="H237" s="128">
        <f t="shared" si="11"/>
        <v>0</v>
      </c>
      <c r="J237" s="4">
        <f t="shared" si="10"/>
        <v>25.266200000000001</v>
      </c>
      <c r="K237" s="128">
        <f t="shared" si="9"/>
        <v>0</v>
      </c>
    </row>
    <row r="238" spans="1:11">
      <c r="A238" s="37">
        <v>71014</v>
      </c>
      <c r="B238" s="133" t="s">
        <v>317</v>
      </c>
      <c r="C238" s="39"/>
      <c r="D238" s="39"/>
      <c r="E238" s="127"/>
      <c r="F238" s="127"/>
      <c r="H238" s="128">
        <f t="shared" si="11"/>
        <v>0</v>
      </c>
      <c r="J238" s="4">
        <f t="shared" si="10"/>
        <v>25.266200000000001</v>
      </c>
      <c r="K238" s="128">
        <f t="shared" si="9"/>
        <v>0</v>
      </c>
    </row>
    <row r="239" spans="1:11">
      <c r="A239" s="37">
        <v>71015</v>
      </c>
      <c r="B239" s="133" t="s">
        <v>318</v>
      </c>
      <c r="C239" s="39"/>
      <c r="D239" s="39"/>
      <c r="E239" s="127"/>
      <c r="F239" s="127"/>
      <c r="H239" s="128">
        <f t="shared" si="11"/>
        <v>0</v>
      </c>
      <c r="J239" s="4">
        <f t="shared" si="10"/>
        <v>25.266200000000001</v>
      </c>
      <c r="K239" s="128">
        <f t="shared" si="9"/>
        <v>0</v>
      </c>
    </row>
    <row r="240" spans="1:11">
      <c r="A240" s="37">
        <v>71016</v>
      </c>
      <c r="B240" s="133" t="s">
        <v>319</v>
      </c>
      <c r="C240" s="39"/>
      <c r="D240" s="39"/>
      <c r="E240" s="127"/>
      <c r="F240" s="127"/>
      <c r="H240" s="128">
        <f t="shared" si="11"/>
        <v>0</v>
      </c>
      <c r="J240" s="4">
        <f t="shared" si="10"/>
        <v>25.266200000000001</v>
      </c>
      <c r="K240" s="128">
        <f t="shared" si="9"/>
        <v>0</v>
      </c>
    </row>
    <row r="241" spans="1:11">
      <c r="A241" s="37">
        <v>71017</v>
      </c>
      <c r="B241" s="133" t="s">
        <v>320</v>
      </c>
      <c r="C241" s="39"/>
      <c r="D241" s="39"/>
      <c r="E241" s="127"/>
      <c r="F241" s="127"/>
      <c r="H241" s="128">
        <f t="shared" si="11"/>
        <v>0</v>
      </c>
      <c r="J241" s="4">
        <f t="shared" si="10"/>
        <v>25.266200000000001</v>
      </c>
      <c r="K241" s="128">
        <f t="shared" si="9"/>
        <v>0</v>
      </c>
    </row>
    <row r="242" spans="1:11">
      <c r="A242" s="37">
        <v>71018</v>
      </c>
      <c r="B242" s="133" t="s">
        <v>321</v>
      </c>
      <c r="C242" s="39"/>
      <c r="D242" s="39"/>
      <c r="E242" s="127"/>
      <c r="F242" s="127"/>
      <c r="H242" s="128">
        <f t="shared" si="11"/>
        <v>0</v>
      </c>
      <c r="J242" s="4">
        <f t="shared" si="10"/>
        <v>25.266200000000001</v>
      </c>
      <c r="K242" s="128">
        <f t="shared" si="9"/>
        <v>0</v>
      </c>
    </row>
    <row r="243" spans="1:11">
      <c r="A243" s="37">
        <v>71019</v>
      </c>
      <c r="B243" s="133" t="s">
        <v>322</v>
      </c>
      <c r="C243" s="39"/>
      <c r="D243" s="39"/>
      <c r="E243" s="127"/>
      <c r="F243" s="127"/>
      <c r="H243" s="128">
        <f t="shared" si="11"/>
        <v>0</v>
      </c>
      <c r="J243" s="4">
        <f t="shared" si="10"/>
        <v>25.266200000000001</v>
      </c>
      <c r="K243" s="128">
        <f t="shared" si="9"/>
        <v>0</v>
      </c>
    </row>
    <row r="244" spans="1:11">
      <c r="A244" s="37">
        <v>71020</v>
      </c>
      <c r="B244" s="133" t="s">
        <v>323</v>
      </c>
      <c r="C244" s="39"/>
      <c r="D244" s="39"/>
      <c r="E244" s="127"/>
      <c r="F244" s="127"/>
      <c r="H244" s="128">
        <f t="shared" si="11"/>
        <v>0</v>
      </c>
      <c r="J244" s="4">
        <f t="shared" si="10"/>
        <v>25.266200000000001</v>
      </c>
      <c r="K244" s="128">
        <f t="shared" si="9"/>
        <v>0</v>
      </c>
    </row>
    <row r="245" spans="1:11">
      <c r="A245" s="37">
        <v>71021</v>
      </c>
      <c r="B245" s="133" t="s">
        <v>324</v>
      </c>
      <c r="C245" s="39"/>
      <c r="D245" s="39"/>
      <c r="E245" s="127"/>
      <c r="F245" s="127"/>
      <c r="H245" s="128">
        <f t="shared" si="11"/>
        <v>0</v>
      </c>
      <c r="J245" s="4">
        <f t="shared" si="10"/>
        <v>25.266200000000001</v>
      </c>
      <c r="K245" s="128">
        <f t="shared" si="9"/>
        <v>0</v>
      </c>
    </row>
    <row r="246" spans="1:11">
      <c r="A246" s="37">
        <v>71022</v>
      </c>
      <c r="B246" s="133" t="s">
        <v>325</v>
      </c>
      <c r="C246" s="39"/>
      <c r="D246" s="39"/>
      <c r="E246" s="127"/>
      <c r="F246" s="127"/>
      <c r="H246" s="128">
        <f t="shared" si="11"/>
        <v>0</v>
      </c>
      <c r="J246" s="4">
        <f t="shared" si="10"/>
        <v>25.266200000000001</v>
      </c>
      <c r="K246" s="128">
        <f t="shared" si="9"/>
        <v>0</v>
      </c>
    </row>
    <row r="247" spans="1:11">
      <c r="A247" s="37">
        <v>71023</v>
      </c>
      <c r="B247" s="133" t="s">
        <v>326</v>
      </c>
      <c r="C247" s="39"/>
      <c r="D247" s="39"/>
      <c r="E247" s="127"/>
      <c r="F247" s="127"/>
      <c r="H247" s="128">
        <f t="shared" si="11"/>
        <v>0</v>
      </c>
      <c r="J247" s="4">
        <f t="shared" si="10"/>
        <v>25.266200000000001</v>
      </c>
      <c r="K247" s="128">
        <f t="shared" si="9"/>
        <v>0</v>
      </c>
    </row>
    <row r="248" spans="1:11">
      <c r="A248" s="37">
        <v>71024</v>
      </c>
      <c r="B248" s="140" t="s">
        <v>327</v>
      </c>
      <c r="C248" s="39"/>
      <c r="D248" s="39"/>
      <c r="E248" s="127"/>
      <c r="F248" s="127"/>
      <c r="H248" s="128">
        <f t="shared" si="11"/>
        <v>0</v>
      </c>
      <c r="J248" s="4">
        <f t="shared" si="10"/>
        <v>25.266200000000001</v>
      </c>
      <c r="K248" s="128">
        <f t="shared" si="9"/>
        <v>0</v>
      </c>
    </row>
    <row r="249" spans="1:11">
      <c r="A249" s="136">
        <v>71025</v>
      </c>
      <c r="B249" s="38" t="s">
        <v>328</v>
      </c>
      <c r="C249" s="39"/>
      <c r="D249" s="39"/>
      <c r="E249" s="127"/>
      <c r="F249" s="127"/>
      <c r="H249" s="128">
        <f t="shared" si="11"/>
        <v>0</v>
      </c>
      <c r="J249" s="4">
        <f t="shared" si="10"/>
        <v>25.266200000000001</v>
      </c>
      <c r="K249" s="128">
        <f t="shared" si="9"/>
        <v>0</v>
      </c>
    </row>
    <row r="250" spans="1:11">
      <c r="A250" s="136">
        <v>71026</v>
      </c>
      <c r="B250" s="38" t="s">
        <v>329</v>
      </c>
      <c r="C250" s="39"/>
      <c r="D250" s="39"/>
      <c r="E250" s="127"/>
      <c r="F250" s="127"/>
      <c r="H250" s="128">
        <f t="shared" si="11"/>
        <v>0</v>
      </c>
      <c r="J250" s="4">
        <f t="shared" si="10"/>
        <v>25.266200000000001</v>
      </c>
      <c r="K250" s="128">
        <f t="shared" si="9"/>
        <v>0</v>
      </c>
    </row>
    <row r="251" spans="1:11">
      <c r="A251" s="136">
        <v>71027</v>
      </c>
      <c r="B251" s="38" t="s">
        <v>330</v>
      </c>
      <c r="C251" s="39"/>
      <c r="D251" s="39"/>
      <c r="E251" s="127"/>
      <c r="F251" s="127"/>
      <c r="H251" s="128">
        <f t="shared" si="11"/>
        <v>0</v>
      </c>
      <c r="J251" s="4">
        <f t="shared" si="10"/>
        <v>25.266200000000001</v>
      </c>
      <c r="K251" s="128">
        <f t="shared" si="9"/>
        <v>0</v>
      </c>
    </row>
    <row r="252" spans="1:11">
      <c r="A252" s="136">
        <v>71028</v>
      </c>
      <c r="B252" s="38" t="s">
        <v>331</v>
      </c>
      <c r="C252" s="39"/>
      <c r="D252" s="39"/>
      <c r="E252" s="127"/>
      <c r="F252" s="127"/>
      <c r="H252" s="128">
        <f t="shared" si="11"/>
        <v>0</v>
      </c>
      <c r="J252" s="4">
        <f t="shared" si="10"/>
        <v>25.266200000000001</v>
      </c>
      <c r="K252" s="128">
        <f t="shared" si="9"/>
        <v>0</v>
      </c>
    </row>
    <row r="253" spans="1:11">
      <c r="A253" s="135">
        <v>71998</v>
      </c>
      <c r="B253" s="38" t="s">
        <v>332</v>
      </c>
      <c r="C253" s="39"/>
      <c r="D253" s="39"/>
      <c r="E253" s="127"/>
      <c r="F253" s="127"/>
      <c r="H253" s="128">
        <f t="shared" si="11"/>
        <v>0</v>
      </c>
      <c r="J253" s="4">
        <f t="shared" si="10"/>
        <v>25.266200000000001</v>
      </c>
      <c r="K253" s="128">
        <f t="shared" si="9"/>
        <v>0</v>
      </c>
    </row>
    <row r="254" spans="1:11">
      <c r="A254" s="135">
        <v>72100</v>
      </c>
      <c r="B254" s="38" t="s">
        <v>333</v>
      </c>
      <c r="C254" s="39"/>
      <c r="D254" s="39"/>
      <c r="E254" s="127"/>
      <c r="F254" s="127"/>
      <c r="H254" s="128">
        <f t="shared" si="11"/>
        <v>0</v>
      </c>
      <c r="J254" s="4">
        <f t="shared" si="10"/>
        <v>25.266200000000001</v>
      </c>
      <c r="K254" s="128">
        <f t="shared" si="9"/>
        <v>0</v>
      </c>
    </row>
    <row r="255" spans="1:11">
      <c r="A255" s="135">
        <v>72101</v>
      </c>
      <c r="B255" s="38" t="s">
        <v>334</v>
      </c>
      <c r="C255" s="39"/>
      <c r="D255" s="39">
        <v>300255.56</v>
      </c>
      <c r="E255" s="127"/>
      <c r="F255" s="127"/>
      <c r="H255" s="128">
        <f t="shared" si="11"/>
        <v>-300255.56</v>
      </c>
      <c r="J255" s="4">
        <f t="shared" si="10"/>
        <v>25.266200000000001</v>
      </c>
      <c r="K255" s="128">
        <f t="shared" si="9"/>
        <v>-7586317.0300000003</v>
      </c>
    </row>
    <row r="256" spans="1:11">
      <c r="A256" s="135">
        <v>72102</v>
      </c>
      <c r="B256" s="38" t="s">
        <v>335</v>
      </c>
      <c r="C256" s="39"/>
      <c r="D256" s="39">
        <v>334528.03999999998</v>
      </c>
      <c r="E256" s="127"/>
      <c r="F256" s="127"/>
      <c r="H256" s="128">
        <f t="shared" si="11"/>
        <v>-334528.03999999998</v>
      </c>
      <c r="J256" s="4">
        <f t="shared" si="10"/>
        <v>25.266200000000001</v>
      </c>
      <c r="K256" s="128">
        <f t="shared" si="9"/>
        <v>-8452252.3599999994</v>
      </c>
    </row>
    <row r="257" spans="1:11">
      <c r="A257" s="135">
        <v>72103</v>
      </c>
      <c r="B257" s="38" t="s">
        <v>336</v>
      </c>
      <c r="C257" s="39"/>
      <c r="D257" s="39">
        <v>315065.12</v>
      </c>
      <c r="E257" s="127"/>
      <c r="F257" s="127"/>
      <c r="H257" s="128">
        <f t="shared" si="11"/>
        <v>-315065.12</v>
      </c>
      <c r="J257" s="4">
        <f t="shared" si="10"/>
        <v>25.266200000000001</v>
      </c>
      <c r="K257" s="128">
        <f t="shared" si="9"/>
        <v>-7960498.3300000001</v>
      </c>
    </row>
    <row r="258" spans="1:11">
      <c r="A258" s="135">
        <v>72200</v>
      </c>
      <c r="B258" s="38" t="s">
        <v>337</v>
      </c>
      <c r="C258" s="39"/>
      <c r="D258" s="39">
        <v>208545</v>
      </c>
      <c r="E258" s="127"/>
      <c r="F258" s="127"/>
      <c r="H258" s="128">
        <f t="shared" si="11"/>
        <v>-208545</v>
      </c>
      <c r="J258" s="4">
        <f t="shared" si="10"/>
        <v>25.266200000000001</v>
      </c>
      <c r="K258" s="128">
        <f t="shared" si="9"/>
        <v>-5269139.68</v>
      </c>
    </row>
    <row r="259" spans="1:11">
      <c r="A259" s="136">
        <v>73006</v>
      </c>
      <c r="B259" s="38" t="s">
        <v>338</v>
      </c>
      <c r="C259" s="39"/>
      <c r="D259" s="39"/>
      <c r="E259" s="127"/>
      <c r="F259" s="127"/>
      <c r="H259" s="128">
        <f t="shared" si="11"/>
        <v>0</v>
      </c>
      <c r="J259" s="4">
        <f t="shared" si="10"/>
        <v>25.266200000000001</v>
      </c>
      <c r="K259" s="128">
        <f t="shared" si="9"/>
        <v>0</v>
      </c>
    </row>
    <row r="260" spans="1:11">
      <c r="A260" s="135">
        <v>74100</v>
      </c>
      <c r="B260" s="38" t="s">
        <v>339</v>
      </c>
      <c r="C260" s="39"/>
      <c r="D260" s="39"/>
      <c r="E260" s="127"/>
      <c r="F260" s="127"/>
      <c r="H260" s="128">
        <f t="shared" si="11"/>
        <v>0</v>
      </c>
      <c r="J260" s="4">
        <f t="shared" si="10"/>
        <v>25.266200000000001</v>
      </c>
      <c r="K260" s="128">
        <f t="shared" si="9"/>
        <v>0</v>
      </c>
    </row>
    <row r="261" spans="1:11">
      <c r="A261" s="135">
        <v>74101</v>
      </c>
      <c r="B261" s="38" t="s">
        <v>340</v>
      </c>
      <c r="C261" s="39"/>
      <c r="D261" s="39"/>
      <c r="E261" s="127"/>
      <c r="F261" s="127"/>
      <c r="H261" s="128">
        <f t="shared" si="11"/>
        <v>0</v>
      </c>
      <c r="J261" s="4">
        <f t="shared" si="10"/>
        <v>25.266200000000001</v>
      </c>
      <c r="K261" s="128">
        <f t="shared" si="9"/>
        <v>0</v>
      </c>
    </row>
    <row r="262" spans="1:11">
      <c r="A262" s="135">
        <v>74102</v>
      </c>
      <c r="B262" s="38" t="s">
        <v>341</v>
      </c>
      <c r="C262" s="39"/>
      <c r="D262" s="39"/>
      <c r="E262" s="127"/>
      <c r="F262" s="127"/>
      <c r="H262" s="128">
        <f t="shared" si="11"/>
        <v>0</v>
      </c>
      <c r="J262" s="4">
        <f t="shared" si="10"/>
        <v>25.266200000000001</v>
      </c>
      <c r="K262" s="128">
        <f t="shared" si="9"/>
        <v>0</v>
      </c>
    </row>
    <row r="263" spans="1:11">
      <c r="A263" s="135">
        <v>74200</v>
      </c>
      <c r="B263" s="38" t="s">
        <v>342</v>
      </c>
      <c r="C263" s="39"/>
      <c r="D263" s="39"/>
      <c r="E263" s="127"/>
      <c r="F263" s="127"/>
      <c r="H263" s="128">
        <f t="shared" si="11"/>
        <v>0</v>
      </c>
      <c r="J263" s="4">
        <f t="shared" si="10"/>
        <v>25.266200000000001</v>
      </c>
      <c r="K263" s="128">
        <f t="shared" si="9"/>
        <v>0</v>
      </c>
    </row>
    <row r="264" spans="1:11">
      <c r="A264" s="135">
        <v>74201</v>
      </c>
      <c r="B264" s="38" t="s">
        <v>343</v>
      </c>
      <c r="C264" s="39"/>
      <c r="D264" s="39"/>
      <c r="E264" s="127"/>
      <c r="F264" s="127"/>
      <c r="H264" s="128">
        <f t="shared" si="11"/>
        <v>0</v>
      </c>
      <c r="J264" s="4">
        <f t="shared" si="10"/>
        <v>25.266200000000001</v>
      </c>
      <c r="K264" s="128">
        <f t="shared" ref="K264:K327" si="12">ROUND(H264*J264,2)</f>
        <v>0</v>
      </c>
    </row>
    <row r="265" spans="1:11">
      <c r="A265" s="135">
        <v>74202</v>
      </c>
      <c r="B265" s="38" t="s">
        <v>344</v>
      </c>
      <c r="C265" s="39"/>
      <c r="D265" s="39"/>
      <c r="E265" s="127"/>
      <c r="F265" s="127"/>
      <c r="H265" s="128">
        <f t="shared" si="11"/>
        <v>0</v>
      </c>
      <c r="J265" s="4">
        <f t="shared" ref="J265:J328" si="13">J264</f>
        <v>25.266200000000001</v>
      </c>
      <c r="K265" s="128">
        <f t="shared" si="12"/>
        <v>0</v>
      </c>
    </row>
    <row r="266" spans="1:11">
      <c r="A266" s="135">
        <v>74203</v>
      </c>
      <c r="B266" s="38" t="s">
        <v>345</v>
      </c>
      <c r="C266" s="39"/>
      <c r="D266" s="39"/>
      <c r="E266" s="127"/>
      <c r="F266" s="127"/>
      <c r="H266" s="128">
        <f t="shared" si="11"/>
        <v>0</v>
      </c>
      <c r="J266" s="4">
        <f t="shared" si="13"/>
        <v>25.266200000000001</v>
      </c>
      <c r="K266" s="128">
        <f t="shared" si="12"/>
        <v>0</v>
      </c>
    </row>
    <row r="267" spans="1:11">
      <c r="A267" s="135">
        <v>74204</v>
      </c>
      <c r="B267" s="38" t="s">
        <v>346</v>
      </c>
      <c r="C267" s="39"/>
      <c r="D267" s="39"/>
      <c r="E267" s="127"/>
      <c r="F267" s="127"/>
      <c r="H267" s="128">
        <f t="shared" si="11"/>
        <v>0</v>
      </c>
      <c r="J267" s="4">
        <f t="shared" si="13"/>
        <v>25.266200000000001</v>
      </c>
      <c r="K267" s="128">
        <f t="shared" si="12"/>
        <v>0</v>
      </c>
    </row>
    <row r="268" spans="1:11">
      <c r="A268" s="135">
        <v>74300</v>
      </c>
      <c r="B268" s="38" t="s">
        <v>347</v>
      </c>
      <c r="C268" s="39"/>
      <c r="D268" s="39"/>
      <c r="E268" s="127"/>
      <c r="F268" s="127"/>
      <c r="H268" s="128">
        <f t="shared" ref="H268:H336" si="14">ROUND(C268-D268+E268-F268,2)</f>
        <v>0</v>
      </c>
      <c r="J268" s="4">
        <f t="shared" si="13"/>
        <v>25.266200000000001</v>
      </c>
      <c r="K268" s="128">
        <f t="shared" si="12"/>
        <v>0</v>
      </c>
    </row>
    <row r="269" spans="1:11">
      <c r="A269" s="135">
        <v>81000</v>
      </c>
      <c r="B269" s="38" t="s">
        <v>486</v>
      </c>
      <c r="C269" s="39"/>
      <c r="D269" s="39"/>
      <c r="E269" s="127"/>
      <c r="F269" s="127"/>
      <c r="H269" s="128">
        <f t="shared" si="14"/>
        <v>0</v>
      </c>
      <c r="J269" s="4">
        <f t="shared" si="13"/>
        <v>25.266200000000001</v>
      </c>
      <c r="K269" s="128">
        <f t="shared" si="12"/>
        <v>0</v>
      </c>
    </row>
    <row r="270" spans="1:11">
      <c r="A270" s="135">
        <v>81001</v>
      </c>
      <c r="B270" s="133" t="s">
        <v>304</v>
      </c>
      <c r="C270" s="39"/>
      <c r="D270" s="39"/>
      <c r="E270" s="127"/>
      <c r="F270" s="127"/>
      <c r="H270" s="128">
        <f t="shared" si="14"/>
        <v>0</v>
      </c>
      <c r="J270" s="4">
        <f t="shared" si="13"/>
        <v>25.266200000000001</v>
      </c>
      <c r="K270" s="128">
        <f t="shared" si="12"/>
        <v>0</v>
      </c>
    </row>
    <row r="271" spans="1:11">
      <c r="A271" s="135">
        <v>81002</v>
      </c>
      <c r="B271" s="133" t="s">
        <v>305</v>
      </c>
      <c r="C271" s="39"/>
      <c r="D271" s="39"/>
      <c r="E271" s="127"/>
      <c r="F271" s="127"/>
      <c r="H271" s="128">
        <f t="shared" si="14"/>
        <v>0</v>
      </c>
      <c r="J271" s="4">
        <f t="shared" si="13"/>
        <v>25.266200000000001</v>
      </c>
      <c r="K271" s="128">
        <f t="shared" si="12"/>
        <v>0</v>
      </c>
    </row>
    <row r="272" spans="1:11">
      <c r="A272" s="135">
        <v>81003</v>
      </c>
      <c r="B272" s="133" t="s">
        <v>306</v>
      </c>
      <c r="C272" s="39"/>
      <c r="D272" s="39"/>
      <c r="E272" s="127"/>
      <c r="F272" s="127"/>
      <c r="H272" s="128">
        <f t="shared" si="14"/>
        <v>0</v>
      </c>
      <c r="J272" s="4">
        <f t="shared" si="13"/>
        <v>25.266200000000001</v>
      </c>
      <c r="K272" s="128">
        <f t="shared" si="12"/>
        <v>0</v>
      </c>
    </row>
    <row r="273" spans="1:11">
      <c r="A273" s="135">
        <v>81004</v>
      </c>
      <c r="B273" s="133" t="s">
        <v>307</v>
      </c>
      <c r="C273" s="39"/>
      <c r="D273" s="39"/>
      <c r="E273" s="127"/>
      <c r="F273" s="127"/>
      <c r="H273" s="128">
        <f t="shared" si="14"/>
        <v>0</v>
      </c>
      <c r="J273" s="4">
        <f t="shared" si="13"/>
        <v>25.266200000000001</v>
      </c>
      <c r="K273" s="128">
        <f t="shared" si="12"/>
        <v>0</v>
      </c>
    </row>
    <row r="274" spans="1:11">
      <c r="A274" s="135">
        <v>81005</v>
      </c>
      <c r="B274" s="133" t="s">
        <v>308</v>
      </c>
      <c r="C274" s="39"/>
      <c r="D274" s="39"/>
      <c r="E274" s="127"/>
      <c r="F274" s="127"/>
      <c r="H274" s="128">
        <f t="shared" si="14"/>
        <v>0</v>
      </c>
      <c r="J274" s="4">
        <f t="shared" si="13"/>
        <v>25.266200000000001</v>
      </c>
      <c r="K274" s="128">
        <f t="shared" si="12"/>
        <v>0</v>
      </c>
    </row>
    <row r="275" spans="1:11">
      <c r="A275" s="135">
        <v>81006</v>
      </c>
      <c r="B275" s="133" t="s">
        <v>309</v>
      </c>
      <c r="C275" s="39"/>
      <c r="D275" s="39"/>
      <c r="E275" s="127"/>
      <c r="F275" s="127"/>
      <c r="H275" s="128">
        <f t="shared" si="14"/>
        <v>0</v>
      </c>
      <c r="J275" s="4">
        <f t="shared" si="13"/>
        <v>25.266200000000001</v>
      </c>
      <c r="K275" s="128">
        <f t="shared" si="12"/>
        <v>0</v>
      </c>
    </row>
    <row r="276" spans="1:11">
      <c r="A276" s="135">
        <v>81007</v>
      </c>
      <c r="B276" s="38" t="s">
        <v>310</v>
      </c>
      <c r="C276" s="39"/>
      <c r="D276" s="39"/>
      <c r="E276" s="127"/>
      <c r="F276" s="127"/>
      <c r="H276" s="128">
        <f t="shared" si="14"/>
        <v>0</v>
      </c>
      <c r="J276" s="4">
        <f t="shared" si="13"/>
        <v>25.266200000000001</v>
      </c>
      <c r="K276" s="128">
        <f t="shared" si="12"/>
        <v>0</v>
      </c>
    </row>
    <row r="277" spans="1:11">
      <c r="A277" s="135">
        <v>81008</v>
      </c>
      <c r="B277" s="38" t="s">
        <v>311</v>
      </c>
      <c r="C277" s="39"/>
      <c r="D277" s="39"/>
      <c r="E277" s="127"/>
      <c r="F277" s="127"/>
      <c r="H277" s="128">
        <f t="shared" si="14"/>
        <v>0</v>
      </c>
      <c r="J277" s="4">
        <f t="shared" si="13"/>
        <v>25.266200000000001</v>
      </c>
      <c r="K277" s="128">
        <f t="shared" si="12"/>
        <v>0</v>
      </c>
    </row>
    <row r="278" spans="1:11">
      <c r="A278" s="135">
        <v>81009</v>
      </c>
      <c r="B278" s="38" t="s">
        <v>312</v>
      </c>
      <c r="C278" s="39"/>
      <c r="D278" s="39"/>
      <c r="E278" s="127"/>
      <c r="F278" s="127"/>
      <c r="H278" s="128">
        <f t="shared" si="14"/>
        <v>0</v>
      </c>
      <c r="J278" s="4">
        <f t="shared" si="13"/>
        <v>25.266200000000001</v>
      </c>
      <c r="K278" s="128">
        <f t="shared" si="12"/>
        <v>0</v>
      </c>
    </row>
    <row r="279" spans="1:11">
      <c r="A279" s="137">
        <v>81010</v>
      </c>
      <c r="B279" s="140" t="s">
        <v>313</v>
      </c>
      <c r="C279" s="39"/>
      <c r="D279" s="39"/>
      <c r="E279" s="127"/>
      <c r="F279" s="127"/>
      <c r="H279" s="128">
        <f t="shared" si="14"/>
        <v>0</v>
      </c>
      <c r="J279" s="4">
        <f t="shared" si="13"/>
        <v>25.266200000000001</v>
      </c>
      <c r="K279" s="128">
        <f t="shared" si="12"/>
        <v>0</v>
      </c>
    </row>
    <row r="280" spans="1:11">
      <c r="A280" s="135">
        <v>81011</v>
      </c>
      <c r="B280" s="133" t="s">
        <v>314</v>
      </c>
      <c r="C280" s="39"/>
      <c r="D280" s="39"/>
      <c r="E280" s="127"/>
      <c r="F280" s="127"/>
      <c r="H280" s="128">
        <f t="shared" si="14"/>
        <v>0</v>
      </c>
      <c r="J280" s="4">
        <f t="shared" si="13"/>
        <v>25.266200000000001</v>
      </c>
      <c r="K280" s="128">
        <f t="shared" si="12"/>
        <v>0</v>
      </c>
    </row>
    <row r="281" spans="1:11">
      <c r="A281" s="135">
        <v>81012</v>
      </c>
      <c r="B281" s="133" t="s">
        <v>315</v>
      </c>
      <c r="C281" s="39"/>
      <c r="D281" s="39"/>
      <c r="E281" s="127"/>
      <c r="F281" s="127"/>
      <c r="H281" s="128">
        <f t="shared" si="14"/>
        <v>0</v>
      </c>
      <c r="J281" s="4">
        <f t="shared" si="13"/>
        <v>25.266200000000001</v>
      </c>
      <c r="K281" s="128">
        <f t="shared" si="12"/>
        <v>0</v>
      </c>
    </row>
    <row r="282" spans="1:11">
      <c r="A282" s="135">
        <v>81013</v>
      </c>
      <c r="B282" s="133" t="s">
        <v>316</v>
      </c>
      <c r="C282" s="39"/>
      <c r="D282" s="39"/>
      <c r="E282" s="127"/>
      <c r="F282" s="127"/>
      <c r="H282" s="128">
        <f t="shared" si="14"/>
        <v>0</v>
      </c>
      <c r="J282" s="4">
        <f t="shared" si="13"/>
        <v>25.266200000000001</v>
      </c>
      <c r="K282" s="128">
        <f t="shared" si="12"/>
        <v>0</v>
      </c>
    </row>
    <row r="283" spans="1:11">
      <c r="A283" s="135">
        <v>81014</v>
      </c>
      <c r="B283" s="133" t="s">
        <v>317</v>
      </c>
      <c r="C283" s="39"/>
      <c r="D283" s="39"/>
      <c r="E283" s="127"/>
      <c r="F283" s="127"/>
      <c r="H283" s="128">
        <f t="shared" si="14"/>
        <v>0</v>
      </c>
      <c r="J283" s="4">
        <f t="shared" si="13"/>
        <v>25.266200000000001</v>
      </c>
      <c r="K283" s="128">
        <f t="shared" si="12"/>
        <v>0</v>
      </c>
    </row>
    <row r="284" spans="1:11">
      <c r="A284" s="135">
        <v>81015</v>
      </c>
      <c r="B284" s="133" t="s">
        <v>318</v>
      </c>
      <c r="C284" s="39"/>
      <c r="D284" s="39"/>
      <c r="E284" s="127"/>
      <c r="F284" s="127"/>
      <c r="H284" s="128">
        <f t="shared" si="14"/>
        <v>0</v>
      </c>
      <c r="J284" s="4">
        <f t="shared" si="13"/>
        <v>25.266200000000001</v>
      </c>
      <c r="K284" s="128">
        <f t="shared" si="12"/>
        <v>0</v>
      </c>
    </row>
    <row r="285" spans="1:11">
      <c r="A285" s="37">
        <v>81016</v>
      </c>
      <c r="B285" s="133" t="s">
        <v>319</v>
      </c>
      <c r="C285" s="39"/>
      <c r="D285" s="39"/>
      <c r="E285" s="127"/>
      <c r="F285" s="127"/>
      <c r="H285" s="128">
        <f t="shared" si="14"/>
        <v>0</v>
      </c>
      <c r="J285" s="4">
        <f t="shared" si="13"/>
        <v>25.266200000000001</v>
      </c>
      <c r="K285" s="128">
        <f t="shared" si="12"/>
        <v>0</v>
      </c>
    </row>
    <row r="286" spans="1:11">
      <c r="A286" s="37">
        <v>81017</v>
      </c>
      <c r="B286" s="133" t="s">
        <v>320</v>
      </c>
      <c r="C286" s="39"/>
      <c r="D286" s="39"/>
      <c r="E286" s="127"/>
      <c r="F286" s="127"/>
      <c r="H286" s="128">
        <f t="shared" si="14"/>
        <v>0</v>
      </c>
      <c r="J286" s="4">
        <f t="shared" si="13"/>
        <v>25.266200000000001</v>
      </c>
      <c r="K286" s="128">
        <f t="shared" si="12"/>
        <v>0</v>
      </c>
    </row>
    <row r="287" spans="1:11">
      <c r="A287" s="37">
        <v>81018</v>
      </c>
      <c r="B287" s="133" t="s">
        <v>321</v>
      </c>
      <c r="C287" s="39"/>
      <c r="D287" s="39"/>
      <c r="E287" s="127"/>
      <c r="F287" s="127"/>
      <c r="H287" s="128">
        <f t="shared" si="14"/>
        <v>0</v>
      </c>
      <c r="J287" s="4">
        <f t="shared" si="13"/>
        <v>25.266200000000001</v>
      </c>
      <c r="K287" s="128">
        <f t="shared" si="12"/>
        <v>0</v>
      </c>
    </row>
    <row r="288" spans="1:11">
      <c r="A288" s="37">
        <v>81019</v>
      </c>
      <c r="B288" s="133" t="s">
        <v>322</v>
      </c>
      <c r="C288" s="39"/>
      <c r="D288" s="39"/>
      <c r="E288" s="127"/>
      <c r="F288" s="127"/>
      <c r="H288" s="128">
        <f t="shared" si="14"/>
        <v>0</v>
      </c>
      <c r="J288" s="4">
        <f t="shared" si="13"/>
        <v>25.266200000000001</v>
      </c>
      <c r="K288" s="128">
        <f t="shared" si="12"/>
        <v>0</v>
      </c>
    </row>
    <row r="289" spans="1:11">
      <c r="A289" s="37">
        <v>81020</v>
      </c>
      <c r="B289" s="133" t="s">
        <v>323</v>
      </c>
      <c r="C289" s="39"/>
      <c r="D289" s="39"/>
      <c r="E289" s="127"/>
      <c r="F289" s="127"/>
      <c r="H289" s="128">
        <f t="shared" si="14"/>
        <v>0</v>
      </c>
      <c r="J289" s="4">
        <f t="shared" si="13"/>
        <v>25.266200000000001</v>
      </c>
      <c r="K289" s="128">
        <f t="shared" si="12"/>
        <v>0</v>
      </c>
    </row>
    <row r="290" spans="1:11">
      <c r="A290" s="37">
        <v>81021</v>
      </c>
      <c r="B290" s="133" t="s">
        <v>324</v>
      </c>
      <c r="C290" s="39"/>
      <c r="D290" s="39"/>
      <c r="E290" s="127"/>
      <c r="F290" s="127"/>
      <c r="H290" s="128">
        <f t="shared" si="14"/>
        <v>0</v>
      </c>
      <c r="J290" s="4">
        <f t="shared" si="13"/>
        <v>25.266200000000001</v>
      </c>
      <c r="K290" s="128">
        <f t="shared" si="12"/>
        <v>0</v>
      </c>
    </row>
    <row r="291" spans="1:11">
      <c r="A291" s="37">
        <v>81022</v>
      </c>
      <c r="B291" s="133" t="s">
        <v>325</v>
      </c>
      <c r="C291" s="39"/>
      <c r="D291" s="39"/>
      <c r="E291" s="127"/>
      <c r="F291" s="127"/>
      <c r="H291" s="128">
        <f t="shared" si="14"/>
        <v>0</v>
      </c>
      <c r="J291" s="4">
        <f t="shared" si="13"/>
        <v>25.266200000000001</v>
      </c>
      <c r="K291" s="128">
        <f t="shared" si="12"/>
        <v>0</v>
      </c>
    </row>
    <row r="292" spans="1:11">
      <c r="A292" s="37">
        <v>81023</v>
      </c>
      <c r="B292" s="133" t="s">
        <v>326</v>
      </c>
      <c r="C292" s="39"/>
      <c r="D292" s="39"/>
      <c r="E292" s="127"/>
      <c r="F292" s="127"/>
      <c r="H292" s="128">
        <f t="shared" si="14"/>
        <v>0</v>
      </c>
      <c r="J292" s="4">
        <f t="shared" si="13"/>
        <v>25.266200000000001</v>
      </c>
      <c r="K292" s="128">
        <f t="shared" si="12"/>
        <v>0</v>
      </c>
    </row>
    <row r="293" spans="1:11">
      <c r="A293" s="37">
        <v>81024</v>
      </c>
      <c r="B293" s="140" t="s">
        <v>327</v>
      </c>
      <c r="C293" s="39"/>
      <c r="D293" s="39"/>
      <c r="E293" s="127"/>
      <c r="F293" s="127"/>
      <c r="H293" s="128">
        <f t="shared" si="14"/>
        <v>0</v>
      </c>
      <c r="J293" s="4">
        <f t="shared" si="13"/>
        <v>25.266200000000001</v>
      </c>
      <c r="K293" s="128">
        <f t="shared" si="12"/>
        <v>0</v>
      </c>
    </row>
    <row r="294" spans="1:11">
      <c r="A294" s="136">
        <v>81025</v>
      </c>
      <c r="B294" s="38" t="s">
        <v>328</v>
      </c>
      <c r="C294" s="39"/>
      <c r="D294" s="39"/>
      <c r="E294" s="127"/>
      <c r="F294" s="127"/>
      <c r="H294" s="128">
        <f t="shared" si="14"/>
        <v>0</v>
      </c>
      <c r="J294" s="4">
        <f t="shared" si="13"/>
        <v>25.266200000000001</v>
      </c>
      <c r="K294" s="128">
        <f t="shared" si="12"/>
        <v>0</v>
      </c>
    </row>
    <row r="295" spans="1:11">
      <c r="A295" s="136">
        <v>81026</v>
      </c>
      <c r="B295" s="38" t="s">
        <v>329</v>
      </c>
      <c r="C295" s="39"/>
      <c r="D295" s="39"/>
      <c r="E295" s="127"/>
      <c r="F295" s="127"/>
      <c r="H295" s="128">
        <f t="shared" si="14"/>
        <v>0</v>
      </c>
      <c r="J295" s="4">
        <f t="shared" si="13"/>
        <v>25.266200000000001</v>
      </c>
      <c r="K295" s="128">
        <f t="shared" si="12"/>
        <v>0</v>
      </c>
    </row>
    <row r="296" spans="1:11">
      <c r="A296" s="136">
        <v>81027</v>
      </c>
      <c r="B296" s="38" t="s">
        <v>330</v>
      </c>
      <c r="C296" s="39"/>
      <c r="D296" s="39"/>
      <c r="E296" s="127"/>
      <c r="F296" s="127"/>
      <c r="H296" s="128">
        <f t="shared" si="14"/>
        <v>0</v>
      </c>
      <c r="J296" s="4">
        <f t="shared" si="13"/>
        <v>25.266200000000001</v>
      </c>
      <c r="K296" s="128">
        <f t="shared" si="12"/>
        <v>0</v>
      </c>
    </row>
    <row r="297" spans="1:11">
      <c r="A297" s="136">
        <v>81028</v>
      </c>
      <c r="B297" s="38" t="s">
        <v>331</v>
      </c>
      <c r="C297" s="39"/>
      <c r="D297" s="39"/>
      <c r="E297" s="127"/>
      <c r="F297" s="127"/>
      <c r="H297" s="128">
        <f t="shared" si="14"/>
        <v>0</v>
      </c>
      <c r="J297" s="4">
        <f t="shared" si="13"/>
        <v>25.266200000000001</v>
      </c>
      <c r="K297" s="128">
        <f t="shared" si="12"/>
        <v>0</v>
      </c>
    </row>
    <row r="298" spans="1:11">
      <c r="A298" s="135">
        <v>81998</v>
      </c>
      <c r="B298" s="133" t="s">
        <v>348</v>
      </c>
      <c r="C298" s="39"/>
      <c r="D298" s="39"/>
      <c r="E298" s="127"/>
      <c r="F298" s="127"/>
      <c r="H298" s="128">
        <f t="shared" si="14"/>
        <v>0</v>
      </c>
      <c r="J298" s="4">
        <f t="shared" si="13"/>
        <v>25.266200000000001</v>
      </c>
      <c r="K298" s="128">
        <f t="shared" si="12"/>
        <v>0</v>
      </c>
    </row>
    <row r="299" spans="1:11">
      <c r="A299" s="135">
        <v>82099</v>
      </c>
      <c r="B299" s="38" t="s">
        <v>349</v>
      </c>
      <c r="C299" s="39"/>
      <c r="D299" s="39"/>
      <c r="E299" s="127"/>
      <c r="F299" s="127"/>
      <c r="H299" s="128">
        <f t="shared" si="14"/>
        <v>0</v>
      </c>
      <c r="J299" s="4">
        <f t="shared" si="13"/>
        <v>25.266200000000001</v>
      </c>
      <c r="K299" s="128">
        <f t="shared" si="12"/>
        <v>0</v>
      </c>
    </row>
    <row r="300" spans="1:11">
      <c r="A300" s="135">
        <v>82100</v>
      </c>
      <c r="B300" s="38" t="s">
        <v>350</v>
      </c>
      <c r="C300" s="39"/>
      <c r="D300" s="39"/>
      <c r="E300" s="127"/>
      <c r="F300" s="127"/>
      <c r="H300" s="128">
        <f t="shared" si="14"/>
        <v>0</v>
      </c>
      <c r="J300" s="4">
        <f t="shared" si="13"/>
        <v>25.266200000000001</v>
      </c>
      <c r="K300" s="128">
        <f t="shared" si="12"/>
        <v>0</v>
      </c>
    </row>
    <row r="301" spans="1:11">
      <c r="A301" s="135">
        <v>82101</v>
      </c>
      <c r="B301" s="38" t="s">
        <v>351</v>
      </c>
      <c r="C301" s="39">
        <v>107311.27</v>
      </c>
      <c r="D301" s="39"/>
      <c r="E301" s="127"/>
      <c r="F301" s="127"/>
      <c r="H301" s="128">
        <f t="shared" si="14"/>
        <v>107311.27</v>
      </c>
      <c r="J301" s="4">
        <f t="shared" si="13"/>
        <v>25.266200000000001</v>
      </c>
      <c r="K301" s="128">
        <f t="shared" si="12"/>
        <v>2711348.01</v>
      </c>
    </row>
    <row r="302" spans="1:11">
      <c r="A302" s="135">
        <v>82102</v>
      </c>
      <c r="B302" s="38" t="s">
        <v>352</v>
      </c>
      <c r="C302" s="39">
        <v>16360.36</v>
      </c>
      <c r="D302" s="39"/>
      <c r="E302" s="127"/>
      <c r="F302" s="127"/>
      <c r="H302" s="128">
        <f t="shared" si="14"/>
        <v>16360.36</v>
      </c>
      <c r="J302" s="4">
        <f t="shared" si="13"/>
        <v>25.266200000000001</v>
      </c>
      <c r="K302" s="128">
        <f t="shared" si="12"/>
        <v>413364.13</v>
      </c>
    </row>
    <row r="303" spans="1:11">
      <c r="A303" s="135">
        <v>82103</v>
      </c>
      <c r="B303" s="38" t="s">
        <v>353</v>
      </c>
      <c r="C303" s="39">
        <v>10798.51</v>
      </c>
      <c r="D303" s="39"/>
      <c r="E303" s="127"/>
      <c r="F303" s="127"/>
      <c r="H303" s="128">
        <f t="shared" si="14"/>
        <v>10798.51</v>
      </c>
      <c r="J303" s="4">
        <f t="shared" si="13"/>
        <v>25.266200000000001</v>
      </c>
      <c r="K303" s="128">
        <f t="shared" si="12"/>
        <v>272837.31</v>
      </c>
    </row>
    <row r="304" spans="1:11">
      <c r="A304" s="135">
        <v>82104</v>
      </c>
      <c r="B304" s="38" t="s">
        <v>354</v>
      </c>
      <c r="C304" s="39">
        <v>56241.09</v>
      </c>
      <c r="D304" s="39"/>
      <c r="E304" s="127"/>
      <c r="F304" s="127"/>
      <c r="H304" s="128">
        <f t="shared" si="14"/>
        <v>56241.09</v>
      </c>
      <c r="J304" s="4">
        <f t="shared" si="13"/>
        <v>25.266200000000001</v>
      </c>
      <c r="K304" s="128">
        <f t="shared" si="12"/>
        <v>1420998.63</v>
      </c>
    </row>
    <row r="305" spans="1:11">
      <c r="A305" s="135">
        <v>82105</v>
      </c>
      <c r="B305" s="38" t="s">
        <v>355</v>
      </c>
      <c r="C305" s="39">
        <v>17736</v>
      </c>
      <c r="D305" s="39"/>
      <c r="E305" s="127"/>
      <c r="F305" s="127"/>
      <c r="H305" s="128">
        <f t="shared" si="14"/>
        <v>17736</v>
      </c>
      <c r="J305" s="4">
        <f t="shared" si="13"/>
        <v>25.266200000000001</v>
      </c>
      <c r="K305" s="128">
        <f t="shared" si="12"/>
        <v>448121.32</v>
      </c>
    </row>
    <row r="306" spans="1:11">
      <c r="A306" s="135">
        <v>82106</v>
      </c>
      <c r="B306" s="133" t="s">
        <v>356</v>
      </c>
      <c r="C306" s="39">
        <v>332</v>
      </c>
      <c r="D306" s="39"/>
      <c r="E306" s="127"/>
      <c r="F306" s="127"/>
      <c r="H306" s="128">
        <f t="shared" si="14"/>
        <v>332</v>
      </c>
      <c r="J306" s="4">
        <f t="shared" si="13"/>
        <v>25.266200000000001</v>
      </c>
      <c r="K306" s="128">
        <f t="shared" si="12"/>
        <v>8388.3799999999992</v>
      </c>
    </row>
    <row r="307" spans="1:11">
      <c r="A307" s="135">
        <v>82107</v>
      </c>
      <c r="B307" s="133" t="s">
        <v>357</v>
      </c>
      <c r="C307" s="39">
        <v>7800</v>
      </c>
      <c r="D307" s="39"/>
      <c r="E307" s="127"/>
      <c r="F307" s="127"/>
      <c r="H307" s="128">
        <f t="shared" si="14"/>
        <v>7800</v>
      </c>
      <c r="J307" s="4">
        <f t="shared" si="13"/>
        <v>25.266200000000001</v>
      </c>
      <c r="K307" s="128">
        <f t="shared" si="12"/>
        <v>197076.36</v>
      </c>
    </row>
    <row r="308" spans="1:11">
      <c r="A308" s="135">
        <v>82108</v>
      </c>
      <c r="B308" s="38" t="s">
        <v>358</v>
      </c>
      <c r="C308" s="39"/>
      <c r="D308" s="39"/>
      <c r="E308" s="127"/>
      <c r="F308" s="127"/>
      <c r="H308" s="128">
        <f t="shared" si="14"/>
        <v>0</v>
      </c>
      <c r="J308" s="4">
        <f t="shared" si="13"/>
        <v>25.266200000000001</v>
      </c>
      <c r="K308" s="128">
        <f t="shared" si="12"/>
        <v>0</v>
      </c>
    </row>
    <row r="309" spans="1:11">
      <c r="A309" s="135">
        <v>82109</v>
      </c>
      <c r="B309" s="38" t="s">
        <v>359</v>
      </c>
      <c r="C309" s="39">
        <v>287535.15999999997</v>
      </c>
      <c r="D309" s="39"/>
      <c r="E309" s="127"/>
      <c r="F309" s="127"/>
      <c r="H309" s="128">
        <f t="shared" si="14"/>
        <v>287535.15999999997</v>
      </c>
      <c r="J309" s="4">
        <f t="shared" si="13"/>
        <v>25.266200000000001</v>
      </c>
      <c r="K309" s="128">
        <f t="shared" si="12"/>
        <v>7264920.8600000003</v>
      </c>
    </row>
    <row r="310" spans="1:11">
      <c r="A310" s="135">
        <v>82201</v>
      </c>
      <c r="B310" s="133" t="s">
        <v>360</v>
      </c>
      <c r="C310" s="39">
        <v>3452.28</v>
      </c>
      <c r="D310" s="39"/>
      <c r="E310" s="127"/>
      <c r="F310" s="127"/>
      <c r="H310" s="128">
        <f t="shared" si="14"/>
        <v>3452.28</v>
      </c>
      <c r="J310" s="4">
        <f t="shared" si="13"/>
        <v>25.266200000000001</v>
      </c>
      <c r="K310" s="128">
        <f t="shared" si="12"/>
        <v>87226</v>
      </c>
    </row>
    <row r="311" spans="1:11">
      <c r="A311" s="135">
        <v>82202</v>
      </c>
      <c r="B311" s="133" t="s">
        <v>361</v>
      </c>
      <c r="C311" s="39"/>
      <c r="D311" s="39"/>
      <c r="E311" s="127"/>
      <c r="F311" s="127"/>
      <c r="H311" s="128">
        <f t="shared" si="14"/>
        <v>0</v>
      </c>
      <c r="J311" s="4">
        <f t="shared" si="13"/>
        <v>25.266200000000001</v>
      </c>
      <c r="K311" s="128">
        <f t="shared" si="12"/>
        <v>0</v>
      </c>
    </row>
    <row r="312" spans="1:11">
      <c r="A312" s="135">
        <v>82203</v>
      </c>
      <c r="B312" s="133" t="s">
        <v>362</v>
      </c>
      <c r="C312" s="39">
        <v>263881</v>
      </c>
      <c r="D312" s="39"/>
      <c r="E312" s="127"/>
      <c r="F312" s="127"/>
      <c r="H312" s="128">
        <f t="shared" si="14"/>
        <v>263881</v>
      </c>
      <c r="J312" s="4">
        <f t="shared" si="13"/>
        <v>25.266200000000001</v>
      </c>
      <c r="K312" s="128">
        <f t="shared" si="12"/>
        <v>6667270.1200000001</v>
      </c>
    </row>
    <row r="313" spans="1:11">
      <c r="A313" s="135">
        <v>82204</v>
      </c>
      <c r="B313" s="133" t="s">
        <v>363</v>
      </c>
      <c r="C313" s="39">
        <v>46500</v>
      </c>
      <c r="D313" s="39"/>
      <c r="E313" s="127"/>
      <c r="F313" s="127"/>
      <c r="H313" s="128">
        <f t="shared" si="14"/>
        <v>46500</v>
      </c>
      <c r="J313" s="4">
        <f t="shared" si="13"/>
        <v>25.266200000000001</v>
      </c>
      <c r="K313" s="128">
        <f t="shared" si="12"/>
        <v>1174878.3</v>
      </c>
    </row>
    <row r="314" spans="1:11">
      <c r="A314" s="135">
        <v>82205</v>
      </c>
      <c r="B314" s="133" t="s">
        <v>364</v>
      </c>
      <c r="C314" s="39">
        <v>113664.5</v>
      </c>
      <c r="D314" s="39"/>
      <c r="E314" s="127"/>
      <c r="F314" s="127"/>
      <c r="H314" s="128">
        <f t="shared" si="14"/>
        <v>113664.5</v>
      </c>
      <c r="J314" s="4">
        <f t="shared" si="13"/>
        <v>25.266200000000001</v>
      </c>
      <c r="K314" s="128">
        <f t="shared" si="12"/>
        <v>2871869.99</v>
      </c>
    </row>
    <row r="315" spans="1:11">
      <c r="A315" s="135">
        <v>82600</v>
      </c>
      <c r="B315" s="38" t="s">
        <v>365</v>
      </c>
      <c r="C315" s="39"/>
      <c r="D315" s="39"/>
      <c r="E315" s="127"/>
      <c r="F315" s="127"/>
      <c r="H315" s="128">
        <f t="shared" si="14"/>
        <v>0</v>
      </c>
      <c r="J315" s="4">
        <f t="shared" si="13"/>
        <v>25.266200000000001</v>
      </c>
      <c r="K315" s="128">
        <f t="shared" si="12"/>
        <v>0</v>
      </c>
    </row>
    <row r="316" spans="1:11">
      <c r="A316" s="135">
        <v>82601</v>
      </c>
      <c r="B316" s="38" t="s">
        <v>366</v>
      </c>
      <c r="C316" s="39">
        <v>8228.02</v>
      </c>
      <c r="D316" s="39"/>
      <c r="E316" s="127"/>
      <c r="F316" s="127"/>
      <c r="H316" s="128">
        <f t="shared" si="14"/>
        <v>8228.02</v>
      </c>
      <c r="J316" s="4">
        <f t="shared" si="13"/>
        <v>25.266200000000001</v>
      </c>
      <c r="K316" s="128">
        <f t="shared" si="12"/>
        <v>207890.8</v>
      </c>
    </row>
    <row r="317" spans="1:11">
      <c r="A317" s="135">
        <v>82602</v>
      </c>
      <c r="B317" s="38" t="s">
        <v>367</v>
      </c>
      <c r="C317" s="39">
        <v>1208</v>
      </c>
      <c r="D317" s="39"/>
      <c r="E317" s="127"/>
      <c r="F317" s="127"/>
      <c r="H317" s="128">
        <f t="shared" si="14"/>
        <v>1208</v>
      </c>
      <c r="J317" s="4">
        <f t="shared" si="13"/>
        <v>25.266200000000001</v>
      </c>
      <c r="K317" s="128">
        <f t="shared" si="12"/>
        <v>30521.57</v>
      </c>
    </row>
    <row r="318" spans="1:11">
      <c r="A318" s="135">
        <v>82603</v>
      </c>
      <c r="B318" s="38" t="s">
        <v>368</v>
      </c>
      <c r="C318" s="39">
        <v>4240.8</v>
      </c>
      <c r="D318" s="39"/>
      <c r="E318" s="127"/>
      <c r="F318" s="127"/>
      <c r="H318" s="128">
        <f t="shared" si="14"/>
        <v>4240.8</v>
      </c>
      <c r="J318" s="4">
        <f t="shared" si="13"/>
        <v>25.266200000000001</v>
      </c>
      <c r="K318" s="128">
        <f t="shared" si="12"/>
        <v>107148.9</v>
      </c>
    </row>
    <row r="319" spans="1:11">
      <c r="A319" s="135">
        <v>82604</v>
      </c>
      <c r="B319" s="38" t="s">
        <v>369</v>
      </c>
      <c r="C319" s="39">
        <v>4875.22</v>
      </c>
      <c r="D319" s="39"/>
      <c r="E319" s="127"/>
      <c r="F319" s="127"/>
      <c r="H319" s="128">
        <f t="shared" si="14"/>
        <v>4875.22</v>
      </c>
      <c r="J319" s="4">
        <f t="shared" si="13"/>
        <v>25.266200000000001</v>
      </c>
      <c r="K319" s="128">
        <f t="shared" si="12"/>
        <v>123178.28</v>
      </c>
    </row>
    <row r="320" spans="1:11">
      <c r="A320" s="135">
        <v>82605</v>
      </c>
      <c r="B320" s="38" t="s">
        <v>370</v>
      </c>
      <c r="C320" s="39"/>
      <c r="D320" s="39"/>
      <c r="E320" s="127"/>
      <c r="F320" s="127"/>
      <c r="H320" s="128">
        <f t="shared" si="14"/>
        <v>0</v>
      </c>
      <c r="J320" s="4">
        <f t="shared" si="13"/>
        <v>25.266200000000001</v>
      </c>
      <c r="K320" s="128">
        <f t="shared" si="12"/>
        <v>0</v>
      </c>
    </row>
    <row r="321" spans="1:11">
      <c r="A321" s="135">
        <v>82606</v>
      </c>
      <c r="B321" s="133" t="s">
        <v>371</v>
      </c>
      <c r="C321" s="39">
        <v>31</v>
      </c>
      <c r="D321" s="39"/>
      <c r="E321" s="127"/>
      <c r="F321" s="127"/>
      <c r="H321" s="128">
        <f t="shared" si="14"/>
        <v>31</v>
      </c>
      <c r="J321" s="4">
        <f t="shared" si="13"/>
        <v>25.266200000000001</v>
      </c>
      <c r="K321" s="128">
        <f t="shared" si="12"/>
        <v>783.25</v>
      </c>
    </row>
    <row r="322" spans="1:11">
      <c r="A322" s="135">
        <v>82607</v>
      </c>
      <c r="B322" s="133" t="s">
        <v>372</v>
      </c>
      <c r="C322" s="39">
        <v>1600</v>
      </c>
      <c r="D322" s="39"/>
      <c r="E322" s="127"/>
      <c r="F322" s="127"/>
      <c r="H322" s="128">
        <f t="shared" si="14"/>
        <v>1600</v>
      </c>
      <c r="J322" s="4">
        <f t="shared" si="13"/>
        <v>25.266200000000001</v>
      </c>
      <c r="K322" s="128">
        <f t="shared" si="12"/>
        <v>40425.919999999998</v>
      </c>
    </row>
    <row r="323" spans="1:11">
      <c r="A323" s="135">
        <v>82700</v>
      </c>
      <c r="B323" s="38" t="s">
        <v>373</v>
      </c>
      <c r="C323" s="39"/>
      <c r="D323" s="39"/>
      <c r="E323" s="127"/>
      <c r="F323" s="127"/>
      <c r="H323" s="128">
        <f t="shared" si="14"/>
        <v>0</v>
      </c>
      <c r="J323" s="4">
        <f t="shared" si="13"/>
        <v>25.266200000000001</v>
      </c>
      <c r="K323" s="128">
        <f t="shared" si="12"/>
        <v>0</v>
      </c>
    </row>
    <row r="324" spans="1:11">
      <c r="A324" s="135">
        <v>82701</v>
      </c>
      <c r="B324" s="38" t="s">
        <v>374</v>
      </c>
      <c r="C324" s="39">
        <v>88000</v>
      </c>
      <c r="D324" s="39"/>
      <c r="E324" s="127"/>
      <c r="F324" s="127"/>
      <c r="H324" s="128">
        <f t="shared" si="14"/>
        <v>88000</v>
      </c>
      <c r="J324" s="4">
        <f t="shared" si="13"/>
        <v>25.266200000000001</v>
      </c>
      <c r="K324" s="128">
        <f t="shared" si="12"/>
        <v>2223425.6</v>
      </c>
    </row>
    <row r="325" spans="1:11">
      <c r="A325" s="135">
        <v>82702</v>
      </c>
      <c r="B325" s="38" t="s">
        <v>375</v>
      </c>
      <c r="C325" s="39">
        <v>3595</v>
      </c>
      <c r="D325" s="39"/>
      <c r="E325" s="127"/>
      <c r="F325" s="127"/>
      <c r="H325" s="128">
        <f t="shared" si="14"/>
        <v>3595</v>
      </c>
      <c r="J325" s="4">
        <f t="shared" si="13"/>
        <v>25.266200000000001</v>
      </c>
      <c r="K325" s="128">
        <f t="shared" si="12"/>
        <v>90831.99</v>
      </c>
    </row>
    <row r="326" spans="1:11">
      <c r="A326" s="135">
        <v>82703</v>
      </c>
      <c r="B326" s="38" t="s">
        <v>376</v>
      </c>
      <c r="C326" s="39">
        <v>19694.349999999999</v>
      </c>
      <c r="D326" s="39"/>
      <c r="E326" s="127"/>
      <c r="F326" s="127"/>
      <c r="H326" s="128">
        <f t="shared" si="14"/>
        <v>19694.349999999999</v>
      </c>
      <c r="J326" s="4">
        <f t="shared" si="13"/>
        <v>25.266200000000001</v>
      </c>
      <c r="K326" s="128">
        <f t="shared" si="12"/>
        <v>497601.39</v>
      </c>
    </row>
    <row r="327" spans="1:11">
      <c r="A327" s="135">
        <v>82704</v>
      </c>
      <c r="B327" s="38" t="s">
        <v>377</v>
      </c>
      <c r="C327" s="39">
        <v>1084.44</v>
      </c>
      <c r="D327" s="39"/>
      <c r="E327" s="127"/>
      <c r="F327" s="127"/>
      <c r="H327" s="128">
        <f t="shared" si="14"/>
        <v>1084.44</v>
      </c>
      <c r="J327" s="4">
        <f t="shared" si="13"/>
        <v>25.266200000000001</v>
      </c>
      <c r="K327" s="128">
        <f t="shared" si="12"/>
        <v>27399.68</v>
      </c>
    </row>
    <row r="328" spans="1:11">
      <c r="A328" s="135">
        <v>82705</v>
      </c>
      <c r="B328" s="38" t="s">
        <v>378</v>
      </c>
      <c r="C328" s="39">
        <v>650</v>
      </c>
      <c r="D328" s="39"/>
      <c r="E328" s="127"/>
      <c r="F328" s="127"/>
      <c r="H328" s="128">
        <f t="shared" si="14"/>
        <v>650</v>
      </c>
      <c r="J328" s="4">
        <f t="shared" si="13"/>
        <v>25.266200000000001</v>
      </c>
      <c r="K328" s="128">
        <f t="shared" ref="K328:K391" si="15">ROUND(H328*J328,2)</f>
        <v>16423.03</v>
      </c>
    </row>
    <row r="329" spans="1:11">
      <c r="A329" s="135">
        <v>82706</v>
      </c>
      <c r="B329" s="38" t="s">
        <v>379</v>
      </c>
      <c r="C329" s="39">
        <v>610</v>
      </c>
      <c r="D329" s="39"/>
      <c r="E329" s="127"/>
      <c r="F329" s="127"/>
      <c r="H329" s="128">
        <f t="shared" si="14"/>
        <v>610</v>
      </c>
      <c r="J329" s="4">
        <f t="shared" ref="J329:J392" si="16">J328</f>
        <v>25.266200000000001</v>
      </c>
      <c r="K329" s="128">
        <f t="shared" si="15"/>
        <v>15412.38</v>
      </c>
    </row>
    <row r="330" spans="1:11">
      <c r="A330" s="136">
        <v>83006</v>
      </c>
      <c r="B330" s="38" t="s">
        <v>380</v>
      </c>
      <c r="C330" s="39"/>
      <c r="D330" s="39"/>
      <c r="E330" s="127"/>
      <c r="F330" s="127"/>
      <c r="H330" s="128">
        <f t="shared" si="14"/>
        <v>0</v>
      </c>
      <c r="J330" s="4">
        <f t="shared" si="16"/>
        <v>25.266200000000001</v>
      </c>
      <c r="K330" s="128">
        <f t="shared" si="15"/>
        <v>0</v>
      </c>
    </row>
    <row r="331" spans="1:11">
      <c r="A331" s="135">
        <v>84100</v>
      </c>
      <c r="B331" s="38" t="s">
        <v>381</v>
      </c>
      <c r="C331" s="39"/>
      <c r="D331" s="39"/>
      <c r="E331" s="127"/>
      <c r="F331" s="127"/>
      <c r="H331" s="128">
        <f t="shared" si="14"/>
        <v>0</v>
      </c>
      <c r="J331" s="4">
        <f t="shared" si="16"/>
        <v>25.266200000000001</v>
      </c>
      <c r="K331" s="128">
        <f t="shared" si="15"/>
        <v>0</v>
      </c>
    </row>
    <row r="332" spans="1:11">
      <c r="A332" s="135">
        <v>84101</v>
      </c>
      <c r="B332" s="38" t="s">
        <v>382</v>
      </c>
      <c r="C332" s="39"/>
      <c r="D332" s="39"/>
      <c r="E332" s="127"/>
      <c r="F332" s="127"/>
      <c r="H332" s="128">
        <f t="shared" si="14"/>
        <v>0</v>
      </c>
      <c r="J332" s="4">
        <f t="shared" si="16"/>
        <v>25.266200000000001</v>
      </c>
      <c r="K332" s="128">
        <f t="shared" si="15"/>
        <v>0</v>
      </c>
    </row>
    <row r="333" spans="1:11">
      <c r="A333" s="135">
        <v>84102</v>
      </c>
      <c r="B333" s="38" t="s">
        <v>383</v>
      </c>
      <c r="C333" s="39"/>
      <c r="D333" s="39"/>
      <c r="E333" s="127"/>
      <c r="F333" s="127"/>
      <c r="H333" s="128">
        <f t="shared" si="14"/>
        <v>0</v>
      </c>
      <c r="J333" s="4">
        <f t="shared" si="16"/>
        <v>25.266200000000001</v>
      </c>
      <c r="K333" s="128">
        <f t="shared" si="15"/>
        <v>0</v>
      </c>
    </row>
    <row r="334" spans="1:11">
      <c r="A334" s="135">
        <v>84103</v>
      </c>
      <c r="B334" s="38" t="s">
        <v>384</v>
      </c>
      <c r="C334" s="39"/>
      <c r="D334" s="39"/>
      <c r="E334" s="127"/>
      <c r="F334" s="127"/>
      <c r="H334" s="128">
        <f t="shared" si="14"/>
        <v>0</v>
      </c>
      <c r="J334" s="4">
        <f t="shared" si="16"/>
        <v>25.266200000000001</v>
      </c>
      <c r="K334" s="128">
        <f t="shared" si="15"/>
        <v>0</v>
      </c>
    </row>
    <row r="335" spans="1:11">
      <c r="A335" s="135">
        <v>84104</v>
      </c>
      <c r="B335" s="38" t="s">
        <v>385</v>
      </c>
      <c r="C335" s="39"/>
      <c r="D335" s="39"/>
      <c r="E335" s="127"/>
      <c r="F335" s="127"/>
      <c r="H335" s="128">
        <f t="shared" si="14"/>
        <v>0</v>
      </c>
      <c r="J335" s="4">
        <f t="shared" si="16"/>
        <v>25.266200000000001</v>
      </c>
      <c r="K335" s="128">
        <f t="shared" si="15"/>
        <v>0</v>
      </c>
    </row>
    <row r="336" spans="1:11">
      <c r="A336" s="135">
        <v>84201</v>
      </c>
      <c r="B336" s="38" t="s">
        <v>343</v>
      </c>
      <c r="C336" s="39"/>
      <c r="D336" s="39"/>
      <c r="E336" s="127"/>
      <c r="F336" s="127"/>
      <c r="H336" s="128">
        <f t="shared" si="14"/>
        <v>0</v>
      </c>
      <c r="J336" s="4">
        <f t="shared" si="16"/>
        <v>25.266200000000001</v>
      </c>
      <c r="K336" s="128">
        <f t="shared" si="15"/>
        <v>0</v>
      </c>
    </row>
    <row r="337" spans="1:11">
      <c r="A337" s="135">
        <v>84202</v>
      </c>
      <c r="B337" s="38" t="s">
        <v>344</v>
      </c>
      <c r="C337" s="39"/>
      <c r="D337" s="39"/>
      <c r="E337" s="127"/>
      <c r="F337" s="127"/>
      <c r="H337" s="128">
        <f t="shared" ref="H337:H400" si="17">ROUND(C337-D337+E337-F337,2)</f>
        <v>0</v>
      </c>
      <c r="J337" s="4">
        <f t="shared" si="16"/>
        <v>25.266200000000001</v>
      </c>
      <c r="K337" s="128">
        <f t="shared" si="15"/>
        <v>0</v>
      </c>
    </row>
    <row r="338" spans="1:11">
      <c r="A338" s="135">
        <v>84203</v>
      </c>
      <c r="B338" s="38" t="s">
        <v>345</v>
      </c>
      <c r="C338" s="39"/>
      <c r="D338" s="39"/>
      <c r="E338" s="127"/>
      <c r="F338" s="127"/>
      <c r="H338" s="128">
        <f t="shared" si="17"/>
        <v>0</v>
      </c>
      <c r="J338" s="4">
        <f t="shared" si="16"/>
        <v>25.266200000000001</v>
      </c>
      <c r="K338" s="128">
        <f t="shared" si="15"/>
        <v>0</v>
      </c>
    </row>
    <row r="339" spans="1:11">
      <c r="A339" s="135">
        <v>84204</v>
      </c>
      <c r="B339" s="38" t="s">
        <v>346</v>
      </c>
      <c r="C339" s="39"/>
      <c r="D339" s="39"/>
      <c r="E339" s="127"/>
      <c r="F339" s="127"/>
      <c r="H339" s="128">
        <f t="shared" si="17"/>
        <v>0</v>
      </c>
      <c r="J339" s="4">
        <f t="shared" si="16"/>
        <v>25.266200000000001</v>
      </c>
      <c r="K339" s="128">
        <f t="shared" si="15"/>
        <v>0</v>
      </c>
    </row>
    <row r="340" spans="1:11">
      <c r="A340" s="135">
        <v>84205</v>
      </c>
      <c r="B340" s="38" t="s">
        <v>386</v>
      </c>
      <c r="C340" s="39"/>
      <c r="D340" s="39"/>
      <c r="E340" s="127"/>
      <c r="F340" s="127"/>
      <c r="H340" s="128">
        <f t="shared" si="17"/>
        <v>0</v>
      </c>
      <c r="J340" s="4">
        <f t="shared" si="16"/>
        <v>25.266200000000001</v>
      </c>
      <c r="K340" s="128">
        <f t="shared" si="15"/>
        <v>0</v>
      </c>
    </row>
    <row r="341" spans="1:11">
      <c r="A341" s="135">
        <v>84206</v>
      </c>
      <c r="B341" s="38" t="s">
        <v>387</v>
      </c>
      <c r="C341" s="39"/>
      <c r="D341" s="39"/>
      <c r="E341" s="127"/>
      <c r="F341" s="127"/>
      <c r="H341" s="128">
        <f t="shared" si="17"/>
        <v>0</v>
      </c>
      <c r="J341" s="4">
        <f t="shared" si="16"/>
        <v>25.266200000000001</v>
      </c>
      <c r="K341" s="128">
        <f t="shared" si="15"/>
        <v>0</v>
      </c>
    </row>
    <row r="342" spans="1:11">
      <c r="A342" s="135">
        <v>84207</v>
      </c>
      <c r="B342" s="38" t="s">
        <v>388</v>
      </c>
      <c r="C342" s="39"/>
      <c r="D342" s="39"/>
      <c r="E342" s="127"/>
      <c r="F342" s="127"/>
      <c r="H342" s="128">
        <f t="shared" si="17"/>
        <v>0</v>
      </c>
      <c r="J342" s="4">
        <f t="shared" si="16"/>
        <v>25.266200000000001</v>
      </c>
      <c r="K342" s="128">
        <f t="shared" si="15"/>
        <v>0</v>
      </c>
    </row>
    <row r="343" spans="1:11">
      <c r="A343" s="135">
        <v>84300</v>
      </c>
      <c r="B343" s="38" t="s">
        <v>389</v>
      </c>
      <c r="C343" s="39"/>
      <c r="D343" s="39"/>
      <c r="E343" s="127"/>
      <c r="F343" s="127"/>
      <c r="H343" s="128">
        <f t="shared" si="17"/>
        <v>0</v>
      </c>
      <c r="J343" s="4">
        <f t="shared" si="16"/>
        <v>25.266200000000001</v>
      </c>
      <c r="K343" s="128">
        <f t="shared" si="15"/>
        <v>0</v>
      </c>
    </row>
    <row r="344" spans="1:11">
      <c r="A344" s="135">
        <v>85001</v>
      </c>
      <c r="B344" s="133" t="s">
        <v>390</v>
      </c>
      <c r="C344" s="39"/>
      <c r="D344" s="39"/>
      <c r="E344" s="127"/>
      <c r="F344" s="127"/>
      <c r="H344" s="128">
        <f t="shared" si="17"/>
        <v>0</v>
      </c>
      <c r="J344" s="4">
        <f t="shared" si="16"/>
        <v>25.266200000000001</v>
      </c>
      <c r="K344" s="128">
        <f t="shared" si="15"/>
        <v>0</v>
      </c>
    </row>
    <row r="345" spans="1:11">
      <c r="A345" s="135">
        <v>85002</v>
      </c>
      <c r="B345" s="133" t="s">
        <v>391</v>
      </c>
      <c r="C345" s="39"/>
      <c r="D345" s="39"/>
      <c r="E345" s="127"/>
      <c r="F345" s="127"/>
      <c r="H345" s="128">
        <f t="shared" si="17"/>
        <v>0</v>
      </c>
      <c r="J345" s="4">
        <f t="shared" si="16"/>
        <v>25.266200000000001</v>
      </c>
      <c r="K345" s="128">
        <f t="shared" si="15"/>
        <v>0</v>
      </c>
    </row>
    <row r="346" spans="1:11">
      <c r="A346" s="135">
        <v>91001</v>
      </c>
      <c r="B346" s="38" t="s">
        <v>400</v>
      </c>
      <c r="C346" s="39">
        <v>55800</v>
      </c>
      <c r="D346" s="39"/>
      <c r="E346" s="127"/>
      <c r="F346" s="127"/>
      <c r="H346" s="128">
        <f t="shared" si="17"/>
        <v>55800</v>
      </c>
      <c r="J346" s="4">
        <f t="shared" si="16"/>
        <v>25.266200000000001</v>
      </c>
      <c r="K346" s="128">
        <f t="shared" si="15"/>
        <v>1409853.96</v>
      </c>
    </row>
    <row r="347" spans="1:11">
      <c r="A347" s="135">
        <v>91002</v>
      </c>
      <c r="B347" s="38" t="s">
        <v>401</v>
      </c>
      <c r="C347" s="39">
        <v>5268.32</v>
      </c>
      <c r="D347" s="39"/>
      <c r="E347" s="127"/>
      <c r="F347" s="127"/>
      <c r="H347" s="128">
        <f t="shared" si="17"/>
        <v>5268.32</v>
      </c>
      <c r="J347" s="4">
        <f t="shared" si="16"/>
        <v>25.266200000000001</v>
      </c>
      <c r="K347" s="128">
        <f t="shared" si="15"/>
        <v>133110.43</v>
      </c>
    </row>
    <row r="348" spans="1:11">
      <c r="A348" s="135">
        <v>91003</v>
      </c>
      <c r="B348" s="38" t="s">
        <v>402</v>
      </c>
      <c r="C348" s="39">
        <v>3200</v>
      </c>
      <c r="D348" s="39"/>
      <c r="E348" s="127"/>
      <c r="F348" s="127"/>
      <c r="H348" s="128">
        <f t="shared" si="17"/>
        <v>3200</v>
      </c>
      <c r="J348" s="4">
        <f t="shared" si="16"/>
        <v>25.266200000000001</v>
      </c>
      <c r="K348" s="128">
        <f t="shared" si="15"/>
        <v>80851.839999999997</v>
      </c>
    </row>
    <row r="349" spans="1:11">
      <c r="A349" s="135">
        <v>91004</v>
      </c>
      <c r="B349" s="133" t="s">
        <v>403</v>
      </c>
      <c r="C349" s="39"/>
      <c r="D349" s="39"/>
      <c r="E349" s="127"/>
      <c r="F349" s="127"/>
      <c r="H349" s="128">
        <f t="shared" si="17"/>
        <v>0</v>
      </c>
      <c r="J349" s="4">
        <f t="shared" si="16"/>
        <v>25.266200000000001</v>
      </c>
      <c r="K349" s="128">
        <f t="shared" si="15"/>
        <v>0</v>
      </c>
    </row>
    <row r="350" spans="1:11">
      <c r="A350" s="135">
        <v>91005</v>
      </c>
      <c r="B350" s="133" t="s">
        <v>404</v>
      </c>
      <c r="C350" s="39"/>
      <c r="D350" s="39"/>
      <c r="E350" s="127"/>
      <c r="F350" s="127"/>
      <c r="H350" s="128">
        <f t="shared" si="17"/>
        <v>0</v>
      </c>
      <c r="J350" s="4">
        <f t="shared" si="16"/>
        <v>25.266200000000001</v>
      </c>
      <c r="K350" s="128">
        <f t="shared" si="15"/>
        <v>0</v>
      </c>
    </row>
    <row r="351" spans="1:11">
      <c r="A351" s="135">
        <v>91006</v>
      </c>
      <c r="B351" s="133" t="s">
        <v>405</v>
      </c>
      <c r="C351" s="39">
        <v>3691.31</v>
      </c>
      <c r="D351" s="39"/>
      <c r="E351" s="127"/>
      <c r="F351" s="127"/>
      <c r="H351" s="128">
        <f t="shared" si="17"/>
        <v>3691.31</v>
      </c>
      <c r="J351" s="4">
        <f t="shared" si="16"/>
        <v>25.266200000000001</v>
      </c>
      <c r="K351" s="128">
        <f t="shared" si="15"/>
        <v>93265.38</v>
      </c>
    </row>
    <row r="352" spans="1:11">
      <c r="A352" s="135">
        <v>91007</v>
      </c>
      <c r="B352" s="133" t="s">
        <v>406</v>
      </c>
      <c r="C352" s="39">
        <v>1187.3399999999999</v>
      </c>
      <c r="D352" s="39"/>
      <c r="E352" s="127"/>
      <c r="F352" s="127"/>
      <c r="H352" s="128">
        <f t="shared" si="17"/>
        <v>1187.3399999999999</v>
      </c>
      <c r="J352" s="4">
        <f t="shared" si="16"/>
        <v>25.266200000000001</v>
      </c>
      <c r="K352" s="128">
        <f t="shared" si="15"/>
        <v>29999.57</v>
      </c>
    </row>
    <row r="353" spans="1:11">
      <c r="A353" s="135">
        <v>91008</v>
      </c>
      <c r="B353" s="133" t="s">
        <v>407</v>
      </c>
      <c r="C353" s="39">
        <v>8998.65</v>
      </c>
      <c r="D353" s="39"/>
      <c r="E353" s="127"/>
      <c r="F353" s="127"/>
      <c r="H353" s="128">
        <f t="shared" si="17"/>
        <v>8998.65</v>
      </c>
      <c r="J353" s="4">
        <f t="shared" si="16"/>
        <v>25.266200000000001</v>
      </c>
      <c r="K353" s="128">
        <f t="shared" si="15"/>
        <v>227361.69</v>
      </c>
    </row>
    <row r="354" spans="1:11">
      <c r="A354" s="135">
        <v>91009</v>
      </c>
      <c r="B354" s="133" t="s">
        <v>408</v>
      </c>
      <c r="C354" s="39">
        <v>400</v>
      </c>
      <c r="D354" s="39"/>
      <c r="E354" s="127"/>
      <c r="F354" s="127"/>
      <c r="H354" s="128">
        <f t="shared" si="17"/>
        <v>400</v>
      </c>
      <c r="J354" s="4">
        <f t="shared" si="16"/>
        <v>25.266200000000001</v>
      </c>
      <c r="K354" s="128">
        <f t="shared" si="15"/>
        <v>10106.48</v>
      </c>
    </row>
    <row r="355" spans="1:11">
      <c r="A355" s="135">
        <v>91010</v>
      </c>
      <c r="B355" s="133" t="s">
        <v>487</v>
      </c>
      <c r="C355" s="39"/>
      <c r="D355" s="39"/>
      <c r="E355" s="127"/>
      <c r="F355" s="127"/>
      <c r="H355" s="128">
        <f t="shared" si="17"/>
        <v>0</v>
      </c>
      <c r="J355" s="4">
        <f t="shared" si="16"/>
        <v>25.266200000000001</v>
      </c>
      <c r="K355" s="128">
        <f t="shared" si="15"/>
        <v>0</v>
      </c>
    </row>
    <row r="356" spans="1:11">
      <c r="A356" s="135">
        <v>91011</v>
      </c>
      <c r="B356" s="133" t="s">
        <v>410</v>
      </c>
      <c r="C356" s="39"/>
      <c r="D356" s="39"/>
      <c r="E356" s="127"/>
      <c r="F356" s="127"/>
      <c r="H356" s="128">
        <f t="shared" si="17"/>
        <v>0</v>
      </c>
      <c r="J356" s="4">
        <f t="shared" si="16"/>
        <v>25.266200000000001</v>
      </c>
      <c r="K356" s="128">
        <f t="shared" si="15"/>
        <v>0</v>
      </c>
    </row>
    <row r="357" spans="1:11">
      <c r="A357" s="135">
        <v>91012</v>
      </c>
      <c r="B357" s="38" t="s">
        <v>252</v>
      </c>
      <c r="C357" s="39"/>
      <c r="D357" s="39"/>
      <c r="E357" s="127"/>
      <c r="F357" s="127"/>
      <c r="H357" s="128">
        <f t="shared" si="17"/>
        <v>0</v>
      </c>
      <c r="J357" s="4">
        <f t="shared" si="16"/>
        <v>25.266200000000001</v>
      </c>
      <c r="K357" s="128">
        <f t="shared" si="15"/>
        <v>0</v>
      </c>
    </row>
    <row r="358" spans="1:11">
      <c r="A358" s="37">
        <v>91013</v>
      </c>
      <c r="B358" s="140" t="s">
        <v>411</v>
      </c>
      <c r="C358" s="39"/>
      <c r="D358" s="39"/>
      <c r="E358" s="127"/>
      <c r="F358" s="127"/>
      <c r="H358" s="128">
        <f t="shared" si="17"/>
        <v>0</v>
      </c>
      <c r="J358" s="4">
        <f t="shared" si="16"/>
        <v>25.266200000000001</v>
      </c>
      <c r="K358" s="128">
        <f t="shared" si="15"/>
        <v>0</v>
      </c>
    </row>
    <row r="359" spans="1:11">
      <c r="A359" s="135">
        <v>91200</v>
      </c>
      <c r="B359" s="133" t="s">
        <v>412</v>
      </c>
      <c r="C359" s="39">
        <v>4400</v>
      </c>
      <c r="D359" s="39"/>
      <c r="E359" s="127"/>
      <c r="F359" s="127"/>
      <c r="H359" s="128">
        <f t="shared" si="17"/>
        <v>4400</v>
      </c>
      <c r="J359" s="4">
        <f t="shared" si="16"/>
        <v>25.266200000000001</v>
      </c>
      <c r="K359" s="128">
        <f t="shared" si="15"/>
        <v>111171.28</v>
      </c>
    </row>
    <row r="360" spans="1:11">
      <c r="A360" s="135">
        <v>91201</v>
      </c>
      <c r="B360" s="133" t="s">
        <v>413</v>
      </c>
      <c r="C360" s="39">
        <v>88</v>
      </c>
      <c r="D360" s="39"/>
      <c r="E360" s="127"/>
      <c r="F360" s="127"/>
      <c r="H360" s="128">
        <f t="shared" si="17"/>
        <v>88</v>
      </c>
      <c r="J360" s="4">
        <f t="shared" si="16"/>
        <v>25.266200000000001</v>
      </c>
      <c r="K360" s="128">
        <f t="shared" si="15"/>
        <v>2223.4299999999998</v>
      </c>
    </row>
    <row r="361" spans="1:11">
      <c r="A361" s="135">
        <v>91202</v>
      </c>
      <c r="B361" s="133" t="s">
        <v>414</v>
      </c>
      <c r="C361" s="39"/>
      <c r="D361" s="39"/>
      <c r="E361" s="127"/>
      <c r="F361" s="127"/>
      <c r="H361" s="128">
        <f t="shared" si="17"/>
        <v>0</v>
      </c>
      <c r="J361" s="4">
        <f t="shared" si="16"/>
        <v>25.266200000000001</v>
      </c>
      <c r="K361" s="128">
        <f t="shared" si="15"/>
        <v>0</v>
      </c>
    </row>
    <row r="362" spans="1:11">
      <c r="A362" s="135">
        <v>92001</v>
      </c>
      <c r="B362" s="133" t="s">
        <v>415</v>
      </c>
      <c r="C362" s="39"/>
      <c r="D362" s="39"/>
      <c r="E362" s="127"/>
      <c r="F362" s="127"/>
      <c r="H362" s="128">
        <f t="shared" si="17"/>
        <v>0</v>
      </c>
      <c r="J362" s="4">
        <f t="shared" si="16"/>
        <v>25.266200000000001</v>
      </c>
      <c r="K362" s="128">
        <f t="shared" si="15"/>
        <v>0</v>
      </c>
    </row>
    <row r="363" spans="1:11">
      <c r="A363" s="135">
        <v>92002</v>
      </c>
      <c r="B363" s="133" t="s">
        <v>416</v>
      </c>
      <c r="C363" s="39"/>
      <c r="D363" s="39"/>
      <c r="E363" s="127"/>
      <c r="F363" s="127"/>
      <c r="H363" s="128">
        <f t="shared" si="17"/>
        <v>0</v>
      </c>
      <c r="J363" s="4">
        <f t="shared" si="16"/>
        <v>25.266200000000001</v>
      </c>
      <c r="K363" s="128">
        <f t="shared" si="15"/>
        <v>0</v>
      </c>
    </row>
    <row r="364" spans="1:11">
      <c r="A364" s="135">
        <v>92003</v>
      </c>
      <c r="B364" s="133" t="s">
        <v>417</v>
      </c>
      <c r="C364" s="39"/>
      <c r="D364" s="39"/>
      <c r="E364" s="127"/>
      <c r="F364" s="127"/>
      <c r="H364" s="128">
        <f t="shared" si="17"/>
        <v>0</v>
      </c>
      <c r="J364" s="4">
        <f t="shared" si="16"/>
        <v>25.266200000000001</v>
      </c>
      <c r="K364" s="128">
        <f t="shared" si="15"/>
        <v>0</v>
      </c>
    </row>
    <row r="365" spans="1:11">
      <c r="A365" s="135">
        <v>92004</v>
      </c>
      <c r="B365" s="133" t="s">
        <v>418</v>
      </c>
      <c r="C365" s="39"/>
      <c r="D365" s="39"/>
      <c r="E365" s="127"/>
      <c r="F365" s="127"/>
      <c r="H365" s="128">
        <f t="shared" si="17"/>
        <v>0</v>
      </c>
      <c r="J365" s="4">
        <f t="shared" si="16"/>
        <v>25.266200000000001</v>
      </c>
      <c r="K365" s="128">
        <f t="shared" si="15"/>
        <v>0</v>
      </c>
    </row>
    <row r="366" spans="1:11">
      <c r="A366" s="135">
        <v>92005</v>
      </c>
      <c r="B366" s="133" t="s">
        <v>419</v>
      </c>
      <c r="C366" s="39"/>
      <c r="D366" s="39"/>
      <c r="E366" s="127"/>
      <c r="F366" s="127"/>
      <c r="H366" s="128">
        <f t="shared" si="17"/>
        <v>0</v>
      </c>
      <c r="J366" s="4">
        <f t="shared" si="16"/>
        <v>25.266200000000001</v>
      </c>
      <c r="K366" s="128">
        <f t="shared" si="15"/>
        <v>0</v>
      </c>
    </row>
    <row r="367" spans="1:11">
      <c r="A367" s="135">
        <v>92006</v>
      </c>
      <c r="B367" s="133" t="s">
        <v>420</v>
      </c>
      <c r="C367" s="39"/>
      <c r="D367" s="39"/>
      <c r="E367" s="127"/>
      <c r="F367" s="127"/>
      <c r="H367" s="128">
        <f t="shared" si="17"/>
        <v>0</v>
      </c>
      <c r="J367" s="4">
        <f t="shared" si="16"/>
        <v>25.266200000000001</v>
      </c>
      <c r="K367" s="128">
        <f t="shared" si="15"/>
        <v>0</v>
      </c>
    </row>
    <row r="368" spans="1:11">
      <c r="A368" s="135">
        <v>92007</v>
      </c>
      <c r="B368" s="133" t="s">
        <v>421</v>
      </c>
      <c r="C368" s="39"/>
      <c r="D368" s="39"/>
      <c r="E368" s="127"/>
      <c r="F368" s="127"/>
      <c r="H368" s="128">
        <f t="shared" si="17"/>
        <v>0</v>
      </c>
      <c r="J368" s="4">
        <f t="shared" si="16"/>
        <v>25.266200000000001</v>
      </c>
      <c r="K368" s="128">
        <f t="shared" si="15"/>
        <v>0</v>
      </c>
    </row>
    <row r="369" spans="1:11">
      <c r="A369" s="135">
        <v>92008</v>
      </c>
      <c r="B369" s="133" t="s">
        <v>422</v>
      </c>
      <c r="C369" s="39"/>
      <c r="D369" s="39"/>
      <c r="E369" s="127"/>
      <c r="F369" s="127"/>
      <c r="H369" s="128">
        <f t="shared" si="17"/>
        <v>0</v>
      </c>
      <c r="J369" s="4">
        <f t="shared" si="16"/>
        <v>25.266200000000001</v>
      </c>
      <c r="K369" s="128">
        <f t="shared" si="15"/>
        <v>0</v>
      </c>
    </row>
    <row r="370" spans="1:11">
      <c r="A370" s="143">
        <v>92009</v>
      </c>
      <c r="B370" s="38" t="s">
        <v>423</v>
      </c>
      <c r="C370" s="39"/>
      <c r="D370" s="39"/>
      <c r="E370" s="127"/>
      <c r="F370" s="127"/>
      <c r="H370" s="128">
        <f t="shared" si="17"/>
        <v>0</v>
      </c>
      <c r="J370" s="4">
        <f t="shared" si="16"/>
        <v>25.266200000000001</v>
      </c>
      <c r="K370" s="128">
        <f t="shared" si="15"/>
        <v>0</v>
      </c>
    </row>
    <row r="371" spans="1:11">
      <c r="A371" s="135">
        <v>93001</v>
      </c>
      <c r="B371" s="133" t="s">
        <v>424</v>
      </c>
      <c r="C371" s="39">
        <v>52</v>
      </c>
      <c r="D371" s="39"/>
      <c r="E371" s="127"/>
      <c r="F371" s="127"/>
      <c r="H371" s="128">
        <f t="shared" si="17"/>
        <v>52</v>
      </c>
      <c r="J371" s="4">
        <f t="shared" si="16"/>
        <v>25.266200000000001</v>
      </c>
      <c r="K371" s="128">
        <f t="shared" si="15"/>
        <v>1313.84</v>
      </c>
    </row>
    <row r="372" spans="1:11">
      <c r="A372" s="135">
        <v>93002</v>
      </c>
      <c r="B372" s="133" t="s">
        <v>425</v>
      </c>
      <c r="C372" s="39">
        <v>230.72</v>
      </c>
      <c r="D372" s="39"/>
      <c r="E372" s="127"/>
      <c r="F372" s="127"/>
      <c r="H372" s="128">
        <f t="shared" si="17"/>
        <v>230.72</v>
      </c>
      <c r="J372" s="4">
        <f t="shared" si="16"/>
        <v>25.266200000000001</v>
      </c>
      <c r="K372" s="128">
        <f t="shared" si="15"/>
        <v>5829.42</v>
      </c>
    </row>
    <row r="373" spans="1:11">
      <c r="A373" s="135">
        <v>93003</v>
      </c>
      <c r="B373" s="133" t="s">
        <v>426</v>
      </c>
      <c r="C373" s="39"/>
      <c r="D373" s="39"/>
      <c r="E373" s="127"/>
      <c r="F373" s="127"/>
      <c r="H373" s="128">
        <f t="shared" si="17"/>
        <v>0</v>
      </c>
      <c r="J373" s="4">
        <f t="shared" si="16"/>
        <v>25.266200000000001</v>
      </c>
      <c r="K373" s="128">
        <f t="shared" si="15"/>
        <v>0</v>
      </c>
    </row>
    <row r="374" spans="1:11">
      <c r="A374" s="135">
        <v>93004</v>
      </c>
      <c r="B374" s="133" t="s">
        <v>427</v>
      </c>
      <c r="C374" s="39">
        <v>126</v>
      </c>
      <c r="D374" s="39"/>
      <c r="E374" s="127"/>
      <c r="F374" s="127"/>
      <c r="H374" s="128">
        <f t="shared" si="17"/>
        <v>126</v>
      </c>
      <c r="J374" s="4">
        <f t="shared" si="16"/>
        <v>25.266200000000001</v>
      </c>
      <c r="K374" s="132">
        <f t="shared" si="15"/>
        <v>3183.54</v>
      </c>
    </row>
    <row r="375" spans="1:11">
      <c r="A375" s="135">
        <v>93005</v>
      </c>
      <c r="B375" s="133" t="s">
        <v>428</v>
      </c>
      <c r="C375" s="39"/>
      <c r="D375" s="39"/>
      <c r="E375" s="127"/>
      <c r="F375" s="127"/>
      <c r="H375" s="128">
        <f t="shared" si="17"/>
        <v>0</v>
      </c>
      <c r="J375" s="4">
        <f t="shared" si="16"/>
        <v>25.266200000000001</v>
      </c>
      <c r="K375" s="128">
        <f t="shared" si="15"/>
        <v>0</v>
      </c>
    </row>
    <row r="376" spans="1:11">
      <c r="A376" s="138">
        <v>94001</v>
      </c>
      <c r="B376" s="139" t="s">
        <v>429</v>
      </c>
      <c r="C376" s="131"/>
      <c r="D376" s="131"/>
      <c r="E376" s="131"/>
      <c r="F376" s="131"/>
      <c r="G376" s="132"/>
      <c r="H376" s="132">
        <f t="shared" si="17"/>
        <v>0</v>
      </c>
      <c r="J376" s="4">
        <f t="shared" si="16"/>
        <v>25.266200000000001</v>
      </c>
      <c r="K376" s="128">
        <f t="shared" si="15"/>
        <v>0</v>
      </c>
    </row>
    <row r="377" spans="1:11">
      <c r="A377" s="135">
        <v>94002</v>
      </c>
      <c r="B377" s="133" t="s">
        <v>430</v>
      </c>
      <c r="C377" s="39"/>
      <c r="D377" s="39"/>
      <c r="E377" s="127"/>
      <c r="F377" s="127"/>
      <c r="H377" s="128">
        <f t="shared" si="17"/>
        <v>0</v>
      </c>
      <c r="J377" s="4">
        <f t="shared" si="16"/>
        <v>25.266200000000001</v>
      </c>
      <c r="K377" s="128">
        <f t="shared" si="15"/>
        <v>0</v>
      </c>
    </row>
    <row r="378" spans="1:11">
      <c r="A378" s="135">
        <v>94003</v>
      </c>
      <c r="B378" s="133" t="s">
        <v>431</v>
      </c>
      <c r="C378" s="39"/>
      <c r="D378" s="39"/>
      <c r="E378" s="127"/>
      <c r="F378" s="127"/>
      <c r="H378" s="128">
        <f t="shared" si="17"/>
        <v>0</v>
      </c>
      <c r="J378" s="4">
        <f t="shared" si="16"/>
        <v>25.266200000000001</v>
      </c>
      <c r="K378" s="128">
        <f t="shared" si="15"/>
        <v>0</v>
      </c>
    </row>
    <row r="379" spans="1:11">
      <c r="A379" s="135">
        <v>94004</v>
      </c>
      <c r="B379" s="133" t="s">
        <v>432</v>
      </c>
      <c r="C379" s="39"/>
      <c r="D379" s="39"/>
      <c r="E379" s="127"/>
      <c r="F379" s="127"/>
      <c r="H379" s="128">
        <f t="shared" si="17"/>
        <v>0</v>
      </c>
      <c r="J379" s="4">
        <f t="shared" si="16"/>
        <v>25.266200000000001</v>
      </c>
      <c r="K379" s="128">
        <f t="shared" si="15"/>
        <v>0</v>
      </c>
    </row>
    <row r="380" spans="1:11">
      <c r="A380" s="135">
        <v>94005</v>
      </c>
      <c r="B380" s="133" t="s">
        <v>433</v>
      </c>
      <c r="C380" s="39"/>
      <c r="D380" s="39"/>
      <c r="E380" s="127"/>
      <c r="F380" s="127"/>
      <c r="H380" s="128">
        <f t="shared" si="17"/>
        <v>0</v>
      </c>
      <c r="J380" s="4">
        <f t="shared" si="16"/>
        <v>25.266200000000001</v>
      </c>
      <c r="K380" s="128">
        <f t="shared" si="15"/>
        <v>0</v>
      </c>
    </row>
    <row r="381" spans="1:11">
      <c r="A381" s="135">
        <v>94006</v>
      </c>
      <c r="B381" s="133" t="s">
        <v>434</v>
      </c>
      <c r="C381" s="39"/>
      <c r="D381" s="39"/>
      <c r="E381" s="127"/>
      <c r="F381" s="127"/>
      <c r="H381" s="128">
        <f t="shared" si="17"/>
        <v>0</v>
      </c>
      <c r="J381" s="4">
        <f t="shared" si="16"/>
        <v>25.266200000000001</v>
      </c>
      <c r="K381" s="128">
        <f t="shared" si="15"/>
        <v>0</v>
      </c>
    </row>
    <row r="382" spans="1:11">
      <c r="A382" s="135">
        <v>94007</v>
      </c>
      <c r="B382" s="133" t="s">
        <v>435</v>
      </c>
      <c r="C382" s="39">
        <v>3.05</v>
      </c>
      <c r="D382" s="39"/>
      <c r="E382" s="127"/>
      <c r="F382" s="127"/>
      <c r="H382" s="128">
        <f t="shared" si="17"/>
        <v>3.05</v>
      </c>
      <c r="J382" s="4">
        <f t="shared" si="16"/>
        <v>25.266200000000001</v>
      </c>
      <c r="K382" s="128">
        <f t="shared" si="15"/>
        <v>77.06</v>
      </c>
    </row>
    <row r="383" spans="1:11">
      <c r="A383" s="135">
        <v>94008</v>
      </c>
      <c r="B383" s="133" t="s">
        <v>436</v>
      </c>
      <c r="C383" s="39"/>
      <c r="D383" s="39"/>
      <c r="E383" s="127"/>
      <c r="F383" s="127"/>
      <c r="H383" s="128">
        <f t="shared" si="17"/>
        <v>0</v>
      </c>
      <c r="J383" s="4">
        <f t="shared" si="16"/>
        <v>25.266200000000001</v>
      </c>
      <c r="K383" s="128">
        <f t="shared" si="15"/>
        <v>0</v>
      </c>
    </row>
    <row r="384" spans="1:11">
      <c r="A384" s="135">
        <v>94009</v>
      </c>
      <c r="B384" s="133" t="s">
        <v>437</v>
      </c>
      <c r="C384" s="39"/>
      <c r="D384" s="39"/>
      <c r="E384" s="127"/>
      <c r="F384" s="127"/>
      <c r="H384" s="128">
        <f t="shared" si="17"/>
        <v>0</v>
      </c>
      <c r="J384" s="4">
        <f t="shared" si="16"/>
        <v>25.266200000000001</v>
      </c>
      <c r="K384" s="128">
        <f t="shared" si="15"/>
        <v>0</v>
      </c>
    </row>
    <row r="385" spans="1:11">
      <c r="A385" s="135">
        <v>94010</v>
      </c>
      <c r="B385" s="133" t="s">
        <v>438</v>
      </c>
      <c r="C385" s="39">
        <v>833.84</v>
      </c>
      <c r="D385" s="39"/>
      <c r="E385" s="127"/>
      <c r="F385" s="127"/>
      <c r="H385" s="128">
        <f t="shared" si="17"/>
        <v>833.84</v>
      </c>
      <c r="J385" s="4">
        <f t="shared" si="16"/>
        <v>25.266200000000001</v>
      </c>
      <c r="K385" s="128">
        <f t="shared" si="15"/>
        <v>21067.97</v>
      </c>
    </row>
    <row r="386" spans="1:11">
      <c r="A386" s="135">
        <v>94011</v>
      </c>
      <c r="B386" s="133" t="s">
        <v>439</v>
      </c>
      <c r="C386" s="39"/>
      <c r="D386" s="39"/>
      <c r="E386" s="127"/>
      <c r="F386" s="127"/>
      <c r="H386" s="128">
        <f t="shared" si="17"/>
        <v>0</v>
      </c>
      <c r="J386" s="4">
        <f t="shared" si="16"/>
        <v>25.266200000000001</v>
      </c>
      <c r="K386" s="128">
        <f t="shared" si="15"/>
        <v>0</v>
      </c>
    </row>
    <row r="387" spans="1:11">
      <c r="A387" s="135">
        <v>94012</v>
      </c>
      <c r="B387" s="133" t="s">
        <v>440</v>
      </c>
      <c r="C387" s="39">
        <v>133.36000000000001</v>
      </c>
      <c r="D387" s="39"/>
      <c r="E387" s="127"/>
      <c r="F387" s="127"/>
      <c r="H387" s="128">
        <f t="shared" si="17"/>
        <v>133.36000000000001</v>
      </c>
      <c r="J387" s="4">
        <f t="shared" si="16"/>
        <v>25.266200000000001</v>
      </c>
      <c r="K387" s="132">
        <f t="shared" si="15"/>
        <v>3369.5</v>
      </c>
    </row>
    <row r="388" spans="1:11">
      <c r="A388" s="135">
        <v>94013</v>
      </c>
      <c r="B388" s="133" t="s">
        <v>441</v>
      </c>
      <c r="C388" s="39"/>
      <c r="D388" s="39"/>
      <c r="E388" s="127"/>
      <c r="F388" s="127"/>
      <c r="H388" s="128">
        <f t="shared" si="17"/>
        <v>0</v>
      </c>
      <c r="J388" s="4">
        <f t="shared" si="16"/>
        <v>25.266200000000001</v>
      </c>
      <c r="K388" s="128">
        <f t="shared" si="15"/>
        <v>0</v>
      </c>
    </row>
    <row r="389" spans="1:11">
      <c r="A389" s="138">
        <v>94014</v>
      </c>
      <c r="B389" s="139" t="s">
        <v>465</v>
      </c>
      <c r="C389" s="131"/>
      <c r="D389" s="131"/>
      <c r="E389" s="131"/>
      <c r="F389" s="131"/>
      <c r="G389" s="132"/>
      <c r="H389" s="132">
        <f t="shared" si="17"/>
        <v>0</v>
      </c>
      <c r="J389" s="4">
        <f t="shared" si="16"/>
        <v>25.266200000000001</v>
      </c>
      <c r="K389" s="132">
        <f t="shared" si="15"/>
        <v>0</v>
      </c>
    </row>
    <row r="390" spans="1:11">
      <c r="A390" s="135">
        <v>94015</v>
      </c>
      <c r="B390" s="133" t="s">
        <v>466</v>
      </c>
      <c r="C390" s="39"/>
      <c r="D390" s="39"/>
      <c r="E390" s="127"/>
      <c r="F390" s="127"/>
      <c r="H390" s="128">
        <f t="shared" si="17"/>
        <v>0</v>
      </c>
      <c r="J390" s="4">
        <f t="shared" si="16"/>
        <v>25.266200000000001</v>
      </c>
      <c r="K390" s="128">
        <f t="shared" si="15"/>
        <v>0</v>
      </c>
    </row>
    <row r="391" spans="1:11">
      <c r="A391" s="138">
        <v>94016</v>
      </c>
      <c r="B391" s="139" t="s">
        <v>442</v>
      </c>
      <c r="C391" s="131">
        <v>1770.67</v>
      </c>
      <c r="D391" s="131"/>
      <c r="E391" s="131"/>
      <c r="F391" s="131"/>
      <c r="G391" s="132"/>
      <c r="H391" s="132">
        <f t="shared" si="17"/>
        <v>1770.67</v>
      </c>
      <c r="J391" s="4">
        <f t="shared" si="16"/>
        <v>25.266200000000001</v>
      </c>
      <c r="K391" s="128">
        <f t="shared" si="15"/>
        <v>44738.1</v>
      </c>
    </row>
    <row r="392" spans="1:11">
      <c r="A392" s="135">
        <v>94017</v>
      </c>
      <c r="B392" s="133" t="s">
        <v>443</v>
      </c>
      <c r="C392" s="39"/>
      <c r="D392" s="39"/>
      <c r="E392" s="127"/>
      <c r="F392" s="127"/>
      <c r="H392" s="128">
        <f t="shared" si="17"/>
        <v>0</v>
      </c>
      <c r="J392" s="4">
        <f t="shared" si="16"/>
        <v>25.266200000000001</v>
      </c>
      <c r="K392" s="128">
        <f t="shared" ref="K392:K430" si="18">ROUND(H392*J392,2)</f>
        <v>0</v>
      </c>
    </row>
    <row r="393" spans="1:11">
      <c r="A393" s="135">
        <v>94018</v>
      </c>
      <c r="B393" s="133" t="s">
        <v>444</v>
      </c>
      <c r="C393" s="39">
        <v>83</v>
      </c>
      <c r="D393" s="39"/>
      <c r="E393" s="127"/>
      <c r="F393" s="127"/>
      <c r="H393" s="128">
        <f t="shared" si="17"/>
        <v>83</v>
      </c>
      <c r="J393" s="4">
        <f t="shared" ref="J393:J430" si="19">J392</f>
        <v>25.266200000000001</v>
      </c>
      <c r="K393" s="128">
        <f t="shared" si="18"/>
        <v>2097.09</v>
      </c>
    </row>
    <row r="394" spans="1:11">
      <c r="A394" s="135">
        <v>94019</v>
      </c>
      <c r="B394" s="133" t="s">
        <v>417</v>
      </c>
      <c r="C394" s="39">
        <v>27.01</v>
      </c>
      <c r="D394" s="39"/>
      <c r="E394" s="127"/>
      <c r="F394" s="127"/>
      <c r="H394" s="128">
        <f t="shared" si="17"/>
        <v>27.01</v>
      </c>
      <c r="J394" s="4">
        <f t="shared" si="19"/>
        <v>25.266200000000001</v>
      </c>
      <c r="K394" s="128">
        <f t="shared" si="18"/>
        <v>682.44</v>
      </c>
    </row>
    <row r="395" spans="1:11">
      <c r="A395" s="135">
        <v>94020</v>
      </c>
      <c r="B395" s="38" t="s">
        <v>384</v>
      </c>
      <c r="C395" s="39"/>
      <c r="D395" s="39"/>
      <c r="E395" s="127"/>
      <c r="F395" s="127"/>
      <c r="H395" s="128">
        <f t="shared" si="17"/>
        <v>0</v>
      </c>
      <c r="J395" s="4">
        <f t="shared" si="19"/>
        <v>25.266200000000001</v>
      </c>
      <c r="K395" s="128">
        <f t="shared" si="18"/>
        <v>0</v>
      </c>
    </row>
    <row r="396" spans="1:11">
      <c r="A396" s="135">
        <v>94021</v>
      </c>
      <c r="B396" s="133" t="s">
        <v>445</v>
      </c>
      <c r="C396" s="39"/>
      <c r="D396" s="39"/>
      <c r="E396" s="127"/>
      <c r="F396" s="127"/>
      <c r="H396" s="128">
        <f t="shared" si="17"/>
        <v>0</v>
      </c>
      <c r="J396" s="4">
        <f t="shared" si="19"/>
        <v>25.266200000000001</v>
      </c>
      <c r="K396" s="128">
        <f t="shared" si="18"/>
        <v>0</v>
      </c>
    </row>
    <row r="397" spans="1:11">
      <c r="A397" s="135">
        <v>94022</v>
      </c>
      <c r="B397" s="133" t="s">
        <v>446</v>
      </c>
      <c r="C397" s="39"/>
      <c r="D397" s="39"/>
      <c r="E397" s="127"/>
      <c r="F397" s="127"/>
      <c r="H397" s="128">
        <f t="shared" si="17"/>
        <v>0</v>
      </c>
      <c r="J397" s="4">
        <f t="shared" si="19"/>
        <v>25.266200000000001</v>
      </c>
      <c r="K397" s="128">
        <f t="shared" si="18"/>
        <v>0</v>
      </c>
    </row>
    <row r="398" spans="1:11">
      <c r="A398" s="135">
        <v>94023</v>
      </c>
      <c r="B398" s="133" t="s">
        <v>447</v>
      </c>
      <c r="C398" s="39"/>
      <c r="D398" s="39"/>
      <c r="E398" s="127"/>
      <c r="F398" s="127"/>
      <c r="H398" s="128">
        <f t="shared" si="17"/>
        <v>0</v>
      </c>
      <c r="J398" s="4">
        <f t="shared" si="19"/>
        <v>25.266200000000001</v>
      </c>
      <c r="K398" s="128">
        <f t="shared" si="18"/>
        <v>0</v>
      </c>
    </row>
    <row r="399" spans="1:11">
      <c r="A399" s="135">
        <v>94024</v>
      </c>
      <c r="B399" s="133" t="s">
        <v>448</v>
      </c>
      <c r="C399" s="39"/>
      <c r="D399" s="39"/>
      <c r="E399" s="127"/>
      <c r="F399" s="127"/>
      <c r="H399" s="128">
        <f t="shared" si="17"/>
        <v>0</v>
      </c>
      <c r="J399" s="4">
        <f t="shared" si="19"/>
        <v>25.266200000000001</v>
      </c>
      <c r="K399" s="132">
        <f t="shared" si="18"/>
        <v>0</v>
      </c>
    </row>
    <row r="400" spans="1:11">
      <c r="A400" s="135">
        <v>94025</v>
      </c>
      <c r="B400" s="133" t="s">
        <v>449</v>
      </c>
      <c r="C400" s="39"/>
      <c r="D400" s="39"/>
      <c r="E400" s="127"/>
      <c r="F400" s="127"/>
      <c r="H400" s="128">
        <f t="shared" si="17"/>
        <v>0</v>
      </c>
      <c r="J400" s="4">
        <f t="shared" si="19"/>
        <v>25.266200000000001</v>
      </c>
      <c r="K400" s="128">
        <f t="shared" si="18"/>
        <v>0</v>
      </c>
    </row>
    <row r="401" spans="1:11">
      <c r="A401" s="138">
        <v>94026</v>
      </c>
      <c r="B401" s="130" t="s">
        <v>488</v>
      </c>
      <c r="C401" s="131">
        <v>407.37</v>
      </c>
      <c r="D401" s="131"/>
      <c r="E401" s="131">
        <v>299.67000000000007</v>
      </c>
      <c r="F401" s="131">
        <v>11366.980000000001</v>
      </c>
      <c r="G401" s="132"/>
      <c r="H401" s="132">
        <f>ROUND(C401-D401+E401-F401,2)</f>
        <v>-10659.94</v>
      </c>
      <c r="J401" s="4">
        <f t="shared" si="19"/>
        <v>25.266200000000001</v>
      </c>
      <c r="K401" s="128">
        <f t="shared" si="18"/>
        <v>-269336.18</v>
      </c>
    </row>
    <row r="402" spans="1:11">
      <c r="A402" s="135">
        <v>94027</v>
      </c>
      <c r="B402" s="133" t="s">
        <v>450</v>
      </c>
      <c r="C402" s="39">
        <v>187.6</v>
      </c>
      <c r="D402" s="39"/>
      <c r="E402" s="127"/>
      <c r="F402" s="127"/>
      <c r="H402" s="128">
        <f t="shared" ref="H402:H430" si="20">ROUND(C402-D402+E402-F402,2)</f>
        <v>187.6</v>
      </c>
      <c r="J402" s="4">
        <f t="shared" si="19"/>
        <v>25.266200000000001</v>
      </c>
      <c r="K402" s="128">
        <f t="shared" si="18"/>
        <v>4739.9399999999996</v>
      </c>
    </row>
    <row r="403" spans="1:11">
      <c r="A403" s="135">
        <v>94028</v>
      </c>
      <c r="B403" s="4" t="s">
        <v>451</v>
      </c>
      <c r="C403" s="39"/>
      <c r="D403" s="39"/>
      <c r="E403" s="127"/>
      <c r="F403" s="127"/>
      <c r="H403" s="128">
        <f t="shared" si="20"/>
        <v>0</v>
      </c>
      <c r="J403" s="4">
        <f t="shared" si="19"/>
        <v>25.266200000000001</v>
      </c>
      <c r="K403" s="128">
        <f t="shared" si="18"/>
        <v>0</v>
      </c>
    </row>
    <row r="404" spans="1:11">
      <c r="A404" s="135">
        <v>94029</v>
      </c>
      <c r="B404" s="4" t="s">
        <v>452</v>
      </c>
      <c r="C404" s="39"/>
      <c r="D404" s="39"/>
      <c r="E404" s="127"/>
      <c r="F404" s="127"/>
      <c r="H404" s="128">
        <f t="shared" si="20"/>
        <v>0</v>
      </c>
      <c r="J404" s="4">
        <f t="shared" si="19"/>
        <v>25.266200000000001</v>
      </c>
      <c r="K404" s="128">
        <f t="shared" si="18"/>
        <v>0</v>
      </c>
    </row>
    <row r="405" spans="1:11">
      <c r="A405" s="135">
        <v>95001</v>
      </c>
      <c r="B405" s="38" t="s">
        <v>397</v>
      </c>
      <c r="C405" s="39"/>
      <c r="D405" s="39"/>
      <c r="E405" s="127"/>
      <c r="F405" s="127"/>
      <c r="H405" s="128">
        <f t="shared" si="20"/>
        <v>0</v>
      </c>
      <c r="J405" s="4">
        <f t="shared" si="19"/>
        <v>25.266200000000001</v>
      </c>
      <c r="K405" s="128">
        <f t="shared" si="18"/>
        <v>0</v>
      </c>
    </row>
    <row r="406" spans="1:11">
      <c r="A406" s="135">
        <v>95002</v>
      </c>
      <c r="B406" s="38" t="s">
        <v>398</v>
      </c>
      <c r="C406" s="39"/>
      <c r="D406" s="39"/>
      <c r="E406" s="127"/>
      <c r="F406" s="127"/>
      <c r="H406" s="128">
        <f t="shared" si="20"/>
        <v>0</v>
      </c>
      <c r="J406" s="4">
        <f t="shared" si="19"/>
        <v>25.266200000000001</v>
      </c>
      <c r="K406" s="128">
        <f t="shared" si="18"/>
        <v>0</v>
      </c>
    </row>
    <row r="407" spans="1:11">
      <c r="A407" s="135">
        <v>95003</v>
      </c>
      <c r="B407" s="38" t="s">
        <v>399</v>
      </c>
      <c r="C407" s="39"/>
      <c r="D407" s="39"/>
      <c r="E407" s="127"/>
      <c r="F407" s="127"/>
      <c r="H407" s="128">
        <f t="shared" si="20"/>
        <v>0</v>
      </c>
      <c r="J407" s="4">
        <f t="shared" si="19"/>
        <v>25.266200000000001</v>
      </c>
      <c r="K407" s="128">
        <f t="shared" si="18"/>
        <v>0</v>
      </c>
    </row>
    <row r="408" spans="1:11">
      <c r="A408" s="135">
        <v>96001</v>
      </c>
      <c r="B408" s="38" t="s">
        <v>453</v>
      </c>
      <c r="C408" s="39">
        <v>1700.28</v>
      </c>
      <c r="D408" s="39"/>
      <c r="E408" s="127"/>
      <c r="F408" s="127"/>
      <c r="H408" s="128">
        <f t="shared" si="20"/>
        <v>1700.28</v>
      </c>
      <c r="J408" s="4">
        <f t="shared" si="19"/>
        <v>25.266200000000001</v>
      </c>
      <c r="K408" s="128">
        <f t="shared" si="18"/>
        <v>42959.61</v>
      </c>
    </row>
    <row r="409" spans="1:11">
      <c r="A409" s="135">
        <v>96002</v>
      </c>
      <c r="B409" s="38" t="s">
        <v>454</v>
      </c>
      <c r="C409" s="39">
        <v>200</v>
      </c>
      <c r="D409" s="39"/>
      <c r="E409" s="127"/>
      <c r="F409" s="127"/>
      <c r="H409" s="128">
        <f t="shared" si="20"/>
        <v>200</v>
      </c>
      <c r="J409" s="4">
        <f t="shared" si="19"/>
        <v>25.266200000000001</v>
      </c>
      <c r="K409" s="128">
        <f t="shared" si="18"/>
        <v>5053.24</v>
      </c>
    </row>
    <row r="410" spans="1:11">
      <c r="A410" s="135">
        <v>96003</v>
      </c>
      <c r="B410" s="38" t="s">
        <v>455</v>
      </c>
      <c r="C410" s="39">
        <v>560</v>
      </c>
      <c r="D410" s="39"/>
      <c r="E410" s="127"/>
      <c r="F410" s="127"/>
      <c r="H410" s="128">
        <f t="shared" si="20"/>
        <v>560</v>
      </c>
      <c r="J410" s="4">
        <f t="shared" si="19"/>
        <v>25.266200000000001</v>
      </c>
      <c r="K410" s="128">
        <f t="shared" si="18"/>
        <v>14149.07</v>
      </c>
    </row>
    <row r="411" spans="1:11">
      <c r="A411" s="135">
        <v>96004</v>
      </c>
      <c r="B411" s="38" t="s">
        <v>456</v>
      </c>
      <c r="C411" s="39"/>
      <c r="D411" s="39"/>
      <c r="E411" s="127"/>
      <c r="F411" s="127"/>
      <c r="H411" s="128">
        <f t="shared" si="20"/>
        <v>0</v>
      </c>
      <c r="J411" s="4">
        <f t="shared" si="19"/>
        <v>25.266200000000001</v>
      </c>
      <c r="K411" s="128">
        <f t="shared" si="18"/>
        <v>0</v>
      </c>
    </row>
    <row r="412" spans="1:11">
      <c r="A412" s="135">
        <v>96005</v>
      </c>
      <c r="B412" s="38" t="s">
        <v>457</v>
      </c>
      <c r="C412" s="39">
        <v>400</v>
      </c>
      <c r="D412" s="39"/>
      <c r="E412" s="127"/>
      <c r="F412" s="127"/>
      <c r="H412" s="128">
        <f t="shared" si="20"/>
        <v>400</v>
      </c>
      <c r="J412" s="4">
        <f t="shared" si="19"/>
        <v>25.266200000000001</v>
      </c>
      <c r="K412" s="128">
        <f t="shared" si="18"/>
        <v>10106.48</v>
      </c>
    </row>
    <row r="413" spans="1:11">
      <c r="A413" s="135">
        <v>96006</v>
      </c>
      <c r="B413" s="38" t="s">
        <v>491</v>
      </c>
      <c r="C413" s="39"/>
      <c r="D413" s="39"/>
      <c r="E413" s="127"/>
      <c r="F413" s="127"/>
      <c r="H413" s="128">
        <f t="shared" si="20"/>
        <v>0</v>
      </c>
      <c r="J413" s="4">
        <f t="shared" si="19"/>
        <v>25.266200000000001</v>
      </c>
      <c r="K413" s="128">
        <f t="shared" si="18"/>
        <v>0</v>
      </c>
    </row>
    <row r="414" spans="1:11">
      <c r="A414" s="135">
        <v>96007</v>
      </c>
      <c r="B414" s="38" t="s">
        <v>458</v>
      </c>
      <c r="C414" s="39"/>
      <c r="D414" s="39"/>
      <c r="E414" s="127"/>
      <c r="F414" s="127"/>
      <c r="H414" s="128">
        <f t="shared" si="20"/>
        <v>0</v>
      </c>
      <c r="J414" s="4">
        <f t="shared" si="19"/>
        <v>25.266200000000001</v>
      </c>
      <c r="K414" s="128">
        <f t="shared" si="18"/>
        <v>0</v>
      </c>
    </row>
    <row r="415" spans="1:11">
      <c r="A415" s="135">
        <v>96008</v>
      </c>
      <c r="B415" s="38" t="s">
        <v>459</v>
      </c>
      <c r="C415" s="39">
        <v>150</v>
      </c>
      <c r="D415" s="39"/>
      <c r="E415" s="127"/>
      <c r="F415" s="127"/>
      <c r="H415" s="128">
        <f t="shared" si="20"/>
        <v>150</v>
      </c>
      <c r="J415" s="4">
        <f t="shared" si="19"/>
        <v>25.266200000000001</v>
      </c>
      <c r="K415" s="128">
        <f t="shared" si="18"/>
        <v>3789.93</v>
      </c>
    </row>
    <row r="416" spans="1:11">
      <c r="A416" s="135">
        <v>97001</v>
      </c>
      <c r="B416" s="38" t="s">
        <v>463</v>
      </c>
      <c r="C416" s="39"/>
      <c r="D416" s="39"/>
      <c r="E416" s="127"/>
      <c r="F416" s="127"/>
      <c r="H416" s="128">
        <f t="shared" si="20"/>
        <v>0</v>
      </c>
      <c r="J416" s="4">
        <f t="shared" si="19"/>
        <v>25.266200000000001</v>
      </c>
      <c r="K416" s="128">
        <f t="shared" si="18"/>
        <v>0</v>
      </c>
    </row>
    <row r="417" spans="1:11">
      <c r="A417" s="135">
        <v>97002</v>
      </c>
      <c r="B417" s="38" t="s">
        <v>464</v>
      </c>
      <c r="C417" s="39"/>
      <c r="D417" s="39"/>
      <c r="E417" s="127"/>
      <c r="F417" s="127"/>
      <c r="H417" s="128">
        <f t="shared" si="20"/>
        <v>0</v>
      </c>
      <c r="J417" s="4">
        <f t="shared" si="19"/>
        <v>25.266200000000001</v>
      </c>
      <c r="K417" s="128">
        <f t="shared" si="18"/>
        <v>0</v>
      </c>
    </row>
    <row r="418" spans="1:11">
      <c r="A418" s="135">
        <v>97003</v>
      </c>
      <c r="B418" s="38" t="s">
        <v>460</v>
      </c>
      <c r="C418" s="39"/>
      <c r="D418" s="39"/>
      <c r="E418" s="127"/>
      <c r="F418" s="127"/>
      <c r="H418" s="128">
        <f t="shared" si="20"/>
        <v>0</v>
      </c>
      <c r="J418" s="4">
        <f t="shared" si="19"/>
        <v>25.266200000000001</v>
      </c>
      <c r="K418" s="132">
        <f t="shared" si="18"/>
        <v>0</v>
      </c>
    </row>
    <row r="419" spans="1:11">
      <c r="A419" s="135">
        <v>97004</v>
      </c>
      <c r="B419" s="38" t="s">
        <v>461</v>
      </c>
      <c r="C419" s="39">
        <v>165.5</v>
      </c>
      <c r="D419" s="39"/>
      <c r="E419" s="127"/>
      <c r="F419" s="127"/>
      <c r="H419" s="128">
        <f t="shared" si="20"/>
        <v>165.5</v>
      </c>
      <c r="J419" s="4">
        <f t="shared" si="19"/>
        <v>25.266200000000001</v>
      </c>
      <c r="K419" s="128">
        <f t="shared" si="18"/>
        <v>4181.5600000000004</v>
      </c>
    </row>
    <row r="420" spans="1:11">
      <c r="A420" s="138">
        <v>97005</v>
      </c>
      <c r="B420" s="130" t="s">
        <v>467</v>
      </c>
      <c r="C420" s="131">
        <v>187.25</v>
      </c>
      <c r="D420" s="131"/>
      <c r="E420" s="131"/>
      <c r="F420" s="131"/>
      <c r="G420" s="132"/>
      <c r="H420" s="132">
        <f t="shared" si="20"/>
        <v>187.25</v>
      </c>
      <c r="J420" s="4">
        <f t="shared" si="19"/>
        <v>25.266200000000001</v>
      </c>
      <c r="K420" s="128">
        <f t="shared" si="18"/>
        <v>4731.1000000000004</v>
      </c>
    </row>
    <row r="421" spans="1:11">
      <c r="A421" s="37">
        <v>97006</v>
      </c>
      <c r="B421" s="140" t="s">
        <v>468</v>
      </c>
      <c r="C421" s="39"/>
      <c r="D421" s="39"/>
      <c r="E421" s="127"/>
      <c r="F421" s="127"/>
      <c r="H421" s="128">
        <f t="shared" si="20"/>
        <v>0</v>
      </c>
      <c r="J421" s="4">
        <f t="shared" si="19"/>
        <v>25.266200000000001</v>
      </c>
      <c r="K421" s="128">
        <f t="shared" si="18"/>
        <v>0</v>
      </c>
    </row>
    <row r="422" spans="1:11">
      <c r="A422" s="37">
        <v>98000</v>
      </c>
      <c r="B422" s="140" t="s">
        <v>492</v>
      </c>
      <c r="C422" s="39"/>
      <c r="D422" s="39"/>
      <c r="E422" s="127"/>
      <c r="F422" s="127"/>
      <c r="H422" s="128">
        <f t="shared" si="20"/>
        <v>0</v>
      </c>
      <c r="J422" s="4">
        <f t="shared" si="19"/>
        <v>25.266200000000001</v>
      </c>
      <c r="K422" s="128">
        <f t="shared" si="18"/>
        <v>0</v>
      </c>
    </row>
    <row r="423" spans="1:11">
      <c r="A423" s="37">
        <v>98001</v>
      </c>
      <c r="B423" s="140" t="s">
        <v>493</v>
      </c>
      <c r="C423" s="39"/>
      <c r="D423" s="39"/>
      <c r="E423" s="127"/>
      <c r="F423" s="127"/>
      <c r="H423" s="128">
        <f t="shared" si="20"/>
        <v>0</v>
      </c>
      <c r="J423" s="4">
        <f t="shared" si="19"/>
        <v>25.266200000000001</v>
      </c>
      <c r="K423" s="128">
        <f t="shared" si="18"/>
        <v>0</v>
      </c>
    </row>
    <row r="424" spans="1:11">
      <c r="A424" s="37">
        <v>98002</v>
      </c>
      <c r="B424" s="140" t="s">
        <v>494</v>
      </c>
      <c r="C424" s="39"/>
      <c r="D424" s="39"/>
      <c r="E424" s="127"/>
      <c r="F424" s="127"/>
      <c r="H424" s="128">
        <f t="shared" si="20"/>
        <v>0</v>
      </c>
      <c r="J424" s="4">
        <f t="shared" si="19"/>
        <v>25.266200000000001</v>
      </c>
      <c r="K424" s="128">
        <f t="shared" si="18"/>
        <v>0</v>
      </c>
    </row>
    <row r="425" spans="1:11">
      <c r="A425" s="37">
        <v>60001</v>
      </c>
      <c r="B425" s="140" t="s">
        <v>392</v>
      </c>
      <c r="C425" s="39"/>
      <c r="D425" s="39"/>
      <c r="E425" s="127"/>
      <c r="F425" s="127"/>
      <c r="H425" s="128">
        <f t="shared" si="20"/>
        <v>0</v>
      </c>
      <c r="J425" s="4">
        <f t="shared" si="19"/>
        <v>25.266200000000001</v>
      </c>
      <c r="K425" s="128">
        <f t="shared" si="18"/>
        <v>0</v>
      </c>
    </row>
    <row r="426" spans="1:11">
      <c r="A426" s="37">
        <v>60002</v>
      </c>
      <c r="B426" s="140" t="s">
        <v>393</v>
      </c>
      <c r="C426" s="39"/>
      <c r="D426" s="39"/>
      <c r="E426" s="127"/>
      <c r="F426" s="127"/>
      <c r="H426" s="128">
        <f t="shared" si="20"/>
        <v>0</v>
      </c>
      <c r="J426" s="4">
        <f t="shared" si="19"/>
        <v>25.266200000000001</v>
      </c>
      <c r="K426" s="128">
        <f t="shared" si="18"/>
        <v>0</v>
      </c>
    </row>
    <row r="427" spans="1:11">
      <c r="A427" s="135">
        <v>60003</v>
      </c>
      <c r="B427" s="38" t="s">
        <v>394</v>
      </c>
      <c r="C427" s="39">
        <v>724.52</v>
      </c>
      <c r="D427" s="39"/>
      <c r="E427" s="127"/>
      <c r="F427" s="127"/>
      <c r="H427" s="128">
        <f t="shared" si="20"/>
        <v>724.52</v>
      </c>
      <c r="J427" s="4">
        <f t="shared" si="19"/>
        <v>25.266200000000001</v>
      </c>
      <c r="K427" s="128">
        <f t="shared" si="18"/>
        <v>18305.87</v>
      </c>
    </row>
    <row r="428" spans="1:11">
      <c r="A428" s="135">
        <v>60004</v>
      </c>
      <c r="B428" s="38" t="s">
        <v>395</v>
      </c>
      <c r="C428" s="39"/>
      <c r="D428" s="39"/>
      <c r="E428" s="127"/>
      <c r="F428" s="127"/>
      <c r="H428" s="128">
        <f t="shared" si="20"/>
        <v>0</v>
      </c>
      <c r="J428" s="4">
        <f t="shared" si="19"/>
        <v>25.266200000000001</v>
      </c>
      <c r="K428" s="128">
        <f t="shared" si="18"/>
        <v>0</v>
      </c>
    </row>
    <row r="429" spans="1:11">
      <c r="A429" s="135">
        <v>60005</v>
      </c>
      <c r="B429" s="38" t="s">
        <v>396</v>
      </c>
      <c r="C429" s="39"/>
      <c r="D429" s="39"/>
      <c r="E429" s="127"/>
      <c r="F429" s="127"/>
      <c r="H429" s="128">
        <f t="shared" si="20"/>
        <v>0</v>
      </c>
      <c r="J429" s="4">
        <f t="shared" si="19"/>
        <v>25.266200000000001</v>
      </c>
      <c r="K429" s="128">
        <f t="shared" si="18"/>
        <v>0</v>
      </c>
    </row>
    <row r="430" spans="1:11">
      <c r="A430" s="135">
        <v>60006</v>
      </c>
      <c r="B430" s="38" t="s">
        <v>462</v>
      </c>
      <c r="C430" s="144"/>
      <c r="D430" s="144"/>
      <c r="E430" s="145"/>
      <c r="F430" s="145"/>
      <c r="H430" s="128">
        <f t="shared" si="20"/>
        <v>0</v>
      </c>
      <c r="J430" s="4">
        <f t="shared" si="19"/>
        <v>25.266200000000001</v>
      </c>
      <c r="K430" s="128">
        <f t="shared" si="18"/>
        <v>0</v>
      </c>
    </row>
    <row r="431" spans="1:11" ht="15" thickBot="1">
      <c r="A431" s="37"/>
      <c r="B431" s="38" t="s">
        <v>489</v>
      </c>
      <c r="C431" s="40">
        <f>SUM(C8:C430)</f>
        <v>2878843.1099999989</v>
      </c>
      <c r="D431" s="40">
        <f>SUM(D8:D430)</f>
        <v>2878843.1100000003</v>
      </c>
      <c r="E431" s="40">
        <f t="shared" ref="E431:F431" si="21">SUM(E8:E430)</f>
        <v>11666.650000000001</v>
      </c>
      <c r="F431" s="40">
        <f t="shared" si="21"/>
        <v>11666.650000000001</v>
      </c>
      <c r="H431" s="40">
        <f t="shared" ref="H431" si="22">SUM(H8:H430)</f>
        <v>-7.0485839387401938E-11</v>
      </c>
      <c r="K431" s="40">
        <f>SUM(K8:K428)</f>
        <v>1.0000003803725122E-2</v>
      </c>
    </row>
    <row r="432" spans="1:11" ht="15" thickTop="1">
      <c r="A432" s="38"/>
      <c r="D432" s="41">
        <f>C431-D431</f>
        <v>0</v>
      </c>
      <c r="F432" s="41"/>
    </row>
    <row r="450" ht="17.899999999999999" customHeight="1"/>
  </sheetData>
  <autoFilter ref="A1:N450" xr:uid="{00000000-0009-0000-0000-000007000000}"/>
  <conditionalFormatting sqref="B257">
    <cfRule type="duplicateValues" dxfId="17" priority="1"/>
  </conditionalFormatting>
  <conditionalFormatting sqref="B309">
    <cfRule type="duplicateValues" dxfId="16" priority="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59999389629810485"/>
  </sheetPr>
  <dimension ref="A1:O450"/>
  <sheetViews>
    <sheetView zoomScaleNormal="100" workbookViewId="0">
      <pane xSplit="2" ySplit="7" topLeftCell="H8" activePane="bottomRight" state="frozen"/>
      <selection pane="topRight" activeCell="C1" sqref="C1"/>
      <selection pane="bottomLeft" activeCell="A8" sqref="A8"/>
      <selection pane="bottomRight" activeCell="I24" sqref="I24"/>
    </sheetView>
  </sheetViews>
  <sheetFormatPr defaultRowHeight="14.6"/>
  <cols>
    <col min="1" max="1" width="12.3828125" style="4" customWidth="1"/>
    <col min="2" max="2" width="57" style="4" bestFit="1" customWidth="1"/>
    <col min="3" max="8" width="16.3828125" style="34" customWidth="1"/>
    <col min="10" max="10" width="11.3046875" style="4" bestFit="1" customWidth="1"/>
    <col min="11" max="11" width="16.3046875" style="34" customWidth="1"/>
    <col min="12" max="13" width="13.61328125" style="260" bestFit="1" customWidth="1"/>
    <col min="14" max="14" width="10.84375" style="260" bestFit="1" customWidth="1"/>
    <col min="15" max="15" width="9.23046875" style="260"/>
  </cols>
  <sheetData>
    <row r="1" spans="1:11">
      <c r="A1" s="1" t="s">
        <v>471</v>
      </c>
      <c r="B1" s="33" t="str">
        <f>TB!A1</f>
        <v>Super Cargo Pte.Ltd.</v>
      </c>
    </row>
    <row r="2" spans="1:11">
      <c r="A2" s="1"/>
    </row>
    <row r="3" spans="1:11" ht="17.899999999999999" customHeight="1"/>
    <row r="4" spans="1:11" ht="17.899999999999999" customHeight="1"/>
    <row r="6" spans="1:11">
      <c r="A6" s="35"/>
      <c r="C6" s="216" t="s">
        <v>570</v>
      </c>
      <c r="D6" s="217"/>
      <c r="E6" s="216" t="s">
        <v>571</v>
      </c>
      <c r="F6" s="217"/>
      <c r="H6" s="218" t="s">
        <v>490</v>
      </c>
      <c r="K6" s="123" t="s">
        <v>490</v>
      </c>
    </row>
    <row r="7" spans="1:11">
      <c r="A7" s="36" t="s">
        <v>472</v>
      </c>
      <c r="B7" s="36" t="s">
        <v>473</v>
      </c>
      <c r="C7" s="124" t="s">
        <v>572</v>
      </c>
      <c r="D7" s="124" t="s">
        <v>573</v>
      </c>
      <c r="E7" s="124" t="s">
        <v>572</v>
      </c>
      <c r="F7" s="124" t="s">
        <v>573</v>
      </c>
      <c r="G7" s="125"/>
      <c r="H7" s="126"/>
      <c r="J7" s="4">
        <f>+Ex.rate25!T15</f>
        <v>25.305</v>
      </c>
      <c r="K7" s="126" t="s">
        <v>513</v>
      </c>
    </row>
    <row r="8" spans="1:11">
      <c r="A8" s="37">
        <v>11100</v>
      </c>
      <c r="B8" s="38" t="s">
        <v>227</v>
      </c>
      <c r="C8" s="39"/>
      <c r="D8" s="39"/>
      <c r="E8" s="127"/>
      <c r="F8" s="127"/>
      <c r="H8" s="128">
        <f>ROUND(C8-D8+E8-F8,2)</f>
        <v>0</v>
      </c>
      <c r="J8" s="4">
        <f>J7</f>
        <v>25.305</v>
      </c>
      <c r="K8" s="128">
        <f t="shared" ref="K8:K71" si="0">ROUND(H8*J8,2)</f>
        <v>0</v>
      </c>
    </row>
    <row r="9" spans="1:11">
      <c r="A9" s="37">
        <v>11101</v>
      </c>
      <c r="B9" s="38" t="s">
        <v>228</v>
      </c>
      <c r="C9" s="39"/>
      <c r="D9" s="39"/>
      <c r="E9" s="127"/>
      <c r="F9" s="127"/>
      <c r="H9" s="128">
        <f t="shared" ref="H9:H72" si="1">ROUND(C9-D9+E9-F9,2)</f>
        <v>0</v>
      </c>
      <c r="J9" s="4">
        <f t="shared" ref="J9:J72" si="2">J8</f>
        <v>25.305</v>
      </c>
      <c r="K9" s="128">
        <f t="shared" si="0"/>
        <v>0</v>
      </c>
    </row>
    <row r="10" spans="1:11">
      <c r="A10" s="37">
        <v>11200</v>
      </c>
      <c r="B10" s="38" t="s">
        <v>229</v>
      </c>
      <c r="C10" s="39">
        <v>4875</v>
      </c>
      <c r="D10" s="39"/>
      <c r="E10" s="127"/>
      <c r="F10" s="127"/>
      <c r="H10" s="128">
        <f t="shared" si="1"/>
        <v>4875</v>
      </c>
      <c r="J10" s="4">
        <f t="shared" si="2"/>
        <v>25.305</v>
      </c>
      <c r="K10" s="128">
        <f t="shared" si="0"/>
        <v>123361.88</v>
      </c>
    </row>
    <row r="11" spans="1:11">
      <c r="A11" s="37">
        <v>11201</v>
      </c>
      <c r="B11" s="38" t="s">
        <v>230</v>
      </c>
      <c r="C11" s="39"/>
      <c r="D11" s="39">
        <v>4875</v>
      </c>
      <c r="E11" s="127"/>
      <c r="F11" s="127"/>
      <c r="H11" s="128">
        <f t="shared" si="1"/>
        <v>-4875</v>
      </c>
      <c r="J11" s="4">
        <f t="shared" si="2"/>
        <v>25.305</v>
      </c>
      <c r="K11" s="128">
        <f t="shared" si="0"/>
        <v>-123361.88</v>
      </c>
    </row>
    <row r="12" spans="1:11">
      <c r="A12" s="37">
        <v>11300</v>
      </c>
      <c r="B12" s="38" t="s">
        <v>231</v>
      </c>
      <c r="C12" s="39">
        <v>1572.91</v>
      </c>
      <c r="D12" s="39"/>
      <c r="E12" s="127"/>
      <c r="F12" s="127"/>
      <c r="H12" s="128">
        <f t="shared" si="1"/>
        <v>1572.91</v>
      </c>
      <c r="J12" s="4">
        <f t="shared" si="2"/>
        <v>25.305</v>
      </c>
      <c r="K12" s="128">
        <f t="shared" si="0"/>
        <v>39802.49</v>
      </c>
    </row>
    <row r="13" spans="1:11">
      <c r="A13" s="37">
        <v>11301</v>
      </c>
      <c r="B13" s="38" t="s">
        <v>232</v>
      </c>
      <c r="C13" s="39"/>
      <c r="D13" s="39">
        <v>1572.91</v>
      </c>
      <c r="E13" s="127"/>
      <c r="F13" s="127"/>
      <c r="H13" s="128">
        <f t="shared" si="1"/>
        <v>-1572.91</v>
      </c>
      <c r="J13" s="4">
        <f t="shared" si="2"/>
        <v>25.305</v>
      </c>
      <c r="K13" s="128">
        <f t="shared" si="0"/>
        <v>-39802.49</v>
      </c>
    </row>
    <row r="14" spans="1:11">
      <c r="A14" s="37">
        <v>11400</v>
      </c>
      <c r="B14" s="38" t="s">
        <v>233</v>
      </c>
      <c r="C14" s="39"/>
      <c r="D14" s="39"/>
      <c r="E14" s="127"/>
      <c r="F14" s="127"/>
      <c r="H14" s="128">
        <f t="shared" si="1"/>
        <v>0</v>
      </c>
      <c r="J14" s="4">
        <f t="shared" si="2"/>
        <v>25.305</v>
      </c>
      <c r="K14" s="128">
        <f t="shared" si="0"/>
        <v>0</v>
      </c>
    </row>
    <row r="15" spans="1:11">
      <c r="A15" s="37">
        <v>11401</v>
      </c>
      <c r="B15" s="38" t="s">
        <v>234</v>
      </c>
      <c r="C15" s="39"/>
      <c r="D15" s="39"/>
      <c r="E15" s="127"/>
      <c r="F15" s="127"/>
      <c r="H15" s="128">
        <f t="shared" si="1"/>
        <v>0</v>
      </c>
      <c r="J15" s="4">
        <f t="shared" si="2"/>
        <v>25.305</v>
      </c>
      <c r="K15" s="128">
        <f t="shared" si="0"/>
        <v>0</v>
      </c>
    </row>
    <row r="16" spans="1:11">
      <c r="A16" s="129">
        <v>11500</v>
      </c>
      <c r="B16" s="130" t="s">
        <v>237</v>
      </c>
      <c r="C16" s="131">
        <f>21248-21248</f>
        <v>0</v>
      </c>
      <c r="D16" s="131"/>
      <c r="E16" s="131"/>
      <c r="F16" s="131"/>
      <c r="G16" s="132"/>
      <c r="H16" s="132">
        <f t="shared" si="1"/>
        <v>0</v>
      </c>
      <c r="J16" s="4">
        <f t="shared" si="2"/>
        <v>25.305</v>
      </c>
      <c r="K16" s="132">
        <f t="shared" si="0"/>
        <v>0</v>
      </c>
    </row>
    <row r="17" spans="1:15">
      <c r="A17" s="129">
        <v>11501</v>
      </c>
      <c r="B17" s="130" t="s">
        <v>238</v>
      </c>
      <c r="C17" s="131"/>
      <c r="D17" s="131">
        <f>11804.46-11804.46</f>
        <v>0</v>
      </c>
      <c r="E17" s="131"/>
      <c r="F17" s="131"/>
      <c r="G17" s="132"/>
      <c r="H17" s="132">
        <f t="shared" si="1"/>
        <v>0</v>
      </c>
      <c r="J17" s="4">
        <f t="shared" si="2"/>
        <v>25.305</v>
      </c>
      <c r="K17" s="132">
        <f t="shared" si="0"/>
        <v>0</v>
      </c>
    </row>
    <row r="18" spans="1:15">
      <c r="A18" s="37">
        <v>11600</v>
      </c>
      <c r="B18" s="38" t="s">
        <v>239</v>
      </c>
      <c r="C18" s="39"/>
      <c r="D18" s="39"/>
      <c r="E18" s="127"/>
      <c r="F18" s="127"/>
      <c r="H18" s="128">
        <f t="shared" si="1"/>
        <v>0</v>
      </c>
      <c r="J18" s="4">
        <f t="shared" si="2"/>
        <v>25.305</v>
      </c>
      <c r="K18" s="128">
        <f t="shared" si="0"/>
        <v>0</v>
      </c>
    </row>
    <row r="19" spans="1:15">
      <c r="A19" s="37">
        <v>11601</v>
      </c>
      <c r="B19" s="38" t="s">
        <v>240</v>
      </c>
      <c r="C19" s="39"/>
      <c r="D19" s="39"/>
      <c r="E19" s="127"/>
      <c r="F19" s="127"/>
      <c r="H19" s="128">
        <f t="shared" si="1"/>
        <v>0</v>
      </c>
      <c r="J19" s="4">
        <f t="shared" si="2"/>
        <v>25.305</v>
      </c>
      <c r="K19" s="128">
        <f t="shared" si="0"/>
        <v>0</v>
      </c>
    </row>
    <row r="20" spans="1:15">
      <c r="A20" s="37">
        <v>11700</v>
      </c>
      <c r="B20" s="38" t="s">
        <v>474</v>
      </c>
      <c r="C20" s="39"/>
      <c r="D20" s="39"/>
      <c r="E20" s="127"/>
      <c r="F20" s="127"/>
      <c r="H20" s="128">
        <f t="shared" si="1"/>
        <v>0</v>
      </c>
      <c r="J20" s="4">
        <f t="shared" si="2"/>
        <v>25.305</v>
      </c>
      <c r="K20" s="128">
        <f t="shared" si="0"/>
        <v>0</v>
      </c>
    </row>
    <row r="21" spans="1:15">
      <c r="A21" s="37">
        <v>11701</v>
      </c>
      <c r="B21" s="38" t="s">
        <v>236</v>
      </c>
      <c r="C21" s="39"/>
      <c r="D21" s="39"/>
      <c r="E21" s="127"/>
      <c r="F21" s="127"/>
      <c r="H21" s="128">
        <f t="shared" si="1"/>
        <v>0</v>
      </c>
      <c r="J21" s="4">
        <f t="shared" si="2"/>
        <v>25.305</v>
      </c>
      <c r="K21" s="128">
        <f t="shared" si="0"/>
        <v>0</v>
      </c>
    </row>
    <row r="22" spans="1:15">
      <c r="A22" s="37">
        <v>12001</v>
      </c>
      <c r="B22" s="38" t="s">
        <v>224</v>
      </c>
      <c r="C22" s="39"/>
      <c r="D22" s="39"/>
      <c r="E22" s="127"/>
      <c r="F22" s="127"/>
      <c r="H22" s="128">
        <f t="shared" si="1"/>
        <v>0</v>
      </c>
      <c r="J22" s="4">
        <f t="shared" si="2"/>
        <v>25.305</v>
      </c>
      <c r="K22" s="128">
        <f t="shared" si="0"/>
        <v>0</v>
      </c>
    </row>
    <row r="23" spans="1:15">
      <c r="A23" s="37">
        <v>12002</v>
      </c>
      <c r="B23" s="38" t="s">
        <v>225</v>
      </c>
      <c r="C23" s="39"/>
      <c r="D23" s="39"/>
      <c r="E23" s="127"/>
      <c r="F23" s="127"/>
      <c r="H23" s="128">
        <f t="shared" si="1"/>
        <v>0</v>
      </c>
      <c r="J23" s="4">
        <f t="shared" si="2"/>
        <v>25.305</v>
      </c>
      <c r="K23" s="128">
        <f t="shared" si="0"/>
        <v>0</v>
      </c>
    </row>
    <row r="24" spans="1:15" s="134" customFormat="1">
      <c r="A24" s="37">
        <v>12003</v>
      </c>
      <c r="B24" s="133" t="s">
        <v>226</v>
      </c>
      <c r="C24" s="39"/>
      <c r="D24" s="39"/>
      <c r="E24" s="127"/>
      <c r="F24" s="127"/>
      <c r="G24" s="34"/>
      <c r="H24" s="128">
        <f t="shared" si="1"/>
        <v>0</v>
      </c>
      <c r="J24" s="4">
        <f t="shared" si="2"/>
        <v>25.305</v>
      </c>
      <c r="K24" s="128">
        <f t="shared" si="0"/>
        <v>0</v>
      </c>
      <c r="L24" s="260"/>
      <c r="M24" s="260"/>
      <c r="N24" s="261"/>
      <c r="O24" s="261"/>
    </row>
    <row r="25" spans="1:15">
      <c r="A25" s="135">
        <v>13011</v>
      </c>
      <c r="B25" s="38" t="s">
        <v>91</v>
      </c>
      <c r="C25" s="39"/>
      <c r="D25" s="39"/>
      <c r="E25" s="127"/>
      <c r="F25" s="127"/>
      <c r="H25" s="128">
        <f t="shared" si="1"/>
        <v>0</v>
      </c>
      <c r="J25" s="4">
        <f t="shared" si="2"/>
        <v>25.305</v>
      </c>
      <c r="K25" s="128">
        <f t="shared" si="0"/>
        <v>0</v>
      </c>
    </row>
    <row r="26" spans="1:15">
      <c r="A26" s="135">
        <v>13012</v>
      </c>
      <c r="B26" s="133" t="s">
        <v>92</v>
      </c>
      <c r="C26" s="39"/>
      <c r="D26" s="39"/>
      <c r="E26" s="127"/>
      <c r="F26" s="127"/>
      <c r="H26" s="128">
        <f t="shared" si="1"/>
        <v>0</v>
      </c>
      <c r="J26" s="4">
        <f t="shared" si="2"/>
        <v>25.305</v>
      </c>
      <c r="K26" s="128">
        <f t="shared" si="0"/>
        <v>0</v>
      </c>
    </row>
    <row r="27" spans="1:15">
      <c r="A27" s="135">
        <v>13021</v>
      </c>
      <c r="B27" s="38" t="s">
        <v>93</v>
      </c>
      <c r="C27" s="39"/>
      <c r="D27" s="39"/>
      <c r="E27" s="127"/>
      <c r="F27" s="127"/>
      <c r="H27" s="128">
        <f t="shared" si="1"/>
        <v>0</v>
      </c>
      <c r="J27" s="4">
        <f t="shared" si="2"/>
        <v>25.305</v>
      </c>
      <c r="K27" s="128">
        <f t="shared" si="0"/>
        <v>0</v>
      </c>
    </row>
    <row r="28" spans="1:15">
      <c r="A28" s="135">
        <v>13022</v>
      </c>
      <c r="B28" s="38" t="s">
        <v>94</v>
      </c>
      <c r="C28" s="39"/>
      <c r="D28" s="39"/>
      <c r="E28" s="127"/>
      <c r="F28" s="127"/>
      <c r="H28" s="128">
        <f t="shared" si="1"/>
        <v>0</v>
      </c>
      <c r="J28" s="4">
        <f t="shared" si="2"/>
        <v>25.305</v>
      </c>
      <c r="K28" s="128">
        <f t="shared" si="0"/>
        <v>0</v>
      </c>
    </row>
    <row r="29" spans="1:15">
      <c r="A29" s="135">
        <v>13023</v>
      </c>
      <c r="B29" s="38" t="s">
        <v>95</v>
      </c>
      <c r="C29" s="39"/>
      <c r="D29" s="39"/>
      <c r="E29" s="127"/>
      <c r="F29" s="127"/>
      <c r="H29" s="128">
        <f t="shared" si="1"/>
        <v>0</v>
      </c>
      <c r="J29" s="4">
        <f t="shared" si="2"/>
        <v>25.305</v>
      </c>
      <c r="K29" s="128">
        <f t="shared" si="0"/>
        <v>0</v>
      </c>
    </row>
    <row r="30" spans="1:15">
      <c r="A30" s="135">
        <v>13024</v>
      </c>
      <c r="B30" s="38" t="s">
        <v>96</v>
      </c>
      <c r="C30" s="39"/>
      <c r="D30" s="39"/>
      <c r="E30" s="127"/>
      <c r="F30" s="127"/>
      <c r="H30" s="128">
        <f t="shared" si="1"/>
        <v>0</v>
      </c>
      <c r="J30" s="4">
        <f t="shared" si="2"/>
        <v>25.305</v>
      </c>
      <c r="K30" s="128">
        <f t="shared" si="0"/>
        <v>0</v>
      </c>
    </row>
    <row r="31" spans="1:15">
      <c r="A31" s="135">
        <v>13031</v>
      </c>
      <c r="B31" s="38" t="s">
        <v>97</v>
      </c>
      <c r="C31" s="39"/>
      <c r="D31" s="39"/>
      <c r="E31" s="127"/>
      <c r="F31" s="127"/>
      <c r="H31" s="128">
        <f t="shared" si="1"/>
        <v>0</v>
      </c>
      <c r="J31" s="4">
        <f t="shared" si="2"/>
        <v>25.305</v>
      </c>
      <c r="K31" s="128">
        <f t="shared" si="0"/>
        <v>0</v>
      </c>
    </row>
    <row r="32" spans="1:15">
      <c r="A32" s="135">
        <v>13032</v>
      </c>
      <c r="B32" s="38" t="s">
        <v>98</v>
      </c>
      <c r="C32" s="39"/>
      <c r="D32" s="39"/>
      <c r="E32" s="127"/>
      <c r="F32" s="127"/>
      <c r="H32" s="128">
        <f t="shared" si="1"/>
        <v>0</v>
      </c>
      <c r="J32" s="4">
        <f t="shared" si="2"/>
        <v>25.305</v>
      </c>
      <c r="K32" s="128">
        <f t="shared" si="0"/>
        <v>0</v>
      </c>
    </row>
    <row r="33" spans="1:11">
      <c r="A33" s="135">
        <v>13041</v>
      </c>
      <c r="B33" s="38" t="s">
        <v>99</v>
      </c>
      <c r="C33" s="39"/>
      <c r="D33" s="39"/>
      <c r="E33" s="127"/>
      <c r="F33" s="127"/>
      <c r="H33" s="128">
        <f t="shared" si="1"/>
        <v>0</v>
      </c>
      <c r="J33" s="4">
        <f t="shared" si="2"/>
        <v>25.305</v>
      </c>
      <c r="K33" s="128">
        <f t="shared" si="0"/>
        <v>0</v>
      </c>
    </row>
    <row r="34" spans="1:11">
      <c r="A34" s="135">
        <v>13042</v>
      </c>
      <c r="B34" s="38" t="s">
        <v>100</v>
      </c>
      <c r="C34" s="39"/>
      <c r="D34" s="39"/>
      <c r="E34" s="127"/>
      <c r="F34" s="127"/>
      <c r="H34" s="128">
        <f t="shared" si="1"/>
        <v>0</v>
      </c>
      <c r="J34" s="4">
        <f t="shared" si="2"/>
        <v>25.305</v>
      </c>
      <c r="K34" s="128">
        <f t="shared" si="0"/>
        <v>0</v>
      </c>
    </row>
    <row r="35" spans="1:11">
      <c r="A35" s="135">
        <v>13043</v>
      </c>
      <c r="B35" s="38" t="s">
        <v>101</v>
      </c>
      <c r="C35" s="39"/>
      <c r="D35" s="39"/>
      <c r="E35" s="127"/>
      <c r="F35" s="127"/>
      <c r="H35" s="128">
        <f t="shared" si="1"/>
        <v>0</v>
      </c>
      <c r="J35" s="4">
        <f t="shared" si="2"/>
        <v>25.305</v>
      </c>
      <c r="K35" s="128">
        <f t="shared" si="0"/>
        <v>0</v>
      </c>
    </row>
    <row r="36" spans="1:11">
      <c r="A36" s="135">
        <v>13044</v>
      </c>
      <c r="B36" s="38" t="s">
        <v>102</v>
      </c>
      <c r="C36" s="39"/>
      <c r="D36" s="39"/>
      <c r="E36" s="127"/>
      <c r="F36" s="127"/>
      <c r="H36" s="128">
        <f t="shared" si="1"/>
        <v>0</v>
      </c>
      <c r="J36" s="4">
        <f t="shared" si="2"/>
        <v>25.305</v>
      </c>
      <c r="K36" s="128">
        <f t="shared" si="0"/>
        <v>0</v>
      </c>
    </row>
    <row r="37" spans="1:11">
      <c r="A37" s="135">
        <v>13045</v>
      </c>
      <c r="B37" s="38" t="s">
        <v>103</v>
      </c>
      <c r="C37" s="39"/>
      <c r="D37" s="39"/>
      <c r="E37" s="127"/>
      <c r="F37" s="127"/>
      <c r="H37" s="128">
        <f t="shared" si="1"/>
        <v>0</v>
      </c>
      <c r="J37" s="4">
        <f t="shared" si="2"/>
        <v>25.305</v>
      </c>
      <c r="K37" s="128">
        <f t="shared" si="0"/>
        <v>0</v>
      </c>
    </row>
    <row r="38" spans="1:11">
      <c r="A38" s="135">
        <v>13051</v>
      </c>
      <c r="B38" s="38" t="s">
        <v>104</v>
      </c>
      <c r="C38" s="39"/>
      <c r="D38" s="39"/>
      <c r="E38" s="127"/>
      <c r="F38" s="127"/>
      <c r="H38" s="128">
        <f t="shared" si="1"/>
        <v>0</v>
      </c>
      <c r="J38" s="4">
        <f t="shared" si="2"/>
        <v>25.305</v>
      </c>
      <c r="K38" s="128">
        <f t="shared" si="0"/>
        <v>0</v>
      </c>
    </row>
    <row r="39" spans="1:11">
      <c r="A39" s="135">
        <v>13052</v>
      </c>
      <c r="B39" s="38" t="s">
        <v>105</v>
      </c>
      <c r="C39" s="39"/>
      <c r="D39" s="39"/>
      <c r="E39" s="127"/>
      <c r="F39" s="127"/>
      <c r="H39" s="128">
        <f t="shared" si="1"/>
        <v>0</v>
      </c>
      <c r="J39" s="4">
        <f t="shared" si="2"/>
        <v>25.305</v>
      </c>
      <c r="K39" s="128">
        <f t="shared" si="0"/>
        <v>0</v>
      </c>
    </row>
    <row r="40" spans="1:11">
      <c r="A40" s="135">
        <v>13053</v>
      </c>
      <c r="B40" s="38" t="s">
        <v>106</v>
      </c>
      <c r="C40" s="39"/>
      <c r="D40" s="39"/>
      <c r="E40" s="127"/>
      <c r="F40" s="127"/>
      <c r="H40" s="128">
        <f t="shared" si="1"/>
        <v>0</v>
      </c>
      <c r="J40" s="4">
        <f t="shared" si="2"/>
        <v>25.305</v>
      </c>
      <c r="K40" s="128">
        <f t="shared" si="0"/>
        <v>0</v>
      </c>
    </row>
    <row r="41" spans="1:11">
      <c r="A41" s="135">
        <v>13054</v>
      </c>
      <c r="B41" s="38" t="s">
        <v>107</v>
      </c>
      <c r="C41" s="39"/>
      <c r="D41" s="39"/>
      <c r="E41" s="127"/>
      <c r="F41" s="127"/>
      <c r="H41" s="128">
        <f t="shared" si="1"/>
        <v>0</v>
      </c>
      <c r="J41" s="4">
        <f t="shared" si="2"/>
        <v>25.305</v>
      </c>
      <c r="K41" s="128">
        <f t="shared" si="0"/>
        <v>0</v>
      </c>
    </row>
    <row r="42" spans="1:11">
      <c r="A42" s="135">
        <v>13055</v>
      </c>
      <c r="B42" s="38" t="s">
        <v>108</v>
      </c>
      <c r="C42" s="39"/>
      <c r="D42" s="39"/>
      <c r="E42" s="127"/>
      <c r="F42" s="127"/>
      <c r="H42" s="128">
        <f t="shared" si="1"/>
        <v>0</v>
      </c>
      <c r="J42" s="4">
        <f t="shared" si="2"/>
        <v>25.305</v>
      </c>
      <c r="K42" s="128">
        <f t="shared" si="0"/>
        <v>0</v>
      </c>
    </row>
    <row r="43" spans="1:11">
      <c r="A43" s="135">
        <v>13056</v>
      </c>
      <c r="B43" s="38" t="s">
        <v>109</v>
      </c>
      <c r="C43" s="39"/>
      <c r="D43" s="39"/>
      <c r="E43" s="127"/>
      <c r="F43" s="127"/>
      <c r="H43" s="128">
        <f t="shared" si="1"/>
        <v>0</v>
      </c>
      <c r="J43" s="4">
        <f t="shared" si="2"/>
        <v>25.305</v>
      </c>
      <c r="K43" s="128">
        <f t="shared" si="0"/>
        <v>0</v>
      </c>
    </row>
    <row r="44" spans="1:11">
      <c r="A44" s="135">
        <v>13061</v>
      </c>
      <c r="B44" s="38" t="s">
        <v>110</v>
      </c>
      <c r="C44" s="39">
        <v>828811.08</v>
      </c>
      <c r="D44" s="39"/>
      <c r="E44" s="127"/>
      <c r="F44" s="127"/>
      <c r="H44" s="128">
        <f t="shared" si="1"/>
        <v>828811.08</v>
      </c>
      <c r="J44" s="4">
        <f t="shared" si="2"/>
        <v>25.305</v>
      </c>
      <c r="K44" s="128">
        <f t="shared" si="0"/>
        <v>20973064.379999999</v>
      </c>
    </row>
    <row r="45" spans="1:11">
      <c r="A45" s="37">
        <v>13081</v>
      </c>
      <c r="B45" s="38" t="s">
        <v>111</v>
      </c>
      <c r="C45" s="39"/>
      <c r="D45" s="39"/>
      <c r="E45" s="127"/>
      <c r="F45" s="127"/>
      <c r="H45" s="128">
        <f t="shared" si="1"/>
        <v>0</v>
      </c>
      <c r="J45" s="4">
        <f t="shared" si="2"/>
        <v>25.305</v>
      </c>
      <c r="K45" s="128">
        <f t="shared" si="0"/>
        <v>0</v>
      </c>
    </row>
    <row r="46" spans="1:11">
      <c r="A46" s="37">
        <v>13091</v>
      </c>
      <c r="B46" s="38" t="s">
        <v>112</v>
      </c>
      <c r="C46" s="39"/>
      <c r="D46" s="39"/>
      <c r="E46" s="127"/>
      <c r="F46" s="127"/>
      <c r="H46" s="128">
        <f t="shared" si="1"/>
        <v>0</v>
      </c>
      <c r="J46" s="4">
        <f t="shared" si="2"/>
        <v>25.305</v>
      </c>
      <c r="K46" s="128">
        <f t="shared" si="0"/>
        <v>0</v>
      </c>
    </row>
    <row r="47" spans="1:11">
      <c r="A47" s="135">
        <v>13101</v>
      </c>
      <c r="B47" s="38" t="s">
        <v>113</v>
      </c>
      <c r="C47" s="39"/>
      <c r="D47" s="39"/>
      <c r="E47" s="127"/>
      <c r="F47" s="127"/>
      <c r="H47" s="128">
        <f t="shared" si="1"/>
        <v>0</v>
      </c>
      <c r="J47" s="4">
        <f t="shared" si="2"/>
        <v>25.305</v>
      </c>
      <c r="K47" s="128">
        <f t="shared" si="0"/>
        <v>0</v>
      </c>
    </row>
    <row r="48" spans="1:11">
      <c r="A48" s="135">
        <v>13111</v>
      </c>
      <c r="B48" s="38" t="s">
        <v>114</v>
      </c>
      <c r="C48" s="39"/>
      <c r="D48" s="39"/>
      <c r="E48" s="127"/>
      <c r="F48" s="127"/>
      <c r="H48" s="128">
        <f t="shared" si="1"/>
        <v>0</v>
      </c>
      <c r="J48" s="4">
        <f t="shared" si="2"/>
        <v>25.305</v>
      </c>
      <c r="K48" s="128">
        <f t="shared" si="0"/>
        <v>0</v>
      </c>
    </row>
    <row r="49" spans="1:11">
      <c r="A49" s="135">
        <v>13112</v>
      </c>
      <c r="B49" s="38" t="s">
        <v>115</v>
      </c>
      <c r="C49" s="39"/>
      <c r="D49" s="39"/>
      <c r="E49" s="127"/>
      <c r="F49" s="127"/>
      <c r="H49" s="128">
        <f t="shared" si="1"/>
        <v>0</v>
      </c>
      <c r="J49" s="4">
        <f t="shared" si="2"/>
        <v>25.305</v>
      </c>
      <c r="K49" s="128">
        <f t="shared" si="0"/>
        <v>0</v>
      </c>
    </row>
    <row r="50" spans="1:11">
      <c r="A50" s="135">
        <v>13113</v>
      </c>
      <c r="B50" s="38" t="s">
        <v>116</v>
      </c>
      <c r="C50" s="39"/>
      <c r="D50" s="39"/>
      <c r="E50" s="127"/>
      <c r="F50" s="127"/>
      <c r="H50" s="128">
        <f t="shared" si="1"/>
        <v>0</v>
      </c>
      <c r="J50" s="4">
        <f t="shared" si="2"/>
        <v>25.305</v>
      </c>
      <c r="K50" s="128">
        <f t="shared" si="0"/>
        <v>0</v>
      </c>
    </row>
    <row r="51" spans="1:11">
      <c r="A51" s="135">
        <v>13114</v>
      </c>
      <c r="B51" s="38" t="s">
        <v>117</v>
      </c>
      <c r="C51" s="39"/>
      <c r="D51" s="39"/>
      <c r="E51" s="127"/>
      <c r="F51" s="127"/>
      <c r="H51" s="128">
        <f t="shared" si="1"/>
        <v>0</v>
      </c>
      <c r="J51" s="4">
        <f t="shared" si="2"/>
        <v>25.305</v>
      </c>
      <c r="K51" s="128">
        <f t="shared" si="0"/>
        <v>0</v>
      </c>
    </row>
    <row r="52" spans="1:11">
      <c r="A52" s="135">
        <v>13115</v>
      </c>
      <c r="B52" s="38" t="s">
        <v>118</v>
      </c>
      <c r="C52" s="39"/>
      <c r="D52" s="39"/>
      <c r="E52" s="127"/>
      <c r="F52" s="127"/>
      <c r="H52" s="128">
        <f t="shared" si="1"/>
        <v>0</v>
      </c>
      <c r="J52" s="4">
        <f t="shared" si="2"/>
        <v>25.305</v>
      </c>
      <c r="K52" s="128">
        <f t="shared" si="0"/>
        <v>0</v>
      </c>
    </row>
    <row r="53" spans="1:11">
      <c r="A53" s="135">
        <v>13116</v>
      </c>
      <c r="B53" s="38" t="s">
        <v>119</v>
      </c>
      <c r="C53" s="39"/>
      <c r="D53" s="39"/>
      <c r="E53" s="127"/>
      <c r="F53" s="127"/>
      <c r="H53" s="128">
        <f t="shared" si="1"/>
        <v>0</v>
      </c>
      <c r="J53" s="4">
        <f t="shared" si="2"/>
        <v>25.305</v>
      </c>
      <c r="K53" s="128">
        <f t="shared" si="0"/>
        <v>0</v>
      </c>
    </row>
    <row r="54" spans="1:11">
      <c r="A54" s="135">
        <v>13117</v>
      </c>
      <c r="B54" s="38" t="s">
        <v>120</v>
      </c>
      <c r="C54" s="39"/>
      <c r="D54" s="39"/>
      <c r="E54" s="127"/>
      <c r="F54" s="127"/>
      <c r="H54" s="128">
        <f t="shared" si="1"/>
        <v>0</v>
      </c>
      <c r="J54" s="4">
        <f t="shared" si="2"/>
        <v>25.305</v>
      </c>
      <c r="K54" s="128">
        <f t="shared" si="0"/>
        <v>0</v>
      </c>
    </row>
    <row r="55" spans="1:11">
      <c r="A55" s="135">
        <v>13118</v>
      </c>
      <c r="B55" s="38" t="s">
        <v>121</v>
      </c>
      <c r="C55" s="39"/>
      <c r="D55" s="39"/>
      <c r="E55" s="127"/>
      <c r="F55" s="127"/>
      <c r="H55" s="128">
        <f t="shared" si="1"/>
        <v>0</v>
      </c>
      <c r="J55" s="4">
        <f t="shared" si="2"/>
        <v>25.305</v>
      </c>
      <c r="K55" s="128">
        <f t="shared" si="0"/>
        <v>0</v>
      </c>
    </row>
    <row r="56" spans="1:11">
      <c r="A56" s="135">
        <v>13121</v>
      </c>
      <c r="B56" s="133" t="s">
        <v>122</v>
      </c>
      <c r="C56" s="39"/>
      <c r="D56" s="39"/>
      <c r="E56" s="127"/>
      <c r="F56" s="127"/>
      <c r="H56" s="128">
        <f t="shared" si="1"/>
        <v>0</v>
      </c>
      <c r="J56" s="4">
        <f t="shared" si="2"/>
        <v>25.305</v>
      </c>
      <c r="K56" s="128">
        <f t="shared" si="0"/>
        <v>0</v>
      </c>
    </row>
    <row r="57" spans="1:11">
      <c r="A57" s="37">
        <v>13131</v>
      </c>
      <c r="B57" s="38" t="s">
        <v>123</v>
      </c>
      <c r="C57" s="39"/>
      <c r="D57" s="39"/>
      <c r="E57" s="127"/>
      <c r="F57" s="127"/>
      <c r="H57" s="128">
        <f t="shared" si="1"/>
        <v>0</v>
      </c>
      <c r="J57" s="4">
        <f t="shared" si="2"/>
        <v>25.305</v>
      </c>
      <c r="K57" s="128">
        <f t="shared" si="0"/>
        <v>0</v>
      </c>
    </row>
    <row r="58" spans="1:11">
      <c r="A58" s="37">
        <v>13132</v>
      </c>
      <c r="B58" s="38" t="s">
        <v>124</v>
      </c>
      <c r="C58" s="39"/>
      <c r="D58" s="39"/>
      <c r="E58" s="127"/>
      <c r="F58" s="127"/>
      <c r="H58" s="128">
        <f t="shared" si="1"/>
        <v>0</v>
      </c>
      <c r="J58" s="4">
        <f t="shared" si="2"/>
        <v>25.305</v>
      </c>
      <c r="K58" s="128">
        <f t="shared" si="0"/>
        <v>0</v>
      </c>
    </row>
    <row r="59" spans="1:11">
      <c r="A59" s="37">
        <v>13133</v>
      </c>
      <c r="B59" s="38" t="s">
        <v>125</v>
      </c>
      <c r="C59" s="39"/>
      <c r="D59" s="39"/>
      <c r="E59" s="127"/>
      <c r="F59" s="127"/>
      <c r="H59" s="128">
        <f t="shared" si="1"/>
        <v>0</v>
      </c>
      <c r="J59" s="4">
        <f t="shared" si="2"/>
        <v>25.305</v>
      </c>
      <c r="K59" s="128">
        <f t="shared" si="0"/>
        <v>0</v>
      </c>
    </row>
    <row r="60" spans="1:11">
      <c r="A60" s="37">
        <v>13134</v>
      </c>
      <c r="B60" s="38" t="s">
        <v>126</v>
      </c>
      <c r="C60" s="39"/>
      <c r="D60" s="39"/>
      <c r="E60" s="127"/>
      <c r="F60" s="127"/>
      <c r="H60" s="128">
        <f t="shared" si="1"/>
        <v>0</v>
      </c>
      <c r="J60" s="4">
        <f t="shared" si="2"/>
        <v>25.305</v>
      </c>
      <c r="K60" s="128">
        <f t="shared" si="0"/>
        <v>0</v>
      </c>
    </row>
    <row r="61" spans="1:11">
      <c r="A61" s="37">
        <v>13135</v>
      </c>
      <c r="B61" s="133" t="s">
        <v>127</v>
      </c>
      <c r="C61" s="39"/>
      <c r="D61" s="39"/>
      <c r="E61" s="127"/>
      <c r="F61" s="127"/>
      <c r="H61" s="128">
        <f t="shared" si="1"/>
        <v>0</v>
      </c>
      <c r="J61" s="4">
        <f t="shared" si="2"/>
        <v>25.305</v>
      </c>
      <c r="K61" s="128">
        <f t="shared" si="0"/>
        <v>0</v>
      </c>
    </row>
    <row r="62" spans="1:11">
      <c r="A62" s="136">
        <v>13136</v>
      </c>
      <c r="B62" s="38" t="s">
        <v>128</v>
      </c>
      <c r="C62" s="39"/>
      <c r="D62" s="39"/>
      <c r="E62" s="127"/>
      <c r="F62" s="127"/>
      <c r="H62" s="128">
        <f t="shared" si="1"/>
        <v>0</v>
      </c>
      <c r="J62" s="4">
        <f t="shared" si="2"/>
        <v>25.305</v>
      </c>
      <c r="K62" s="128">
        <f t="shared" si="0"/>
        <v>0</v>
      </c>
    </row>
    <row r="63" spans="1:11">
      <c r="A63" s="37">
        <v>13141</v>
      </c>
      <c r="B63" s="133" t="s">
        <v>129</v>
      </c>
      <c r="C63" s="39"/>
      <c r="D63" s="39"/>
      <c r="E63" s="127"/>
      <c r="F63" s="127"/>
      <c r="H63" s="128">
        <f t="shared" si="1"/>
        <v>0</v>
      </c>
      <c r="J63" s="4">
        <f t="shared" si="2"/>
        <v>25.305</v>
      </c>
      <c r="K63" s="128">
        <f t="shared" si="0"/>
        <v>0</v>
      </c>
    </row>
    <row r="64" spans="1:11">
      <c r="A64" s="37">
        <v>13142</v>
      </c>
      <c r="B64" s="133" t="s">
        <v>130</v>
      </c>
      <c r="C64" s="39"/>
      <c r="D64" s="39"/>
      <c r="E64" s="127"/>
      <c r="F64" s="127"/>
      <c r="H64" s="128">
        <f t="shared" si="1"/>
        <v>0</v>
      </c>
      <c r="J64" s="4">
        <f t="shared" si="2"/>
        <v>25.305</v>
      </c>
      <c r="K64" s="128">
        <f t="shared" si="0"/>
        <v>0</v>
      </c>
    </row>
    <row r="65" spans="1:11">
      <c r="A65" s="37">
        <v>13143</v>
      </c>
      <c r="B65" s="38" t="s">
        <v>131</v>
      </c>
      <c r="C65" s="39"/>
      <c r="D65" s="39"/>
      <c r="E65" s="127"/>
      <c r="F65" s="127"/>
      <c r="H65" s="128">
        <f t="shared" si="1"/>
        <v>0</v>
      </c>
      <c r="J65" s="4">
        <f t="shared" si="2"/>
        <v>25.305</v>
      </c>
      <c r="K65" s="128">
        <f t="shared" si="0"/>
        <v>0</v>
      </c>
    </row>
    <row r="66" spans="1:11">
      <c r="A66" s="37">
        <v>13144</v>
      </c>
      <c r="B66" s="38" t="s">
        <v>132</v>
      </c>
      <c r="C66" s="39"/>
      <c r="D66" s="39"/>
      <c r="E66" s="127"/>
      <c r="F66" s="127"/>
      <c r="H66" s="128">
        <f t="shared" si="1"/>
        <v>0</v>
      </c>
      <c r="J66" s="4">
        <f t="shared" si="2"/>
        <v>25.305</v>
      </c>
      <c r="K66" s="128">
        <f t="shared" si="0"/>
        <v>0</v>
      </c>
    </row>
    <row r="67" spans="1:11">
      <c r="A67" s="37">
        <v>13151</v>
      </c>
      <c r="B67" s="38" t="s">
        <v>133</v>
      </c>
      <c r="C67" s="39"/>
      <c r="D67" s="39"/>
      <c r="E67" s="127"/>
      <c r="F67" s="127"/>
      <c r="H67" s="128">
        <f t="shared" si="1"/>
        <v>0</v>
      </c>
      <c r="J67" s="4">
        <f t="shared" si="2"/>
        <v>25.305</v>
      </c>
      <c r="K67" s="128">
        <f t="shared" si="0"/>
        <v>0</v>
      </c>
    </row>
    <row r="68" spans="1:11">
      <c r="A68" s="37">
        <v>13152</v>
      </c>
      <c r="B68" s="38" t="s">
        <v>134</v>
      </c>
      <c r="C68" s="39"/>
      <c r="D68" s="39"/>
      <c r="E68" s="127"/>
      <c r="F68" s="127"/>
      <c r="H68" s="128">
        <f t="shared" si="1"/>
        <v>0</v>
      </c>
      <c r="J68" s="4">
        <f t="shared" si="2"/>
        <v>25.305</v>
      </c>
      <c r="K68" s="128">
        <f t="shared" si="0"/>
        <v>0</v>
      </c>
    </row>
    <row r="69" spans="1:11">
      <c r="A69" s="37">
        <v>13153</v>
      </c>
      <c r="B69" s="38" t="s">
        <v>135</v>
      </c>
      <c r="C69" s="39"/>
      <c r="D69" s="39"/>
      <c r="E69" s="127"/>
      <c r="F69" s="127"/>
      <c r="H69" s="128">
        <f t="shared" si="1"/>
        <v>0</v>
      </c>
      <c r="J69" s="4">
        <f t="shared" si="2"/>
        <v>25.305</v>
      </c>
      <c r="K69" s="128">
        <f t="shared" si="0"/>
        <v>0</v>
      </c>
    </row>
    <row r="70" spans="1:11">
      <c r="A70" s="37">
        <v>13161</v>
      </c>
      <c r="B70" s="38" t="s">
        <v>475</v>
      </c>
      <c r="C70" s="39"/>
      <c r="D70" s="39"/>
      <c r="E70" s="127"/>
      <c r="F70" s="127"/>
      <c r="H70" s="128">
        <f t="shared" si="1"/>
        <v>0</v>
      </c>
      <c r="J70" s="4">
        <f t="shared" si="2"/>
        <v>25.305</v>
      </c>
      <c r="K70" s="128">
        <f t="shared" si="0"/>
        <v>0</v>
      </c>
    </row>
    <row r="71" spans="1:11">
      <c r="A71" s="37">
        <v>13162</v>
      </c>
      <c r="B71" s="38" t="s">
        <v>476</v>
      </c>
      <c r="C71" s="39"/>
      <c r="D71" s="39"/>
      <c r="E71" s="127"/>
      <c r="F71" s="127"/>
      <c r="H71" s="128">
        <f t="shared" si="1"/>
        <v>0</v>
      </c>
      <c r="J71" s="4">
        <f t="shared" si="2"/>
        <v>25.305</v>
      </c>
      <c r="K71" s="128">
        <f t="shared" si="0"/>
        <v>0</v>
      </c>
    </row>
    <row r="72" spans="1:11">
      <c r="A72" s="37">
        <v>13163</v>
      </c>
      <c r="B72" s="38" t="s">
        <v>477</v>
      </c>
      <c r="C72" s="39"/>
      <c r="D72" s="39"/>
      <c r="E72" s="127"/>
      <c r="F72" s="127"/>
      <c r="H72" s="128">
        <f t="shared" si="1"/>
        <v>0</v>
      </c>
      <c r="J72" s="4">
        <f t="shared" si="2"/>
        <v>25.305</v>
      </c>
      <c r="K72" s="128">
        <f t="shared" ref="K72:K135" si="3">ROUND(H72*J72,2)</f>
        <v>0</v>
      </c>
    </row>
    <row r="73" spans="1:11">
      <c r="A73" s="37">
        <v>13164</v>
      </c>
      <c r="B73" s="38" t="s">
        <v>139</v>
      </c>
      <c r="C73" s="39"/>
      <c r="D73" s="39"/>
      <c r="E73" s="127"/>
      <c r="F73" s="127"/>
      <c r="H73" s="128">
        <f t="shared" ref="H73:H138" si="4">ROUND(C73-D73+E73-F73,2)</f>
        <v>0</v>
      </c>
      <c r="J73" s="4">
        <f t="shared" ref="J73:J136" si="5">J72</f>
        <v>25.305</v>
      </c>
      <c r="K73" s="128">
        <f t="shared" si="3"/>
        <v>0</v>
      </c>
    </row>
    <row r="74" spans="1:11">
      <c r="A74" s="135">
        <v>13171</v>
      </c>
      <c r="B74" s="133" t="s">
        <v>140</v>
      </c>
      <c r="C74" s="39"/>
      <c r="D74" s="39"/>
      <c r="E74" s="127"/>
      <c r="F74" s="127"/>
      <c r="H74" s="128">
        <f t="shared" si="4"/>
        <v>0</v>
      </c>
      <c r="J74" s="4">
        <f t="shared" si="5"/>
        <v>25.305</v>
      </c>
      <c r="K74" s="128">
        <f t="shared" si="3"/>
        <v>0</v>
      </c>
    </row>
    <row r="75" spans="1:11">
      <c r="A75" s="135">
        <v>13172</v>
      </c>
      <c r="B75" s="133" t="s">
        <v>141</v>
      </c>
      <c r="C75" s="39"/>
      <c r="D75" s="39"/>
      <c r="E75" s="127"/>
      <c r="F75" s="127"/>
      <c r="H75" s="128">
        <f t="shared" si="4"/>
        <v>0</v>
      </c>
      <c r="J75" s="4">
        <f t="shared" si="5"/>
        <v>25.305</v>
      </c>
      <c r="K75" s="128">
        <f t="shared" si="3"/>
        <v>0</v>
      </c>
    </row>
    <row r="76" spans="1:11">
      <c r="A76" s="135">
        <v>13181</v>
      </c>
      <c r="B76" s="133" t="s">
        <v>478</v>
      </c>
      <c r="C76" s="39"/>
      <c r="D76" s="39"/>
      <c r="E76" s="127"/>
      <c r="F76" s="127"/>
      <c r="H76" s="128">
        <f t="shared" si="4"/>
        <v>0</v>
      </c>
      <c r="J76" s="4">
        <f t="shared" si="5"/>
        <v>25.305</v>
      </c>
      <c r="K76" s="128">
        <f t="shared" si="3"/>
        <v>0</v>
      </c>
    </row>
    <row r="77" spans="1:11">
      <c r="A77" s="135">
        <v>13182</v>
      </c>
      <c r="B77" s="133" t="s">
        <v>143</v>
      </c>
      <c r="C77" s="39"/>
      <c r="D77" s="39"/>
      <c r="E77" s="127"/>
      <c r="F77" s="127"/>
      <c r="H77" s="128">
        <f t="shared" si="4"/>
        <v>0</v>
      </c>
      <c r="J77" s="4">
        <f t="shared" si="5"/>
        <v>25.305</v>
      </c>
      <c r="K77" s="128">
        <f t="shared" si="3"/>
        <v>0</v>
      </c>
    </row>
    <row r="78" spans="1:11">
      <c r="A78" s="135">
        <v>13183</v>
      </c>
      <c r="B78" s="133" t="s">
        <v>144</v>
      </c>
      <c r="C78" s="39"/>
      <c r="D78" s="39"/>
      <c r="E78" s="127"/>
      <c r="F78" s="127"/>
      <c r="H78" s="128">
        <f t="shared" si="4"/>
        <v>0</v>
      </c>
      <c r="J78" s="4">
        <f t="shared" si="5"/>
        <v>25.305</v>
      </c>
      <c r="K78" s="128">
        <f t="shared" si="3"/>
        <v>0</v>
      </c>
    </row>
    <row r="79" spans="1:11">
      <c r="A79" s="135">
        <v>13191</v>
      </c>
      <c r="B79" s="133" t="s">
        <v>145</v>
      </c>
      <c r="C79" s="39"/>
      <c r="D79" s="39"/>
      <c r="E79" s="127"/>
      <c r="F79" s="127"/>
      <c r="H79" s="128">
        <f t="shared" si="4"/>
        <v>0</v>
      </c>
      <c r="J79" s="4">
        <f t="shared" si="5"/>
        <v>25.305</v>
      </c>
      <c r="K79" s="128">
        <f t="shared" si="3"/>
        <v>0</v>
      </c>
    </row>
    <row r="80" spans="1:11">
      <c r="A80" s="135">
        <v>13192</v>
      </c>
      <c r="B80" s="133" t="s">
        <v>146</v>
      </c>
      <c r="C80" s="39"/>
      <c r="D80" s="39"/>
      <c r="E80" s="127"/>
      <c r="F80" s="127"/>
      <c r="H80" s="128">
        <f t="shared" si="4"/>
        <v>0</v>
      </c>
      <c r="J80" s="4">
        <f t="shared" si="5"/>
        <v>25.305</v>
      </c>
      <c r="K80" s="128">
        <f t="shared" si="3"/>
        <v>0</v>
      </c>
    </row>
    <row r="81" spans="1:11">
      <c r="A81" s="135">
        <v>13193</v>
      </c>
      <c r="B81" s="133" t="s">
        <v>147</v>
      </c>
      <c r="C81" s="39"/>
      <c r="D81" s="39"/>
      <c r="E81" s="127"/>
      <c r="F81" s="127"/>
      <c r="H81" s="128">
        <f t="shared" si="4"/>
        <v>0</v>
      </c>
      <c r="J81" s="4">
        <f t="shared" si="5"/>
        <v>25.305</v>
      </c>
      <c r="K81" s="128">
        <f t="shared" si="3"/>
        <v>0</v>
      </c>
    </row>
    <row r="82" spans="1:11">
      <c r="A82" s="135">
        <v>13194</v>
      </c>
      <c r="B82" s="133" t="s">
        <v>148</v>
      </c>
      <c r="C82" s="39"/>
      <c r="D82" s="39"/>
      <c r="E82" s="127"/>
      <c r="F82" s="127"/>
      <c r="H82" s="128">
        <f t="shared" si="4"/>
        <v>0</v>
      </c>
      <c r="J82" s="4">
        <f t="shared" si="5"/>
        <v>25.305</v>
      </c>
      <c r="K82" s="128">
        <f t="shared" si="3"/>
        <v>0</v>
      </c>
    </row>
    <row r="83" spans="1:11">
      <c r="A83" s="135">
        <v>13195</v>
      </c>
      <c r="B83" s="133" t="s">
        <v>149</v>
      </c>
      <c r="C83" s="39"/>
      <c r="D83" s="39"/>
      <c r="E83" s="127"/>
      <c r="F83" s="127"/>
      <c r="H83" s="128">
        <f t="shared" si="4"/>
        <v>0</v>
      </c>
      <c r="J83" s="4">
        <f t="shared" si="5"/>
        <v>25.305</v>
      </c>
      <c r="K83" s="128">
        <f t="shared" si="3"/>
        <v>0</v>
      </c>
    </row>
    <row r="84" spans="1:11">
      <c r="A84" s="135">
        <v>13196</v>
      </c>
      <c r="B84" s="133" t="s">
        <v>150</v>
      </c>
      <c r="C84" s="39"/>
      <c r="D84" s="39"/>
      <c r="E84" s="127"/>
      <c r="F84" s="127"/>
      <c r="H84" s="128">
        <f t="shared" si="4"/>
        <v>0</v>
      </c>
      <c r="J84" s="4">
        <f t="shared" si="5"/>
        <v>25.305</v>
      </c>
      <c r="K84" s="128">
        <f t="shared" si="3"/>
        <v>0</v>
      </c>
    </row>
    <row r="85" spans="1:11">
      <c r="A85" s="135">
        <v>13201</v>
      </c>
      <c r="B85" s="133" t="s">
        <v>151</v>
      </c>
      <c r="C85" s="39"/>
      <c r="D85" s="39"/>
      <c r="E85" s="127"/>
      <c r="F85" s="127"/>
      <c r="H85" s="128">
        <f t="shared" si="4"/>
        <v>0</v>
      </c>
      <c r="J85" s="4">
        <f t="shared" si="5"/>
        <v>25.305</v>
      </c>
      <c r="K85" s="128">
        <f t="shared" si="3"/>
        <v>0</v>
      </c>
    </row>
    <row r="86" spans="1:11">
      <c r="A86" s="135">
        <v>13202</v>
      </c>
      <c r="B86" s="133" t="s">
        <v>152</v>
      </c>
      <c r="C86" s="39"/>
      <c r="D86" s="39"/>
      <c r="E86" s="127"/>
      <c r="F86" s="127"/>
      <c r="H86" s="128">
        <f t="shared" si="4"/>
        <v>0</v>
      </c>
      <c r="J86" s="4">
        <f t="shared" si="5"/>
        <v>25.305</v>
      </c>
      <c r="K86" s="128">
        <f t="shared" si="3"/>
        <v>0</v>
      </c>
    </row>
    <row r="87" spans="1:11">
      <c r="A87" s="135">
        <v>13203</v>
      </c>
      <c r="B87" s="133" t="s">
        <v>153</v>
      </c>
      <c r="C87" s="39"/>
      <c r="D87" s="39"/>
      <c r="E87" s="127"/>
      <c r="F87" s="127"/>
      <c r="H87" s="128">
        <f t="shared" si="4"/>
        <v>0</v>
      </c>
      <c r="J87" s="4">
        <f t="shared" si="5"/>
        <v>25.305</v>
      </c>
      <c r="K87" s="128">
        <f t="shared" si="3"/>
        <v>0</v>
      </c>
    </row>
    <row r="88" spans="1:11">
      <c r="A88" s="135">
        <v>13204</v>
      </c>
      <c r="B88" s="133" t="s">
        <v>154</v>
      </c>
      <c r="C88" s="39"/>
      <c r="D88" s="39"/>
      <c r="E88" s="127"/>
      <c r="F88" s="127"/>
      <c r="H88" s="128">
        <f t="shared" si="4"/>
        <v>0</v>
      </c>
      <c r="J88" s="4">
        <f t="shared" si="5"/>
        <v>25.305</v>
      </c>
      <c r="K88" s="128">
        <f t="shared" si="3"/>
        <v>0</v>
      </c>
    </row>
    <row r="89" spans="1:11">
      <c r="A89" s="135">
        <v>13205</v>
      </c>
      <c r="B89" s="133" t="s">
        <v>155</v>
      </c>
      <c r="C89" s="39"/>
      <c r="D89" s="39"/>
      <c r="E89" s="127"/>
      <c r="F89" s="127"/>
      <c r="H89" s="128">
        <f t="shared" si="4"/>
        <v>0</v>
      </c>
      <c r="J89" s="4">
        <f t="shared" si="5"/>
        <v>25.305</v>
      </c>
      <c r="K89" s="128">
        <f t="shared" si="3"/>
        <v>0</v>
      </c>
    </row>
    <row r="90" spans="1:11">
      <c r="A90" s="135">
        <v>13206</v>
      </c>
      <c r="B90" s="133" t="s">
        <v>156</v>
      </c>
      <c r="C90" s="39"/>
      <c r="D90" s="39"/>
      <c r="E90" s="127"/>
      <c r="F90" s="127"/>
      <c r="H90" s="128">
        <f t="shared" si="4"/>
        <v>0</v>
      </c>
      <c r="J90" s="4">
        <f t="shared" si="5"/>
        <v>25.305</v>
      </c>
      <c r="K90" s="128">
        <f t="shared" si="3"/>
        <v>0</v>
      </c>
    </row>
    <row r="91" spans="1:11">
      <c r="A91" s="135">
        <v>13211</v>
      </c>
      <c r="B91" s="133" t="s">
        <v>157</v>
      </c>
      <c r="C91" s="39"/>
      <c r="D91" s="39"/>
      <c r="E91" s="127"/>
      <c r="F91" s="127"/>
      <c r="H91" s="128">
        <f t="shared" si="4"/>
        <v>0</v>
      </c>
      <c r="J91" s="4">
        <f t="shared" si="5"/>
        <v>25.305</v>
      </c>
      <c r="K91" s="128">
        <f t="shared" si="3"/>
        <v>0</v>
      </c>
    </row>
    <row r="92" spans="1:11">
      <c r="A92" s="135">
        <v>13212</v>
      </c>
      <c r="B92" s="133" t="s">
        <v>158</v>
      </c>
      <c r="C92" s="39"/>
      <c r="D92" s="39"/>
      <c r="E92" s="127"/>
      <c r="F92" s="127"/>
      <c r="H92" s="128">
        <f t="shared" si="4"/>
        <v>0</v>
      </c>
      <c r="J92" s="4">
        <f t="shared" si="5"/>
        <v>25.305</v>
      </c>
      <c r="K92" s="128">
        <f t="shared" si="3"/>
        <v>0</v>
      </c>
    </row>
    <row r="93" spans="1:11">
      <c r="A93" s="135">
        <v>13213</v>
      </c>
      <c r="B93" s="133" t="s">
        <v>159</v>
      </c>
      <c r="C93" s="39"/>
      <c r="D93" s="39"/>
      <c r="E93" s="127"/>
      <c r="F93" s="127"/>
      <c r="H93" s="128">
        <f t="shared" si="4"/>
        <v>0</v>
      </c>
      <c r="J93" s="4">
        <f t="shared" si="5"/>
        <v>25.305</v>
      </c>
      <c r="K93" s="128">
        <f t="shared" si="3"/>
        <v>0</v>
      </c>
    </row>
    <row r="94" spans="1:11">
      <c r="A94" s="135">
        <v>13214</v>
      </c>
      <c r="B94" s="133" t="s">
        <v>160</v>
      </c>
      <c r="C94" s="39"/>
      <c r="D94" s="39"/>
      <c r="E94" s="127"/>
      <c r="F94" s="127"/>
      <c r="H94" s="128">
        <f t="shared" si="4"/>
        <v>0</v>
      </c>
      <c r="J94" s="4">
        <f t="shared" si="5"/>
        <v>25.305</v>
      </c>
      <c r="K94" s="128">
        <f t="shared" si="3"/>
        <v>0</v>
      </c>
    </row>
    <row r="95" spans="1:11">
      <c r="A95" s="135">
        <v>13215</v>
      </c>
      <c r="B95" s="133" t="s">
        <v>161</v>
      </c>
      <c r="C95" s="39"/>
      <c r="D95" s="39"/>
      <c r="E95" s="127"/>
      <c r="F95" s="127"/>
      <c r="H95" s="128">
        <f t="shared" si="4"/>
        <v>0</v>
      </c>
      <c r="J95" s="4">
        <f t="shared" si="5"/>
        <v>25.305</v>
      </c>
      <c r="K95" s="128">
        <f t="shared" si="3"/>
        <v>0</v>
      </c>
    </row>
    <row r="96" spans="1:11">
      <c r="A96" s="135">
        <v>13216</v>
      </c>
      <c r="B96" s="133" t="s">
        <v>162</v>
      </c>
      <c r="C96" s="39"/>
      <c r="D96" s="39"/>
      <c r="E96" s="127"/>
      <c r="F96" s="127"/>
      <c r="H96" s="128">
        <f t="shared" si="4"/>
        <v>0</v>
      </c>
      <c r="J96" s="4">
        <f t="shared" si="5"/>
        <v>25.305</v>
      </c>
      <c r="K96" s="128">
        <f t="shared" si="3"/>
        <v>0</v>
      </c>
    </row>
    <row r="97" spans="1:11">
      <c r="A97" s="135">
        <v>13217</v>
      </c>
      <c r="B97" s="133" t="s">
        <v>163</v>
      </c>
      <c r="C97" s="39"/>
      <c r="D97" s="39"/>
      <c r="E97" s="127"/>
      <c r="F97" s="127"/>
      <c r="H97" s="128">
        <f t="shared" si="4"/>
        <v>0</v>
      </c>
      <c r="J97" s="4">
        <f t="shared" si="5"/>
        <v>25.305</v>
      </c>
      <c r="K97" s="128">
        <f t="shared" si="3"/>
        <v>0</v>
      </c>
    </row>
    <row r="98" spans="1:11">
      <c r="A98" s="135">
        <v>13221</v>
      </c>
      <c r="B98" s="133" t="s">
        <v>164</v>
      </c>
      <c r="C98" s="39"/>
      <c r="D98" s="39"/>
      <c r="E98" s="127"/>
      <c r="F98" s="127"/>
      <c r="H98" s="128">
        <f t="shared" si="4"/>
        <v>0</v>
      </c>
      <c r="J98" s="4">
        <f t="shared" si="5"/>
        <v>25.305</v>
      </c>
      <c r="K98" s="128">
        <f t="shared" si="3"/>
        <v>0</v>
      </c>
    </row>
    <row r="99" spans="1:11">
      <c r="A99" s="135">
        <v>13231</v>
      </c>
      <c r="B99" s="133" t="s">
        <v>479</v>
      </c>
      <c r="C99" s="39"/>
      <c r="D99" s="39"/>
      <c r="E99" s="127"/>
      <c r="F99" s="127"/>
      <c r="H99" s="128">
        <f t="shared" si="4"/>
        <v>0</v>
      </c>
      <c r="J99" s="4">
        <f t="shared" si="5"/>
        <v>25.305</v>
      </c>
      <c r="K99" s="128">
        <f t="shared" si="3"/>
        <v>0</v>
      </c>
    </row>
    <row r="100" spans="1:11">
      <c r="A100" s="136">
        <v>13232</v>
      </c>
      <c r="B100" s="38" t="s">
        <v>166</v>
      </c>
      <c r="C100" s="39"/>
      <c r="D100" s="39"/>
      <c r="E100" s="127"/>
      <c r="F100" s="127"/>
      <c r="H100" s="128">
        <f t="shared" si="4"/>
        <v>0</v>
      </c>
      <c r="J100" s="4">
        <f t="shared" si="5"/>
        <v>25.305</v>
      </c>
      <c r="K100" s="128">
        <f t="shared" si="3"/>
        <v>0</v>
      </c>
    </row>
    <row r="101" spans="1:11">
      <c r="A101" s="135">
        <v>13241</v>
      </c>
      <c r="B101" s="133" t="s">
        <v>167</v>
      </c>
      <c r="C101" s="39"/>
      <c r="D101" s="39"/>
      <c r="E101" s="127"/>
      <c r="F101" s="127"/>
      <c r="H101" s="128">
        <f t="shared" si="4"/>
        <v>0</v>
      </c>
      <c r="J101" s="4">
        <f t="shared" si="5"/>
        <v>25.305</v>
      </c>
      <c r="K101" s="128">
        <f t="shared" si="3"/>
        <v>0</v>
      </c>
    </row>
    <row r="102" spans="1:11">
      <c r="A102" s="135">
        <v>13242</v>
      </c>
      <c r="B102" s="133" t="s">
        <v>480</v>
      </c>
      <c r="C102" s="39"/>
      <c r="D102" s="39"/>
      <c r="E102" s="127"/>
      <c r="F102" s="127"/>
      <c r="H102" s="128">
        <f t="shared" si="4"/>
        <v>0</v>
      </c>
      <c r="J102" s="4">
        <f t="shared" si="5"/>
        <v>25.305</v>
      </c>
      <c r="K102" s="128">
        <f t="shared" si="3"/>
        <v>0</v>
      </c>
    </row>
    <row r="103" spans="1:11">
      <c r="A103" s="135">
        <v>13243</v>
      </c>
      <c r="B103" s="133" t="s">
        <v>169</v>
      </c>
      <c r="C103" s="39"/>
      <c r="D103" s="39"/>
      <c r="E103" s="127"/>
      <c r="F103" s="127"/>
      <c r="H103" s="128">
        <f t="shared" si="4"/>
        <v>0</v>
      </c>
      <c r="J103" s="4">
        <f t="shared" si="5"/>
        <v>25.305</v>
      </c>
      <c r="K103" s="128">
        <f t="shared" si="3"/>
        <v>0</v>
      </c>
    </row>
    <row r="104" spans="1:11">
      <c r="A104" s="137">
        <v>13251</v>
      </c>
      <c r="B104" s="38" t="s">
        <v>170</v>
      </c>
      <c r="C104" s="39"/>
      <c r="D104" s="39"/>
      <c r="E104" s="127"/>
      <c r="F104" s="127"/>
      <c r="H104" s="128">
        <f t="shared" si="4"/>
        <v>0</v>
      </c>
      <c r="J104" s="4">
        <f t="shared" si="5"/>
        <v>25.305</v>
      </c>
      <c r="K104" s="128">
        <f t="shared" si="3"/>
        <v>0</v>
      </c>
    </row>
    <row r="105" spans="1:11">
      <c r="A105" s="137">
        <v>13252</v>
      </c>
      <c r="B105" s="38" t="s">
        <v>171</v>
      </c>
      <c r="C105" s="39"/>
      <c r="D105" s="39"/>
      <c r="E105" s="127"/>
      <c r="F105" s="127"/>
      <c r="H105" s="128">
        <f t="shared" si="4"/>
        <v>0</v>
      </c>
      <c r="J105" s="4">
        <f t="shared" si="5"/>
        <v>25.305</v>
      </c>
      <c r="K105" s="128">
        <f t="shared" si="3"/>
        <v>0</v>
      </c>
    </row>
    <row r="106" spans="1:11">
      <c r="A106" s="137">
        <v>13253</v>
      </c>
      <c r="B106" s="38" t="s">
        <v>172</v>
      </c>
      <c r="C106" s="39"/>
      <c r="D106" s="39"/>
      <c r="E106" s="127"/>
      <c r="F106" s="127"/>
      <c r="H106" s="128">
        <f t="shared" si="4"/>
        <v>0</v>
      </c>
      <c r="J106" s="4">
        <f t="shared" si="5"/>
        <v>25.305</v>
      </c>
      <c r="K106" s="128">
        <f t="shared" si="3"/>
        <v>0</v>
      </c>
    </row>
    <row r="107" spans="1:11">
      <c r="A107" s="137">
        <v>13254</v>
      </c>
      <c r="B107" s="38" t="s">
        <v>173</v>
      </c>
      <c r="C107" s="39"/>
      <c r="D107" s="39"/>
      <c r="E107" s="127"/>
      <c r="F107" s="127"/>
      <c r="H107" s="128">
        <f t="shared" si="4"/>
        <v>0</v>
      </c>
      <c r="J107" s="4">
        <f t="shared" si="5"/>
        <v>25.305</v>
      </c>
      <c r="K107" s="128">
        <f t="shared" si="3"/>
        <v>0</v>
      </c>
    </row>
    <row r="108" spans="1:11">
      <c r="A108" s="136">
        <v>13261</v>
      </c>
      <c r="B108" s="38" t="s">
        <v>174</v>
      </c>
      <c r="C108" s="39"/>
      <c r="D108" s="39"/>
      <c r="E108" s="127"/>
      <c r="F108" s="127"/>
      <c r="H108" s="128">
        <f>ROUND(C108-D108+E108-F108,2)</f>
        <v>0</v>
      </c>
      <c r="J108" s="4">
        <f t="shared" si="5"/>
        <v>25.305</v>
      </c>
      <c r="K108" s="128">
        <f t="shared" si="3"/>
        <v>0</v>
      </c>
    </row>
    <row r="109" spans="1:11">
      <c r="A109" s="135">
        <v>13501</v>
      </c>
      <c r="B109" s="38" t="s">
        <v>176</v>
      </c>
      <c r="C109" s="39"/>
      <c r="D109" s="39"/>
      <c r="E109" s="127"/>
      <c r="F109" s="127"/>
      <c r="H109" s="128">
        <f t="shared" si="4"/>
        <v>0</v>
      </c>
      <c r="J109" s="4">
        <f t="shared" si="5"/>
        <v>25.305</v>
      </c>
      <c r="K109" s="128">
        <f t="shared" si="3"/>
        <v>0</v>
      </c>
    </row>
    <row r="110" spans="1:11">
      <c r="A110" s="135">
        <v>13502</v>
      </c>
      <c r="B110" s="38" t="s">
        <v>177</v>
      </c>
      <c r="C110" s="39"/>
      <c r="D110" s="39"/>
      <c r="E110" s="127"/>
      <c r="F110" s="127"/>
      <c r="H110" s="128">
        <f t="shared" si="4"/>
        <v>0</v>
      </c>
      <c r="J110" s="4">
        <f t="shared" si="5"/>
        <v>25.305</v>
      </c>
      <c r="K110" s="128">
        <f t="shared" si="3"/>
        <v>0</v>
      </c>
    </row>
    <row r="111" spans="1:11">
      <c r="A111" s="135">
        <v>13503</v>
      </c>
      <c r="B111" s="38" t="s">
        <v>178</v>
      </c>
      <c r="C111" s="39"/>
      <c r="D111" s="39"/>
      <c r="E111" s="127"/>
      <c r="F111" s="127"/>
      <c r="H111" s="128">
        <f t="shared" si="4"/>
        <v>0</v>
      </c>
      <c r="J111" s="4">
        <f t="shared" si="5"/>
        <v>25.305</v>
      </c>
      <c r="K111" s="128">
        <f t="shared" si="3"/>
        <v>0</v>
      </c>
    </row>
    <row r="112" spans="1:11">
      <c r="A112" s="135">
        <v>13601</v>
      </c>
      <c r="B112" s="38" t="s">
        <v>175</v>
      </c>
      <c r="C112" s="39"/>
      <c r="D112" s="39"/>
      <c r="E112" s="127"/>
      <c r="F112" s="127"/>
      <c r="H112" s="128">
        <f t="shared" si="4"/>
        <v>0</v>
      </c>
      <c r="J112" s="4">
        <f t="shared" si="5"/>
        <v>25.305</v>
      </c>
      <c r="K112" s="128">
        <f t="shared" si="3"/>
        <v>0</v>
      </c>
    </row>
    <row r="113" spans="1:11">
      <c r="A113" s="135">
        <v>14101</v>
      </c>
      <c r="B113" s="133" t="s">
        <v>179</v>
      </c>
      <c r="C113" s="39"/>
      <c r="D113" s="39"/>
      <c r="E113" s="127"/>
      <c r="F113" s="127"/>
      <c r="H113" s="128">
        <f t="shared" si="4"/>
        <v>0</v>
      </c>
      <c r="J113" s="4">
        <f t="shared" si="5"/>
        <v>25.305</v>
      </c>
      <c r="K113" s="128">
        <f t="shared" si="3"/>
        <v>0</v>
      </c>
    </row>
    <row r="114" spans="1:11">
      <c r="A114" s="135">
        <v>14102</v>
      </c>
      <c r="B114" s="133" t="s">
        <v>180</v>
      </c>
      <c r="C114" s="39">
        <v>630234.31999999995</v>
      </c>
      <c r="D114" s="39"/>
      <c r="E114" s="127"/>
      <c r="F114" s="127"/>
      <c r="H114" s="128">
        <f t="shared" si="4"/>
        <v>630234.31999999995</v>
      </c>
      <c r="J114" s="4">
        <f t="shared" si="5"/>
        <v>25.305</v>
      </c>
      <c r="K114" s="128">
        <f t="shared" si="3"/>
        <v>15948079.470000001</v>
      </c>
    </row>
    <row r="115" spans="1:11">
      <c r="A115" s="138">
        <v>14103</v>
      </c>
      <c r="B115" s="139" t="s">
        <v>481</v>
      </c>
      <c r="C115" s="131"/>
      <c r="D115" s="131"/>
      <c r="E115" s="131"/>
      <c r="F115" s="131"/>
      <c r="G115" s="132"/>
      <c r="H115" s="132">
        <f t="shared" si="4"/>
        <v>0</v>
      </c>
      <c r="J115" s="4">
        <f t="shared" si="5"/>
        <v>25.305</v>
      </c>
      <c r="K115" s="132">
        <f t="shared" si="3"/>
        <v>0</v>
      </c>
    </row>
    <row r="116" spans="1:11">
      <c r="A116" s="135">
        <v>14201</v>
      </c>
      <c r="B116" s="133" t="s">
        <v>181</v>
      </c>
      <c r="C116" s="39"/>
      <c r="D116" s="39"/>
      <c r="E116" s="127"/>
      <c r="F116" s="127"/>
      <c r="H116" s="128">
        <f t="shared" si="4"/>
        <v>0</v>
      </c>
      <c r="J116" s="4">
        <f t="shared" si="5"/>
        <v>25.305</v>
      </c>
      <c r="K116" s="128">
        <f t="shared" si="3"/>
        <v>0</v>
      </c>
    </row>
    <row r="117" spans="1:11">
      <c r="A117" s="135">
        <v>15001</v>
      </c>
      <c r="B117" s="38" t="s">
        <v>182</v>
      </c>
      <c r="C117" s="39"/>
      <c r="D117" s="39"/>
      <c r="E117" s="127"/>
      <c r="F117" s="127"/>
      <c r="H117" s="128">
        <f t="shared" si="4"/>
        <v>0</v>
      </c>
      <c r="J117" s="4">
        <f t="shared" si="5"/>
        <v>25.305</v>
      </c>
      <c r="K117" s="128">
        <f t="shared" si="3"/>
        <v>0</v>
      </c>
    </row>
    <row r="118" spans="1:11">
      <c r="A118" s="135">
        <v>15002</v>
      </c>
      <c r="B118" s="38" t="s">
        <v>183</v>
      </c>
      <c r="C118" s="39"/>
      <c r="D118" s="39"/>
      <c r="E118" s="127"/>
      <c r="F118" s="127"/>
      <c r="H118" s="128">
        <f t="shared" si="4"/>
        <v>0</v>
      </c>
      <c r="J118" s="4">
        <f t="shared" si="5"/>
        <v>25.305</v>
      </c>
      <c r="K118" s="128">
        <f t="shared" si="3"/>
        <v>0</v>
      </c>
    </row>
    <row r="119" spans="1:11">
      <c r="A119" s="135">
        <v>15003</v>
      </c>
      <c r="B119" s="38" t="s">
        <v>184</v>
      </c>
      <c r="C119" s="39">
        <v>448.2</v>
      </c>
      <c r="D119" s="39"/>
      <c r="E119" s="127"/>
      <c r="F119" s="127"/>
      <c r="H119" s="128">
        <f t="shared" si="4"/>
        <v>448.2</v>
      </c>
      <c r="J119" s="4">
        <f t="shared" si="5"/>
        <v>25.305</v>
      </c>
      <c r="K119" s="128">
        <f t="shared" si="3"/>
        <v>11341.7</v>
      </c>
    </row>
    <row r="120" spans="1:11">
      <c r="A120" s="135">
        <v>15004</v>
      </c>
      <c r="B120" s="38" t="s">
        <v>243</v>
      </c>
      <c r="C120" s="39"/>
      <c r="D120" s="39"/>
      <c r="E120" s="127"/>
      <c r="F120" s="127"/>
      <c r="H120" s="128">
        <f t="shared" si="4"/>
        <v>0</v>
      </c>
      <c r="J120" s="4">
        <f t="shared" si="5"/>
        <v>25.305</v>
      </c>
      <c r="K120" s="128">
        <f t="shared" si="3"/>
        <v>0</v>
      </c>
    </row>
    <row r="121" spans="1:11">
      <c r="A121" s="135">
        <v>15005</v>
      </c>
      <c r="B121" s="38" t="s">
        <v>185</v>
      </c>
      <c r="C121" s="39">
        <v>16435.740000000002</v>
      </c>
      <c r="D121" s="39"/>
      <c r="E121" s="127"/>
      <c r="F121" s="127"/>
      <c r="H121" s="128">
        <f t="shared" si="4"/>
        <v>16435.740000000002</v>
      </c>
      <c r="J121" s="4">
        <f t="shared" si="5"/>
        <v>25.305</v>
      </c>
      <c r="K121" s="128">
        <f t="shared" si="3"/>
        <v>415906.4</v>
      </c>
    </row>
    <row r="122" spans="1:11">
      <c r="A122" s="135">
        <v>15006</v>
      </c>
      <c r="B122" s="38" t="s">
        <v>218</v>
      </c>
      <c r="C122" s="39"/>
      <c r="D122" s="39"/>
      <c r="E122" s="127"/>
      <c r="F122" s="127"/>
      <c r="H122" s="128">
        <f t="shared" si="4"/>
        <v>0</v>
      </c>
      <c r="J122" s="4">
        <f t="shared" si="5"/>
        <v>25.305</v>
      </c>
      <c r="K122" s="128">
        <f t="shared" si="3"/>
        <v>0</v>
      </c>
    </row>
    <row r="123" spans="1:11">
      <c r="A123" s="135">
        <v>15007</v>
      </c>
      <c r="B123" s="38" t="s">
        <v>186</v>
      </c>
      <c r="C123" s="39"/>
      <c r="D123" s="39"/>
      <c r="E123" s="127"/>
      <c r="F123" s="127"/>
      <c r="H123" s="128">
        <f t="shared" si="4"/>
        <v>0</v>
      </c>
      <c r="J123" s="4">
        <f t="shared" si="5"/>
        <v>25.305</v>
      </c>
      <c r="K123" s="128">
        <f t="shared" si="3"/>
        <v>0</v>
      </c>
    </row>
    <row r="124" spans="1:11">
      <c r="A124" s="135">
        <v>15008</v>
      </c>
      <c r="B124" s="38" t="s">
        <v>187</v>
      </c>
      <c r="C124" s="39"/>
      <c r="D124" s="39"/>
      <c r="E124" s="127"/>
      <c r="F124" s="127"/>
      <c r="H124" s="128">
        <f t="shared" si="4"/>
        <v>0</v>
      </c>
      <c r="J124" s="4">
        <f t="shared" si="5"/>
        <v>25.305</v>
      </c>
      <c r="K124" s="128">
        <f t="shared" si="3"/>
        <v>0</v>
      </c>
    </row>
    <row r="125" spans="1:11">
      <c r="A125" s="135">
        <v>15009</v>
      </c>
      <c r="B125" s="38" t="s">
        <v>245</v>
      </c>
      <c r="C125" s="39">
        <v>0.45</v>
      </c>
      <c r="D125" s="39"/>
      <c r="E125" s="127"/>
      <c r="F125" s="127"/>
      <c r="H125" s="128">
        <f t="shared" si="4"/>
        <v>0.45</v>
      </c>
      <c r="J125" s="4">
        <f t="shared" si="5"/>
        <v>25.305</v>
      </c>
      <c r="K125" s="128">
        <f t="shared" si="3"/>
        <v>11.39</v>
      </c>
    </row>
    <row r="126" spans="1:11">
      <c r="A126" s="135">
        <v>15010</v>
      </c>
      <c r="B126" s="38" t="s">
        <v>219</v>
      </c>
      <c r="C126" s="39">
        <f>6662.32-3099.6</f>
        <v>3562.72</v>
      </c>
      <c r="D126" s="39"/>
      <c r="E126" s="127"/>
      <c r="F126" s="127"/>
      <c r="H126" s="128">
        <f t="shared" si="4"/>
        <v>3562.72</v>
      </c>
      <c r="J126" s="4">
        <f t="shared" si="5"/>
        <v>25.305</v>
      </c>
      <c r="K126" s="128">
        <f t="shared" si="3"/>
        <v>90154.63</v>
      </c>
    </row>
    <row r="127" spans="1:11">
      <c r="A127" s="135">
        <v>15011</v>
      </c>
      <c r="B127" s="38" t="s">
        <v>220</v>
      </c>
      <c r="C127" s="39"/>
      <c r="D127" s="39"/>
      <c r="E127" s="127"/>
      <c r="F127" s="127"/>
      <c r="H127" s="128">
        <f t="shared" si="4"/>
        <v>0</v>
      </c>
      <c r="J127" s="4">
        <f t="shared" si="5"/>
        <v>25.305</v>
      </c>
      <c r="K127" s="128">
        <f t="shared" si="3"/>
        <v>0</v>
      </c>
    </row>
    <row r="128" spans="1:11">
      <c r="A128" s="135">
        <v>15012</v>
      </c>
      <c r="B128" s="38" t="s">
        <v>221</v>
      </c>
      <c r="C128" s="39"/>
      <c r="D128" s="39"/>
      <c r="E128" s="127"/>
      <c r="F128" s="127"/>
      <c r="H128" s="128">
        <f t="shared" si="4"/>
        <v>0</v>
      </c>
      <c r="J128" s="4">
        <f t="shared" si="5"/>
        <v>25.305</v>
      </c>
      <c r="K128" s="128">
        <f t="shared" si="3"/>
        <v>0</v>
      </c>
    </row>
    <row r="129" spans="1:11">
      <c r="A129" s="135">
        <v>15013</v>
      </c>
      <c r="B129" s="38" t="s">
        <v>244</v>
      </c>
      <c r="C129" s="39"/>
      <c r="D129" s="39"/>
      <c r="E129" s="127"/>
      <c r="F129" s="127"/>
      <c r="H129" s="128">
        <f t="shared" si="4"/>
        <v>0</v>
      </c>
      <c r="J129" s="4">
        <f t="shared" si="5"/>
        <v>25.305</v>
      </c>
      <c r="K129" s="128">
        <f t="shared" si="3"/>
        <v>0</v>
      </c>
    </row>
    <row r="130" spans="1:11">
      <c r="A130" s="135">
        <v>15014</v>
      </c>
      <c r="B130" s="38" t="s">
        <v>188</v>
      </c>
      <c r="C130" s="39">
        <v>162044.39000000001</v>
      </c>
      <c r="D130" s="39"/>
      <c r="E130" s="127"/>
      <c r="F130" s="127"/>
      <c r="H130" s="128">
        <f t="shared" si="4"/>
        <v>162044.39000000001</v>
      </c>
      <c r="J130" s="4">
        <f t="shared" si="5"/>
        <v>25.305</v>
      </c>
      <c r="K130" s="128">
        <f t="shared" si="3"/>
        <v>4100533.29</v>
      </c>
    </row>
    <row r="131" spans="1:11">
      <c r="A131" s="135">
        <v>15015</v>
      </c>
      <c r="B131" s="38" t="s">
        <v>189</v>
      </c>
      <c r="C131" s="39"/>
      <c r="D131" s="39"/>
      <c r="E131" s="127"/>
      <c r="F131" s="127"/>
      <c r="H131" s="128">
        <f t="shared" si="4"/>
        <v>0</v>
      </c>
      <c r="J131" s="4">
        <f t="shared" si="5"/>
        <v>25.305</v>
      </c>
      <c r="K131" s="128">
        <f t="shared" si="3"/>
        <v>0</v>
      </c>
    </row>
    <row r="132" spans="1:11">
      <c r="A132" s="138">
        <v>15016</v>
      </c>
      <c r="B132" s="130" t="s">
        <v>241</v>
      </c>
      <c r="C132" s="131">
        <v>1985.88</v>
      </c>
      <c r="D132" s="131"/>
      <c r="E132" s="131"/>
      <c r="F132" s="131">
        <v>299.67000000000007</v>
      </c>
      <c r="G132" s="132"/>
      <c r="H132" s="132">
        <f t="shared" si="4"/>
        <v>1686.21</v>
      </c>
      <c r="J132" s="4">
        <f t="shared" si="5"/>
        <v>25.305</v>
      </c>
      <c r="K132" s="132">
        <f t="shared" si="3"/>
        <v>42669.54</v>
      </c>
    </row>
    <row r="133" spans="1:11">
      <c r="A133" s="137">
        <v>15017</v>
      </c>
      <c r="B133" s="140" t="s">
        <v>222</v>
      </c>
      <c r="C133" s="39"/>
      <c r="D133" s="39"/>
      <c r="E133" s="127"/>
      <c r="F133" s="127"/>
      <c r="H133" s="128">
        <f t="shared" si="4"/>
        <v>0</v>
      </c>
      <c r="J133" s="4">
        <f t="shared" si="5"/>
        <v>25.305</v>
      </c>
      <c r="K133" s="128">
        <f t="shared" si="3"/>
        <v>0</v>
      </c>
    </row>
    <row r="134" spans="1:11">
      <c r="A134" s="137">
        <v>15018</v>
      </c>
      <c r="B134" s="140" t="s">
        <v>223</v>
      </c>
      <c r="C134" s="39"/>
      <c r="D134" s="39"/>
      <c r="E134" s="127"/>
      <c r="F134" s="127"/>
      <c r="H134" s="128">
        <f t="shared" si="4"/>
        <v>0</v>
      </c>
      <c r="J134" s="4">
        <f t="shared" si="5"/>
        <v>25.305</v>
      </c>
      <c r="K134" s="128">
        <f t="shared" si="3"/>
        <v>0</v>
      </c>
    </row>
    <row r="135" spans="1:11">
      <c r="A135" s="141"/>
      <c r="B135" s="142" t="s">
        <v>482</v>
      </c>
      <c r="C135" s="39"/>
      <c r="D135" s="39"/>
      <c r="E135" s="127"/>
      <c r="F135" s="127"/>
      <c r="H135" s="128">
        <f t="shared" si="4"/>
        <v>0</v>
      </c>
      <c r="J135" s="4">
        <f t="shared" si="5"/>
        <v>25.305</v>
      </c>
      <c r="K135" s="128">
        <f t="shared" si="3"/>
        <v>0</v>
      </c>
    </row>
    <row r="136" spans="1:11">
      <c r="A136" s="135">
        <v>15101</v>
      </c>
      <c r="B136" s="38" t="s">
        <v>207</v>
      </c>
      <c r="C136" s="39"/>
      <c r="D136" s="39"/>
      <c r="E136" s="127"/>
      <c r="F136" s="127"/>
      <c r="H136" s="128">
        <f t="shared" si="4"/>
        <v>0</v>
      </c>
      <c r="J136" s="4">
        <f t="shared" si="5"/>
        <v>25.305</v>
      </c>
      <c r="K136" s="128">
        <f t="shared" ref="K136:K199" si="6">ROUND(H136*J136,2)</f>
        <v>0</v>
      </c>
    </row>
    <row r="137" spans="1:11">
      <c r="A137" s="135">
        <v>15102</v>
      </c>
      <c r="B137" s="38" t="s">
        <v>208</v>
      </c>
      <c r="C137" s="39"/>
      <c r="D137" s="39"/>
      <c r="E137" s="127"/>
      <c r="F137" s="127"/>
      <c r="H137" s="128">
        <f t="shared" si="4"/>
        <v>0</v>
      </c>
      <c r="J137" s="4">
        <f t="shared" ref="J137:J200" si="7">J136</f>
        <v>25.305</v>
      </c>
      <c r="K137" s="128">
        <f t="shared" si="6"/>
        <v>0</v>
      </c>
    </row>
    <row r="138" spans="1:11">
      <c r="A138" s="135">
        <v>15103</v>
      </c>
      <c r="B138" s="38" t="s">
        <v>209</v>
      </c>
      <c r="C138" s="39"/>
      <c r="D138" s="39"/>
      <c r="E138" s="127"/>
      <c r="F138" s="127"/>
      <c r="H138" s="128">
        <f t="shared" si="4"/>
        <v>0</v>
      </c>
      <c r="J138" s="4">
        <f t="shared" si="7"/>
        <v>25.305</v>
      </c>
      <c r="K138" s="128">
        <f t="shared" si="6"/>
        <v>0</v>
      </c>
    </row>
    <row r="139" spans="1:11">
      <c r="A139" s="135">
        <v>15104</v>
      </c>
      <c r="B139" s="38" t="s">
        <v>210</v>
      </c>
      <c r="C139" s="39"/>
      <c r="D139" s="39"/>
      <c r="E139" s="127"/>
      <c r="F139" s="127"/>
      <c r="H139" s="128">
        <f t="shared" ref="H139:H202" si="8">ROUND(C139-D139+E139-F139,2)</f>
        <v>0</v>
      </c>
      <c r="J139" s="4">
        <f t="shared" si="7"/>
        <v>25.305</v>
      </c>
      <c r="K139" s="128">
        <f t="shared" si="6"/>
        <v>0</v>
      </c>
    </row>
    <row r="140" spans="1:11">
      <c r="A140" s="135">
        <v>15105</v>
      </c>
      <c r="B140" s="38" t="s">
        <v>211</v>
      </c>
      <c r="C140" s="39"/>
      <c r="D140" s="39"/>
      <c r="E140" s="127"/>
      <c r="F140" s="127"/>
      <c r="H140" s="128">
        <f t="shared" si="8"/>
        <v>0</v>
      </c>
      <c r="J140" s="4">
        <f t="shared" si="7"/>
        <v>25.305</v>
      </c>
      <c r="K140" s="128">
        <f t="shared" si="6"/>
        <v>0</v>
      </c>
    </row>
    <row r="141" spans="1:11">
      <c r="A141" s="135">
        <v>15106</v>
      </c>
      <c r="B141" s="38" t="s">
        <v>212</v>
      </c>
      <c r="C141" s="39"/>
      <c r="D141" s="39"/>
      <c r="E141" s="127"/>
      <c r="F141" s="127"/>
      <c r="H141" s="128">
        <f t="shared" si="8"/>
        <v>0</v>
      </c>
      <c r="J141" s="4">
        <f t="shared" si="7"/>
        <v>25.305</v>
      </c>
      <c r="K141" s="128">
        <f t="shared" si="6"/>
        <v>0</v>
      </c>
    </row>
    <row r="142" spans="1:11">
      <c r="A142" s="135">
        <v>15107</v>
      </c>
      <c r="B142" s="38" t="s">
        <v>213</v>
      </c>
      <c r="C142" s="39"/>
      <c r="D142" s="39"/>
      <c r="E142" s="127"/>
      <c r="F142" s="127"/>
      <c r="H142" s="128">
        <f t="shared" si="8"/>
        <v>0</v>
      </c>
      <c r="J142" s="4">
        <f t="shared" si="7"/>
        <v>25.305</v>
      </c>
      <c r="K142" s="128">
        <f t="shared" si="6"/>
        <v>0</v>
      </c>
    </row>
    <row r="143" spans="1:11">
      <c r="A143" s="135">
        <v>15108</v>
      </c>
      <c r="B143" s="38" t="s">
        <v>214</v>
      </c>
      <c r="C143" s="39"/>
      <c r="D143" s="39"/>
      <c r="E143" s="127"/>
      <c r="F143" s="127"/>
      <c r="H143" s="128">
        <f t="shared" si="8"/>
        <v>0</v>
      </c>
      <c r="J143" s="4">
        <f t="shared" si="7"/>
        <v>25.305</v>
      </c>
      <c r="K143" s="128">
        <f t="shared" si="6"/>
        <v>0</v>
      </c>
    </row>
    <row r="144" spans="1:11">
      <c r="A144" s="135">
        <v>15109</v>
      </c>
      <c r="B144" s="38" t="s">
        <v>215</v>
      </c>
      <c r="C144" s="39"/>
      <c r="D144" s="39"/>
      <c r="E144" s="127"/>
      <c r="F144" s="127"/>
      <c r="H144" s="128">
        <f t="shared" si="8"/>
        <v>0</v>
      </c>
      <c r="J144" s="4">
        <f t="shared" si="7"/>
        <v>25.305</v>
      </c>
      <c r="K144" s="128">
        <f t="shared" si="6"/>
        <v>0</v>
      </c>
    </row>
    <row r="145" spans="1:11">
      <c r="A145" s="135">
        <v>15110</v>
      </c>
      <c r="B145" s="38" t="s">
        <v>190</v>
      </c>
      <c r="C145" s="39"/>
      <c r="D145" s="39"/>
      <c r="E145" s="127"/>
      <c r="F145" s="127"/>
      <c r="H145" s="128">
        <f t="shared" si="8"/>
        <v>0</v>
      </c>
      <c r="J145" s="4">
        <f t="shared" si="7"/>
        <v>25.305</v>
      </c>
      <c r="K145" s="128">
        <f t="shared" si="6"/>
        <v>0</v>
      </c>
    </row>
    <row r="146" spans="1:11">
      <c r="A146" s="135">
        <v>15111</v>
      </c>
      <c r="B146" s="38" t="s">
        <v>191</v>
      </c>
      <c r="C146" s="39"/>
      <c r="D146" s="39"/>
      <c r="E146" s="127"/>
      <c r="F146" s="127"/>
      <c r="H146" s="128">
        <f t="shared" si="8"/>
        <v>0</v>
      </c>
      <c r="J146" s="4">
        <f t="shared" si="7"/>
        <v>25.305</v>
      </c>
      <c r="K146" s="128">
        <f t="shared" si="6"/>
        <v>0</v>
      </c>
    </row>
    <row r="147" spans="1:11">
      <c r="A147" s="135">
        <v>15112</v>
      </c>
      <c r="B147" s="38" t="s">
        <v>192</v>
      </c>
      <c r="C147" s="39"/>
      <c r="D147" s="39"/>
      <c r="E147" s="127"/>
      <c r="F147" s="127"/>
      <c r="H147" s="128">
        <f t="shared" si="8"/>
        <v>0</v>
      </c>
      <c r="J147" s="4">
        <f t="shared" si="7"/>
        <v>25.305</v>
      </c>
      <c r="K147" s="128">
        <f t="shared" si="6"/>
        <v>0</v>
      </c>
    </row>
    <row r="148" spans="1:11">
      <c r="A148" s="135">
        <v>15113</v>
      </c>
      <c r="B148" s="38" t="s">
        <v>193</v>
      </c>
      <c r="C148" s="39"/>
      <c r="D148" s="39"/>
      <c r="E148" s="127"/>
      <c r="F148" s="127"/>
      <c r="H148" s="128">
        <f t="shared" si="8"/>
        <v>0</v>
      </c>
      <c r="J148" s="4">
        <f t="shared" si="7"/>
        <v>25.305</v>
      </c>
      <c r="K148" s="128">
        <f t="shared" si="6"/>
        <v>0</v>
      </c>
    </row>
    <row r="149" spans="1:11">
      <c r="A149" s="135">
        <v>15114</v>
      </c>
      <c r="B149" s="38" t="s">
        <v>216</v>
      </c>
      <c r="C149" s="39"/>
      <c r="D149" s="39"/>
      <c r="E149" s="127"/>
      <c r="F149" s="127"/>
      <c r="H149" s="128">
        <f t="shared" si="8"/>
        <v>0</v>
      </c>
      <c r="J149" s="4">
        <f t="shared" si="7"/>
        <v>25.305</v>
      </c>
      <c r="K149" s="128">
        <f t="shared" si="6"/>
        <v>0</v>
      </c>
    </row>
    <row r="150" spans="1:11">
      <c r="A150" s="135">
        <v>15115</v>
      </c>
      <c r="B150" s="38" t="s">
        <v>194</v>
      </c>
      <c r="C150" s="39"/>
      <c r="D150" s="39"/>
      <c r="E150" s="127"/>
      <c r="F150" s="127"/>
      <c r="H150" s="128">
        <f t="shared" si="8"/>
        <v>0</v>
      </c>
      <c r="J150" s="4">
        <f t="shared" si="7"/>
        <v>25.305</v>
      </c>
      <c r="K150" s="128">
        <f t="shared" si="6"/>
        <v>0</v>
      </c>
    </row>
    <row r="151" spans="1:11">
      <c r="A151" s="135">
        <v>15116</v>
      </c>
      <c r="B151" s="38" t="s">
        <v>195</v>
      </c>
      <c r="C151" s="39"/>
      <c r="D151" s="39"/>
      <c r="E151" s="127"/>
      <c r="F151" s="127"/>
      <c r="H151" s="128">
        <f t="shared" si="8"/>
        <v>0</v>
      </c>
      <c r="J151" s="4">
        <f t="shared" si="7"/>
        <v>25.305</v>
      </c>
      <c r="K151" s="128">
        <f t="shared" si="6"/>
        <v>0</v>
      </c>
    </row>
    <row r="152" spans="1:11">
      <c r="A152" s="135">
        <v>15117</v>
      </c>
      <c r="B152" s="38" t="s">
        <v>196</v>
      </c>
      <c r="C152" s="39"/>
      <c r="D152" s="39"/>
      <c r="E152" s="127"/>
      <c r="F152" s="127"/>
      <c r="H152" s="128">
        <f t="shared" si="8"/>
        <v>0</v>
      </c>
      <c r="J152" s="4">
        <f t="shared" si="7"/>
        <v>25.305</v>
      </c>
      <c r="K152" s="128">
        <f t="shared" si="6"/>
        <v>0</v>
      </c>
    </row>
    <row r="153" spans="1:11">
      <c r="A153" s="135">
        <v>15118</v>
      </c>
      <c r="B153" s="38" t="s">
        <v>197</v>
      </c>
      <c r="C153" s="39"/>
      <c r="D153" s="39"/>
      <c r="E153" s="127"/>
      <c r="F153" s="127"/>
      <c r="H153" s="128">
        <f t="shared" si="8"/>
        <v>0</v>
      </c>
      <c r="J153" s="4">
        <f t="shared" si="7"/>
        <v>25.305</v>
      </c>
      <c r="K153" s="128">
        <f t="shared" si="6"/>
        <v>0</v>
      </c>
    </row>
    <row r="154" spans="1:11">
      <c r="A154" s="135">
        <v>15119</v>
      </c>
      <c r="B154" s="38" t="s">
        <v>198</v>
      </c>
      <c r="C154" s="39"/>
      <c r="D154" s="39"/>
      <c r="E154" s="127"/>
      <c r="F154" s="127"/>
      <c r="H154" s="128">
        <f t="shared" si="8"/>
        <v>0</v>
      </c>
      <c r="J154" s="4">
        <f t="shared" si="7"/>
        <v>25.305</v>
      </c>
      <c r="K154" s="128">
        <f t="shared" si="6"/>
        <v>0</v>
      </c>
    </row>
    <row r="155" spans="1:11">
      <c r="A155" s="135">
        <v>15120</v>
      </c>
      <c r="B155" s="38" t="s">
        <v>199</v>
      </c>
      <c r="C155" s="39"/>
      <c r="D155" s="39"/>
      <c r="E155" s="127"/>
      <c r="F155" s="127"/>
      <c r="H155" s="128">
        <f t="shared" si="8"/>
        <v>0</v>
      </c>
      <c r="J155" s="4">
        <f t="shared" si="7"/>
        <v>25.305</v>
      </c>
      <c r="K155" s="128">
        <f t="shared" si="6"/>
        <v>0</v>
      </c>
    </row>
    <row r="156" spans="1:11">
      <c r="A156" s="135">
        <v>15121</v>
      </c>
      <c r="B156" s="38" t="s">
        <v>200</v>
      </c>
      <c r="C156" s="39"/>
      <c r="D156" s="39"/>
      <c r="E156" s="127"/>
      <c r="F156" s="127"/>
      <c r="H156" s="128">
        <f t="shared" si="8"/>
        <v>0</v>
      </c>
      <c r="J156" s="4">
        <f t="shared" si="7"/>
        <v>25.305</v>
      </c>
      <c r="K156" s="128">
        <f t="shared" si="6"/>
        <v>0</v>
      </c>
    </row>
    <row r="157" spans="1:11">
      <c r="A157" s="135">
        <v>15122</v>
      </c>
      <c r="B157" s="38" t="s">
        <v>201</v>
      </c>
      <c r="C157" s="39"/>
      <c r="D157" s="39"/>
      <c r="E157" s="127"/>
      <c r="F157" s="127"/>
      <c r="H157" s="128">
        <f t="shared" si="8"/>
        <v>0</v>
      </c>
      <c r="J157" s="4">
        <f t="shared" si="7"/>
        <v>25.305</v>
      </c>
      <c r="K157" s="128">
        <f t="shared" si="6"/>
        <v>0</v>
      </c>
    </row>
    <row r="158" spans="1:11">
      <c r="A158" s="135">
        <v>15123</v>
      </c>
      <c r="B158" s="38" t="s">
        <v>202</v>
      </c>
      <c r="C158" s="39"/>
      <c r="D158" s="39"/>
      <c r="E158" s="127"/>
      <c r="F158" s="127"/>
      <c r="H158" s="128">
        <f t="shared" si="8"/>
        <v>0</v>
      </c>
      <c r="J158" s="4">
        <f t="shared" si="7"/>
        <v>25.305</v>
      </c>
      <c r="K158" s="128">
        <f t="shared" si="6"/>
        <v>0</v>
      </c>
    </row>
    <row r="159" spans="1:11">
      <c r="A159" s="135">
        <v>15124</v>
      </c>
      <c r="B159" s="38" t="s">
        <v>203</v>
      </c>
      <c r="C159" s="39"/>
      <c r="D159" s="39"/>
      <c r="E159" s="127"/>
      <c r="F159" s="127"/>
      <c r="H159" s="128">
        <f t="shared" si="8"/>
        <v>0</v>
      </c>
      <c r="J159" s="4">
        <f t="shared" si="7"/>
        <v>25.305</v>
      </c>
      <c r="K159" s="128">
        <f t="shared" si="6"/>
        <v>0</v>
      </c>
    </row>
    <row r="160" spans="1:11">
      <c r="A160" s="135">
        <v>15125</v>
      </c>
      <c r="B160" s="38" t="s">
        <v>204</v>
      </c>
      <c r="C160" s="39"/>
      <c r="D160" s="39"/>
      <c r="E160" s="127"/>
      <c r="F160" s="127"/>
      <c r="H160" s="128">
        <f t="shared" si="8"/>
        <v>0</v>
      </c>
      <c r="J160" s="4">
        <f t="shared" si="7"/>
        <v>25.305</v>
      </c>
      <c r="K160" s="128">
        <f t="shared" si="6"/>
        <v>0</v>
      </c>
    </row>
    <row r="161" spans="1:15">
      <c r="A161" s="135">
        <v>15126</v>
      </c>
      <c r="B161" s="38" t="s">
        <v>205</v>
      </c>
      <c r="C161" s="39"/>
      <c r="D161" s="39"/>
      <c r="E161" s="127"/>
      <c r="F161" s="127"/>
      <c r="H161" s="128">
        <f t="shared" si="8"/>
        <v>0</v>
      </c>
      <c r="J161" s="4">
        <f t="shared" si="7"/>
        <v>25.305</v>
      </c>
      <c r="K161" s="128">
        <f t="shared" si="6"/>
        <v>0</v>
      </c>
    </row>
    <row r="162" spans="1:15">
      <c r="A162" s="135">
        <v>15136</v>
      </c>
      <c r="B162" s="38" t="s">
        <v>217</v>
      </c>
      <c r="C162" s="39"/>
      <c r="D162" s="39"/>
      <c r="E162" s="127"/>
      <c r="F162" s="127"/>
      <c r="H162" s="128">
        <f t="shared" si="8"/>
        <v>0</v>
      </c>
      <c r="J162" s="4">
        <f t="shared" si="7"/>
        <v>25.305</v>
      </c>
      <c r="K162" s="128">
        <f t="shared" si="6"/>
        <v>0</v>
      </c>
    </row>
    <row r="163" spans="1:15">
      <c r="A163" s="137">
        <v>15137</v>
      </c>
      <c r="B163" s="38" t="s">
        <v>206</v>
      </c>
      <c r="C163" s="39"/>
      <c r="D163" s="39"/>
      <c r="E163" s="127"/>
      <c r="F163" s="127"/>
      <c r="H163" s="128">
        <f t="shared" si="8"/>
        <v>0</v>
      </c>
      <c r="J163" s="4">
        <f t="shared" si="7"/>
        <v>25.305</v>
      </c>
      <c r="K163" s="128">
        <f t="shared" si="6"/>
        <v>0</v>
      </c>
    </row>
    <row r="164" spans="1:15">
      <c r="A164" s="138">
        <v>21000</v>
      </c>
      <c r="B164" s="130" t="s">
        <v>483</v>
      </c>
      <c r="C164" s="131"/>
      <c r="D164" s="131">
        <f>4452.12-4452.12</f>
        <v>0</v>
      </c>
      <c r="E164" s="131"/>
      <c r="F164" s="131"/>
      <c r="G164" s="132"/>
      <c r="H164" s="132">
        <f t="shared" si="8"/>
        <v>0</v>
      </c>
      <c r="J164" s="4">
        <f t="shared" si="7"/>
        <v>25.305</v>
      </c>
      <c r="K164" s="132">
        <f t="shared" si="6"/>
        <v>0</v>
      </c>
    </row>
    <row r="165" spans="1:15">
      <c r="A165" s="135">
        <v>21001</v>
      </c>
      <c r="B165" s="38" t="s">
        <v>256</v>
      </c>
      <c r="C165" s="39"/>
      <c r="D165" s="39"/>
      <c r="E165" s="127"/>
      <c r="F165" s="127"/>
      <c r="H165" s="128">
        <f t="shared" si="8"/>
        <v>0</v>
      </c>
      <c r="J165" s="4">
        <f t="shared" si="7"/>
        <v>25.305</v>
      </c>
      <c r="K165" s="128">
        <f t="shared" si="6"/>
        <v>0</v>
      </c>
    </row>
    <row r="166" spans="1:15" s="134" customFormat="1">
      <c r="A166" s="135">
        <v>21002</v>
      </c>
      <c r="B166" s="38" t="s">
        <v>294</v>
      </c>
      <c r="C166" s="39"/>
      <c r="D166" s="39"/>
      <c r="E166" s="127"/>
      <c r="F166" s="127"/>
      <c r="G166" s="34"/>
      <c r="H166" s="128">
        <f t="shared" si="8"/>
        <v>0</v>
      </c>
      <c r="J166" s="4">
        <f t="shared" si="7"/>
        <v>25.305</v>
      </c>
      <c r="K166" s="128">
        <f t="shared" si="6"/>
        <v>0</v>
      </c>
      <c r="L166" s="260"/>
      <c r="M166" s="260"/>
      <c r="N166" s="261"/>
      <c r="O166" s="261"/>
    </row>
    <row r="167" spans="1:15">
      <c r="A167" s="135">
        <v>22001</v>
      </c>
      <c r="B167" s="133" t="s">
        <v>179</v>
      </c>
      <c r="C167" s="39"/>
      <c r="D167" s="39"/>
      <c r="E167" s="127"/>
      <c r="F167" s="127"/>
      <c r="H167" s="128">
        <f t="shared" si="8"/>
        <v>0</v>
      </c>
      <c r="J167" s="4">
        <f t="shared" si="7"/>
        <v>25.305</v>
      </c>
      <c r="K167" s="128">
        <f t="shared" si="6"/>
        <v>0</v>
      </c>
    </row>
    <row r="168" spans="1:15">
      <c r="A168" s="135">
        <v>22002</v>
      </c>
      <c r="B168" s="133" t="s">
        <v>180</v>
      </c>
      <c r="C168" s="39"/>
      <c r="D168" s="39">
        <v>216394.38</v>
      </c>
      <c r="E168" s="127"/>
      <c r="F168" s="127"/>
      <c r="H168" s="128">
        <f t="shared" si="8"/>
        <v>-216394.38</v>
      </c>
      <c r="J168" s="4">
        <f t="shared" si="7"/>
        <v>25.305</v>
      </c>
      <c r="K168" s="128">
        <f t="shared" si="6"/>
        <v>-5475859.79</v>
      </c>
    </row>
    <row r="169" spans="1:15">
      <c r="A169" s="135">
        <v>22101</v>
      </c>
      <c r="B169" s="38" t="s">
        <v>247</v>
      </c>
      <c r="C169" s="39"/>
      <c r="D169" s="39">
        <v>39.24</v>
      </c>
      <c r="E169" s="127"/>
      <c r="F169" s="127"/>
      <c r="H169" s="128">
        <f t="shared" si="8"/>
        <v>-39.24</v>
      </c>
      <c r="J169" s="4">
        <f t="shared" si="7"/>
        <v>25.305</v>
      </c>
      <c r="K169" s="128">
        <f t="shared" si="6"/>
        <v>-992.97</v>
      </c>
    </row>
    <row r="170" spans="1:15">
      <c r="A170" s="135">
        <v>23001</v>
      </c>
      <c r="B170" s="38" t="s">
        <v>246</v>
      </c>
      <c r="C170" s="39"/>
      <c r="D170" s="39"/>
      <c r="E170" s="127"/>
      <c r="F170" s="127"/>
      <c r="H170" s="128">
        <f t="shared" si="8"/>
        <v>0</v>
      </c>
      <c r="J170" s="4">
        <f t="shared" si="7"/>
        <v>25.305</v>
      </c>
      <c r="K170" s="128">
        <f t="shared" si="6"/>
        <v>0</v>
      </c>
    </row>
    <row r="171" spans="1:15">
      <c r="A171" s="135">
        <v>25001</v>
      </c>
      <c r="B171" s="38" t="s">
        <v>248</v>
      </c>
      <c r="C171" s="39"/>
      <c r="D171" s="39"/>
      <c r="E171" s="127"/>
      <c r="F171" s="127"/>
      <c r="H171" s="128">
        <f t="shared" si="8"/>
        <v>0</v>
      </c>
      <c r="J171" s="4">
        <f t="shared" si="7"/>
        <v>25.305</v>
      </c>
      <c r="K171" s="128">
        <f t="shared" si="6"/>
        <v>0</v>
      </c>
    </row>
    <row r="172" spans="1:15">
      <c r="A172" s="135">
        <v>25002</v>
      </c>
      <c r="B172" s="38" t="s">
        <v>249</v>
      </c>
      <c r="C172" s="39"/>
      <c r="D172" s="39"/>
      <c r="E172" s="127"/>
      <c r="F172" s="127"/>
      <c r="H172" s="128">
        <f t="shared" si="8"/>
        <v>0</v>
      </c>
      <c r="J172" s="4">
        <f t="shared" si="7"/>
        <v>25.305</v>
      </c>
      <c r="K172" s="128">
        <f t="shared" si="6"/>
        <v>0</v>
      </c>
    </row>
    <row r="173" spans="1:15">
      <c r="A173" s="135">
        <v>25003</v>
      </c>
      <c r="B173" s="38" t="s">
        <v>250</v>
      </c>
      <c r="C173" s="39"/>
      <c r="D173" s="39"/>
      <c r="E173" s="127"/>
      <c r="F173" s="127"/>
      <c r="H173" s="128">
        <f t="shared" si="8"/>
        <v>0</v>
      </c>
      <c r="J173" s="4">
        <f t="shared" si="7"/>
        <v>25.305</v>
      </c>
      <c r="K173" s="128">
        <f t="shared" si="6"/>
        <v>0</v>
      </c>
    </row>
    <row r="174" spans="1:15">
      <c r="A174" s="135">
        <v>25004</v>
      </c>
      <c r="B174" s="38" t="s">
        <v>251</v>
      </c>
      <c r="C174" s="39"/>
      <c r="D174" s="39">
        <v>131164.04999999999</v>
      </c>
      <c r="E174" s="127"/>
      <c r="F174" s="127"/>
      <c r="H174" s="128">
        <f t="shared" si="8"/>
        <v>-131164.04999999999</v>
      </c>
      <c r="J174" s="4">
        <f t="shared" si="7"/>
        <v>25.305</v>
      </c>
      <c r="K174" s="128">
        <f t="shared" si="6"/>
        <v>-3319106.29</v>
      </c>
    </row>
    <row r="175" spans="1:15">
      <c r="A175" s="135">
        <v>25005</v>
      </c>
      <c r="B175" s="38" t="s">
        <v>252</v>
      </c>
      <c r="C175" s="39"/>
      <c r="D175" s="39">
        <v>11122.83</v>
      </c>
      <c r="E175" s="127"/>
      <c r="F175" s="127"/>
      <c r="H175" s="128">
        <f t="shared" si="8"/>
        <v>-11122.83</v>
      </c>
      <c r="J175" s="4">
        <f t="shared" si="7"/>
        <v>25.305</v>
      </c>
      <c r="K175" s="128">
        <f t="shared" si="6"/>
        <v>-281463.21000000002</v>
      </c>
    </row>
    <row r="176" spans="1:15">
      <c r="A176" s="135">
        <v>25006</v>
      </c>
      <c r="B176" s="38" t="s">
        <v>483</v>
      </c>
      <c r="C176" s="39"/>
      <c r="D176" s="39"/>
      <c r="E176" s="127"/>
      <c r="F176" s="127"/>
      <c r="H176" s="128">
        <f t="shared" si="8"/>
        <v>0</v>
      </c>
      <c r="J176" s="4">
        <f t="shared" si="7"/>
        <v>25.305</v>
      </c>
      <c r="K176" s="128">
        <f t="shared" si="6"/>
        <v>0</v>
      </c>
    </row>
    <row r="177" spans="1:11">
      <c r="A177" s="138">
        <v>25007</v>
      </c>
      <c r="B177" s="130" t="s">
        <v>286</v>
      </c>
      <c r="C177" s="131"/>
      <c r="D177" s="131">
        <f>E177</f>
        <v>11065.960000000001</v>
      </c>
      <c r="E177" s="131">
        <v>11065.960000000001</v>
      </c>
      <c r="F177" s="131"/>
      <c r="G177" s="132"/>
      <c r="H177" s="132">
        <f t="shared" si="8"/>
        <v>0</v>
      </c>
      <c r="J177" s="4">
        <f t="shared" si="7"/>
        <v>25.305</v>
      </c>
      <c r="K177" s="132">
        <f t="shared" si="6"/>
        <v>0</v>
      </c>
    </row>
    <row r="178" spans="1:11">
      <c r="A178" s="135">
        <v>25008</v>
      </c>
      <c r="B178" s="133" t="s">
        <v>287</v>
      </c>
      <c r="C178" s="39"/>
      <c r="D178" s="39"/>
      <c r="E178" s="127"/>
      <c r="F178" s="127"/>
      <c r="H178" s="128">
        <f t="shared" si="8"/>
        <v>0</v>
      </c>
      <c r="J178" s="4">
        <f t="shared" si="7"/>
        <v>25.305</v>
      </c>
      <c r="K178" s="128">
        <f t="shared" si="6"/>
        <v>0</v>
      </c>
    </row>
    <row r="179" spans="1:11">
      <c r="A179" s="135">
        <v>25009</v>
      </c>
      <c r="B179" s="133" t="s">
        <v>288</v>
      </c>
      <c r="C179" s="39"/>
      <c r="D179" s="39"/>
      <c r="E179" s="127"/>
      <c r="F179" s="127"/>
      <c r="H179" s="128">
        <f t="shared" si="8"/>
        <v>0</v>
      </c>
      <c r="J179" s="4">
        <f t="shared" si="7"/>
        <v>25.305</v>
      </c>
      <c r="K179" s="128">
        <f t="shared" si="6"/>
        <v>0</v>
      </c>
    </row>
    <row r="180" spans="1:11">
      <c r="A180" s="135">
        <f>A179+1</f>
        <v>25010</v>
      </c>
      <c r="B180" s="38" t="s">
        <v>253</v>
      </c>
      <c r="C180" s="39"/>
      <c r="D180" s="39"/>
      <c r="E180" s="127"/>
      <c r="F180" s="127"/>
      <c r="H180" s="128">
        <f t="shared" si="8"/>
        <v>0</v>
      </c>
      <c r="J180" s="4">
        <f t="shared" si="7"/>
        <v>25.305</v>
      </c>
      <c r="K180" s="128">
        <f t="shared" si="6"/>
        <v>0</v>
      </c>
    </row>
    <row r="181" spans="1:11">
      <c r="A181" s="135">
        <v>25011</v>
      </c>
      <c r="B181" s="133" t="s">
        <v>289</v>
      </c>
      <c r="C181" s="39"/>
      <c r="D181" s="39"/>
      <c r="E181" s="127"/>
      <c r="F181" s="127"/>
      <c r="H181" s="128">
        <f t="shared" si="8"/>
        <v>0</v>
      </c>
      <c r="J181" s="4">
        <f t="shared" si="7"/>
        <v>25.305</v>
      </c>
      <c r="K181" s="128">
        <f t="shared" si="6"/>
        <v>0</v>
      </c>
    </row>
    <row r="182" spans="1:11">
      <c r="A182" s="135">
        <v>25012</v>
      </c>
      <c r="B182" s="38" t="s">
        <v>242</v>
      </c>
      <c r="C182" s="39"/>
      <c r="D182" s="39">
        <v>1906.42</v>
      </c>
      <c r="E182" s="127">
        <v>301.02</v>
      </c>
      <c r="F182" s="127"/>
      <c r="H182" s="128">
        <f t="shared" si="8"/>
        <v>-1605.4</v>
      </c>
      <c r="J182" s="4">
        <f t="shared" si="7"/>
        <v>25.305</v>
      </c>
      <c r="K182" s="128">
        <f t="shared" si="6"/>
        <v>-40624.65</v>
      </c>
    </row>
    <row r="183" spans="1:11">
      <c r="A183" s="135">
        <v>25013</v>
      </c>
      <c r="B183" s="38" t="s">
        <v>292</v>
      </c>
      <c r="C183" s="39"/>
      <c r="D183" s="39"/>
      <c r="E183" s="127"/>
      <c r="F183" s="127"/>
      <c r="H183" s="128">
        <f t="shared" si="8"/>
        <v>0</v>
      </c>
      <c r="J183" s="4">
        <f t="shared" si="7"/>
        <v>25.305</v>
      </c>
      <c r="K183" s="128">
        <f t="shared" si="6"/>
        <v>0</v>
      </c>
    </row>
    <row r="184" spans="1:11">
      <c r="A184" s="137">
        <v>25014</v>
      </c>
      <c r="B184" s="140" t="s">
        <v>293</v>
      </c>
      <c r="C184" s="39"/>
      <c r="D184" s="39"/>
      <c r="E184" s="127"/>
      <c r="F184" s="127"/>
      <c r="H184" s="128">
        <f t="shared" si="8"/>
        <v>0</v>
      </c>
      <c r="J184" s="4">
        <f t="shared" si="7"/>
        <v>25.305</v>
      </c>
      <c r="K184" s="128">
        <f t="shared" si="6"/>
        <v>0</v>
      </c>
    </row>
    <row r="185" spans="1:11">
      <c r="A185" s="137">
        <v>25015</v>
      </c>
      <c r="B185" s="140" t="s">
        <v>290</v>
      </c>
      <c r="C185" s="39"/>
      <c r="D185" s="39"/>
      <c r="E185" s="127"/>
      <c r="F185" s="127"/>
      <c r="H185" s="128">
        <f t="shared" si="8"/>
        <v>0</v>
      </c>
      <c r="J185" s="4">
        <f t="shared" si="7"/>
        <v>25.305</v>
      </c>
      <c r="K185" s="128">
        <f t="shared" si="6"/>
        <v>0</v>
      </c>
    </row>
    <row r="186" spans="1:11">
      <c r="A186" s="137">
        <v>25016</v>
      </c>
      <c r="B186" s="140" t="s">
        <v>291</v>
      </c>
      <c r="C186" s="39"/>
      <c r="D186" s="39"/>
      <c r="E186" s="127"/>
      <c r="F186" s="127"/>
      <c r="H186" s="128">
        <f t="shared" si="8"/>
        <v>0</v>
      </c>
      <c r="J186" s="4">
        <f t="shared" si="7"/>
        <v>25.305</v>
      </c>
      <c r="K186" s="128">
        <f t="shared" si="6"/>
        <v>0</v>
      </c>
    </row>
    <row r="187" spans="1:11">
      <c r="A187" s="141"/>
      <c r="B187" s="142" t="s">
        <v>484</v>
      </c>
      <c r="C187" s="39"/>
      <c r="D187" s="39"/>
      <c r="E187" s="127"/>
      <c r="F187" s="127"/>
      <c r="H187" s="128">
        <f t="shared" si="8"/>
        <v>0</v>
      </c>
      <c r="J187" s="4">
        <f t="shared" si="7"/>
        <v>25.305</v>
      </c>
      <c r="K187" s="128">
        <f t="shared" si="6"/>
        <v>0</v>
      </c>
    </row>
    <row r="188" spans="1:11">
      <c r="A188" s="135" t="s">
        <v>275</v>
      </c>
      <c r="B188" s="38" t="s">
        <v>207</v>
      </c>
      <c r="C188" s="39"/>
      <c r="D188" s="39"/>
      <c r="E188" s="127"/>
      <c r="F188" s="127"/>
      <c r="H188" s="128">
        <f t="shared" si="8"/>
        <v>0</v>
      </c>
      <c r="J188" s="4">
        <f t="shared" si="7"/>
        <v>25.305</v>
      </c>
      <c r="K188" s="128">
        <f t="shared" si="6"/>
        <v>0</v>
      </c>
    </row>
    <row r="189" spans="1:11">
      <c r="A189" s="135" t="s">
        <v>276</v>
      </c>
      <c r="B189" s="38" t="s">
        <v>208</v>
      </c>
      <c r="C189" s="39"/>
      <c r="D189" s="39"/>
      <c r="E189" s="127"/>
      <c r="F189" s="127"/>
      <c r="H189" s="128">
        <f t="shared" si="8"/>
        <v>0</v>
      </c>
      <c r="J189" s="4">
        <f t="shared" si="7"/>
        <v>25.305</v>
      </c>
      <c r="K189" s="128">
        <f t="shared" si="6"/>
        <v>0</v>
      </c>
    </row>
    <row r="190" spans="1:11">
      <c r="A190" s="135" t="s">
        <v>277</v>
      </c>
      <c r="B190" s="38" t="s">
        <v>209</v>
      </c>
      <c r="C190" s="39"/>
      <c r="D190" s="39"/>
      <c r="E190" s="127"/>
      <c r="F190" s="127"/>
      <c r="H190" s="128">
        <f t="shared" si="8"/>
        <v>0</v>
      </c>
      <c r="J190" s="4">
        <f t="shared" si="7"/>
        <v>25.305</v>
      </c>
      <c r="K190" s="128">
        <f t="shared" si="6"/>
        <v>0</v>
      </c>
    </row>
    <row r="191" spans="1:11">
      <c r="A191" s="135" t="s">
        <v>278</v>
      </c>
      <c r="B191" s="38" t="s">
        <v>210</v>
      </c>
      <c r="C191" s="39"/>
      <c r="D191" s="39"/>
      <c r="E191" s="127"/>
      <c r="F191" s="127"/>
      <c r="H191" s="128">
        <f t="shared" si="8"/>
        <v>0</v>
      </c>
      <c r="J191" s="4">
        <f t="shared" si="7"/>
        <v>25.305</v>
      </c>
      <c r="K191" s="128">
        <f t="shared" si="6"/>
        <v>0</v>
      </c>
    </row>
    <row r="192" spans="1:11">
      <c r="A192" s="135" t="s">
        <v>279</v>
      </c>
      <c r="B192" s="38" t="s">
        <v>211</v>
      </c>
      <c r="C192" s="39"/>
      <c r="D192" s="39"/>
      <c r="E192" s="127"/>
      <c r="F192" s="127"/>
      <c r="H192" s="128">
        <f t="shared" si="8"/>
        <v>0</v>
      </c>
      <c r="J192" s="4">
        <f t="shared" si="7"/>
        <v>25.305</v>
      </c>
      <c r="K192" s="128">
        <f t="shared" si="6"/>
        <v>0</v>
      </c>
    </row>
    <row r="193" spans="1:11">
      <c r="A193" s="135" t="s">
        <v>280</v>
      </c>
      <c r="B193" s="38" t="s">
        <v>212</v>
      </c>
      <c r="C193" s="39"/>
      <c r="D193" s="39"/>
      <c r="E193" s="127"/>
      <c r="F193" s="127"/>
      <c r="H193" s="128">
        <f t="shared" si="8"/>
        <v>0</v>
      </c>
      <c r="J193" s="4">
        <f t="shared" si="7"/>
        <v>25.305</v>
      </c>
      <c r="K193" s="128">
        <f t="shared" si="6"/>
        <v>0</v>
      </c>
    </row>
    <row r="194" spans="1:11">
      <c r="A194" s="135" t="s">
        <v>281</v>
      </c>
      <c r="B194" s="38" t="s">
        <v>213</v>
      </c>
      <c r="C194" s="39"/>
      <c r="D194" s="39"/>
      <c r="E194" s="127"/>
      <c r="F194" s="127"/>
      <c r="H194" s="128">
        <f t="shared" si="8"/>
        <v>0</v>
      </c>
      <c r="J194" s="4">
        <f t="shared" si="7"/>
        <v>25.305</v>
      </c>
      <c r="K194" s="128">
        <f t="shared" si="6"/>
        <v>0</v>
      </c>
    </row>
    <row r="195" spans="1:11">
      <c r="A195" s="135" t="s">
        <v>282</v>
      </c>
      <c r="B195" s="38" t="s">
        <v>214</v>
      </c>
      <c r="C195" s="39"/>
      <c r="D195" s="39"/>
      <c r="E195" s="127"/>
      <c r="F195" s="127"/>
      <c r="H195" s="128">
        <f t="shared" si="8"/>
        <v>0</v>
      </c>
      <c r="J195" s="4">
        <f t="shared" si="7"/>
        <v>25.305</v>
      </c>
      <c r="K195" s="128">
        <f t="shared" si="6"/>
        <v>0</v>
      </c>
    </row>
    <row r="196" spans="1:11">
      <c r="A196" s="135" t="s">
        <v>283</v>
      </c>
      <c r="B196" s="38" t="s">
        <v>215</v>
      </c>
      <c r="C196" s="39"/>
      <c r="D196" s="39"/>
      <c r="E196" s="127"/>
      <c r="F196" s="127"/>
      <c r="H196" s="128">
        <f t="shared" si="8"/>
        <v>0</v>
      </c>
      <c r="J196" s="4">
        <f t="shared" si="7"/>
        <v>25.305</v>
      </c>
      <c r="K196" s="128">
        <f t="shared" si="6"/>
        <v>0</v>
      </c>
    </row>
    <row r="197" spans="1:11">
      <c r="A197" s="135" t="s">
        <v>258</v>
      </c>
      <c r="B197" s="38" t="s">
        <v>190</v>
      </c>
      <c r="C197" s="39"/>
      <c r="D197" s="39"/>
      <c r="E197" s="127"/>
      <c r="F197" s="127"/>
      <c r="H197" s="128">
        <f t="shared" si="8"/>
        <v>0</v>
      </c>
      <c r="J197" s="4">
        <f t="shared" si="7"/>
        <v>25.305</v>
      </c>
      <c r="K197" s="128">
        <f t="shared" si="6"/>
        <v>0</v>
      </c>
    </row>
    <row r="198" spans="1:11">
      <c r="A198" s="135" t="s">
        <v>259</v>
      </c>
      <c r="B198" s="38" t="s">
        <v>191</v>
      </c>
      <c r="C198" s="39"/>
      <c r="D198" s="39"/>
      <c r="E198" s="127"/>
      <c r="F198" s="127"/>
      <c r="H198" s="128">
        <f t="shared" si="8"/>
        <v>0</v>
      </c>
      <c r="J198" s="4">
        <f t="shared" si="7"/>
        <v>25.305</v>
      </c>
      <c r="K198" s="128">
        <f t="shared" si="6"/>
        <v>0</v>
      </c>
    </row>
    <row r="199" spans="1:11">
      <c r="A199" s="135" t="s">
        <v>260</v>
      </c>
      <c r="B199" s="38" t="s">
        <v>192</v>
      </c>
      <c r="C199" s="39"/>
      <c r="D199" s="39"/>
      <c r="E199" s="127"/>
      <c r="F199" s="127"/>
      <c r="H199" s="128">
        <f t="shared" si="8"/>
        <v>0</v>
      </c>
      <c r="J199" s="4">
        <f t="shared" si="7"/>
        <v>25.305</v>
      </c>
      <c r="K199" s="128">
        <f t="shared" si="6"/>
        <v>0</v>
      </c>
    </row>
    <row r="200" spans="1:11">
      <c r="A200" s="135" t="s">
        <v>261</v>
      </c>
      <c r="B200" s="38" t="s">
        <v>193</v>
      </c>
      <c r="C200" s="39"/>
      <c r="D200" s="39"/>
      <c r="E200" s="127"/>
      <c r="F200" s="127"/>
      <c r="H200" s="128">
        <f t="shared" si="8"/>
        <v>0</v>
      </c>
      <c r="J200" s="4">
        <f t="shared" si="7"/>
        <v>25.305</v>
      </c>
      <c r="K200" s="128">
        <f t="shared" ref="K200:K263" si="9">ROUND(H200*J200,2)</f>
        <v>0</v>
      </c>
    </row>
    <row r="201" spans="1:11">
      <c r="A201" s="135" t="s">
        <v>284</v>
      </c>
      <c r="B201" s="38" t="s">
        <v>216</v>
      </c>
      <c r="C201" s="39"/>
      <c r="D201" s="39"/>
      <c r="E201" s="127"/>
      <c r="F201" s="127"/>
      <c r="H201" s="128">
        <f t="shared" si="8"/>
        <v>0</v>
      </c>
      <c r="J201" s="4">
        <f t="shared" ref="J201:J264" si="10">J200</f>
        <v>25.305</v>
      </c>
      <c r="K201" s="128">
        <f t="shared" si="9"/>
        <v>0</v>
      </c>
    </row>
    <row r="202" spans="1:11">
      <c r="A202" s="135" t="s">
        <v>262</v>
      </c>
      <c r="B202" s="38" t="s">
        <v>194</v>
      </c>
      <c r="C202" s="39"/>
      <c r="D202" s="39"/>
      <c r="E202" s="127"/>
      <c r="F202" s="127"/>
      <c r="H202" s="128">
        <f t="shared" si="8"/>
        <v>0</v>
      </c>
      <c r="J202" s="4">
        <f t="shared" si="10"/>
        <v>25.305</v>
      </c>
      <c r="K202" s="128">
        <f t="shared" si="9"/>
        <v>0</v>
      </c>
    </row>
    <row r="203" spans="1:11">
      <c r="A203" s="135" t="s">
        <v>263</v>
      </c>
      <c r="B203" s="38" t="s">
        <v>195</v>
      </c>
      <c r="C203" s="39"/>
      <c r="D203" s="39"/>
      <c r="E203" s="127"/>
      <c r="F203" s="127"/>
      <c r="H203" s="128">
        <f t="shared" ref="H203:H267" si="11">ROUND(C203-D203+E203-F203,2)</f>
        <v>0</v>
      </c>
      <c r="J203" s="4">
        <f t="shared" si="10"/>
        <v>25.305</v>
      </c>
      <c r="K203" s="128">
        <f t="shared" si="9"/>
        <v>0</v>
      </c>
    </row>
    <row r="204" spans="1:11">
      <c r="A204" s="135" t="s">
        <v>264</v>
      </c>
      <c r="B204" s="38" t="s">
        <v>196</v>
      </c>
      <c r="C204" s="39"/>
      <c r="D204" s="39"/>
      <c r="E204" s="127"/>
      <c r="F204" s="127"/>
      <c r="H204" s="128">
        <f t="shared" si="11"/>
        <v>0</v>
      </c>
      <c r="J204" s="4">
        <f t="shared" si="10"/>
        <v>25.305</v>
      </c>
      <c r="K204" s="128">
        <f t="shared" si="9"/>
        <v>0</v>
      </c>
    </row>
    <row r="205" spans="1:11">
      <c r="A205" s="135" t="s">
        <v>265</v>
      </c>
      <c r="B205" s="38" t="s">
        <v>197</v>
      </c>
      <c r="C205" s="39"/>
      <c r="D205" s="39"/>
      <c r="E205" s="127"/>
      <c r="F205" s="127"/>
      <c r="H205" s="128">
        <f t="shared" si="11"/>
        <v>0</v>
      </c>
      <c r="J205" s="4">
        <f t="shared" si="10"/>
        <v>25.305</v>
      </c>
      <c r="K205" s="128">
        <f t="shared" si="9"/>
        <v>0</v>
      </c>
    </row>
    <row r="206" spans="1:11">
      <c r="A206" s="135" t="s">
        <v>266</v>
      </c>
      <c r="B206" s="38" t="s">
        <v>198</v>
      </c>
      <c r="C206" s="39"/>
      <c r="D206" s="39"/>
      <c r="E206" s="127"/>
      <c r="F206" s="127"/>
      <c r="H206" s="128">
        <f t="shared" si="11"/>
        <v>0</v>
      </c>
      <c r="J206" s="4">
        <f t="shared" si="10"/>
        <v>25.305</v>
      </c>
      <c r="K206" s="128">
        <f t="shared" si="9"/>
        <v>0</v>
      </c>
    </row>
    <row r="207" spans="1:11">
      <c r="A207" s="135" t="s">
        <v>267</v>
      </c>
      <c r="B207" s="38" t="s">
        <v>199</v>
      </c>
      <c r="C207" s="39"/>
      <c r="D207" s="39"/>
      <c r="E207" s="127"/>
      <c r="F207" s="127"/>
      <c r="H207" s="128">
        <f t="shared" si="11"/>
        <v>0</v>
      </c>
      <c r="J207" s="4">
        <f t="shared" si="10"/>
        <v>25.305</v>
      </c>
      <c r="K207" s="128">
        <f t="shared" si="9"/>
        <v>0</v>
      </c>
    </row>
    <row r="208" spans="1:11">
      <c r="A208" s="135" t="s">
        <v>268</v>
      </c>
      <c r="B208" s="38" t="s">
        <v>200</v>
      </c>
      <c r="C208" s="39"/>
      <c r="D208" s="39"/>
      <c r="E208" s="127"/>
      <c r="F208" s="127"/>
      <c r="H208" s="128">
        <f t="shared" si="11"/>
        <v>0</v>
      </c>
      <c r="J208" s="4">
        <f t="shared" si="10"/>
        <v>25.305</v>
      </c>
      <c r="K208" s="128">
        <f t="shared" si="9"/>
        <v>0</v>
      </c>
    </row>
    <row r="209" spans="1:11">
      <c r="A209" s="135" t="s">
        <v>269</v>
      </c>
      <c r="B209" s="38" t="s">
        <v>201</v>
      </c>
      <c r="C209" s="39"/>
      <c r="D209" s="39"/>
      <c r="E209" s="127"/>
      <c r="F209" s="127"/>
      <c r="H209" s="128">
        <f t="shared" si="11"/>
        <v>0</v>
      </c>
      <c r="J209" s="4">
        <f t="shared" si="10"/>
        <v>25.305</v>
      </c>
      <c r="K209" s="128">
        <f t="shared" si="9"/>
        <v>0</v>
      </c>
    </row>
    <row r="210" spans="1:11">
      <c r="A210" s="135" t="s">
        <v>270</v>
      </c>
      <c r="B210" s="38" t="s">
        <v>202</v>
      </c>
      <c r="C210" s="39"/>
      <c r="D210" s="39"/>
      <c r="E210" s="127"/>
      <c r="F210" s="127"/>
      <c r="H210" s="128">
        <f t="shared" si="11"/>
        <v>0</v>
      </c>
      <c r="J210" s="4">
        <f t="shared" si="10"/>
        <v>25.305</v>
      </c>
      <c r="K210" s="128">
        <f t="shared" si="9"/>
        <v>0</v>
      </c>
    </row>
    <row r="211" spans="1:11">
      <c r="A211" s="135" t="s">
        <v>271</v>
      </c>
      <c r="B211" s="38" t="s">
        <v>203</v>
      </c>
      <c r="C211" s="39"/>
      <c r="D211" s="39"/>
      <c r="E211" s="127"/>
      <c r="F211" s="127"/>
      <c r="H211" s="128">
        <f t="shared" si="11"/>
        <v>0</v>
      </c>
      <c r="J211" s="4">
        <f t="shared" si="10"/>
        <v>25.305</v>
      </c>
      <c r="K211" s="128">
        <f t="shared" si="9"/>
        <v>0</v>
      </c>
    </row>
    <row r="212" spans="1:11">
      <c r="A212" s="135" t="s">
        <v>272</v>
      </c>
      <c r="B212" s="38" t="s">
        <v>204</v>
      </c>
      <c r="C212" s="39"/>
      <c r="D212" s="39"/>
      <c r="E212" s="127"/>
      <c r="F212" s="127"/>
      <c r="H212" s="128">
        <f t="shared" si="11"/>
        <v>0</v>
      </c>
      <c r="J212" s="4">
        <f t="shared" si="10"/>
        <v>25.305</v>
      </c>
      <c r="K212" s="128">
        <f t="shared" si="9"/>
        <v>0</v>
      </c>
    </row>
    <row r="213" spans="1:11">
      <c r="A213" s="135" t="s">
        <v>273</v>
      </c>
      <c r="B213" s="38" t="s">
        <v>205</v>
      </c>
      <c r="C213" s="39"/>
      <c r="D213" s="39"/>
      <c r="E213" s="127"/>
      <c r="F213" s="127"/>
      <c r="H213" s="128">
        <f t="shared" si="11"/>
        <v>0</v>
      </c>
      <c r="J213" s="4">
        <f t="shared" si="10"/>
        <v>25.305</v>
      </c>
      <c r="K213" s="128">
        <f t="shared" si="9"/>
        <v>0</v>
      </c>
    </row>
    <row r="214" spans="1:11">
      <c r="A214" s="135" t="s">
        <v>285</v>
      </c>
      <c r="B214" s="38" t="s">
        <v>217</v>
      </c>
      <c r="C214" s="39"/>
      <c r="D214" s="39"/>
      <c r="E214" s="127"/>
      <c r="F214" s="127"/>
      <c r="H214" s="128">
        <f t="shared" si="11"/>
        <v>0</v>
      </c>
      <c r="J214" s="4">
        <f t="shared" si="10"/>
        <v>25.305</v>
      </c>
      <c r="K214" s="128">
        <f t="shared" si="9"/>
        <v>0</v>
      </c>
    </row>
    <row r="215" spans="1:11">
      <c r="A215" s="135" t="s">
        <v>274</v>
      </c>
      <c r="B215" s="38" t="s">
        <v>206</v>
      </c>
      <c r="C215" s="39"/>
      <c r="D215" s="39"/>
      <c r="E215" s="127"/>
      <c r="F215" s="127"/>
      <c r="H215" s="128">
        <f t="shared" si="11"/>
        <v>0</v>
      </c>
      <c r="J215" s="4">
        <f t="shared" si="10"/>
        <v>25.305</v>
      </c>
      <c r="K215" s="128">
        <f t="shared" si="9"/>
        <v>0</v>
      </c>
    </row>
    <row r="216" spans="1:11">
      <c r="A216" s="135">
        <v>30010</v>
      </c>
      <c r="B216" s="38" t="s">
        <v>295</v>
      </c>
      <c r="C216" s="39"/>
      <c r="D216" s="39">
        <v>1000000</v>
      </c>
      <c r="E216" s="127"/>
      <c r="F216" s="127"/>
      <c r="H216" s="128">
        <f t="shared" si="11"/>
        <v>-1000000</v>
      </c>
      <c r="J216" s="4">
        <f t="shared" si="10"/>
        <v>25.305</v>
      </c>
      <c r="K216" s="128">
        <f t="shared" si="9"/>
        <v>-25305000</v>
      </c>
    </row>
    <row r="217" spans="1:11">
      <c r="A217" s="135">
        <v>30011</v>
      </c>
      <c r="B217" s="133" t="s">
        <v>296</v>
      </c>
      <c r="C217" s="39"/>
      <c r="D217" s="39"/>
      <c r="E217" s="127"/>
      <c r="F217" s="127"/>
      <c r="H217" s="128">
        <f t="shared" si="11"/>
        <v>0</v>
      </c>
      <c r="J217" s="4">
        <f t="shared" si="10"/>
        <v>25.305</v>
      </c>
      <c r="K217" s="128">
        <f t="shared" si="9"/>
        <v>0</v>
      </c>
    </row>
    <row r="218" spans="1:11">
      <c r="A218" s="135">
        <v>30020</v>
      </c>
      <c r="B218" s="38" t="s">
        <v>297</v>
      </c>
      <c r="C218" s="39"/>
      <c r="D218" s="39"/>
      <c r="E218" s="127"/>
      <c r="F218" s="127"/>
      <c r="H218" s="128">
        <f t="shared" si="11"/>
        <v>0</v>
      </c>
      <c r="J218" s="4">
        <f t="shared" si="10"/>
        <v>25.305</v>
      </c>
      <c r="K218" s="128">
        <f t="shared" si="9"/>
        <v>0</v>
      </c>
    </row>
    <row r="219" spans="1:11">
      <c r="A219" s="135">
        <v>30030</v>
      </c>
      <c r="B219" s="38" t="s">
        <v>298</v>
      </c>
      <c r="C219" s="39"/>
      <c r="D219" s="39"/>
      <c r="E219" s="127"/>
      <c r="F219" s="127"/>
      <c r="H219" s="128">
        <f t="shared" si="11"/>
        <v>0</v>
      </c>
      <c r="J219" s="4">
        <f t="shared" si="10"/>
        <v>25.305</v>
      </c>
      <c r="K219" s="128">
        <f t="shared" si="9"/>
        <v>0</v>
      </c>
    </row>
    <row r="220" spans="1:11">
      <c r="A220" s="135">
        <v>30031</v>
      </c>
      <c r="B220" s="133" t="s">
        <v>299</v>
      </c>
      <c r="C220" s="39"/>
      <c r="D220" s="39"/>
      <c r="E220" s="127"/>
      <c r="F220" s="127"/>
      <c r="H220" s="128">
        <f t="shared" si="11"/>
        <v>0</v>
      </c>
      <c r="J220" s="4">
        <f t="shared" si="10"/>
        <v>25.305</v>
      </c>
      <c r="K220" s="128">
        <f t="shared" si="9"/>
        <v>0</v>
      </c>
    </row>
    <row r="221" spans="1:11">
      <c r="A221" s="138">
        <v>30040</v>
      </c>
      <c r="B221" s="130" t="s">
        <v>301</v>
      </c>
      <c r="C221" s="131"/>
      <c r="D221" s="131">
        <v>276152.86000000004</v>
      </c>
      <c r="E221" s="131"/>
      <c r="F221" s="131"/>
      <c r="G221" s="132"/>
      <c r="H221" s="132">
        <f>ROUND(C221-D221+E221-F221,2)</f>
        <v>-276152.86</v>
      </c>
      <c r="J221" s="4">
        <f t="shared" si="10"/>
        <v>25.305</v>
      </c>
      <c r="K221" s="132">
        <f t="shared" si="9"/>
        <v>-6988048.1200000001</v>
      </c>
    </row>
    <row r="222" spans="1:11">
      <c r="A222" s="135">
        <v>30041</v>
      </c>
      <c r="B222" s="133" t="s">
        <v>300</v>
      </c>
      <c r="C222" s="39"/>
      <c r="D222" s="39"/>
      <c r="E222" s="127"/>
      <c r="F222" s="127"/>
      <c r="H222" s="128">
        <f>ROUND(C222-D222+E222-F222,2)</f>
        <v>0</v>
      </c>
      <c r="J222" s="4">
        <f t="shared" si="10"/>
        <v>25.305</v>
      </c>
      <c r="K222" s="128">
        <f t="shared" si="9"/>
        <v>0</v>
      </c>
    </row>
    <row r="223" spans="1:11">
      <c r="A223" s="135">
        <v>30050</v>
      </c>
      <c r="B223" s="38" t="s">
        <v>302</v>
      </c>
      <c r="C223" s="39"/>
      <c r="D223" s="39"/>
      <c r="E223" s="127"/>
      <c r="F223" s="127"/>
      <c r="H223" s="128">
        <f t="shared" si="11"/>
        <v>0</v>
      </c>
      <c r="J223" s="4">
        <f t="shared" si="10"/>
        <v>25.305</v>
      </c>
      <c r="K223" s="128">
        <f t="shared" si="9"/>
        <v>0</v>
      </c>
    </row>
    <row r="224" spans="1:11">
      <c r="A224" s="135">
        <v>71000</v>
      </c>
      <c r="B224" s="38" t="s">
        <v>485</v>
      </c>
      <c r="C224" s="39"/>
      <c r="D224" s="39"/>
      <c r="E224" s="127"/>
      <c r="F224" s="127"/>
      <c r="H224" s="128">
        <f t="shared" si="11"/>
        <v>0</v>
      </c>
      <c r="J224" s="4">
        <f t="shared" si="10"/>
        <v>25.305</v>
      </c>
      <c r="K224" s="128">
        <f t="shared" si="9"/>
        <v>0</v>
      </c>
    </row>
    <row r="225" spans="1:11">
      <c r="A225" s="135">
        <v>71001</v>
      </c>
      <c r="B225" s="38" t="s">
        <v>304</v>
      </c>
      <c r="C225" s="39"/>
      <c r="D225" s="39"/>
      <c r="E225" s="127"/>
      <c r="F225" s="127"/>
      <c r="H225" s="128">
        <f t="shared" si="11"/>
        <v>0</v>
      </c>
      <c r="J225" s="4">
        <f t="shared" si="10"/>
        <v>25.305</v>
      </c>
      <c r="K225" s="128">
        <f t="shared" si="9"/>
        <v>0</v>
      </c>
    </row>
    <row r="226" spans="1:11">
      <c r="A226" s="135">
        <v>71002</v>
      </c>
      <c r="B226" s="38" t="s">
        <v>305</v>
      </c>
      <c r="C226" s="39"/>
      <c r="D226" s="39"/>
      <c r="E226" s="127"/>
      <c r="F226" s="127"/>
      <c r="H226" s="128">
        <f t="shared" si="11"/>
        <v>0</v>
      </c>
      <c r="J226" s="4">
        <f t="shared" si="10"/>
        <v>25.305</v>
      </c>
      <c r="K226" s="128">
        <f t="shared" si="9"/>
        <v>0</v>
      </c>
    </row>
    <row r="227" spans="1:11">
      <c r="A227" s="135">
        <v>71003</v>
      </c>
      <c r="B227" s="38" t="s">
        <v>306</v>
      </c>
      <c r="C227" s="39"/>
      <c r="D227" s="39"/>
      <c r="E227" s="127"/>
      <c r="F227" s="127"/>
      <c r="H227" s="128">
        <f t="shared" si="11"/>
        <v>0</v>
      </c>
      <c r="J227" s="4">
        <f t="shared" si="10"/>
        <v>25.305</v>
      </c>
      <c r="K227" s="128">
        <f t="shared" si="9"/>
        <v>0</v>
      </c>
    </row>
    <row r="228" spans="1:11">
      <c r="A228" s="135">
        <v>71004</v>
      </c>
      <c r="B228" s="38" t="s">
        <v>307</v>
      </c>
      <c r="C228" s="39"/>
      <c r="D228" s="39"/>
      <c r="E228" s="127"/>
      <c r="F228" s="127"/>
      <c r="H228" s="128">
        <f t="shared" si="11"/>
        <v>0</v>
      </c>
      <c r="J228" s="4">
        <f t="shared" si="10"/>
        <v>25.305</v>
      </c>
      <c r="K228" s="128">
        <f t="shared" si="9"/>
        <v>0</v>
      </c>
    </row>
    <row r="229" spans="1:11">
      <c r="A229" s="135">
        <v>71005</v>
      </c>
      <c r="B229" s="38" t="s">
        <v>308</v>
      </c>
      <c r="C229" s="39"/>
      <c r="D229" s="39"/>
      <c r="E229" s="127"/>
      <c r="F229" s="127"/>
      <c r="H229" s="128">
        <f t="shared" si="11"/>
        <v>0</v>
      </c>
      <c r="J229" s="4">
        <f t="shared" si="10"/>
        <v>25.305</v>
      </c>
      <c r="K229" s="128">
        <f t="shared" si="9"/>
        <v>0</v>
      </c>
    </row>
    <row r="230" spans="1:11">
      <c r="A230" s="135">
        <v>71006</v>
      </c>
      <c r="B230" s="38" t="s">
        <v>309</v>
      </c>
      <c r="C230" s="39"/>
      <c r="D230" s="39"/>
      <c r="E230" s="127"/>
      <c r="F230" s="127"/>
      <c r="H230" s="128">
        <f t="shared" si="11"/>
        <v>0</v>
      </c>
      <c r="J230" s="4">
        <f t="shared" si="10"/>
        <v>25.305</v>
      </c>
      <c r="K230" s="128">
        <f t="shared" si="9"/>
        <v>0</v>
      </c>
    </row>
    <row r="231" spans="1:11">
      <c r="A231" s="135">
        <v>71007</v>
      </c>
      <c r="B231" s="38" t="s">
        <v>310</v>
      </c>
      <c r="C231" s="39"/>
      <c r="D231" s="39"/>
      <c r="E231" s="127"/>
      <c r="F231" s="127"/>
      <c r="H231" s="128">
        <f t="shared" si="11"/>
        <v>0</v>
      </c>
      <c r="J231" s="4">
        <f t="shared" si="10"/>
        <v>25.305</v>
      </c>
      <c r="K231" s="128">
        <f t="shared" si="9"/>
        <v>0</v>
      </c>
    </row>
    <row r="232" spans="1:11">
      <c r="A232" s="135">
        <v>71008</v>
      </c>
      <c r="B232" s="38" t="s">
        <v>311</v>
      </c>
      <c r="C232" s="39"/>
      <c r="D232" s="39"/>
      <c r="E232" s="127"/>
      <c r="F232" s="127"/>
      <c r="H232" s="128">
        <f t="shared" si="11"/>
        <v>0</v>
      </c>
      <c r="J232" s="4">
        <f t="shared" si="10"/>
        <v>25.305</v>
      </c>
      <c r="K232" s="128">
        <f t="shared" si="9"/>
        <v>0</v>
      </c>
    </row>
    <row r="233" spans="1:11">
      <c r="A233" s="135">
        <v>71009</v>
      </c>
      <c r="B233" s="38" t="s">
        <v>312</v>
      </c>
      <c r="C233" s="39"/>
      <c r="D233" s="39"/>
      <c r="E233" s="127"/>
      <c r="F233" s="127"/>
      <c r="H233" s="128">
        <f t="shared" si="11"/>
        <v>0</v>
      </c>
      <c r="J233" s="4">
        <f t="shared" si="10"/>
        <v>25.305</v>
      </c>
      <c r="K233" s="128">
        <f t="shared" si="9"/>
        <v>0</v>
      </c>
    </row>
    <row r="234" spans="1:11">
      <c r="A234" s="135">
        <v>71010</v>
      </c>
      <c r="B234" s="133" t="s">
        <v>313</v>
      </c>
      <c r="C234" s="39"/>
      <c r="D234" s="39"/>
      <c r="E234" s="127"/>
      <c r="F234" s="127"/>
      <c r="H234" s="128">
        <f t="shared" si="11"/>
        <v>0</v>
      </c>
      <c r="J234" s="4">
        <f t="shared" si="10"/>
        <v>25.305</v>
      </c>
      <c r="K234" s="128">
        <f t="shared" si="9"/>
        <v>0</v>
      </c>
    </row>
    <row r="235" spans="1:11">
      <c r="A235" s="37">
        <v>71011</v>
      </c>
      <c r="B235" s="133" t="s">
        <v>314</v>
      </c>
      <c r="C235" s="39"/>
      <c r="D235" s="39"/>
      <c r="E235" s="127"/>
      <c r="F235" s="127"/>
      <c r="H235" s="128">
        <f t="shared" si="11"/>
        <v>0</v>
      </c>
      <c r="J235" s="4">
        <f t="shared" si="10"/>
        <v>25.305</v>
      </c>
      <c r="K235" s="128">
        <f t="shared" si="9"/>
        <v>0</v>
      </c>
    </row>
    <row r="236" spans="1:11">
      <c r="A236" s="37">
        <v>71012</v>
      </c>
      <c r="B236" s="133" t="s">
        <v>315</v>
      </c>
      <c r="C236" s="39"/>
      <c r="D236" s="39"/>
      <c r="E236" s="127"/>
      <c r="F236" s="127"/>
      <c r="H236" s="128">
        <f t="shared" si="11"/>
        <v>0</v>
      </c>
      <c r="J236" s="4">
        <f t="shared" si="10"/>
        <v>25.305</v>
      </c>
      <c r="K236" s="128">
        <f t="shared" si="9"/>
        <v>0</v>
      </c>
    </row>
    <row r="237" spans="1:11">
      <c r="A237" s="37">
        <v>71013</v>
      </c>
      <c r="B237" s="133" t="s">
        <v>316</v>
      </c>
      <c r="C237" s="39"/>
      <c r="D237" s="39"/>
      <c r="E237" s="127"/>
      <c r="F237" s="127"/>
      <c r="H237" s="128">
        <f t="shared" si="11"/>
        <v>0</v>
      </c>
      <c r="J237" s="4">
        <f t="shared" si="10"/>
        <v>25.305</v>
      </c>
      <c r="K237" s="128">
        <f t="shared" si="9"/>
        <v>0</v>
      </c>
    </row>
    <row r="238" spans="1:11">
      <c r="A238" s="37">
        <v>71014</v>
      </c>
      <c r="B238" s="133" t="s">
        <v>317</v>
      </c>
      <c r="C238" s="39"/>
      <c r="D238" s="39"/>
      <c r="E238" s="127"/>
      <c r="F238" s="127"/>
      <c r="H238" s="128">
        <f t="shared" si="11"/>
        <v>0</v>
      </c>
      <c r="J238" s="4">
        <f t="shared" si="10"/>
        <v>25.305</v>
      </c>
      <c r="K238" s="128">
        <f t="shared" si="9"/>
        <v>0</v>
      </c>
    </row>
    <row r="239" spans="1:11">
      <c r="A239" s="37">
        <v>71015</v>
      </c>
      <c r="B239" s="133" t="s">
        <v>318</v>
      </c>
      <c r="C239" s="39"/>
      <c r="D239" s="39"/>
      <c r="E239" s="127"/>
      <c r="F239" s="127"/>
      <c r="H239" s="128">
        <f t="shared" si="11"/>
        <v>0</v>
      </c>
      <c r="J239" s="4">
        <f t="shared" si="10"/>
        <v>25.305</v>
      </c>
      <c r="K239" s="128">
        <f t="shared" si="9"/>
        <v>0</v>
      </c>
    </row>
    <row r="240" spans="1:11">
      <c r="A240" s="37">
        <v>71016</v>
      </c>
      <c r="B240" s="133" t="s">
        <v>319</v>
      </c>
      <c r="C240" s="39"/>
      <c r="D240" s="39"/>
      <c r="E240" s="127"/>
      <c r="F240" s="127"/>
      <c r="H240" s="128">
        <f t="shared" si="11"/>
        <v>0</v>
      </c>
      <c r="J240" s="4">
        <f t="shared" si="10"/>
        <v>25.305</v>
      </c>
      <c r="K240" s="128">
        <f t="shared" si="9"/>
        <v>0</v>
      </c>
    </row>
    <row r="241" spans="1:11">
      <c r="A241" s="37">
        <v>71017</v>
      </c>
      <c r="B241" s="133" t="s">
        <v>320</v>
      </c>
      <c r="C241" s="39"/>
      <c r="D241" s="39"/>
      <c r="E241" s="127"/>
      <c r="F241" s="127"/>
      <c r="H241" s="128">
        <f t="shared" si="11"/>
        <v>0</v>
      </c>
      <c r="J241" s="4">
        <f t="shared" si="10"/>
        <v>25.305</v>
      </c>
      <c r="K241" s="128">
        <f t="shared" si="9"/>
        <v>0</v>
      </c>
    </row>
    <row r="242" spans="1:11">
      <c r="A242" s="37">
        <v>71018</v>
      </c>
      <c r="B242" s="133" t="s">
        <v>321</v>
      </c>
      <c r="C242" s="39"/>
      <c r="D242" s="39"/>
      <c r="E242" s="127"/>
      <c r="F242" s="127"/>
      <c r="H242" s="128">
        <f t="shared" si="11"/>
        <v>0</v>
      </c>
      <c r="J242" s="4">
        <f t="shared" si="10"/>
        <v>25.305</v>
      </c>
      <c r="K242" s="128">
        <f t="shared" si="9"/>
        <v>0</v>
      </c>
    </row>
    <row r="243" spans="1:11">
      <c r="A243" s="37">
        <v>71019</v>
      </c>
      <c r="B243" s="133" t="s">
        <v>322</v>
      </c>
      <c r="C243" s="39"/>
      <c r="D243" s="39"/>
      <c r="E243" s="127"/>
      <c r="F243" s="127"/>
      <c r="H243" s="128">
        <f t="shared" si="11"/>
        <v>0</v>
      </c>
      <c r="J243" s="4">
        <f t="shared" si="10"/>
        <v>25.305</v>
      </c>
      <c r="K243" s="128">
        <f t="shared" si="9"/>
        <v>0</v>
      </c>
    </row>
    <row r="244" spans="1:11">
      <c r="A244" s="37">
        <v>71020</v>
      </c>
      <c r="B244" s="133" t="s">
        <v>323</v>
      </c>
      <c r="C244" s="39"/>
      <c r="D244" s="39"/>
      <c r="E244" s="127"/>
      <c r="F244" s="127"/>
      <c r="H244" s="128">
        <f t="shared" si="11"/>
        <v>0</v>
      </c>
      <c r="J244" s="4">
        <f t="shared" si="10"/>
        <v>25.305</v>
      </c>
      <c r="K244" s="128">
        <f t="shared" si="9"/>
        <v>0</v>
      </c>
    </row>
    <row r="245" spans="1:11">
      <c r="A245" s="37">
        <v>71021</v>
      </c>
      <c r="B245" s="133" t="s">
        <v>324</v>
      </c>
      <c r="C245" s="39"/>
      <c r="D245" s="39"/>
      <c r="E245" s="127"/>
      <c r="F245" s="127"/>
      <c r="H245" s="128">
        <f t="shared" si="11"/>
        <v>0</v>
      </c>
      <c r="J245" s="4">
        <f t="shared" si="10"/>
        <v>25.305</v>
      </c>
      <c r="K245" s="128">
        <f t="shared" si="9"/>
        <v>0</v>
      </c>
    </row>
    <row r="246" spans="1:11">
      <c r="A246" s="37">
        <v>71022</v>
      </c>
      <c r="B246" s="133" t="s">
        <v>325</v>
      </c>
      <c r="C246" s="39"/>
      <c r="D246" s="39"/>
      <c r="E246" s="127"/>
      <c r="F246" s="127"/>
      <c r="H246" s="128">
        <f t="shared" si="11"/>
        <v>0</v>
      </c>
      <c r="J246" s="4">
        <f t="shared" si="10"/>
        <v>25.305</v>
      </c>
      <c r="K246" s="128">
        <f t="shared" si="9"/>
        <v>0</v>
      </c>
    </row>
    <row r="247" spans="1:11">
      <c r="A247" s="37">
        <v>71023</v>
      </c>
      <c r="B247" s="133" t="s">
        <v>326</v>
      </c>
      <c r="C247" s="39"/>
      <c r="D247" s="39"/>
      <c r="E247" s="127"/>
      <c r="F247" s="127"/>
      <c r="H247" s="128">
        <f t="shared" si="11"/>
        <v>0</v>
      </c>
      <c r="J247" s="4">
        <f t="shared" si="10"/>
        <v>25.305</v>
      </c>
      <c r="K247" s="128">
        <f t="shared" si="9"/>
        <v>0</v>
      </c>
    </row>
    <row r="248" spans="1:11">
      <c r="A248" s="37">
        <v>71024</v>
      </c>
      <c r="B248" s="140" t="s">
        <v>327</v>
      </c>
      <c r="C248" s="39"/>
      <c r="D248" s="39"/>
      <c r="E248" s="127"/>
      <c r="F248" s="127"/>
      <c r="H248" s="128">
        <f t="shared" si="11"/>
        <v>0</v>
      </c>
      <c r="J248" s="4">
        <f t="shared" si="10"/>
        <v>25.305</v>
      </c>
      <c r="K248" s="128">
        <f t="shared" si="9"/>
        <v>0</v>
      </c>
    </row>
    <row r="249" spans="1:11">
      <c r="A249" s="136">
        <v>71025</v>
      </c>
      <c r="B249" s="38" t="s">
        <v>328</v>
      </c>
      <c r="C249" s="39"/>
      <c r="D249" s="39"/>
      <c r="E249" s="127"/>
      <c r="F249" s="127"/>
      <c r="H249" s="128">
        <f t="shared" si="11"/>
        <v>0</v>
      </c>
      <c r="J249" s="4">
        <f t="shared" si="10"/>
        <v>25.305</v>
      </c>
      <c r="K249" s="128">
        <f t="shared" si="9"/>
        <v>0</v>
      </c>
    </row>
    <row r="250" spans="1:11">
      <c r="A250" s="136">
        <v>71026</v>
      </c>
      <c r="B250" s="38" t="s">
        <v>329</v>
      </c>
      <c r="C250" s="39"/>
      <c r="D250" s="39"/>
      <c r="E250" s="127"/>
      <c r="F250" s="127"/>
      <c r="H250" s="128">
        <f t="shared" si="11"/>
        <v>0</v>
      </c>
      <c r="J250" s="4">
        <f t="shared" si="10"/>
        <v>25.305</v>
      </c>
      <c r="K250" s="128">
        <f t="shared" si="9"/>
        <v>0</v>
      </c>
    </row>
    <row r="251" spans="1:11">
      <c r="A251" s="136">
        <v>71027</v>
      </c>
      <c r="B251" s="38" t="s">
        <v>330</v>
      </c>
      <c r="C251" s="39"/>
      <c r="D251" s="39"/>
      <c r="E251" s="127"/>
      <c r="F251" s="127"/>
      <c r="H251" s="128">
        <f t="shared" si="11"/>
        <v>0</v>
      </c>
      <c r="J251" s="4">
        <f t="shared" si="10"/>
        <v>25.305</v>
      </c>
      <c r="K251" s="128">
        <f t="shared" si="9"/>
        <v>0</v>
      </c>
    </row>
    <row r="252" spans="1:11">
      <c r="A252" s="136">
        <v>71028</v>
      </c>
      <c r="B252" s="38" t="s">
        <v>331</v>
      </c>
      <c r="C252" s="39"/>
      <c r="D252" s="39"/>
      <c r="E252" s="127"/>
      <c r="F252" s="127"/>
      <c r="H252" s="128">
        <f t="shared" si="11"/>
        <v>0</v>
      </c>
      <c r="J252" s="4">
        <f t="shared" si="10"/>
        <v>25.305</v>
      </c>
      <c r="K252" s="128">
        <f t="shared" si="9"/>
        <v>0</v>
      </c>
    </row>
    <row r="253" spans="1:11">
      <c r="A253" s="135">
        <v>71998</v>
      </c>
      <c r="B253" s="38" t="s">
        <v>332</v>
      </c>
      <c r="C253" s="39"/>
      <c r="D253" s="39"/>
      <c r="E253" s="127"/>
      <c r="F253" s="127"/>
      <c r="H253" s="128">
        <f t="shared" si="11"/>
        <v>0</v>
      </c>
      <c r="J253" s="4">
        <f t="shared" si="10"/>
        <v>25.305</v>
      </c>
      <c r="K253" s="128">
        <f t="shared" si="9"/>
        <v>0</v>
      </c>
    </row>
    <row r="254" spans="1:11">
      <c r="A254" s="135">
        <v>72100</v>
      </c>
      <c r="B254" s="38" t="s">
        <v>333</v>
      </c>
      <c r="C254" s="39"/>
      <c r="D254" s="39"/>
      <c r="E254" s="127"/>
      <c r="F254" s="127"/>
      <c r="H254" s="128">
        <f t="shared" si="11"/>
        <v>0</v>
      </c>
      <c r="J254" s="4">
        <f t="shared" si="10"/>
        <v>25.305</v>
      </c>
      <c r="K254" s="128">
        <f t="shared" si="9"/>
        <v>0</v>
      </c>
    </row>
    <row r="255" spans="1:11">
      <c r="A255" s="135">
        <v>72101</v>
      </c>
      <c r="B255" s="38" t="s">
        <v>334</v>
      </c>
      <c r="C255" s="39"/>
      <c r="D255" s="39">
        <v>362213.38</v>
      </c>
      <c r="E255" s="127"/>
      <c r="F255" s="127"/>
      <c r="H255" s="128">
        <f t="shared" si="11"/>
        <v>-362213.38</v>
      </c>
      <c r="J255" s="4">
        <f t="shared" si="10"/>
        <v>25.305</v>
      </c>
      <c r="K255" s="128">
        <f t="shared" si="9"/>
        <v>-9165809.5800000001</v>
      </c>
    </row>
    <row r="256" spans="1:11">
      <c r="A256" s="135">
        <v>72102</v>
      </c>
      <c r="B256" s="38" t="s">
        <v>335</v>
      </c>
      <c r="C256" s="39"/>
      <c r="D256" s="39">
        <v>422947.2</v>
      </c>
      <c r="E256" s="127"/>
      <c r="F256" s="127"/>
      <c r="H256" s="128">
        <f t="shared" si="11"/>
        <v>-422947.2</v>
      </c>
      <c r="J256" s="4">
        <f t="shared" si="10"/>
        <v>25.305</v>
      </c>
      <c r="K256" s="128">
        <f t="shared" si="9"/>
        <v>-10702678.9</v>
      </c>
    </row>
    <row r="257" spans="1:11">
      <c r="A257" s="135">
        <v>72103</v>
      </c>
      <c r="B257" s="38" t="s">
        <v>336</v>
      </c>
      <c r="C257" s="39"/>
      <c r="D257" s="39">
        <v>393831.4</v>
      </c>
      <c r="E257" s="127"/>
      <c r="F257" s="127"/>
      <c r="H257" s="128">
        <f t="shared" si="11"/>
        <v>-393831.4</v>
      </c>
      <c r="J257" s="4">
        <f t="shared" si="10"/>
        <v>25.305</v>
      </c>
      <c r="K257" s="128">
        <f t="shared" si="9"/>
        <v>-9965903.5800000001</v>
      </c>
    </row>
    <row r="258" spans="1:11">
      <c r="A258" s="135">
        <v>72200</v>
      </c>
      <c r="B258" s="38" t="s">
        <v>337</v>
      </c>
      <c r="C258" s="39"/>
      <c r="D258" s="39">
        <v>209745</v>
      </c>
      <c r="E258" s="127"/>
      <c r="F258" s="127"/>
      <c r="H258" s="128">
        <f t="shared" si="11"/>
        <v>-209745</v>
      </c>
      <c r="J258" s="4">
        <f t="shared" si="10"/>
        <v>25.305</v>
      </c>
      <c r="K258" s="128">
        <f t="shared" si="9"/>
        <v>-5307597.2300000004</v>
      </c>
    </row>
    <row r="259" spans="1:11">
      <c r="A259" s="136">
        <v>73006</v>
      </c>
      <c r="B259" s="38" t="s">
        <v>338</v>
      </c>
      <c r="C259" s="39"/>
      <c r="D259" s="39"/>
      <c r="E259" s="127"/>
      <c r="F259" s="127"/>
      <c r="H259" s="128">
        <f t="shared" si="11"/>
        <v>0</v>
      </c>
      <c r="J259" s="4">
        <f t="shared" si="10"/>
        <v>25.305</v>
      </c>
      <c r="K259" s="128">
        <f t="shared" si="9"/>
        <v>0</v>
      </c>
    </row>
    <row r="260" spans="1:11">
      <c r="A260" s="135">
        <v>74100</v>
      </c>
      <c r="B260" s="38" t="s">
        <v>339</v>
      </c>
      <c r="C260" s="39"/>
      <c r="D260" s="39"/>
      <c r="E260" s="127"/>
      <c r="F260" s="127"/>
      <c r="H260" s="128">
        <f t="shared" si="11"/>
        <v>0</v>
      </c>
      <c r="J260" s="4">
        <f t="shared" si="10"/>
        <v>25.305</v>
      </c>
      <c r="K260" s="128">
        <f t="shared" si="9"/>
        <v>0</v>
      </c>
    </row>
    <row r="261" spans="1:11">
      <c r="A261" s="135">
        <v>74101</v>
      </c>
      <c r="B261" s="38" t="s">
        <v>340</v>
      </c>
      <c r="C261" s="39"/>
      <c r="D261" s="39"/>
      <c r="E261" s="127"/>
      <c r="F261" s="127"/>
      <c r="H261" s="128">
        <f t="shared" si="11"/>
        <v>0</v>
      </c>
      <c r="J261" s="4">
        <f t="shared" si="10"/>
        <v>25.305</v>
      </c>
      <c r="K261" s="128">
        <f t="shared" si="9"/>
        <v>0</v>
      </c>
    </row>
    <row r="262" spans="1:11">
      <c r="A262" s="135">
        <v>74102</v>
      </c>
      <c r="B262" s="38" t="s">
        <v>341</v>
      </c>
      <c r="C262" s="39"/>
      <c r="D262" s="39"/>
      <c r="E262" s="127"/>
      <c r="F262" s="127"/>
      <c r="H262" s="128">
        <f t="shared" si="11"/>
        <v>0</v>
      </c>
      <c r="J262" s="4">
        <f t="shared" si="10"/>
        <v>25.305</v>
      </c>
      <c r="K262" s="128">
        <f t="shared" si="9"/>
        <v>0</v>
      </c>
    </row>
    <row r="263" spans="1:11">
      <c r="A263" s="135">
        <v>74200</v>
      </c>
      <c r="B263" s="38" t="s">
        <v>342</v>
      </c>
      <c r="C263" s="39"/>
      <c r="D263" s="39"/>
      <c r="E263" s="127"/>
      <c r="F263" s="127"/>
      <c r="H263" s="128">
        <f t="shared" si="11"/>
        <v>0</v>
      </c>
      <c r="J263" s="4">
        <f t="shared" si="10"/>
        <v>25.305</v>
      </c>
      <c r="K263" s="128">
        <f t="shared" si="9"/>
        <v>0</v>
      </c>
    </row>
    <row r="264" spans="1:11">
      <c r="A264" s="135">
        <v>74201</v>
      </c>
      <c r="B264" s="38" t="s">
        <v>343</v>
      </c>
      <c r="C264" s="39"/>
      <c r="D264" s="39"/>
      <c r="E264" s="127"/>
      <c r="F264" s="127"/>
      <c r="H264" s="128">
        <f t="shared" si="11"/>
        <v>0</v>
      </c>
      <c r="J264" s="4">
        <f t="shared" si="10"/>
        <v>25.305</v>
      </c>
      <c r="K264" s="128">
        <f t="shared" ref="K264:K327" si="12">ROUND(H264*J264,2)</f>
        <v>0</v>
      </c>
    </row>
    <row r="265" spans="1:11">
      <c r="A265" s="135">
        <v>74202</v>
      </c>
      <c r="B265" s="38" t="s">
        <v>344</v>
      </c>
      <c r="C265" s="39"/>
      <c r="D265" s="39"/>
      <c r="E265" s="127"/>
      <c r="F265" s="127"/>
      <c r="H265" s="128">
        <f t="shared" si="11"/>
        <v>0</v>
      </c>
      <c r="J265" s="4">
        <f t="shared" ref="J265:J328" si="13">J264</f>
        <v>25.305</v>
      </c>
      <c r="K265" s="128">
        <f t="shared" si="12"/>
        <v>0</v>
      </c>
    </row>
    <row r="266" spans="1:11">
      <c r="A266" s="135">
        <v>74203</v>
      </c>
      <c r="B266" s="38" t="s">
        <v>345</v>
      </c>
      <c r="C266" s="39"/>
      <c r="D266" s="39"/>
      <c r="E266" s="127"/>
      <c r="F266" s="127"/>
      <c r="H266" s="128">
        <f t="shared" si="11"/>
        <v>0</v>
      </c>
      <c r="J266" s="4">
        <f t="shared" si="13"/>
        <v>25.305</v>
      </c>
      <c r="K266" s="128">
        <f t="shared" si="12"/>
        <v>0</v>
      </c>
    </row>
    <row r="267" spans="1:11">
      <c r="A267" s="135">
        <v>74204</v>
      </c>
      <c r="B267" s="38" t="s">
        <v>346</v>
      </c>
      <c r="C267" s="39"/>
      <c r="D267" s="39"/>
      <c r="E267" s="127"/>
      <c r="F267" s="127"/>
      <c r="H267" s="128">
        <f t="shared" si="11"/>
        <v>0</v>
      </c>
      <c r="J267" s="4">
        <f t="shared" si="13"/>
        <v>25.305</v>
      </c>
      <c r="K267" s="128">
        <f t="shared" si="12"/>
        <v>0</v>
      </c>
    </row>
    <row r="268" spans="1:11">
      <c r="A268" s="135">
        <v>74300</v>
      </c>
      <c r="B268" s="38" t="s">
        <v>347</v>
      </c>
      <c r="C268" s="39"/>
      <c r="D268" s="39"/>
      <c r="E268" s="127"/>
      <c r="F268" s="127"/>
      <c r="H268" s="128">
        <f t="shared" ref="H268:H336" si="14">ROUND(C268-D268+E268-F268,2)</f>
        <v>0</v>
      </c>
      <c r="J268" s="4">
        <f t="shared" si="13"/>
        <v>25.305</v>
      </c>
      <c r="K268" s="128">
        <f t="shared" si="12"/>
        <v>0</v>
      </c>
    </row>
    <row r="269" spans="1:11">
      <c r="A269" s="135">
        <v>81000</v>
      </c>
      <c r="B269" s="38" t="s">
        <v>486</v>
      </c>
      <c r="C269" s="39"/>
      <c r="D269" s="39"/>
      <c r="E269" s="127"/>
      <c r="F269" s="127"/>
      <c r="H269" s="128">
        <f t="shared" si="14"/>
        <v>0</v>
      </c>
      <c r="J269" s="4">
        <f t="shared" si="13"/>
        <v>25.305</v>
      </c>
      <c r="K269" s="128">
        <f t="shared" si="12"/>
        <v>0</v>
      </c>
    </row>
    <row r="270" spans="1:11">
      <c r="A270" s="135">
        <v>81001</v>
      </c>
      <c r="B270" s="133" t="s">
        <v>304</v>
      </c>
      <c r="C270" s="39"/>
      <c r="D270" s="39"/>
      <c r="E270" s="127"/>
      <c r="F270" s="127"/>
      <c r="H270" s="128">
        <f t="shared" si="14"/>
        <v>0</v>
      </c>
      <c r="J270" s="4">
        <f t="shared" si="13"/>
        <v>25.305</v>
      </c>
      <c r="K270" s="128">
        <f t="shared" si="12"/>
        <v>0</v>
      </c>
    </row>
    <row r="271" spans="1:11">
      <c r="A271" s="135">
        <v>81002</v>
      </c>
      <c r="B271" s="133" t="s">
        <v>305</v>
      </c>
      <c r="C271" s="39"/>
      <c r="D271" s="39"/>
      <c r="E271" s="127"/>
      <c r="F271" s="127"/>
      <c r="H271" s="128">
        <f t="shared" si="14"/>
        <v>0</v>
      </c>
      <c r="J271" s="4">
        <f t="shared" si="13"/>
        <v>25.305</v>
      </c>
      <c r="K271" s="128">
        <f t="shared" si="12"/>
        <v>0</v>
      </c>
    </row>
    <row r="272" spans="1:11">
      <c r="A272" s="135">
        <v>81003</v>
      </c>
      <c r="B272" s="133" t="s">
        <v>306</v>
      </c>
      <c r="C272" s="39"/>
      <c r="D272" s="39"/>
      <c r="E272" s="127"/>
      <c r="F272" s="127"/>
      <c r="H272" s="128">
        <f t="shared" si="14"/>
        <v>0</v>
      </c>
      <c r="J272" s="4">
        <f t="shared" si="13"/>
        <v>25.305</v>
      </c>
      <c r="K272" s="128">
        <f t="shared" si="12"/>
        <v>0</v>
      </c>
    </row>
    <row r="273" spans="1:11">
      <c r="A273" s="135">
        <v>81004</v>
      </c>
      <c r="B273" s="133" t="s">
        <v>307</v>
      </c>
      <c r="C273" s="39"/>
      <c r="D273" s="39"/>
      <c r="E273" s="127"/>
      <c r="F273" s="127"/>
      <c r="H273" s="128">
        <f t="shared" si="14"/>
        <v>0</v>
      </c>
      <c r="J273" s="4">
        <f t="shared" si="13"/>
        <v>25.305</v>
      </c>
      <c r="K273" s="128">
        <f t="shared" si="12"/>
        <v>0</v>
      </c>
    </row>
    <row r="274" spans="1:11">
      <c r="A274" s="135">
        <v>81005</v>
      </c>
      <c r="B274" s="133" t="s">
        <v>308</v>
      </c>
      <c r="C274" s="39"/>
      <c r="D274" s="39"/>
      <c r="E274" s="127"/>
      <c r="F274" s="127"/>
      <c r="H274" s="128">
        <f t="shared" si="14"/>
        <v>0</v>
      </c>
      <c r="J274" s="4">
        <f t="shared" si="13"/>
        <v>25.305</v>
      </c>
      <c r="K274" s="128">
        <f t="shared" si="12"/>
        <v>0</v>
      </c>
    </row>
    <row r="275" spans="1:11">
      <c r="A275" s="135">
        <v>81006</v>
      </c>
      <c r="B275" s="133" t="s">
        <v>309</v>
      </c>
      <c r="C275" s="39"/>
      <c r="D275" s="39"/>
      <c r="E275" s="127"/>
      <c r="F275" s="127"/>
      <c r="H275" s="128">
        <f t="shared" si="14"/>
        <v>0</v>
      </c>
      <c r="J275" s="4">
        <f t="shared" si="13"/>
        <v>25.305</v>
      </c>
      <c r="K275" s="128">
        <f t="shared" si="12"/>
        <v>0</v>
      </c>
    </row>
    <row r="276" spans="1:11">
      <c r="A276" s="135">
        <v>81007</v>
      </c>
      <c r="B276" s="38" t="s">
        <v>310</v>
      </c>
      <c r="C276" s="39"/>
      <c r="D276" s="39"/>
      <c r="E276" s="127"/>
      <c r="F276" s="127"/>
      <c r="H276" s="128">
        <f t="shared" si="14"/>
        <v>0</v>
      </c>
      <c r="J276" s="4">
        <f t="shared" si="13"/>
        <v>25.305</v>
      </c>
      <c r="K276" s="128">
        <f t="shared" si="12"/>
        <v>0</v>
      </c>
    </row>
    <row r="277" spans="1:11">
      <c r="A277" s="135">
        <v>81008</v>
      </c>
      <c r="B277" s="38" t="s">
        <v>311</v>
      </c>
      <c r="C277" s="39"/>
      <c r="D277" s="39"/>
      <c r="E277" s="127"/>
      <c r="F277" s="127"/>
      <c r="H277" s="128">
        <f t="shared" si="14"/>
        <v>0</v>
      </c>
      <c r="J277" s="4">
        <f t="shared" si="13"/>
        <v>25.305</v>
      </c>
      <c r="K277" s="128">
        <f t="shared" si="12"/>
        <v>0</v>
      </c>
    </row>
    <row r="278" spans="1:11">
      <c r="A278" s="135">
        <v>81009</v>
      </c>
      <c r="B278" s="38" t="s">
        <v>312</v>
      </c>
      <c r="C278" s="39"/>
      <c r="D278" s="39"/>
      <c r="E278" s="127"/>
      <c r="F278" s="127"/>
      <c r="H278" s="128">
        <f t="shared" si="14"/>
        <v>0</v>
      </c>
      <c r="J278" s="4">
        <f t="shared" si="13"/>
        <v>25.305</v>
      </c>
      <c r="K278" s="128">
        <f t="shared" si="12"/>
        <v>0</v>
      </c>
    </row>
    <row r="279" spans="1:11">
      <c r="A279" s="137">
        <v>81010</v>
      </c>
      <c r="B279" s="140" t="s">
        <v>313</v>
      </c>
      <c r="C279" s="39"/>
      <c r="D279" s="39"/>
      <c r="E279" s="127"/>
      <c r="F279" s="127"/>
      <c r="H279" s="128">
        <f t="shared" si="14"/>
        <v>0</v>
      </c>
      <c r="J279" s="4">
        <f t="shared" si="13"/>
        <v>25.305</v>
      </c>
      <c r="K279" s="128">
        <f t="shared" si="12"/>
        <v>0</v>
      </c>
    </row>
    <row r="280" spans="1:11">
      <c r="A280" s="135">
        <v>81011</v>
      </c>
      <c r="B280" s="133" t="s">
        <v>314</v>
      </c>
      <c r="C280" s="39"/>
      <c r="D280" s="39"/>
      <c r="E280" s="127"/>
      <c r="F280" s="127"/>
      <c r="H280" s="128">
        <f t="shared" si="14"/>
        <v>0</v>
      </c>
      <c r="J280" s="4">
        <f t="shared" si="13"/>
        <v>25.305</v>
      </c>
      <c r="K280" s="128">
        <f t="shared" si="12"/>
        <v>0</v>
      </c>
    </row>
    <row r="281" spans="1:11">
      <c r="A281" s="135">
        <v>81012</v>
      </c>
      <c r="B281" s="133" t="s">
        <v>315</v>
      </c>
      <c r="C281" s="39"/>
      <c r="D281" s="39"/>
      <c r="E281" s="127"/>
      <c r="F281" s="127"/>
      <c r="H281" s="128">
        <f t="shared" si="14"/>
        <v>0</v>
      </c>
      <c r="J281" s="4">
        <f t="shared" si="13"/>
        <v>25.305</v>
      </c>
      <c r="K281" s="128">
        <f t="shared" si="12"/>
        <v>0</v>
      </c>
    </row>
    <row r="282" spans="1:11">
      <c r="A282" s="135">
        <v>81013</v>
      </c>
      <c r="B282" s="133" t="s">
        <v>316</v>
      </c>
      <c r="C282" s="39"/>
      <c r="D282" s="39"/>
      <c r="E282" s="127"/>
      <c r="F282" s="127"/>
      <c r="H282" s="128">
        <f t="shared" si="14"/>
        <v>0</v>
      </c>
      <c r="J282" s="4">
        <f t="shared" si="13"/>
        <v>25.305</v>
      </c>
      <c r="K282" s="128">
        <f t="shared" si="12"/>
        <v>0</v>
      </c>
    </row>
    <row r="283" spans="1:11">
      <c r="A283" s="135">
        <v>81014</v>
      </c>
      <c r="B283" s="133" t="s">
        <v>317</v>
      </c>
      <c r="C283" s="39"/>
      <c r="D283" s="39"/>
      <c r="E283" s="127"/>
      <c r="F283" s="127"/>
      <c r="H283" s="128">
        <f t="shared" si="14"/>
        <v>0</v>
      </c>
      <c r="J283" s="4">
        <f t="shared" si="13"/>
        <v>25.305</v>
      </c>
      <c r="K283" s="128">
        <f t="shared" si="12"/>
        <v>0</v>
      </c>
    </row>
    <row r="284" spans="1:11">
      <c r="A284" s="135">
        <v>81015</v>
      </c>
      <c r="B284" s="133" t="s">
        <v>318</v>
      </c>
      <c r="C284" s="39"/>
      <c r="D284" s="39"/>
      <c r="E284" s="127"/>
      <c r="F284" s="127"/>
      <c r="H284" s="128">
        <f t="shared" si="14"/>
        <v>0</v>
      </c>
      <c r="J284" s="4">
        <f t="shared" si="13"/>
        <v>25.305</v>
      </c>
      <c r="K284" s="128">
        <f t="shared" si="12"/>
        <v>0</v>
      </c>
    </row>
    <row r="285" spans="1:11">
      <c r="A285" s="37">
        <v>81016</v>
      </c>
      <c r="B285" s="133" t="s">
        <v>319</v>
      </c>
      <c r="C285" s="39"/>
      <c r="D285" s="39"/>
      <c r="E285" s="127"/>
      <c r="F285" s="127"/>
      <c r="H285" s="128">
        <f t="shared" si="14"/>
        <v>0</v>
      </c>
      <c r="J285" s="4">
        <f t="shared" si="13"/>
        <v>25.305</v>
      </c>
      <c r="K285" s="128">
        <f t="shared" si="12"/>
        <v>0</v>
      </c>
    </row>
    <row r="286" spans="1:11">
      <c r="A286" s="37">
        <v>81017</v>
      </c>
      <c r="B286" s="133" t="s">
        <v>320</v>
      </c>
      <c r="C286" s="39"/>
      <c r="D286" s="39"/>
      <c r="E286" s="127"/>
      <c r="F286" s="127"/>
      <c r="H286" s="128">
        <f t="shared" si="14"/>
        <v>0</v>
      </c>
      <c r="J286" s="4">
        <f t="shared" si="13"/>
        <v>25.305</v>
      </c>
      <c r="K286" s="128">
        <f t="shared" si="12"/>
        <v>0</v>
      </c>
    </row>
    <row r="287" spans="1:11">
      <c r="A287" s="37">
        <v>81018</v>
      </c>
      <c r="B287" s="133" t="s">
        <v>321</v>
      </c>
      <c r="C287" s="39"/>
      <c r="D287" s="39"/>
      <c r="E287" s="127"/>
      <c r="F287" s="127"/>
      <c r="H287" s="128">
        <f t="shared" si="14"/>
        <v>0</v>
      </c>
      <c r="J287" s="4">
        <f t="shared" si="13"/>
        <v>25.305</v>
      </c>
      <c r="K287" s="128">
        <f t="shared" si="12"/>
        <v>0</v>
      </c>
    </row>
    <row r="288" spans="1:11">
      <c r="A288" s="37">
        <v>81019</v>
      </c>
      <c r="B288" s="133" t="s">
        <v>322</v>
      </c>
      <c r="C288" s="39"/>
      <c r="D288" s="39"/>
      <c r="E288" s="127"/>
      <c r="F288" s="127"/>
      <c r="H288" s="128">
        <f t="shared" si="14"/>
        <v>0</v>
      </c>
      <c r="J288" s="4">
        <f t="shared" si="13"/>
        <v>25.305</v>
      </c>
      <c r="K288" s="128">
        <f t="shared" si="12"/>
        <v>0</v>
      </c>
    </row>
    <row r="289" spans="1:11">
      <c r="A289" s="37">
        <v>81020</v>
      </c>
      <c r="B289" s="133" t="s">
        <v>323</v>
      </c>
      <c r="C289" s="39"/>
      <c r="D289" s="39"/>
      <c r="E289" s="127"/>
      <c r="F289" s="127"/>
      <c r="H289" s="128">
        <f t="shared" si="14"/>
        <v>0</v>
      </c>
      <c r="J289" s="4">
        <f t="shared" si="13"/>
        <v>25.305</v>
      </c>
      <c r="K289" s="128">
        <f t="shared" si="12"/>
        <v>0</v>
      </c>
    </row>
    <row r="290" spans="1:11">
      <c r="A290" s="37">
        <v>81021</v>
      </c>
      <c r="B290" s="133" t="s">
        <v>324</v>
      </c>
      <c r="C290" s="39"/>
      <c r="D290" s="39"/>
      <c r="E290" s="127"/>
      <c r="F290" s="127"/>
      <c r="H290" s="128">
        <f t="shared" si="14"/>
        <v>0</v>
      </c>
      <c r="J290" s="4">
        <f t="shared" si="13"/>
        <v>25.305</v>
      </c>
      <c r="K290" s="128">
        <f t="shared" si="12"/>
        <v>0</v>
      </c>
    </row>
    <row r="291" spans="1:11">
      <c r="A291" s="37">
        <v>81022</v>
      </c>
      <c r="B291" s="133" t="s">
        <v>325</v>
      </c>
      <c r="C291" s="39"/>
      <c r="D291" s="39"/>
      <c r="E291" s="127"/>
      <c r="F291" s="127"/>
      <c r="H291" s="128">
        <f t="shared" si="14"/>
        <v>0</v>
      </c>
      <c r="J291" s="4">
        <f t="shared" si="13"/>
        <v>25.305</v>
      </c>
      <c r="K291" s="128">
        <f t="shared" si="12"/>
        <v>0</v>
      </c>
    </row>
    <row r="292" spans="1:11">
      <c r="A292" s="37">
        <v>81023</v>
      </c>
      <c r="B292" s="133" t="s">
        <v>326</v>
      </c>
      <c r="C292" s="39"/>
      <c r="D292" s="39"/>
      <c r="E292" s="127"/>
      <c r="F292" s="127"/>
      <c r="H292" s="128">
        <f t="shared" si="14"/>
        <v>0</v>
      </c>
      <c r="J292" s="4">
        <f t="shared" si="13"/>
        <v>25.305</v>
      </c>
      <c r="K292" s="128">
        <f t="shared" si="12"/>
        <v>0</v>
      </c>
    </row>
    <row r="293" spans="1:11">
      <c r="A293" s="37">
        <v>81024</v>
      </c>
      <c r="B293" s="140" t="s">
        <v>327</v>
      </c>
      <c r="C293" s="39"/>
      <c r="D293" s="39"/>
      <c r="E293" s="127"/>
      <c r="F293" s="127"/>
      <c r="H293" s="128">
        <f t="shared" si="14"/>
        <v>0</v>
      </c>
      <c r="J293" s="4">
        <f t="shared" si="13"/>
        <v>25.305</v>
      </c>
      <c r="K293" s="128">
        <f t="shared" si="12"/>
        <v>0</v>
      </c>
    </row>
    <row r="294" spans="1:11">
      <c r="A294" s="136">
        <v>81025</v>
      </c>
      <c r="B294" s="38" t="s">
        <v>328</v>
      </c>
      <c r="C294" s="39"/>
      <c r="D294" s="39"/>
      <c r="E294" s="127"/>
      <c r="F294" s="127"/>
      <c r="H294" s="128">
        <f t="shared" si="14"/>
        <v>0</v>
      </c>
      <c r="J294" s="4">
        <f t="shared" si="13"/>
        <v>25.305</v>
      </c>
      <c r="K294" s="128">
        <f t="shared" si="12"/>
        <v>0</v>
      </c>
    </row>
    <row r="295" spans="1:11">
      <c r="A295" s="136">
        <v>81026</v>
      </c>
      <c r="B295" s="38" t="s">
        <v>329</v>
      </c>
      <c r="C295" s="39"/>
      <c r="D295" s="39"/>
      <c r="E295" s="127"/>
      <c r="F295" s="127"/>
      <c r="H295" s="128">
        <f t="shared" si="14"/>
        <v>0</v>
      </c>
      <c r="J295" s="4">
        <f t="shared" si="13"/>
        <v>25.305</v>
      </c>
      <c r="K295" s="128">
        <f t="shared" si="12"/>
        <v>0</v>
      </c>
    </row>
    <row r="296" spans="1:11">
      <c r="A296" s="136">
        <v>81027</v>
      </c>
      <c r="B296" s="38" t="s">
        <v>330</v>
      </c>
      <c r="C296" s="39"/>
      <c r="D296" s="39"/>
      <c r="E296" s="127"/>
      <c r="F296" s="127"/>
      <c r="H296" s="128">
        <f t="shared" si="14"/>
        <v>0</v>
      </c>
      <c r="J296" s="4">
        <f t="shared" si="13"/>
        <v>25.305</v>
      </c>
      <c r="K296" s="128">
        <f t="shared" si="12"/>
        <v>0</v>
      </c>
    </row>
    <row r="297" spans="1:11">
      <c r="A297" s="136">
        <v>81028</v>
      </c>
      <c r="B297" s="38" t="s">
        <v>331</v>
      </c>
      <c r="C297" s="39"/>
      <c r="D297" s="39"/>
      <c r="E297" s="127"/>
      <c r="F297" s="127"/>
      <c r="H297" s="128">
        <f t="shared" si="14"/>
        <v>0</v>
      </c>
      <c r="J297" s="4">
        <f t="shared" si="13"/>
        <v>25.305</v>
      </c>
      <c r="K297" s="128">
        <f t="shared" si="12"/>
        <v>0</v>
      </c>
    </row>
    <row r="298" spans="1:11">
      <c r="A298" s="135">
        <v>81998</v>
      </c>
      <c r="B298" s="133" t="s">
        <v>348</v>
      </c>
      <c r="C298" s="39"/>
      <c r="D298" s="39"/>
      <c r="E298" s="127"/>
      <c r="F298" s="127"/>
      <c r="H298" s="128">
        <f t="shared" si="14"/>
        <v>0</v>
      </c>
      <c r="J298" s="4">
        <f t="shared" si="13"/>
        <v>25.305</v>
      </c>
      <c r="K298" s="128">
        <f t="shared" si="12"/>
        <v>0</v>
      </c>
    </row>
    <row r="299" spans="1:11">
      <c r="A299" s="135">
        <v>82099</v>
      </c>
      <c r="B299" s="38" t="s">
        <v>349</v>
      </c>
      <c r="C299" s="39"/>
      <c r="D299" s="39"/>
      <c r="E299" s="127"/>
      <c r="F299" s="127"/>
      <c r="H299" s="128">
        <f t="shared" si="14"/>
        <v>0</v>
      </c>
      <c r="J299" s="4">
        <f t="shared" si="13"/>
        <v>25.305</v>
      </c>
      <c r="K299" s="128">
        <f t="shared" si="12"/>
        <v>0</v>
      </c>
    </row>
    <row r="300" spans="1:11">
      <c r="A300" s="135">
        <v>82100</v>
      </c>
      <c r="B300" s="38" t="s">
        <v>350</v>
      </c>
      <c r="C300" s="39"/>
      <c r="D300" s="39"/>
      <c r="E300" s="127"/>
      <c r="F300" s="127"/>
      <c r="H300" s="128">
        <f t="shared" si="14"/>
        <v>0</v>
      </c>
      <c r="J300" s="4">
        <f t="shared" si="13"/>
        <v>25.305</v>
      </c>
      <c r="K300" s="128">
        <f t="shared" si="12"/>
        <v>0</v>
      </c>
    </row>
    <row r="301" spans="1:11">
      <c r="A301" s="135">
        <v>82101</v>
      </c>
      <c r="B301" s="38" t="s">
        <v>351</v>
      </c>
      <c r="C301" s="39">
        <v>135725.51</v>
      </c>
      <c r="D301" s="39"/>
      <c r="E301" s="127"/>
      <c r="F301" s="127"/>
      <c r="H301" s="128">
        <f t="shared" si="14"/>
        <v>135725.51</v>
      </c>
      <c r="J301" s="4">
        <f t="shared" si="13"/>
        <v>25.305</v>
      </c>
      <c r="K301" s="128">
        <f t="shared" si="12"/>
        <v>3434534.03</v>
      </c>
    </row>
    <row r="302" spans="1:11">
      <c r="A302" s="135">
        <v>82102</v>
      </c>
      <c r="B302" s="38" t="s">
        <v>352</v>
      </c>
      <c r="C302" s="39">
        <v>21658.45</v>
      </c>
      <c r="D302" s="39"/>
      <c r="E302" s="127"/>
      <c r="F302" s="127"/>
      <c r="H302" s="128">
        <f t="shared" si="14"/>
        <v>21658.45</v>
      </c>
      <c r="J302" s="4">
        <f t="shared" si="13"/>
        <v>25.305</v>
      </c>
      <c r="K302" s="128">
        <f t="shared" si="12"/>
        <v>548067.07999999996</v>
      </c>
    </row>
    <row r="303" spans="1:11">
      <c r="A303" s="135">
        <v>82103</v>
      </c>
      <c r="B303" s="38" t="s">
        <v>353</v>
      </c>
      <c r="C303" s="39">
        <v>13370.31</v>
      </c>
      <c r="D303" s="39"/>
      <c r="E303" s="127"/>
      <c r="F303" s="127"/>
      <c r="H303" s="128">
        <f t="shared" si="14"/>
        <v>13370.31</v>
      </c>
      <c r="J303" s="4">
        <f t="shared" si="13"/>
        <v>25.305</v>
      </c>
      <c r="K303" s="128">
        <f t="shared" si="12"/>
        <v>338335.69</v>
      </c>
    </row>
    <row r="304" spans="1:11">
      <c r="A304" s="135">
        <v>82104</v>
      </c>
      <c r="B304" s="38" t="s">
        <v>354</v>
      </c>
      <c r="C304" s="39">
        <v>70657.59</v>
      </c>
      <c r="D304" s="39"/>
      <c r="E304" s="127"/>
      <c r="F304" s="127"/>
      <c r="H304" s="128">
        <f t="shared" si="14"/>
        <v>70657.59</v>
      </c>
      <c r="J304" s="4">
        <f t="shared" si="13"/>
        <v>25.305</v>
      </c>
      <c r="K304" s="128">
        <f t="shared" si="12"/>
        <v>1787990.31</v>
      </c>
    </row>
    <row r="305" spans="1:11">
      <c r="A305" s="135">
        <v>82105</v>
      </c>
      <c r="B305" s="38" t="s">
        <v>355</v>
      </c>
      <c r="C305" s="39">
        <v>22345</v>
      </c>
      <c r="D305" s="39"/>
      <c r="E305" s="127"/>
      <c r="F305" s="127"/>
      <c r="H305" s="128">
        <f t="shared" si="14"/>
        <v>22345</v>
      </c>
      <c r="J305" s="4">
        <f t="shared" si="13"/>
        <v>25.305</v>
      </c>
      <c r="K305" s="128">
        <f t="shared" si="12"/>
        <v>565440.23</v>
      </c>
    </row>
    <row r="306" spans="1:11">
      <c r="A306" s="135">
        <v>82106</v>
      </c>
      <c r="B306" s="133" t="s">
        <v>356</v>
      </c>
      <c r="C306" s="39">
        <v>436</v>
      </c>
      <c r="D306" s="39"/>
      <c r="E306" s="127"/>
      <c r="F306" s="127"/>
      <c r="H306" s="128">
        <f t="shared" si="14"/>
        <v>436</v>
      </c>
      <c r="J306" s="4">
        <f t="shared" si="13"/>
        <v>25.305</v>
      </c>
      <c r="K306" s="128">
        <f t="shared" si="12"/>
        <v>11032.98</v>
      </c>
    </row>
    <row r="307" spans="1:11">
      <c r="A307" s="135">
        <v>82107</v>
      </c>
      <c r="B307" s="133" t="s">
        <v>357</v>
      </c>
      <c r="C307" s="39">
        <v>9750</v>
      </c>
      <c r="D307" s="39"/>
      <c r="E307" s="127"/>
      <c r="F307" s="127"/>
      <c r="H307" s="128">
        <f t="shared" si="14"/>
        <v>9750</v>
      </c>
      <c r="J307" s="4">
        <f t="shared" si="13"/>
        <v>25.305</v>
      </c>
      <c r="K307" s="128">
        <f t="shared" si="12"/>
        <v>246723.75</v>
      </c>
    </row>
    <row r="308" spans="1:11">
      <c r="A308" s="135">
        <v>82108</v>
      </c>
      <c r="B308" s="38" t="s">
        <v>358</v>
      </c>
      <c r="C308" s="39"/>
      <c r="D308" s="39"/>
      <c r="E308" s="127"/>
      <c r="F308" s="127"/>
      <c r="H308" s="128">
        <f t="shared" si="14"/>
        <v>0</v>
      </c>
      <c r="J308" s="4">
        <f t="shared" si="13"/>
        <v>25.305</v>
      </c>
      <c r="K308" s="128">
        <f t="shared" si="12"/>
        <v>0</v>
      </c>
    </row>
    <row r="309" spans="1:11">
      <c r="A309" s="135">
        <v>82109</v>
      </c>
      <c r="B309" s="38" t="s">
        <v>359</v>
      </c>
      <c r="C309" s="39">
        <v>359418.95</v>
      </c>
      <c r="D309" s="39"/>
      <c r="E309" s="127"/>
      <c r="F309" s="127"/>
      <c r="H309" s="128">
        <f t="shared" si="14"/>
        <v>359418.95</v>
      </c>
      <c r="J309" s="4">
        <f t="shared" si="13"/>
        <v>25.305</v>
      </c>
      <c r="K309" s="128">
        <f t="shared" si="12"/>
        <v>9095096.5299999993</v>
      </c>
    </row>
    <row r="310" spans="1:11">
      <c r="A310" s="135">
        <v>82201</v>
      </c>
      <c r="B310" s="133" t="s">
        <v>360</v>
      </c>
      <c r="C310" s="39">
        <v>4315.3500000000004</v>
      </c>
      <c r="D310" s="39"/>
      <c r="E310" s="127"/>
      <c r="F310" s="127"/>
      <c r="H310" s="128">
        <f t="shared" si="14"/>
        <v>4315.3500000000004</v>
      </c>
      <c r="J310" s="4">
        <f t="shared" si="13"/>
        <v>25.305</v>
      </c>
      <c r="K310" s="128">
        <f t="shared" si="12"/>
        <v>109199.93</v>
      </c>
    </row>
    <row r="311" spans="1:11">
      <c r="A311" s="135">
        <v>82202</v>
      </c>
      <c r="B311" s="133" t="s">
        <v>361</v>
      </c>
      <c r="C311" s="39"/>
      <c r="D311" s="39"/>
      <c r="E311" s="127"/>
      <c r="F311" s="127"/>
      <c r="H311" s="128">
        <f t="shared" si="14"/>
        <v>0</v>
      </c>
      <c r="J311" s="4">
        <f t="shared" si="13"/>
        <v>25.305</v>
      </c>
      <c r="K311" s="128">
        <f t="shared" si="12"/>
        <v>0</v>
      </c>
    </row>
    <row r="312" spans="1:11">
      <c r="A312" s="135">
        <v>82203</v>
      </c>
      <c r="B312" s="133" t="s">
        <v>362</v>
      </c>
      <c r="C312" s="39">
        <v>318332.90999999997</v>
      </c>
      <c r="D312" s="39"/>
      <c r="E312" s="127"/>
      <c r="F312" s="127"/>
      <c r="H312" s="128">
        <f t="shared" si="14"/>
        <v>318332.90999999997</v>
      </c>
      <c r="J312" s="4">
        <f t="shared" si="13"/>
        <v>25.305</v>
      </c>
      <c r="K312" s="128">
        <f t="shared" si="12"/>
        <v>8055414.29</v>
      </c>
    </row>
    <row r="313" spans="1:11">
      <c r="A313" s="135">
        <v>82204</v>
      </c>
      <c r="B313" s="133" t="s">
        <v>363</v>
      </c>
      <c r="C313" s="39">
        <v>54250</v>
      </c>
      <c r="D313" s="39"/>
      <c r="E313" s="127"/>
      <c r="F313" s="127"/>
      <c r="H313" s="128">
        <f t="shared" si="14"/>
        <v>54250</v>
      </c>
      <c r="J313" s="4">
        <f t="shared" si="13"/>
        <v>25.305</v>
      </c>
      <c r="K313" s="128">
        <f t="shared" si="12"/>
        <v>1372796.25</v>
      </c>
    </row>
    <row r="314" spans="1:11">
      <c r="A314" s="135">
        <v>82205</v>
      </c>
      <c r="B314" s="133" t="s">
        <v>364</v>
      </c>
      <c r="C314" s="39">
        <v>139873.25</v>
      </c>
      <c r="D314" s="39"/>
      <c r="E314" s="127"/>
      <c r="F314" s="127"/>
      <c r="H314" s="128">
        <f t="shared" si="14"/>
        <v>139873.25</v>
      </c>
      <c r="J314" s="4">
        <f t="shared" si="13"/>
        <v>25.305</v>
      </c>
      <c r="K314" s="128">
        <f t="shared" si="12"/>
        <v>3539492.59</v>
      </c>
    </row>
    <row r="315" spans="1:11">
      <c r="A315" s="135">
        <v>82600</v>
      </c>
      <c r="B315" s="38" t="s">
        <v>365</v>
      </c>
      <c r="C315" s="39"/>
      <c r="D315" s="39"/>
      <c r="E315" s="127"/>
      <c r="F315" s="127"/>
      <c r="H315" s="128">
        <f t="shared" si="14"/>
        <v>0</v>
      </c>
      <c r="J315" s="4">
        <f t="shared" si="13"/>
        <v>25.305</v>
      </c>
      <c r="K315" s="128">
        <f t="shared" si="12"/>
        <v>0</v>
      </c>
    </row>
    <row r="316" spans="1:11">
      <c r="A316" s="135">
        <v>82601</v>
      </c>
      <c r="B316" s="38" t="s">
        <v>366</v>
      </c>
      <c r="C316" s="39">
        <v>8228.02</v>
      </c>
      <c r="D316" s="39"/>
      <c r="E316" s="127"/>
      <c r="F316" s="127"/>
      <c r="H316" s="128">
        <f t="shared" si="14"/>
        <v>8228.02</v>
      </c>
      <c r="J316" s="4">
        <f t="shared" si="13"/>
        <v>25.305</v>
      </c>
      <c r="K316" s="128">
        <f t="shared" si="12"/>
        <v>208210.05</v>
      </c>
    </row>
    <row r="317" spans="1:11">
      <c r="A317" s="135">
        <v>82602</v>
      </c>
      <c r="B317" s="38" t="s">
        <v>367</v>
      </c>
      <c r="C317" s="39"/>
      <c r="D317" s="39"/>
      <c r="E317" s="127"/>
      <c r="F317" s="127"/>
      <c r="H317" s="128">
        <f t="shared" si="14"/>
        <v>0</v>
      </c>
      <c r="J317" s="4">
        <f t="shared" si="13"/>
        <v>25.305</v>
      </c>
      <c r="K317" s="128">
        <f t="shared" si="12"/>
        <v>0</v>
      </c>
    </row>
    <row r="318" spans="1:11">
      <c r="A318" s="135">
        <v>82603</v>
      </c>
      <c r="B318" s="38" t="s">
        <v>368</v>
      </c>
      <c r="C318" s="39">
        <v>4240.8</v>
      </c>
      <c r="D318" s="39"/>
      <c r="E318" s="127"/>
      <c r="F318" s="127"/>
      <c r="H318" s="128">
        <f t="shared" si="14"/>
        <v>4240.8</v>
      </c>
      <c r="J318" s="4">
        <f t="shared" si="13"/>
        <v>25.305</v>
      </c>
      <c r="K318" s="128">
        <f t="shared" si="12"/>
        <v>107313.44</v>
      </c>
    </row>
    <row r="319" spans="1:11">
      <c r="A319" s="135">
        <v>82604</v>
      </c>
      <c r="B319" s="38" t="s">
        <v>369</v>
      </c>
      <c r="C319" s="39">
        <v>4875.22</v>
      </c>
      <c r="D319" s="39"/>
      <c r="E319" s="127"/>
      <c r="F319" s="127"/>
      <c r="H319" s="128">
        <f t="shared" si="14"/>
        <v>4875.22</v>
      </c>
      <c r="J319" s="4">
        <f t="shared" si="13"/>
        <v>25.305</v>
      </c>
      <c r="K319" s="128">
        <f t="shared" si="12"/>
        <v>123367.44</v>
      </c>
    </row>
    <row r="320" spans="1:11">
      <c r="A320" s="135">
        <v>82605</v>
      </c>
      <c r="B320" s="38" t="s">
        <v>370</v>
      </c>
      <c r="C320" s="39"/>
      <c r="D320" s="39"/>
      <c r="E320" s="127"/>
      <c r="F320" s="127"/>
      <c r="H320" s="128">
        <f t="shared" si="14"/>
        <v>0</v>
      </c>
      <c r="J320" s="4">
        <f t="shared" si="13"/>
        <v>25.305</v>
      </c>
      <c r="K320" s="128">
        <f t="shared" si="12"/>
        <v>0</v>
      </c>
    </row>
    <row r="321" spans="1:11">
      <c r="A321" s="135">
        <v>82606</v>
      </c>
      <c r="B321" s="133" t="s">
        <v>371</v>
      </c>
      <c r="C321" s="39">
        <v>31</v>
      </c>
      <c r="D321" s="39"/>
      <c r="E321" s="127"/>
      <c r="F321" s="127"/>
      <c r="H321" s="128">
        <f t="shared" si="14"/>
        <v>31</v>
      </c>
      <c r="J321" s="4">
        <f t="shared" si="13"/>
        <v>25.305</v>
      </c>
      <c r="K321" s="128">
        <f t="shared" si="12"/>
        <v>784.46</v>
      </c>
    </row>
    <row r="322" spans="1:11">
      <c r="A322" s="135">
        <v>82607</v>
      </c>
      <c r="B322" s="133" t="s">
        <v>372</v>
      </c>
      <c r="C322" s="39">
        <v>2000</v>
      </c>
      <c r="D322" s="39"/>
      <c r="E322" s="127"/>
      <c r="F322" s="127"/>
      <c r="H322" s="128">
        <f t="shared" si="14"/>
        <v>2000</v>
      </c>
      <c r="J322" s="4">
        <f t="shared" si="13"/>
        <v>25.305</v>
      </c>
      <c r="K322" s="128">
        <f t="shared" si="12"/>
        <v>50610</v>
      </c>
    </row>
    <row r="323" spans="1:11">
      <c r="A323" s="135">
        <v>82700</v>
      </c>
      <c r="B323" s="38" t="s">
        <v>373</v>
      </c>
      <c r="C323" s="39"/>
      <c r="D323" s="39"/>
      <c r="E323" s="127"/>
      <c r="F323" s="127"/>
      <c r="H323" s="128">
        <f t="shared" si="14"/>
        <v>0</v>
      </c>
      <c r="J323" s="4">
        <f t="shared" si="13"/>
        <v>25.305</v>
      </c>
      <c r="K323" s="128">
        <f t="shared" si="12"/>
        <v>0</v>
      </c>
    </row>
    <row r="324" spans="1:11">
      <c r="A324" s="135">
        <v>82701</v>
      </c>
      <c r="B324" s="38" t="s">
        <v>374</v>
      </c>
      <c r="C324" s="39">
        <v>88000</v>
      </c>
      <c r="D324" s="39"/>
      <c r="E324" s="127"/>
      <c r="F324" s="127"/>
      <c r="H324" s="128">
        <f t="shared" si="14"/>
        <v>88000</v>
      </c>
      <c r="J324" s="4">
        <f t="shared" si="13"/>
        <v>25.305</v>
      </c>
      <c r="K324" s="128">
        <f t="shared" si="12"/>
        <v>2226840</v>
      </c>
    </row>
    <row r="325" spans="1:11">
      <c r="A325" s="135">
        <v>82702</v>
      </c>
      <c r="B325" s="38" t="s">
        <v>375</v>
      </c>
      <c r="C325" s="39">
        <v>3745</v>
      </c>
      <c r="D325" s="39"/>
      <c r="E325" s="127"/>
      <c r="F325" s="127"/>
      <c r="H325" s="128">
        <f t="shared" si="14"/>
        <v>3745</v>
      </c>
      <c r="J325" s="4">
        <f t="shared" si="13"/>
        <v>25.305</v>
      </c>
      <c r="K325" s="128">
        <f t="shared" si="12"/>
        <v>94767.23</v>
      </c>
    </row>
    <row r="326" spans="1:11">
      <c r="A326" s="135">
        <v>82703</v>
      </c>
      <c r="B326" s="38" t="s">
        <v>376</v>
      </c>
      <c r="C326" s="39">
        <v>19694.349999999999</v>
      </c>
      <c r="D326" s="39"/>
      <c r="E326" s="127"/>
      <c r="F326" s="127"/>
      <c r="H326" s="128">
        <f t="shared" si="14"/>
        <v>19694.349999999999</v>
      </c>
      <c r="J326" s="4">
        <f t="shared" si="13"/>
        <v>25.305</v>
      </c>
      <c r="K326" s="128">
        <f t="shared" si="12"/>
        <v>498365.53</v>
      </c>
    </row>
    <row r="327" spans="1:11">
      <c r="A327" s="135">
        <v>82704</v>
      </c>
      <c r="B327" s="38" t="s">
        <v>377</v>
      </c>
      <c r="C327" s="39">
        <v>1084.44</v>
      </c>
      <c r="D327" s="39"/>
      <c r="E327" s="127"/>
      <c r="F327" s="127"/>
      <c r="H327" s="128">
        <f t="shared" si="14"/>
        <v>1084.44</v>
      </c>
      <c r="J327" s="4">
        <f t="shared" si="13"/>
        <v>25.305</v>
      </c>
      <c r="K327" s="128">
        <f t="shared" si="12"/>
        <v>27441.75</v>
      </c>
    </row>
    <row r="328" spans="1:11">
      <c r="A328" s="135">
        <v>82705</v>
      </c>
      <c r="B328" s="38" t="s">
        <v>378</v>
      </c>
      <c r="C328" s="39"/>
      <c r="D328" s="39"/>
      <c r="E328" s="127"/>
      <c r="F328" s="127"/>
      <c r="H328" s="128">
        <f t="shared" si="14"/>
        <v>0</v>
      </c>
      <c r="J328" s="4">
        <f t="shared" si="13"/>
        <v>25.305</v>
      </c>
      <c r="K328" s="128">
        <f t="shared" ref="K328:K391" si="15">ROUND(H328*J328,2)</f>
        <v>0</v>
      </c>
    </row>
    <row r="329" spans="1:11">
      <c r="A329" s="135">
        <v>82706</v>
      </c>
      <c r="B329" s="38" t="s">
        <v>379</v>
      </c>
      <c r="C329" s="39">
        <v>994</v>
      </c>
      <c r="D329" s="39"/>
      <c r="E329" s="127"/>
      <c r="F329" s="127"/>
      <c r="H329" s="128">
        <f t="shared" si="14"/>
        <v>994</v>
      </c>
      <c r="J329" s="4">
        <f t="shared" ref="J329:J392" si="16">J328</f>
        <v>25.305</v>
      </c>
      <c r="K329" s="128">
        <f t="shared" si="15"/>
        <v>25153.17</v>
      </c>
    </row>
    <row r="330" spans="1:11">
      <c r="A330" s="136">
        <v>83006</v>
      </c>
      <c r="B330" s="38" t="s">
        <v>380</v>
      </c>
      <c r="C330" s="39"/>
      <c r="D330" s="39"/>
      <c r="E330" s="127"/>
      <c r="F330" s="127"/>
      <c r="H330" s="128">
        <f t="shared" si="14"/>
        <v>0</v>
      </c>
      <c r="J330" s="4">
        <f t="shared" si="16"/>
        <v>25.305</v>
      </c>
      <c r="K330" s="128">
        <f t="shared" si="15"/>
        <v>0</v>
      </c>
    </row>
    <row r="331" spans="1:11">
      <c r="A331" s="135">
        <v>84100</v>
      </c>
      <c r="B331" s="38" t="s">
        <v>381</v>
      </c>
      <c r="C331" s="39"/>
      <c r="D331" s="39"/>
      <c r="E331" s="127"/>
      <c r="F331" s="127"/>
      <c r="H331" s="128">
        <f t="shared" si="14"/>
        <v>0</v>
      </c>
      <c r="J331" s="4">
        <f t="shared" si="16"/>
        <v>25.305</v>
      </c>
      <c r="K331" s="128">
        <f t="shared" si="15"/>
        <v>0</v>
      </c>
    </row>
    <row r="332" spans="1:11">
      <c r="A332" s="135">
        <v>84101</v>
      </c>
      <c r="B332" s="38" t="s">
        <v>382</v>
      </c>
      <c r="C332" s="39"/>
      <c r="D332" s="39"/>
      <c r="E332" s="127"/>
      <c r="F332" s="127"/>
      <c r="H332" s="128">
        <f t="shared" si="14"/>
        <v>0</v>
      </c>
      <c r="J332" s="4">
        <f t="shared" si="16"/>
        <v>25.305</v>
      </c>
      <c r="K332" s="128">
        <f t="shared" si="15"/>
        <v>0</v>
      </c>
    </row>
    <row r="333" spans="1:11">
      <c r="A333" s="135">
        <v>84102</v>
      </c>
      <c r="B333" s="38" t="s">
        <v>383</v>
      </c>
      <c r="C333" s="39"/>
      <c r="D333" s="39"/>
      <c r="E333" s="127"/>
      <c r="F333" s="127"/>
      <c r="H333" s="128">
        <f t="shared" si="14"/>
        <v>0</v>
      </c>
      <c r="J333" s="4">
        <f t="shared" si="16"/>
        <v>25.305</v>
      </c>
      <c r="K333" s="128">
        <f t="shared" si="15"/>
        <v>0</v>
      </c>
    </row>
    <row r="334" spans="1:11">
      <c r="A334" s="135">
        <v>84103</v>
      </c>
      <c r="B334" s="38" t="s">
        <v>384</v>
      </c>
      <c r="C334" s="39"/>
      <c r="D334" s="39"/>
      <c r="E334" s="127"/>
      <c r="F334" s="127"/>
      <c r="H334" s="128">
        <f t="shared" si="14"/>
        <v>0</v>
      </c>
      <c r="J334" s="4">
        <f t="shared" si="16"/>
        <v>25.305</v>
      </c>
      <c r="K334" s="128">
        <f t="shared" si="15"/>
        <v>0</v>
      </c>
    </row>
    <row r="335" spans="1:11">
      <c r="A335" s="135">
        <v>84104</v>
      </c>
      <c r="B335" s="38" t="s">
        <v>385</v>
      </c>
      <c r="C335" s="39"/>
      <c r="D335" s="39"/>
      <c r="E335" s="127"/>
      <c r="F335" s="127"/>
      <c r="H335" s="128">
        <f t="shared" si="14"/>
        <v>0</v>
      </c>
      <c r="J335" s="4">
        <f t="shared" si="16"/>
        <v>25.305</v>
      </c>
      <c r="K335" s="128">
        <f t="shared" si="15"/>
        <v>0</v>
      </c>
    </row>
    <row r="336" spans="1:11">
      <c r="A336" s="135">
        <v>84201</v>
      </c>
      <c r="B336" s="38" t="s">
        <v>343</v>
      </c>
      <c r="C336" s="39"/>
      <c r="D336" s="39"/>
      <c r="E336" s="127"/>
      <c r="F336" s="127"/>
      <c r="H336" s="128">
        <f t="shared" si="14"/>
        <v>0</v>
      </c>
      <c r="J336" s="4">
        <f t="shared" si="16"/>
        <v>25.305</v>
      </c>
      <c r="K336" s="128">
        <f t="shared" si="15"/>
        <v>0</v>
      </c>
    </row>
    <row r="337" spans="1:11">
      <c r="A337" s="135">
        <v>84202</v>
      </c>
      <c r="B337" s="38" t="s">
        <v>344</v>
      </c>
      <c r="C337" s="39"/>
      <c r="D337" s="39"/>
      <c r="E337" s="127"/>
      <c r="F337" s="127"/>
      <c r="H337" s="128">
        <f t="shared" ref="H337:H400" si="17">ROUND(C337-D337+E337-F337,2)</f>
        <v>0</v>
      </c>
      <c r="J337" s="4">
        <f t="shared" si="16"/>
        <v>25.305</v>
      </c>
      <c r="K337" s="128">
        <f t="shared" si="15"/>
        <v>0</v>
      </c>
    </row>
    <row r="338" spans="1:11">
      <c r="A338" s="135">
        <v>84203</v>
      </c>
      <c r="B338" s="38" t="s">
        <v>345</v>
      </c>
      <c r="C338" s="39"/>
      <c r="D338" s="39"/>
      <c r="E338" s="127"/>
      <c r="F338" s="127"/>
      <c r="H338" s="128">
        <f t="shared" si="17"/>
        <v>0</v>
      </c>
      <c r="J338" s="4">
        <f t="shared" si="16"/>
        <v>25.305</v>
      </c>
      <c r="K338" s="128">
        <f t="shared" si="15"/>
        <v>0</v>
      </c>
    </row>
    <row r="339" spans="1:11">
      <c r="A339" s="135">
        <v>84204</v>
      </c>
      <c r="B339" s="38" t="s">
        <v>346</v>
      </c>
      <c r="C339" s="39"/>
      <c r="D339" s="39"/>
      <c r="E339" s="127"/>
      <c r="F339" s="127"/>
      <c r="H339" s="128">
        <f t="shared" si="17"/>
        <v>0</v>
      </c>
      <c r="J339" s="4">
        <f t="shared" si="16"/>
        <v>25.305</v>
      </c>
      <c r="K339" s="128">
        <f t="shared" si="15"/>
        <v>0</v>
      </c>
    </row>
    <row r="340" spans="1:11">
      <c r="A340" s="135">
        <v>84205</v>
      </c>
      <c r="B340" s="38" t="s">
        <v>386</v>
      </c>
      <c r="C340" s="39"/>
      <c r="D340" s="39"/>
      <c r="E340" s="127"/>
      <c r="F340" s="127"/>
      <c r="H340" s="128">
        <f t="shared" si="17"/>
        <v>0</v>
      </c>
      <c r="J340" s="4">
        <f t="shared" si="16"/>
        <v>25.305</v>
      </c>
      <c r="K340" s="128">
        <f t="shared" si="15"/>
        <v>0</v>
      </c>
    </row>
    <row r="341" spans="1:11">
      <c r="A341" s="135">
        <v>84206</v>
      </c>
      <c r="B341" s="38" t="s">
        <v>387</v>
      </c>
      <c r="C341" s="39"/>
      <c r="D341" s="39"/>
      <c r="E341" s="127"/>
      <c r="F341" s="127"/>
      <c r="H341" s="128">
        <f t="shared" si="17"/>
        <v>0</v>
      </c>
      <c r="J341" s="4">
        <f t="shared" si="16"/>
        <v>25.305</v>
      </c>
      <c r="K341" s="128">
        <f t="shared" si="15"/>
        <v>0</v>
      </c>
    </row>
    <row r="342" spans="1:11">
      <c r="A342" s="135">
        <v>84207</v>
      </c>
      <c r="B342" s="38" t="s">
        <v>388</v>
      </c>
      <c r="C342" s="39"/>
      <c r="D342" s="39"/>
      <c r="E342" s="127"/>
      <c r="F342" s="127"/>
      <c r="H342" s="128">
        <f t="shared" si="17"/>
        <v>0</v>
      </c>
      <c r="J342" s="4">
        <f t="shared" si="16"/>
        <v>25.305</v>
      </c>
      <c r="K342" s="128">
        <f t="shared" si="15"/>
        <v>0</v>
      </c>
    </row>
    <row r="343" spans="1:11">
      <c r="A343" s="135">
        <v>84300</v>
      </c>
      <c r="B343" s="38" t="s">
        <v>389</v>
      </c>
      <c r="C343" s="39"/>
      <c r="D343" s="39"/>
      <c r="E343" s="127"/>
      <c r="F343" s="127"/>
      <c r="H343" s="128">
        <f t="shared" si="17"/>
        <v>0</v>
      </c>
      <c r="J343" s="4">
        <f t="shared" si="16"/>
        <v>25.305</v>
      </c>
      <c r="K343" s="128">
        <f t="shared" si="15"/>
        <v>0</v>
      </c>
    </row>
    <row r="344" spans="1:11">
      <c r="A344" s="135">
        <v>85001</v>
      </c>
      <c r="B344" s="133" t="s">
        <v>390</v>
      </c>
      <c r="C344" s="39"/>
      <c r="D344" s="39"/>
      <c r="E344" s="127"/>
      <c r="F344" s="127"/>
      <c r="H344" s="128">
        <f t="shared" si="17"/>
        <v>0</v>
      </c>
      <c r="J344" s="4">
        <f t="shared" si="16"/>
        <v>25.305</v>
      </c>
      <c r="K344" s="128">
        <f t="shared" si="15"/>
        <v>0</v>
      </c>
    </row>
    <row r="345" spans="1:11">
      <c r="A345" s="135">
        <v>85002</v>
      </c>
      <c r="B345" s="133" t="s">
        <v>391</v>
      </c>
      <c r="C345" s="39"/>
      <c r="D345" s="39"/>
      <c r="E345" s="127"/>
      <c r="F345" s="127"/>
      <c r="H345" s="128">
        <f t="shared" si="17"/>
        <v>0</v>
      </c>
      <c r="J345" s="4">
        <f t="shared" si="16"/>
        <v>25.305</v>
      </c>
      <c r="K345" s="128">
        <f t="shared" si="15"/>
        <v>0</v>
      </c>
    </row>
    <row r="346" spans="1:11">
      <c r="A346" s="135">
        <v>91001</v>
      </c>
      <c r="B346" s="38" t="s">
        <v>400</v>
      </c>
      <c r="C346" s="39">
        <v>69750</v>
      </c>
      <c r="D346" s="39"/>
      <c r="E346" s="127"/>
      <c r="F346" s="127"/>
      <c r="H346" s="128">
        <f t="shared" si="17"/>
        <v>69750</v>
      </c>
      <c r="J346" s="4">
        <f t="shared" si="16"/>
        <v>25.305</v>
      </c>
      <c r="K346" s="128">
        <f t="shared" si="15"/>
        <v>1765023.75</v>
      </c>
    </row>
    <row r="347" spans="1:11">
      <c r="A347" s="135">
        <v>91002</v>
      </c>
      <c r="B347" s="38" t="s">
        <v>401</v>
      </c>
      <c r="C347" s="39">
        <v>6585.4</v>
      </c>
      <c r="D347" s="39"/>
      <c r="E347" s="127"/>
      <c r="F347" s="127"/>
      <c r="H347" s="128">
        <f t="shared" si="17"/>
        <v>6585.4</v>
      </c>
      <c r="J347" s="4">
        <f t="shared" si="16"/>
        <v>25.305</v>
      </c>
      <c r="K347" s="128">
        <f t="shared" si="15"/>
        <v>166643.54999999999</v>
      </c>
    </row>
    <row r="348" spans="1:11">
      <c r="A348" s="135">
        <v>91003</v>
      </c>
      <c r="B348" s="38" t="s">
        <v>402</v>
      </c>
      <c r="C348" s="39">
        <v>4000</v>
      </c>
      <c r="D348" s="39"/>
      <c r="E348" s="127"/>
      <c r="F348" s="127"/>
      <c r="H348" s="128">
        <f t="shared" si="17"/>
        <v>4000</v>
      </c>
      <c r="J348" s="4">
        <f t="shared" si="16"/>
        <v>25.305</v>
      </c>
      <c r="K348" s="128">
        <f t="shared" si="15"/>
        <v>101220</v>
      </c>
    </row>
    <row r="349" spans="1:11">
      <c r="A349" s="135">
        <v>91004</v>
      </c>
      <c r="B349" s="133" t="s">
        <v>403</v>
      </c>
      <c r="C349" s="39"/>
      <c r="D349" s="39"/>
      <c r="E349" s="127"/>
      <c r="F349" s="127"/>
      <c r="H349" s="128">
        <f t="shared" si="17"/>
        <v>0</v>
      </c>
      <c r="J349" s="4">
        <f t="shared" si="16"/>
        <v>25.305</v>
      </c>
      <c r="K349" s="128">
        <f t="shared" si="15"/>
        <v>0</v>
      </c>
    </row>
    <row r="350" spans="1:11">
      <c r="A350" s="135">
        <v>91005</v>
      </c>
      <c r="B350" s="133" t="s">
        <v>404</v>
      </c>
      <c r="C350" s="39"/>
      <c r="D350" s="39"/>
      <c r="E350" s="127"/>
      <c r="F350" s="127"/>
      <c r="H350" s="128">
        <f t="shared" si="17"/>
        <v>0</v>
      </c>
      <c r="J350" s="4">
        <f t="shared" si="16"/>
        <v>25.305</v>
      </c>
      <c r="K350" s="128">
        <f t="shared" si="15"/>
        <v>0</v>
      </c>
    </row>
    <row r="351" spans="1:11">
      <c r="A351" s="135">
        <v>91006</v>
      </c>
      <c r="B351" s="133" t="s">
        <v>405</v>
      </c>
      <c r="C351" s="39">
        <v>3691.31</v>
      </c>
      <c r="D351" s="39"/>
      <c r="E351" s="127"/>
      <c r="F351" s="127"/>
      <c r="H351" s="128">
        <f t="shared" si="17"/>
        <v>3691.31</v>
      </c>
      <c r="J351" s="4">
        <f t="shared" si="16"/>
        <v>25.305</v>
      </c>
      <c r="K351" s="128">
        <f t="shared" si="15"/>
        <v>93408.6</v>
      </c>
    </row>
    <row r="352" spans="1:11">
      <c r="A352" s="135">
        <v>91007</v>
      </c>
      <c r="B352" s="133" t="s">
        <v>406</v>
      </c>
      <c r="C352" s="39">
        <v>1257.3399999999999</v>
      </c>
      <c r="D352" s="39"/>
      <c r="E352" s="127"/>
      <c r="F352" s="127"/>
      <c r="H352" s="128">
        <f t="shared" si="17"/>
        <v>1257.3399999999999</v>
      </c>
      <c r="J352" s="4">
        <f t="shared" si="16"/>
        <v>25.305</v>
      </c>
      <c r="K352" s="128">
        <f t="shared" si="15"/>
        <v>31816.99</v>
      </c>
    </row>
    <row r="353" spans="1:11">
      <c r="A353" s="135">
        <v>91008</v>
      </c>
      <c r="B353" s="133" t="s">
        <v>407</v>
      </c>
      <c r="C353" s="39">
        <v>11161.08</v>
      </c>
      <c r="D353" s="39"/>
      <c r="E353" s="127"/>
      <c r="F353" s="127"/>
      <c r="H353" s="128">
        <f t="shared" si="17"/>
        <v>11161.08</v>
      </c>
      <c r="J353" s="4">
        <f t="shared" si="16"/>
        <v>25.305</v>
      </c>
      <c r="K353" s="128">
        <f t="shared" si="15"/>
        <v>282431.13</v>
      </c>
    </row>
    <row r="354" spans="1:11">
      <c r="A354" s="135">
        <v>91009</v>
      </c>
      <c r="B354" s="133" t="s">
        <v>408</v>
      </c>
      <c r="C354" s="39">
        <v>600</v>
      </c>
      <c r="D354" s="39"/>
      <c r="E354" s="127"/>
      <c r="F354" s="127"/>
      <c r="H354" s="128">
        <f t="shared" si="17"/>
        <v>600</v>
      </c>
      <c r="J354" s="4">
        <f t="shared" si="16"/>
        <v>25.305</v>
      </c>
      <c r="K354" s="128">
        <f t="shared" si="15"/>
        <v>15183</v>
      </c>
    </row>
    <row r="355" spans="1:11">
      <c r="A355" s="135">
        <v>91010</v>
      </c>
      <c r="B355" s="133" t="s">
        <v>487</v>
      </c>
      <c r="C355" s="39"/>
      <c r="D355" s="39"/>
      <c r="E355" s="127"/>
      <c r="F355" s="127"/>
      <c r="H355" s="128">
        <f t="shared" si="17"/>
        <v>0</v>
      </c>
      <c r="J355" s="4">
        <f t="shared" si="16"/>
        <v>25.305</v>
      </c>
      <c r="K355" s="128">
        <f t="shared" si="15"/>
        <v>0</v>
      </c>
    </row>
    <row r="356" spans="1:11">
      <c r="A356" s="135">
        <v>91011</v>
      </c>
      <c r="B356" s="133" t="s">
        <v>410</v>
      </c>
      <c r="C356" s="39"/>
      <c r="D356" s="39"/>
      <c r="E356" s="127"/>
      <c r="F356" s="127"/>
      <c r="H356" s="128">
        <f t="shared" si="17"/>
        <v>0</v>
      </c>
      <c r="J356" s="4">
        <f t="shared" si="16"/>
        <v>25.305</v>
      </c>
      <c r="K356" s="128">
        <f t="shared" si="15"/>
        <v>0</v>
      </c>
    </row>
    <row r="357" spans="1:11">
      <c r="A357" s="135">
        <v>91012</v>
      </c>
      <c r="B357" s="38" t="s">
        <v>252</v>
      </c>
      <c r="C357" s="39"/>
      <c r="D357" s="39"/>
      <c r="E357" s="127"/>
      <c r="F357" s="127"/>
      <c r="H357" s="128">
        <f t="shared" si="17"/>
        <v>0</v>
      </c>
      <c r="J357" s="4">
        <f t="shared" si="16"/>
        <v>25.305</v>
      </c>
      <c r="K357" s="128">
        <f t="shared" si="15"/>
        <v>0</v>
      </c>
    </row>
    <row r="358" spans="1:11">
      <c r="A358" s="37">
        <v>91013</v>
      </c>
      <c r="B358" s="140" t="s">
        <v>411</v>
      </c>
      <c r="C358" s="39"/>
      <c r="D358" s="39"/>
      <c r="E358" s="127"/>
      <c r="F358" s="127"/>
      <c r="H358" s="128">
        <f t="shared" si="17"/>
        <v>0</v>
      </c>
      <c r="J358" s="4">
        <f t="shared" si="16"/>
        <v>25.305</v>
      </c>
      <c r="K358" s="128">
        <f t="shared" si="15"/>
        <v>0</v>
      </c>
    </row>
    <row r="359" spans="1:11">
      <c r="A359" s="135">
        <v>91200</v>
      </c>
      <c r="B359" s="133" t="s">
        <v>412</v>
      </c>
      <c r="C359" s="39">
        <v>5500</v>
      </c>
      <c r="D359" s="39"/>
      <c r="E359" s="127"/>
      <c r="F359" s="127"/>
      <c r="H359" s="128">
        <f t="shared" si="17"/>
        <v>5500</v>
      </c>
      <c r="J359" s="4">
        <f t="shared" si="16"/>
        <v>25.305</v>
      </c>
      <c r="K359" s="128">
        <f t="shared" si="15"/>
        <v>139177.5</v>
      </c>
    </row>
    <row r="360" spans="1:11">
      <c r="A360" s="135">
        <v>91201</v>
      </c>
      <c r="B360" s="133" t="s">
        <v>413</v>
      </c>
      <c r="C360" s="39">
        <v>110</v>
      </c>
      <c r="D360" s="39"/>
      <c r="E360" s="127"/>
      <c r="F360" s="127"/>
      <c r="H360" s="128">
        <f t="shared" si="17"/>
        <v>110</v>
      </c>
      <c r="J360" s="4">
        <f t="shared" si="16"/>
        <v>25.305</v>
      </c>
      <c r="K360" s="128">
        <f t="shared" si="15"/>
        <v>2783.55</v>
      </c>
    </row>
    <row r="361" spans="1:11">
      <c r="A361" s="135">
        <v>91202</v>
      </c>
      <c r="B361" s="133" t="s">
        <v>414</v>
      </c>
      <c r="C361" s="39"/>
      <c r="D361" s="39"/>
      <c r="E361" s="127"/>
      <c r="F361" s="127"/>
      <c r="H361" s="128">
        <f t="shared" si="17"/>
        <v>0</v>
      </c>
      <c r="J361" s="4">
        <f t="shared" si="16"/>
        <v>25.305</v>
      </c>
      <c r="K361" s="128">
        <f t="shared" si="15"/>
        <v>0</v>
      </c>
    </row>
    <row r="362" spans="1:11">
      <c r="A362" s="135">
        <v>92001</v>
      </c>
      <c r="B362" s="133" t="s">
        <v>415</v>
      </c>
      <c r="C362" s="39"/>
      <c r="D362" s="39"/>
      <c r="E362" s="127"/>
      <c r="F362" s="127"/>
      <c r="H362" s="128">
        <f t="shared" si="17"/>
        <v>0</v>
      </c>
      <c r="J362" s="4">
        <f t="shared" si="16"/>
        <v>25.305</v>
      </c>
      <c r="K362" s="128">
        <f t="shared" si="15"/>
        <v>0</v>
      </c>
    </row>
    <row r="363" spans="1:11">
      <c r="A363" s="135">
        <v>92002</v>
      </c>
      <c r="B363" s="133" t="s">
        <v>416</v>
      </c>
      <c r="C363" s="39"/>
      <c r="D363" s="39"/>
      <c r="E363" s="127"/>
      <c r="F363" s="127"/>
      <c r="H363" s="128">
        <f t="shared" si="17"/>
        <v>0</v>
      </c>
      <c r="J363" s="4">
        <f t="shared" si="16"/>
        <v>25.305</v>
      </c>
      <c r="K363" s="128">
        <f t="shared" si="15"/>
        <v>0</v>
      </c>
    </row>
    <row r="364" spans="1:11">
      <c r="A364" s="135">
        <v>92003</v>
      </c>
      <c r="B364" s="133" t="s">
        <v>417</v>
      </c>
      <c r="C364" s="39"/>
      <c r="D364" s="39"/>
      <c r="E364" s="127"/>
      <c r="F364" s="127"/>
      <c r="H364" s="128">
        <f t="shared" si="17"/>
        <v>0</v>
      </c>
      <c r="J364" s="4">
        <f t="shared" si="16"/>
        <v>25.305</v>
      </c>
      <c r="K364" s="128">
        <f t="shared" si="15"/>
        <v>0</v>
      </c>
    </row>
    <row r="365" spans="1:11">
      <c r="A365" s="135">
        <v>92004</v>
      </c>
      <c r="B365" s="133" t="s">
        <v>418</v>
      </c>
      <c r="C365" s="39"/>
      <c r="D365" s="39"/>
      <c r="E365" s="127"/>
      <c r="F365" s="127"/>
      <c r="H365" s="128">
        <f t="shared" si="17"/>
        <v>0</v>
      </c>
      <c r="J365" s="4">
        <f t="shared" si="16"/>
        <v>25.305</v>
      </c>
      <c r="K365" s="128">
        <f t="shared" si="15"/>
        <v>0</v>
      </c>
    </row>
    <row r="366" spans="1:11">
      <c r="A366" s="135">
        <v>92005</v>
      </c>
      <c r="B366" s="133" t="s">
        <v>419</v>
      </c>
      <c r="C366" s="39"/>
      <c r="D366" s="39"/>
      <c r="E366" s="127"/>
      <c r="F366" s="127"/>
      <c r="H366" s="128">
        <f t="shared" si="17"/>
        <v>0</v>
      </c>
      <c r="J366" s="4">
        <f t="shared" si="16"/>
        <v>25.305</v>
      </c>
      <c r="K366" s="128">
        <f t="shared" si="15"/>
        <v>0</v>
      </c>
    </row>
    <row r="367" spans="1:11">
      <c r="A367" s="135">
        <v>92006</v>
      </c>
      <c r="B367" s="133" t="s">
        <v>420</v>
      </c>
      <c r="C367" s="39"/>
      <c r="D367" s="39"/>
      <c r="E367" s="127"/>
      <c r="F367" s="127"/>
      <c r="H367" s="128">
        <f t="shared" si="17"/>
        <v>0</v>
      </c>
      <c r="J367" s="4">
        <f t="shared" si="16"/>
        <v>25.305</v>
      </c>
      <c r="K367" s="128">
        <f t="shared" si="15"/>
        <v>0</v>
      </c>
    </row>
    <row r="368" spans="1:11">
      <c r="A368" s="135">
        <v>92007</v>
      </c>
      <c r="B368" s="133" t="s">
        <v>421</v>
      </c>
      <c r="C368" s="39"/>
      <c r="D368" s="39"/>
      <c r="E368" s="127"/>
      <c r="F368" s="127"/>
      <c r="H368" s="128">
        <f t="shared" si="17"/>
        <v>0</v>
      </c>
      <c r="J368" s="4">
        <f t="shared" si="16"/>
        <v>25.305</v>
      </c>
      <c r="K368" s="128">
        <f t="shared" si="15"/>
        <v>0</v>
      </c>
    </row>
    <row r="369" spans="1:11">
      <c r="A369" s="135">
        <v>92008</v>
      </c>
      <c r="B369" s="133" t="s">
        <v>422</v>
      </c>
      <c r="C369" s="39"/>
      <c r="D369" s="39"/>
      <c r="E369" s="127"/>
      <c r="F369" s="127"/>
      <c r="H369" s="128">
        <f t="shared" si="17"/>
        <v>0</v>
      </c>
      <c r="J369" s="4">
        <f t="shared" si="16"/>
        <v>25.305</v>
      </c>
      <c r="K369" s="128">
        <f t="shared" si="15"/>
        <v>0</v>
      </c>
    </row>
    <row r="370" spans="1:11">
      <c r="A370" s="143">
        <v>92009</v>
      </c>
      <c r="B370" s="38" t="s">
        <v>423</v>
      </c>
      <c r="C370" s="39"/>
      <c r="D370" s="39"/>
      <c r="E370" s="127"/>
      <c r="F370" s="127"/>
      <c r="H370" s="128">
        <f t="shared" si="17"/>
        <v>0</v>
      </c>
      <c r="J370" s="4">
        <f t="shared" si="16"/>
        <v>25.305</v>
      </c>
      <c r="K370" s="128">
        <f t="shared" si="15"/>
        <v>0</v>
      </c>
    </row>
    <row r="371" spans="1:11">
      <c r="A371" s="135">
        <v>93001</v>
      </c>
      <c r="B371" s="133" t="s">
        <v>424</v>
      </c>
      <c r="C371" s="39">
        <v>69.33</v>
      </c>
      <c r="D371" s="39"/>
      <c r="E371" s="127"/>
      <c r="F371" s="127"/>
      <c r="H371" s="128">
        <f t="shared" si="17"/>
        <v>69.33</v>
      </c>
      <c r="J371" s="4">
        <f t="shared" si="16"/>
        <v>25.305</v>
      </c>
      <c r="K371" s="128">
        <f t="shared" si="15"/>
        <v>1754.4</v>
      </c>
    </row>
    <row r="372" spans="1:11">
      <c r="A372" s="135">
        <v>93002</v>
      </c>
      <c r="B372" s="133" t="s">
        <v>425</v>
      </c>
      <c r="C372" s="39">
        <v>288.39999999999998</v>
      </c>
      <c r="D372" s="39"/>
      <c r="E372" s="127"/>
      <c r="F372" s="127"/>
      <c r="H372" s="128">
        <f t="shared" si="17"/>
        <v>288.39999999999998</v>
      </c>
      <c r="J372" s="4">
        <f t="shared" si="16"/>
        <v>25.305</v>
      </c>
      <c r="K372" s="128">
        <f t="shared" si="15"/>
        <v>7297.96</v>
      </c>
    </row>
    <row r="373" spans="1:11">
      <c r="A373" s="135">
        <v>93003</v>
      </c>
      <c r="B373" s="133" t="s">
        <v>426</v>
      </c>
      <c r="C373" s="39"/>
      <c r="D373" s="39"/>
      <c r="E373" s="127"/>
      <c r="F373" s="127"/>
      <c r="H373" s="128">
        <f t="shared" si="17"/>
        <v>0</v>
      </c>
      <c r="J373" s="4">
        <f t="shared" si="16"/>
        <v>25.305</v>
      </c>
      <c r="K373" s="128">
        <f t="shared" si="15"/>
        <v>0</v>
      </c>
    </row>
    <row r="374" spans="1:11">
      <c r="A374" s="135">
        <v>93004</v>
      </c>
      <c r="B374" s="133" t="s">
        <v>427</v>
      </c>
      <c r="C374" s="39">
        <v>162</v>
      </c>
      <c r="D374" s="39"/>
      <c r="E374" s="127"/>
      <c r="F374" s="127"/>
      <c r="H374" s="128">
        <f t="shared" si="17"/>
        <v>162</v>
      </c>
      <c r="J374" s="4">
        <f t="shared" si="16"/>
        <v>25.305</v>
      </c>
      <c r="K374" s="132">
        <f t="shared" si="15"/>
        <v>4099.41</v>
      </c>
    </row>
    <row r="375" spans="1:11">
      <c r="A375" s="135">
        <v>93005</v>
      </c>
      <c r="B375" s="133" t="s">
        <v>428</v>
      </c>
      <c r="C375" s="39"/>
      <c r="D375" s="39"/>
      <c r="E375" s="127"/>
      <c r="F375" s="127"/>
      <c r="H375" s="128">
        <f t="shared" si="17"/>
        <v>0</v>
      </c>
      <c r="J375" s="4">
        <f t="shared" si="16"/>
        <v>25.305</v>
      </c>
      <c r="K375" s="128">
        <f t="shared" si="15"/>
        <v>0</v>
      </c>
    </row>
    <row r="376" spans="1:11">
      <c r="A376" s="138">
        <v>94001</v>
      </c>
      <c r="B376" s="139" t="s">
        <v>429</v>
      </c>
      <c r="C376" s="131"/>
      <c r="D376" s="131"/>
      <c r="E376" s="131"/>
      <c r="F376" s="131"/>
      <c r="G376" s="132"/>
      <c r="H376" s="132">
        <f t="shared" si="17"/>
        <v>0</v>
      </c>
      <c r="J376" s="4">
        <f t="shared" si="16"/>
        <v>25.305</v>
      </c>
      <c r="K376" s="128">
        <f t="shared" si="15"/>
        <v>0</v>
      </c>
    </row>
    <row r="377" spans="1:11">
      <c r="A377" s="135">
        <v>94002</v>
      </c>
      <c r="B377" s="133" t="s">
        <v>430</v>
      </c>
      <c r="C377" s="39"/>
      <c r="D377" s="39"/>
      <c r="E377" s="127"/>
      <c r="F377" s="127"/>
      <c r="H377" s="128">
        <f t="shared" si="17"/>
        <v>0</v>
      </c>
      <c r="J377" s="4">
        <f t="shared" si="16"/>
        <v>25.305</v>
      </c>
      <c r="K377" s="128">
        <f t="shared" si="15"/>
        <v>0</v>
      </c>
    </row>
    <row r="378" spans="1:11">
      <c r="A378" s="135">
        <v>94003</v>
      </c>
      <c r="B378" s="133" t="s">
        <v>431</v>
      </c>
      <c r="C378" s="39"/>
      <c r="D378" s="39"/>
      <c r="E378" s="127"/>
      <c r="F378" s="127"/>
      <c r="H378" s="128">
        <f t="shared" si="17"/>
        <v>0</v>
      </c>
      <c r="J378" s="4">
        <f t="shared" si="16"/>
        <v>25.305</v>
      </c>
      <c r="K378" s="128">
        <f t="shared" si="15"/>
        <v>0</v>
      </c>
    </row>
    <row r="379" spans="1:11">
      <c r="A379" s="135">
        <v>94004</v>
      </c>
      <c r="B379" s="133" t="s">
        <v>432</v>
      </c>
      <c r="C379" s="39"/>
      <c r="D379" s="39"/>
      <c r="E379" s="127"/>
      <c r="F379" s="127"/>
      <c r="H379" s="128">
        <f t="shared" si="17"/>
        <v>0</v>
      </c>
      <c r="J379" s="4">
        <f t="shared" si="16"/>
        <v>25.305</v>
      </c>
      <c r="K379" s="128">
        <f t="shared" si="15"/>
        <v>0</v>
      </c>
    </row>
    <row r="380" spans="1:11">
      <c r="A380" s="135">
        <v>94005</v>
      </c>
      <c r="B380" s="133" t="s">
        <v>433</v>
      </c>
      <c r="C380" s="39"/>
      <c r="D380" s="39"/>
      <c r="E380" s="127"/>
      <c r="F380" s="127"/>
      <c r="H380" s="128">
        <f t="shared" si="17"/>
        <v>0</v>
      </c>
      <c r="J380" s="4">
        <f t="shared" si="16"/>
        <v>25.305</v>
      </c>
      <c r="K380" s="128">
        <f t="shared" si="15"/>
        <v>0</v>
      </c>
    </row>
    <row r="381" spans="1:11">
      <c r="A381" s="135">
        <v>94006</v>
      </c>
      <c r="B381" s="133" t="s">
        <v>434</v>
      </c>
      <c r="C381" s="39"/>
      <c r="D381" s="39"/>
      <c r="E381" s="127"/>
      <c r="F381" s="127"/>
      <c r="H381" s="128">
        <f t="shared" si="17"/>
        <v>0</v>
      </c>
      <c r="J381" s="4">
        <f t="shared" si="16"/>
        <v>25.305</v>
      </c>
      <c r="K381" s="128">
        <f t="shared" si="15"/>
        <v>0</v>
      </c>
    </row>
    <row r="382" spans="1:11">
      <c r="A382" s="135">
        <v>94007</v>
      </c>
      <c r="B382" s="133" t="s">
        <v>435</v>
      </c>
      <c r="C382" s="39">
        <v>3.05</v>
      </c>
      <c r="D382" s="39"/>
      <c r="E382" s="127"/>
      <c r="F382" s="127"/>
      <c r="H382" s="128">
        <f t="shared" si="17"/>
        <v>3.05</v>
      </c>
      <c r="J382" s="4">
        <f t="shared" si="16"/>
        <v>25.305</v>
      </c>
      <c r="K382" s="128">
        <f t="shared" si="15"/>
        <v>77.180000000000007</v>
      </c>
    </row>
    <row r="383" spans="1:11">
      <c r="A383" s="135">
        <v>94008</v>
      </c>
      <c r="B383" s="133" t="s">
        <v>436</v>
      </c>
      <c r="C383" s="39"/>
      <c r="D383" s="39"/>
      <c r="E383" s="127"/>
      <c r="F383" s="127"/>
      <c r="H383" s="128">
        <f t="shared" si="17"/>
        <v>0</v>
      </c>
      <c r="J383" s="4">
        <f t="shared" si="16"/>
        <v>25.305</v>
      </c>
      <c r="K383" s="128">
        <f t="shared" si="15"/>
        <v>0</v>
      </c>
    </row>
    <row r="384" spans="1:11">
      <c r="A384" s="135">
        <v>94009</v>
      </c>
      <c r="B384" s="133" t="s">
        <v>437</v>
      </c>
      <c r="C384" s="39"/>
      <c r="D384" s="39"/>
      <c r="E384" s="127"/>
      <c r="F384" s="127"/>
      <c r="H384" s="128">
        <f t="shared" si="17"/>
        <v>0</v>
      </c>
      <c r="J384" s="4">
        <f t="shared" si="16"/>
        <v>25.305</v>
      </c>
      <c r="K384" s="128">
        <f t="shared" si="15"/>
        <v>0</v>
      </c>
    </row>
    <row r="385" spans="1:11">
      <c r="A385" s="135">
        <v>94010</v>
      </c>
      <c r="B385" s="133" t="s">
        <v>438</v>
      </c>
      <c r="C385" s="39">
        <v>926.05</v>
      </c>
      <c r="D385" s="39"/>
      <c r="E385" s="127"/>
      <c r="F385" s="127"/>
      <c r="H385" s="128">
        <f t="shared" si="17"/>
        <v>926.05</v>
      </c>
      <c r="J385" s="4">
        <f t="shared" si="16"/>
        <v>25.305</v>
      </c>
      <c r="K385" s="128">
        <f t="shared" si="15"/>
        <v>23433.7</v>
      </c>
    </row>
    <row r="386" spans="1:11">
      <c r="A386" s="135">
        <v>94011</v>
      </c>
      <c r="B386" s="133" t="s">
        <v>439</v>
      </c>
      <c r="C386" s="39"/>
      <c r="D386" s="39"/>
      <c r="E386" s="127"/>
      <c r="F386" s="127"/>
      <c r="H386" s="128">
        <f t="shared" si="17"/>
        <v>0</v>
      </c>
      <c r="J386" s="4">
        <f t="shared" si="16"/>
        <v>25.305</v>
      </c>
      <c r="K386" s="128">
        <f t="shared" si="15"/>
        <v>0</v>
      </c>
    </row>
    <row r="387" spans="1:11">
      <c r="A387" s="135">
        <v>94012</v>
      </c>
      <c r="B387" s="133" t="s">
        <v>440</v>
      </c>
      <c r="C387" s="39">
        <v>166.69</v>
      </c>
      <c r="D387" s="39"/>
      <c r="E387" s="127"/>
      <c r="F387" s="127"/>
      <c r="H387" s="128">
        <f t="shared" si="17"/>
        <v>166.69</v>
      </c>
      <c r="J387" s="4">
        <f t="shared" si="16"/>
        <v>25.305</v>
      </c>
      <c r="K387" s="132">
        <f t="shared" si="15"/>
        <v>4218.09</v>
      </c>
    </row>
    <row r="388" spans="1:11">
      <c r="A388" s="135">
        <v>94013</v>
      </c>
      <c r="B388" s="133" t="s">
        <v>441</v>
      </c>
      <c r="C388" s="39"/>
      <c r="D388" s="39"/>
      <c r="E388" s="127"/>
      <c r="F388" s="127"/>
      <c r="H388" s="128">
        <f t="shared" si="17"/>
        <v>0</v>
      </c>
      <c r="J388" s="4">
        <f t="shared" si="16"/>
        <v>25.305</v>
      </c>
      <c r="K388" s="128">
        <f t="shared" si="15"/>
        <v>0</v>
      </c>
    </row>
    <row r="389" spans="1:11">
      <c r="A389" s="138">
        <v>94014</v>
      </c>
      <c r="B389" s="139" t="s">
        <v>465</v>
      </c>
      <c r="C389" s="131"/>
      <c r="D389" s="131"/>
      <c r="E389" s="131"/>
      <c r="F389" s="131"/>
      <c r="G389" s="132"/>
      <c r="H389" s="132">
        <f t="shared" si="17"/>
        <v>0</v>
      </c>
      <c r="J389" s="4">
        <f t="shared" si="16"/>
        <v>25.305</v>
      </c>
      <c r="K389" s="132">
        <f t="shared" si="15"/>
        <v>0</v>
      </c>
    </row>
    <row r="390" spans="1:11">
      <c r="A390" s="135">
        <v>94015</v>
      </c>
      <c r="B390" s="133" t="s">
        <v>466</v>
      </c>
      <c r="C390" s="39"/>
      <c r="D390" s="39"/>
      <c r="E390" s="127"/>
      <c r="F390" s="127"/>
      <c r="H390" s="128">
        <f t="shared" si="17"/>
        <v>0</v>
      </c>
      <c r="J390" s="4">
        <f t="shared" si="16"/>
        <v>25.305</v>
      </c>
      <c r="K390" s="128">
        <f t="shared" si="15"/>
        <v>0</v>
      </c>
    </row>
    <row r="391" spans="1:11">
      <c r="A391" s="138">
        <v>94016</v>
      </c>
      <c r="B391" s="139" t="s">
        <v>442</v>
      </c>
      <c r="C391" s="131">
        <v>2360.89</v>
      </c>
      <c r="D391" s="131"/>
      <c r="E391" s="131"/>
      <c r="F391" s="131"/>
      <c r="G391" s="132"/>
      <c r="H391" s="132">
        <f t="shared" si="17"/>
        <v>2360.89</v>
      </c>
      <c r="J391" s="4">
        <f t="shared" si="16"/>
        <v>25.305</v>
      </c>
      <c r="K391" s="128">
        <f t="shared" si="15"/>
        <v>59742.32</v>
      </c>
    </row>
    <row r="392" spans="1:11">
      <c r="A392" s="135">
        <v>94017</v>
      </c>
      <c r="B392" s="133" t="s">
        <v>443</v>
      </c>
      <c r="C392" s="39"/>
      <c r="D392" s="39">
        <v>471.35</v>
      </c>
      <c r="E392" s="127"/>
      <c r="F392" s="127"/>
      <c r="H392" s="128">
        <f t="shared" si="17"/>
        <v>-471.35</v>
      </c>
      <c r="J392" s="4">
        <f t="shared" si="16"/>
        <v>25.305</v>
      </c>
      <c r="K392" s="128">
        <f t="shared" ref="K392:K430" si="18">ROUND(H392*J392,2)</f>
        <v>-11927.51</v>
      </c>
    </row>
    <row r="393" spans="1:11">
      <c r="A393" s="135">
        <v>94018</v>
      </c>
      <c r="B393" s="133" t="s">
        <v>444</v>
      </c>
      <c r="C393" s="39">
        <v>83</v>
      </c>
      <c r="D393" s="39"/>
      <c r="E393" s="127"/>
      <c r="F393" s="127"/>
      <c r="H393" s="128">
        <f t="shared" si="17"/>
        <v>83</v>
      </c>
      <c r="J393" s="4">
        <f t="shared" ref="J393:J430" si="19">J392</f>
        <v>25.305</v>
      </c>
      <c r="K393" s="128">
        <f t="shared" si="18"/>
        <v>2100.3200000000002</v>
      </c>
    </row>
    <row r="394" spans="1:11">
      <c r="A394" s="135">
        <v>94019</v>
      </c>
      <c r="B394" s="133" t="s">
        <v>417</v>
      </c>
      <c r="C394" s="39">
        <v>83.16</v>
      </c>
      <c r="D394" s="39"/>
      <c r="E394" s="127"/>
      <c r="F394" s="127"/>
      <c r="H394" s="128">
        <f t="shared" si="17"/>
        <v>83.16</v>
      </c>
      <c r="J394" s="4">
        <f t="shared" si="19"/>
        <v>25.305</v>
      </c>
      <c r="K394" s="128">
        <f t="shared" si="18"/>
        <v>2104.36</v>
      </c>
    </row>
    <row r="395" spans="1:11">
      <c r="A395" s="135">
        <v>94020</v>
      </c>
      <c r="B395" s="38" t="s">
        <v>384</v>
      </c>
      <c r="C395" s="39"/>
      <c r="D395" s="39"/>
      <c r="E395" s="127"/>
      <c r="F395" s="127"/>
      <c r="H395" s="128">
        <f t="shared" si="17"/>
        <v>0</v>
      </c>
      <c r="J395" s="4">
        <f t="shared" si="19"/>
        <v>25.305</v>
      </c>
      <c r="K395" s="128">
        <f t="shared" si="18"/>
        <v>0</v>
      </c>
    </row>
    <row r="396" spans="1:11">
      <c r="A396" s="135">
        <v>94021</v>
      </c>
      <c r="B396" s="133" t="s">
        <v>445</v>
      </c>
      <c r="C396" s="39"/>
      <c r="D396" s="39"/>
      <c r="E396" s="127"/>
      <c r="F396" s="127"/>
      <c r="H396" s="128">
        <f t="shared" si="17"/>
        <v>0</v>
      </c>
      <c r="J396" s="4">
        <f t="shared" si="19"/>
        <v>25.305</v>
      </c>
      <c r="K396" s="128">
        <f t="shared" si="18"/>
        <v>0</v>
      </c>
    </row>
    <row r="397" spans="1:11">
      <c r="A397" s="135">
        <v>94022</v>
      </c>
      <c r="B397" s="133" t="s">
        <v>446</v>
      </c>
      <c r="C397" s="39"/>
      <c r="D397" s="39"/>
      <c r="E397" s="127"/>
      <c r="F397" s="127"/>
      <c r="H397" s="128">
        <f t="shared" si="17"/>
        <v>0</v>
      </c>
      <c r="J397" s="4">
        <f t="shared" si="19"/>
        <v>25.305</v>
      </c>
      <c r="K397" s="128">
        <f t="shared" si="18"/>
        <v>0</v>
      </c>
    </row>
    <row r="398" spans="1:11">
      <c r="A398" s="135">
        <v>94023</v>
      </c>
      <c r="B398" s="133" t="s">
        <v>447</v>
      </c>
      <c r="C398" s="39">
        <v>975</v>
      </c>
      <c r="D398" s="39"/>
      <c r="E398" s="127"/>
      <c r="F398" s="127"/>
      <c r="H398" s="128">
        <f t="shared" si="17"/>
        <v>975</v>
      </c>
      <c r="J398" s="4">
        <f t="shared" si="19"/>
        <v>25.305</v>
      </c>
      <c r="K398" s="128">
        <f t="shared" si="18"/>
        <v>24672.38</v>
      </c>
    </row>
    <row r="399" spans="1:11">
      <c r="A399" s="135">
        <v>94024</v>
      </c>
      <c r="B399" s="133" t="s">
        <v>448</v>
      </c>
      <c r="C399" s="39"/>
      <c r="D399" s="39"/>
      <c r="E399" s="127"/>
      <c r="F399" s="127"/>
      <c r="H399" s="128">
        <f t="shared" si="17"/>
        <v>0</v>
      </c>
      <c r="J399" s="4">
        <f t="shared" si="19"/>
        <v>25.305</v>
      </c>
      <c r="K399" s="132">
        <f t="shared" si="18"/>
        <v>0</v>
      </c>
    </row>
    <row r="400" spans="1:11">
      <c r="A400" s="135">
        <v>94025</v>
      </c>
      <c r="B400" s="133" t="s">
        <v>449</v>
      </c>
      <c r="C400" s="39"/>
      <c r="D400" s="39"/>
      <c r="E400" s="127"/>
      <c r="F400" s="127"/>
      <c r="H400" s="128">
        <f t="shared" si="17"/>
        <v>0</v>
      </c>
      <c r="J400" s="4">
        <f t="shared" si="19"/>
        <v>25.305</v>
      </c>
      <c r="K400" s="128">
        <f t="shared" si="18"/>
        <v>0</v>
      </c>
    </row>
    <row r="401" spans="1:11">
      <c r="A401" s="138">
        <v>94026</v>
      </c>
      <c r="B401" s="130" t="s">
        <v>488</v>
      </c>
      <c r="C401" s="131"/>
      <c r="D401" s="131"/>
      <c r="E401" s="131">
        <v>299.67000000000007</v>
      </c>
      <c r="F401" s="131">
        <v>11366.980000000001</v>
      </c>
      <c r="G401" s="132"/>
      <c r="H401" s="132">
        <f>ROUND(C401-D401+E401-F401,2)</f>
        <v>-11067.31</v>
      </c>
      <c r="J401" s="4">
        <f t="shared" si="19"/>
        <v>25.305</v>
      </c>
      <c r="K401" s="128">
        <f t="shared" si="18"/>
        <v>-280058.28000000003</v>
      </c>
    </row>
    <row r="402" spans="1:11">
      <c r="A402" s="135">
        <v>94027</v>
      </c>
      <c r="B402" s="133" t="s">
        <v>450</v>
      </c>
      <c r="C402" s="39">
        <v>187.6</v>
      </c>
      <c r="D402" s="39"/>
      <c r="E402" s="127"/>
      <c r="F402" s="127"/>
      <c r="H402" s="128">
        <f t="shared" ref="H402:H430" si="20">ROUND(C402-D402+E402-F402,2)</f>
        <v>187.6</v>
      </c>
      <c r="J402" s="4">
        <f t="shared" si="19"/>
        <v>25.305</v>
      </c>
      <c r="K402" s="128">
        <f t="shared" si="18"/>
        <v>4747.22</v>
      </c>
    </row>
    <row r="403" spans="1:11">
      <c r="A403" s="135">
        <v>94028</v>
      </c>
      <c r="B403" s="4" t="s">
        <v>451</v>
      </c>
      <c r="C403" s="39"/>
      <c r="D403" s="39"/>
      <c r="E403" s="127"/>
      <c r="F403" s="127"/>
      <c r="H403" s="128">
        <f t="shared" si="20"/>
        <v>0</v>
      </c>
      <c r="J403" s="4">
        <f t="shared" si="19"/>
        <v>25.305</v>
      </c>
      <c r="K403" s="128">
        <f t="shared" si="18"/>
        <v>0</v>
      </c>
    </row>
    <row r="404" spans="1:11">
      <c r="A404" s="135">
        <v>94029</v>
      </c>
      <c r="B404" s="4" t="s">
        <v>452</v>
      </c>
      <c r="C404" s="39"/>
      <c r="D404" s="39"/>
      <c r="E404" s="127"/>
      <c r="F404" s="127"/>
      <c r="H404" s="128">
        <f t="shared" si="20"/>
        <v>0</v>
      </c>
      <c r="J404" s="4">
        <f t="shared" si="19"/>
        <v>25.305</v>
      </c>
      <c r="K404" s="128">
        <f t="shared" si="18"/>
        <v>0</v>
      </c>
    </row>
    <row r="405" spans="1:11">
      <c r="A405" s="135">
        <v>95001</v>
      </c>
      <c r="B405" s="38" t="s">
        <v>397</v>
      </c>
      <c r="C405" s="39"/>
      <c r="D405" s="39"/>
      <c r="E405" s="127"/>
      <c r="F405" s="127"/>
      <c r="H405" s="128">
        <f t="shared" si="20"/>
        <v>0</v>
      </c>
      <c r="J405" s="4">
        <f t="shared" si="19"/>
        <v>25.305</v>
      </c>
      <c r="K405" s="128">
        <f t="shared" si="18"/>
        <v>0</v>
      </c>
    </row>
    <row r="406" spans="1:11">
      <c r="A406" s="135">
        <v>95002</v>
      </c>
      <c r="B406" s="38" t="s">
        <v>398</v>
      </c>
      <c r="C406" s="39"/>
      <c r="D406" s="39"/>
      <c r="E406" s="127"/>
      <c r="F406" s="127"/>
      <c r="H406" s="128">
        <f t="shared" si="20"/>
        <v>0</v>
      </c>
      <c r="J406" s="4">
        <f t="shared" si="19"/>
        <v>25.305</v>
      </c>
      <c r="K406" s="128">
        <f t="shared" si="18"/>
        <v>0</v>
      </c>
    </row>
    <row r="407" spans="1:11">
      <c r="A407" s="135">
        <v>95003</v>
      </c>
      <c r="B407" s="38" t="s">
        <v>399</v>
      </c>
      <c r="C407" s="39"/>
      <c r="D407" s="39"/>
      <c r="E407" s="127"/>
      <c r="F407" s="127"/>
      <c r="H407" s="128">
        <f t="shared" si="20"/>
        <v>0</v>
      </c>
      <c r="J407" s="4">
        <f t="shared" si="19"/>
        <v>25.305</v>
      </c>
      <c r="K407" s="128">
        <f t="shared" si="18"/>
        <v>0</v>
      </c>
    </row>
    <row r="408" spans="1:11">
      <c r="A408" s="135">
        <v>96001</v>
      </c>
      <c r="B408" s="38" t="s">
        <v>453</v>
      </c>
      <c r="C408" s="39">
        <v>2075.2800000000002</v>
      </c>
      <c r="D408" s="39"/>
      <c r="E408" s="127"/>
      <c r="F408" s="127"/>
      <c r="H408" s="128">
        <f t="shared" si="20"/>
        <v>2075.2800000000002</v>
      </c>
      <c r="J408" s="4">
        <f t="shared" si="19"/>
        <v>25.305</v>
      </c>
      <c r="K408" s="128">
        <f t="shared" si="18"/>
        <v>52514.96</v>
      </c>
    </row>
    <row r="409" spans="1:11">
      <c r="A409" s="135">
        <v>96002</v>
      </c>
      <c r="B409" s="38" t="s">
        <v>454</v>
      </c>
      <c r="C409" s="39">
        <v>250</v>
      </c>
      <c r="D409" s="39"/>
      <c r="E409" s="127"/>
      <c r="F409" s="127"/>
      <c r="H409" s="128">
        <f t="shared" si="20"/>
        <v>250</v>
      </c>
      <c r="J409" s="4">
        <f t="shared" si="19"/>
        <v>25.305</v>
      </c>
      <c r="K409" s="128">
        <f t="shared" si="18"/>
        <v>6326.25</v>
      </c>
    </row>
    <row r="410" spans="1:11">
      <c r="A410" s="135">
        <v>96003</v>
      </c>
      <c r="B410" s="38" t="s">
        <v>455</v>
      </c>
      <c r="C410" s="39">
        <v>670</v>
      </c>
      <c r="D410" s="39"/>
      <c r="E410" s="127"/>
      <c r="F410" s="127"/>
      <c r="H410" s="128">
        <f t="shared" si="20"/>
        <v>670</v>
      </c>
      <c r="J410" s="4">
        <f t="shared" si="19"/>
        <v>25.305</v>
      </c>
      <c r="K410" s="128">
        <f t="shared" si="18"/>
        <v>16954.349999999999</v>
      </c>
    </row>
    <row r="411" spans="1:11">
      <c r="A411" s="135">
        <v>96004</v>
      </c>
      <c r="B411" s="38" t="s">
        <v>456</v>
      </c>
      <c r="C411" s="39"/>
      <c r="D411" s="39"/>
      <c r="E411" s="127"/>
      <c r="F411" s="127"/>
      <c r="H411" s="128">
        <f t="shared" si="20"/>
        <v>0</v>
      </c>
      <c r="J411" s="4">
        <f t="shared" si="19"/>
        <v>25.305</v>
      </c>
      <c r="K411" s="128">
        <f t="shared" si="18"/>
        <v>0</v>
      </c>
    </row>
    <row r="412" spans="1:11">
      <c r="A412" s="135">
        <v>96005</v>
      </c>
      <c r="B412" s="38" t="s">
        <v>457</v>
      </c>
      <c r="C412" s="39">
        <v>400</v>
      </c>
      <c r="D412" s="39"/>
      <c r="E412" s="127"/>
      <c r="F412" s="127"/>
      <c r="H412" s="128">
        <f t="shared" si="20"/>
        <v>400</v>
      </c>
      <c r="J412" s="4">
        <f t="shared" si="19"/>
        <v>25.305</v>
      </c>
      <c r="K412" s="128">
        <f t="shared" si="18"/>
        <v>10122</v>
      </c>
    </row>
    <row r="413" spans="1:11">
      <c r="A413" s="135">
        <v>96006</v>
      </c>
      <c r="B413" s="38" t="s">
        <v>491</v>
      </c>
      <c r="C413" s="39"/>
      <c r="D413" s="39"/>
      <c r="E413" s="127"/>
      <c r="F413" s="127"/>
      <c r="H413" s="128">
        <f t="shared" si="20"/>
        <v>0</v>
      </c>
      <c r="J413" s="4">
        <f t="shared" si="19"/>
        <v>25.305</v>
      </c>
      <c r="K413" s="128">
        <f t="shared" si="18"/>
        <v>0</v>
      </c>
    </row>
    <row r="414" spans="1:11">
      <c r="A414" s="135">
        <v>96007</v>
      </c>
      <c r="B414" s="38" t="s">
        <v>458</v>
      </c>
      <c r="C414" s="39"/>
      <c r="D414" s="39"/>
      <c r="E414" s="127"/>
      <c r="F414" s="127"/>
      <c r="H414" s="128">
        <f t="shared" si="20"/>
        <v>0</v>
      </c>
      <c r="J414" s="4">
        <f t="shared" si="19"/>
        <v>25.305</v>
      </c>
      <c r="K414" s="128">
        <f t="shared" si="18"/>
        <v>0</v>
      </c>
    </row>
    <row r="415" spans="1:11">
      <c r="A415" s="135">
        <v>96008</v>
      </c>
      <c r="B415" s="38" t="s">
        <v>459</v>
      </c>
      <c r="C415" s="39">
        <v>150</v>
      </c>
      <c r="D415" s="39"/>
      <c r="E415" s="127"/>
      <c r="F415" s="127"/>
      <c r="H415" s="128">
        <f t="shared" si="20"/>
        <v>150</v>
      </c>
      <c r="J415" s="4">
        <f t="shared" si="19"/>
        <v>25.305</v>
      </c>
      <c r="K415" s="128">
        <f t="shared" si="18"/>
        <v>3795.75</v>
      </c>
    </row>
    <row r="416" spans="1:11">
      <c r="A416" s="135">
        <v>97001</v>
      </c>
      <c r="B416" s="38" t="s">
        <v>463</v>
      </c>
      <c r="C416" s="39"/>
      <c r="D416" s="39"/>
      <c r="E416" s="127"/>
      <c r="F416" s="127"/>
      <c r="H416" s="128">
        <f t="shared" si="20"/>
        <v>0</v>
      </c>
      <c r="J416" s="4">
        <f t="shared" si="19"/>
        <v>25.305</v>
      </c>
      <c r="K416" s="128">
        <f t="shared" si="18"/>
        <v>0</v>
      </c>
    </row>
    <row r="417" spans="1:11">
      <c r="A417" s="135">
        <v>97002</v>
      </c>
      <c r="B417" s="38" t="s">
        <v>464</v>
      </c>
      <c r="C417" s="39"/>
      <c r="D417" s="39"/>
      <c r="E417" s="127"/>
      <c r="F417" s="127"/>
      <c r="H417" s="128">
        <f t="shared" si="20"/>
        <v>0</v>
      </c>
      <c r="J417" s="4">
        <f t="shared" si="19"/>
        <v>25.305</v>
      </c>
      <c r="K417" s="128">
        <f t="shared" si="18"/>
        <v>0</v>
      </c>
    </row>
    <row r="418" spans="1:11">
      <c r="A418" s="135">
        <v>97003</v>
      </c>
      <c r="B418" s="38" t="s">
        <v>460</v>
      </c>
      <c r="C418" s="39"/>
      <c r="D418" s="39"/>
      <c r="E418" s="127"/>
      <c r="F418" s="127"/>
      <c r="H418" s="128">
        <f t="shared" si="20"/>
        <v>0</v>
      </c>
      <c r="J418" s="4">
        <f t="shared" si="19"/>
        <v>25.305</v>
      </c>
      <c r="K418" s="132">
        <f t="shared" si="18"/>
        <v>0</v>
      </c>
    </row>
    <row r="419" spans="1:11">
      <c r="A419" s="135">
        <v>97004</v>
      </c>
      <c r="B419" s="38" t="s">
        <v>461</v>
      </c>
      <c r="C419" s="39">
        <v>186</v>
      </c>
      <c r="D419" s="39"/>
      <c r="E419" s="127"/>
      <c r="F419" s="127"/>
      <c r="H419" s="128">
        <f t="shared" si="20"/>
        <v>186</v>
      </c>
      <c r="J419" s="4">
        <f t="shared" si="19"/>
        <v>25.305</v>
      </c>
      <c r="K419" s="128">
        <f t="shared" si="18"/>
        <v>4706.7299999999996</v>
      </c>
    </row>
    <row r="420" spans="1:11">
      <c r="A420" s="138">
        <v>97005</v>
      </c>
      <c r="B420" s="130" t="s">
        <v>467</v>
      </c>
      <c r="C420" s="131">
        <f>187.25+55.79</f>
        <v>243.04</v>
      </c>
      <c r="D420" s="131"/>
      <c r="E420" s="131"/>
      <c r="F420" s="131"/>
      <c r="G420" s="132"/>
      <c r="H420" s="132">
        <f t="shared" si="20"/>
        <v>243.04</v>
      </c>
      <c r="J420" s="4">
        <f t="shared" si="19"/>
        <v>25.305</v>
      </c>
      <c r="K420" s="128">
        <f t="shared" si="18"/>
        <v>6150.13</v>
      </c>
    </row>
    <row r="421" spans="1:11">
      <c r="A421" s="37">
        <v>97006</v>
      </c>
      <c r="B421" s="140" t="s">
        <v>468</v>
      </c>
      <c r="C421" s="39"/>
      <c r="D421" s="39"/>
      <c r="E421" s="127"/>
      <c r="F421" s="127"/>
      <c r="H421" s="128">
        <f t="shared" si="20"/>
        <v>0</v>
      </c>
      <c r="J421" s="4">
        <f t="shared" si="19"/>
        <v>25.305</v>
      </c>
      <c r="K421" s="128">
        <f t="shared" si="18"/>
        <v>0</v>
      </c>
    </row>
    <row r="422" spans="1:11">
      <c r="A422" s="37">
        <v>98000</v>
      </c>
      <c r="B422" s="140" t="s">
        <v>492</v>
      </c>
      <c r="C422" s="39"/>
      <c r="D422" s="39"/>
      <c r="E422" s="127"/>
      <c r="F422" s="127"/>
      <c r="H422" s="128">
        <f t="shared" si="20"/>
        <v>0</v>
      </c>
      <c r="J422" s="4">
        <f t="shared" si="19"/>
        <v>25.305</v>
      </c>
      <c r="K422" s="128">
        <f t="shared" si="18"/>
        <v>0</v>
      </c>
    </row>
    <row r="423" spans="1:11">
      <c r="A423" s="37">
        <v>98001</v>
      </c>
      <c r="B423" s="140" t="s">
        <v>493</v>
      </c>
      <c r="C423" s="39"/>
      <c r="D423" s="39"/>
      <c r="E423" s="127"/>
      <c r="F423" s="127"/>
      <c r="H423" s="128">
        <f t="shared" si="20"/>
        <v>0</v>
      </c>
      <c r="J423" s="4">
        <f t="shared" si="19"/>
        <v>25.305</v>
      </c>
      <c r="K423" s="128">
        <f t="shared" si="18"/>
        <v>0</v>
      </c>
    </row>
    <row r="424" spans="1:11">
      <c r="A424" s="37">
        <v>98002</v>
      </c>
      <c r="B424" s="140" t="s">
        <v>494</v>
      </c>
      <c r="C424" s="39"/>
      <c r="D424" s="39"/>
      <c r="E424" s="127"/>
      <c r="F424" s="127"/>
      <c r="H424" s="128">
        <f t="shared" si="20"/>
        <v>0</v>
      </c>
      <c r="J424" s="4">
        <f t="shared" si="19"/>
        <v>25.305</v>
      </c>
      <c r="K424" s="128">
        <f t="shared" si="18"/>
        <v>0</v>
      </c>
    </row>
    <row r="425" spans="1:11">
      <c r="A425" s="37">
        <v>60001</v>
      </c>
      <c r="B425" s="140" t="s">
        <v>392</v>
      </c>
      <c r="C425" s="39"/>
      <c r="D425" s="39"/>
      <c r="E425" s="127"/>
      <c r="F425" s="127"/>
      <c r="H425" s="128">
        <f t="shared" si="20"/>
        <v>0</v>
      </c>
      <c r="J425" s="4">
        <f t="shared" si="19"/>
        <v>25.305</v>
      </c>
      <c r="K425" s="128">
        <f t="shared" si="18"/>
        <v>0</v>
      </c>
    </row>
    <row r="426" spans="1:11">
      <c r="A426" s="37">
        <v>60002</v>
      </c>
      <c r="B426" s="140" t="s">
        <v>393</v>
      </c>
      <c r="C426" s="39"/>
      <c r="D426" s="39"/>
      <c r="E426" s="127"/>
      <c r="F426" s="127"/>
      <c r="H426" s="128">
        <f t="shared" si="20"/>
        <v>0</v>
      </c>
      <c r="J426" s="4">
        <f t="shared" si="19"/>
        <v>25.305</v>
      </c>
      <c r="K426" s="128">
        <f t="shared" si="18"/>
        <v>0</v>
      </c>
    </row>
    <row r="427" spans="1:11">
      <c r="A427" s="135">
        <v>60003</v>
      </c>
      <c r="B427" s="38" t="s">
        <v>394</v>
      </c>
      <c r="C427" s="39"/>
      <c r="D427" s="39">
        <v>1429.48</v>
      </c>
      <c r="E427" s="127"/>
      <c r="F427" s="127"/>
      <c r="H427" s="128">
        <f t="shared" si="20"/>
        <v>-1429.48</v>
      </c>
      <c r="J427" s="4">
        <f t="shared" si="19"/>
        <v>25.305</v>
      </c>
      <c r="K427" s="128">
        <f t="shared" si="18"/>
        <v>-36172.99</v>
      </c>
    </row>
    <row r="428" spans="1:11">
      <c r="A428" s="135">
        <v>60004</v>
      </c>
      <c r="B428" s="38" t="s">
        <v>395</v>
      </c>
      <c r="C428" s="39"/>
      <c r="D428" s="39"/>
      <c r="E428" s="127"/>
      <c r="F428" s="127"/>
      <c r="H428" s="128">
        <f t="shared" si="20"/>
        <v>0</v>
      </c>
      <c r="J428" s="4">
        <f t="shared" si="19"/>
        <v>25.305</v>
      </c>
      <c r="K428" s="128">
        <f t="shared" si="18"/>
        <v>0</v>
      </c>
    </row>
    <row r="429" spans="1:11">
      <c r="A429" s="135">
        <v>60005</v>
      </c>
      <c r="B429" s="38" t="s">
        <v>396</v>
      </c>
      <c r="C429" s="39"/>
      <c r="D429" s="39"/>
      <c r="E429" s="127"/>
      <c r="F429" s="127"/>
      <c r="H429" s="128">
        <f t="shared" si="20"/>
        <v>0</v>
      </c>
      <c r="J429" s="4">
        <f t="shared" si="19"/>
        <v>25.305</v>
      </c>
      <c r="K429" s="128">
        <f t="shared" si="18"/>
        <v>0</v>
      </c>
    </row>
    <row r="430" spans="1:11">
      <c r="A430" s="135">
        <v>60006</v>
      </c>
      <c r="B430" s="38" t="s">
        <v>462</v>
      </c>
      <c r="C430" s="144"/>
      <c r="D430" s="144"/>
      <c r="E430" s="145"/>
      <c r="F430" s="145"/>
      <c r="H430" s="128">
        <f t="shared" si="20"/>
        <v>0</v>
      </c>
      <c r="J430" s="4">
        <f t="shared" si="19"/>
        <v>25.305</v>
      </c>
      <c r="K430" s="128">
        <f t="shared" si="18"/>
        <v>0</v>
      </c>
    </row>
    <row r="431" spans="1:11" ht="15" thickBot="1">
      <c r="A431" s="37"/>
      <c r="B431" s="38" t="s">
        <v>489</v>
      </c>
      <c r="C431" s="40">
        <f>SUM(C8:C430)</f>
        <v>3044931.46</v>
      </c>
      <c r="D431" s="40">
        <f>SUM(D8:D430)</f>
        <v>3044931.4600000004</v>
      </c>
      <c r="E431" s="40">
        <f t="shared" ref="E431:F431" si="21">SUM(E8:E430)</f>
        <v>11666.650000000001</v>
      </c>
      <c r="F431" s="40">
        <f t="shared" si="21"/>
        <v>11666.650000000001</v>
      </c>
      <c r="H431" s="40">
        <f t="shared" ref="H431" si="22">SUM(H8:H430)</f>
        <v>1.0686562745831907E-10</v>
      </c>
      <c r="K431" s="40">
        <f>SUM(K8:K428)</f>
        <v>1.0000004614994396E-2</v>
      </c>
    </row>
    <row r="432" spans="1:11" ht="15" thickTop="1">
      <c r="A432" s="38"/>
      <c r="D432" s="41">
        <f>C431-D431</f>
        <v>0</v>
      </c>
      <c r="F432" s="41"/>
    </row>
    <row r="450" ht="17.899999999999999" customHeight="1"/>
  </sheetData>
  <autoFilter ref="A7:N432" xr:uid="{00000000-0009-0000-0000-000008000000}"/>
  <conditionalFormatting sqref="B257">
    <cfRule type="duplicateValues" dxfId="15" priority="1"/>
  </conditionalFormatting>
  <conditionalFormatting sqref="B309">
    <cfRule type="duplicateValues" dxfId="14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BS</vt:lpstr>
      <vt:lpstr>PL</vt:lpstr>
      <vt:lpstr>TB</vt:lpstr>
      <vt:lpstr>Jan</vt:lpstr>
      <vt:lpstr>Feb</vt:lpstr>
      <vt:lpstr>Adjustment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Ex.rate25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Korrawan Maisuwannakul</dc:creator>
  <cp:lastModifiedBy>Yossawadee Niamkhum</cp:lastModifiedBy>
  <dcterms:created xsi:type="dcterms:W3CDTF">2023-06-14T01:57:49Z</dcterms:created>
  <dcterms:modified xsi:type="dcterms:W3CDTF">2025-07-15T15:20:24Z</dcterms:modified>
</cp:coreProperties>
</file>